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105" yWindow="60" windowWidth="11715" windowHeight="9960" tabRatio="461"/>
  </bookViews>
  <sheets>
    <sheet name="CUMUL CAHT" sheetId="8" r:id="rId1"/>
    <sheet name="CAHT MENSUEL" sheetId="7" r:id="rId2"/>
    <sheet name="CUMUL ANNEE" sheetId="10" r:id="rId3"/>
  </sheets>
  <definedNames>
    <definedName name="_xlnm.Print_Area" localSheetId="1">'CAHT MENSUEL'!$A$1:$K$13</definedName>
    <definedName name="_xlnm.Print_Area" localSheetId="2">'CUMUL ANNEE'!$A$1:$K$13</definedName>
    <definedName name="_xlnm.Print_Area" localSheetId="0">'CUMUL CAHT'!$A$1:$K$13</definedName>
  </definedNames>
  <calcPr calcId="125725"/>
</workbook>
</file>

<file path=xl/calcChain.xml><?xml version="1.0" encoding="utf-8"?>
<calcChain xmlns="http://schemas.openxmlformats.org/spreadsheetml/2006/main">
  <c r="C11" i="8"/>
  <c r="C12"/>
  <c r="C13"/>
  <c r="B11"/>
  <c r="I13" l="1"/>
  <c r="H13"/>
  <c r="B13" s="1"/>
  <c r="I12"/>
  <c r="H12"/>
  <c r="B12" s="1"/>
  <c r="I11"/>
  <c r="H11"/>
  <c r="F13"/>
  <c r="F12"/>
  <c r="F11"/>
  <c r="E11" i="7"/>
  <c r="B11" s="1"/>
  <c r="E12"/>
  <c r="E13"/>
  <c r="E13" i="8" s="1"/>
  <c r="C11" i="7"/>
  <c r="C12"/>
  <c r="C13"/>
  <c r="B13" i="10"/>
  <c r="J12"/>
  <c r="E12"/>
  <c r="E12" i="8" s="1"/>
  <c r="C12" i="10"/>
  <c r="B12"/>
  <c r="D12" s="1"/>
  <c r="J11"/>
  <c r="E11"/>
  <c r="E11" i="8" s="1"/>
  <c r="C11" i="10"/>
  <c r="J11" i="7"/>
  <c r="J12"/>
  <c r="G11" i="10" l="1"/>
  <c r="G12"/>
  <c r="B11"/>
  <c r="J11" i="8"/>
  <c r="G11"/>
  <c r="G12"/>
  <c r="G13"/>
  <c r="J12"/>
  <c r="J13"/>
  <c r="K12" i="10"/>
  <c r="K11"/>
  <c r="K13"/>
  <c r="D11" l="1"/>
  <c r="G12" i="7" l="1"/>
  <c r="G11"/>
  <c r="B12"/>
  <c r="D11"/>
  <c r="B13"/>
  <c r="D13" l="1"/>
  <c r="D13" i="8"/>
  <c r="D12" i="7"/>
  <c r="D12" i="8"/>
  <c r="D11"/>
  <c r="K12" l="1"/>
  <c r="K13"/>
  <c r="K11"/>
  <c r="K11" i="7"/>
  <c r="K13"/>
  <c r="K12"/>
</calcChain>
</file>

<file path=xl/sharedStrings.xml><?xml version="1.0" encoding="utf-8"?>
<sst xmlns="http://schemas.openxmlformats.org/spreadsheetml/2006/main" count="57" uniqueCount="13">
  <si>
    <t>TOTAL</t>
  </si>
  <si>
    <t>NON GARNIS</t>
  </si>
  <si>
    <t>GARNIS</t>
  </si>
  <si>
    <t>Evol.</t>
  </si>
  <si>
    <t>en % par rapport</t>
  </si>
  <si>
    <t xml:space="preserve">Poids du client  </t>
  </si>
  <si>
    <t>à la société</t>
  </si>
  <si>
    <t>CA HT 2013</t>
  </si>
  <si>
    <t>CA HT 2014</t>
  </si>
  <si>
    <t>PETANQUE</t>
  </si>
  <si>
    <t>KAYAK</t>
  </si>
  <si>
    <t>RANDO</t>
  </si>
  <si>
    <t>Activites</t>
  </si>
</sst>
</file>

<file path=xl/styles.xml><?xml version="1.0" encoding="utf-8"?>
<styleSheet xmlns="http://schemas.openxmlformats.org/spreadsheetml/2006/main">
  <numFmts count="5">
    <numFmt numFmtId="164" formatCode="#,##0.00_ \€;[Red]\-#,##0.00\ \€"/>
    <numFmt numFmtId="165" formatCode="#,##0.00_\%;[Red]\-#,##0.00\ %"/>
    <numFmt numFmtId="166" formatCode="_-* #,##0.00\ [$€-1]_-;\-* #,##0.00\ [$€-1]_-;_-* &quot;-&quot;??\ [$€-1]_-"/>
    <numFmt numFmtId="168" formatCode="#,##0\ &quot;€&quot;"/>
    <numFmt numFmtId="169" formatCode="[$-40C]d\-mmm\-yy;@"/>
  </numFmts>
  <fonts count="15">
    <font>
      <sz val="10"/>
      <name val="Arial"/>
    </font>
    <font>
      <sz val="10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u/>
      <sz val="25"/>
      <color indexed="10"/>
      <name val="Arial"/>
      <family val="2"/>
    </font>
    <font>
      <sz val="25"/>
      <name val="Arial"/>
      <family val="2"/>
    </font>
    <font>
      <b/>
      <sz val="25"/>
      <name val="Arial"/>
      <family val="2"/>
    </font>
    <font>
      <sz val="14"/>
      <name val="Arial"/>
      <family val="2"/>
    </font>
    <font>
      <u val="singleAccounting"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12"/>
      <name val="Arial"/>
      <family val="2"/>
    </font>
    <font>
      <sz val="11"/>
      <color indexed="12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/>
      <top/>
      <bottom style="thick">
        <color indexed="1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6" fontId="1" fillId="0" borderId="0" applyFont="0" applyFill="0" applyBorder="0" applyAlignment="0" applyProtection="0"/>
    <xf numFmtId="166" fontId="9" fillId="0" borderId="0" applyFont="0" applyFill="0" applyBorder="0" applyAlignment="0" applyProtection="0"/>
    <xf numFmtId="0" fontId="9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43">
    <xf numFmtId="0" fontId="0" fillId="0" borderId="0" xfId="0"/>
    <xf numFmtId="164" fontId="2" fillId="0" borderId="0" xfId="0" applyNumberFormat="1" applyFont="1"/>
    <xf numFmtId="164" fontId="3" fillId="0" borderId="0" xfId="0" applyNumberFormat="1" applyFont="1"/>
    <xf numFmtId="166" fontId="3" fillId="0" borderId="0" xfId="1" applyFont="1"/>
    <xf numFmtId="166" fontId="7" fillId="0" borderId="0" xfId="1" applyFont="1"/>
    <xf numFmtId="166" fontId="2" fillId="0" borderId="0" xfId="1" applyFont="1" applyAlignment="1">
      <alignment horizontal="center"/>
    </xf>
    <xf numFmtId="166" fontId="3" fillId="0" borderId="0" xfId="1" applyFont="1" applyAlignment="1">
      <alignment horizontal="center"/>
    </xf>
    <xf numFmtId="166" fontId="7" fillId="0" borderId="0" xfId="1" applyFont="1" applyAlignment="1">
      <alignment horizontal="center"/>
    </xf>
    <xf numFmtId="165" fontId="7" fillId="0" borderId="7" xfId="4" applyNumberFormat="1" applyFont="1" applyFill="1" applyBorder="1" applyAlignment="1">
      <alignment horizontal="center"/>
    </xf>
    <xf numFmtId="168" fontId="8" fillId="0" borderId="0" xfId="1" applyNumberFormat="1" applyFont="1" applyAlignment="1">
      <alignment horizontal="center"/>
    </xf>
    <xf numFmtId="168" fontId="3" fillId="0" borderId="0" xfId="0" applyNumberFormat="1" applyFont="1"/>
    <xf numFmtId="168" fontId="3" fillId="0" borderId="0" xfId="1" applyNumberFormat="1" applyFont="1"/>
    <xf numFmtId="169" fontId="7" fillId="0" borderId="0" xfId="1" applyNumberFormat="1" applyFont="1" applyAlignment="1">
      <alignment horizontal="center"/>
    </xf>
    <xf numFmtId="164" fontId="10" fillId="0" borderId="0" xfId="0" applyNumberFormat="1" applyFont="1"/>
    <xf numFmtId="168" fontId="10" fillId="0" borderId="0" xfId="0" applyNumberFormat="1" applyFont="1"/>
    <xf numFmtId="166" fontId="10" fillId="0" borderId="0" xfId="1" applyFont="1"/>
    <xf numFmtId="166" fontId="10" fillId="0" borderId="0" xfId="1" applyFont="1" applyAlignment="1">
      <alignment horizontal="center"/>
    </xf>
    <xf numFmtId="4" fontId="12" fillId="0" borderId="2" xfId="0" applyNumberFormat="1" applyFont="1" applyBorder="1" applyAlignment="1">
      <alignment horizontal="center"/>
    </xf>
    <xf numFmtId="164" fontId="10" fillId="0" borderId="0" xfId="0" applyNumberFormat="1" applyFont="1" applyAlignment="1">
      <alignment horizontal="center"/>
    </xf>
    <xf numFmtId="4" fontId="12" fillId="0" borderId="3" xfId="0" applyNumberFormat="1" applyFont="1" applyBorder="1" applyAlignment="1">
      <alignment horizontal="center"/>
    </xf>
    <xf numFmtId="168" fontId="11" fillId="0" borderId="1" xfId="0" applyNumberFormat="1" applyFont="1" applyBorder="1" applyAlignment="1">
      <alignment horizontal="center"/>
    </xf>
    <xf numFmtId="165" fontId="11" fillId="0" borderId="11" xfId="0" applyNumberFormat="1" applyFont="1" applyBorder="1" applyAlignment="1">
      <alignment horizontal="center"/>
    </xf>
    <xf numFmtId="4" fontId="12" fillId="0" borderId="4" xfId="0" applyNumberFormat="1" applyFont="1" applyBorder="1" applyAlignment="1">
      <alignment horizontal="center"/>
    </xf>
    <xf numFmtId="164" fontId="10" fillId="2" borderId="6" xfId="0" applyNumberFormat="1" applyFont="1" applyFill="1" applyBorder="1"/>
    <xf numFmtId="168" fontId="10" fillId="2" borderId="8" xfId="0" applyNumberFormat="1" applyFont="1" applyFill="1" applyBorder="1"/>
    <xf numFmtId="165" fontId="10" fillId="2" borderId="5" xfId="4" applyNumberFormat="1" applyFont="1" applyFill="1" applyBorder="1" applyAlignment="1">
      <alignment horizontal="center"/>
    </xf>
    <xf numFmtId="168" fontId="10" fillId="3" borderId="9" xfId="0" applyNumberFormat="1" applyFont="1" applyFill="1" applyBorder="1"/>
    <xf numFmtId="165" fontId="10" fillId="2" borderId="8" xfId="4" applyNumberFormat="1" applyFont="1" applyFill="1" applyBorder="1" applyAlignment="1">
      <alignment horizontal="center"/>
    </xf>
    <xf numFmtId="10" fontId="13" fillId="0" borderId="3" xfId="0" applyNumberFormat="1" applyFont="1" applyFill="1" applyBorder="1" applyAlignment="1">
      <alignment horizontal="center"/>
    </xf>
    <xf numFmtId="0" fontId="14" fillId="0" borderId="0" xfId="0" applyFont="1"/>
    <xf numFmtId="3" fontId="10" fillId="2" borderId="8" xfId="0" applyNumberFormat="1" applyFont="1" applyFill="1" applyBorder="1"/>
    <xf numFmtId="164" fontId="4" fillId="0" borderId="0" xfId="0" applyNumberFormat="1" applyFont="1" applyAlignment="1">
      <alignment horizontal="center"/>
    </xf>
    <xf numFmtId="166" fontId="6" fillId="0" borderId="0" xfId="1" applyFont="1" applyAlignment="1">
      <alignment horizontal="center"/>
    </xf>
    <xf numFmtId="164" fontId="5" fillId="0" borderId="12" xfId="0" applyNumberFormat="1" applyFont="1" applyBorder="1" applyAlignment="1">
      <alignment horizontal="center"/>
    </xf>
    <xf numFmtId="164" fontId="5" fillId="0" borderId="13" xfId="0" applyNumberFormat="1" applyFont="1" applyBorder="1" applyAlignment="1">
      <alignment horizontal="center"/>
    </xf>
    <xf numFmtId="164" fontId="5" fillId="0" borderId="14" xfId="0" applyNumberFormat="1" applyFont="1" applyBorder="1" applyAlignment="1">
      <alignment horizontal="center"/>
    </xf>
    <xf numFmtId="164" fontId="11" fillId="0" borderId="15" xfId="0" applyNumberFormat="1" applyFont="1" applyBorder="1" applyAlignment="1">
      <alignment horizontal="center"/>
    </xf>
    <xf numFmtId="164" fontId="11" fillId="0" borderId="16" xfId="0" applyNumberFormat="1" applyFont="1" applyBorder="1" applyAlignment="1">
      <alignment horizontal="center"/>
    </xf>
    <xf numFmtId="164" fontId="11" fillId="0" borderId="17" xfId="0" applyNumberFormat="1" applyFont="1" applyBorder="1" applyAlignment="1">
      <alignment horizontal="center"/>
    </xf>
    <xf numFmtId="164" fontId="11" fillId="0" borderId="18" xfId="0" applyNumberFormat="1" applyFont="1" applyBorder="1" applyAlignment="1">
      <alignment horizontal="center"/>
    </xf>
    <xf numFmtId="164" fontId="11" fillId="0" borderId="19" xfId="0" applyNumberFormat="1" applyFont="1" applyBorder="1" applyAlignment="1">
      <alignment horizontal="center"/>
    </xf>
    <xf numFmtId="164" fontId="11" fillId="0" borderId="10" xfId="0" applyNumberFormat="1" applyFont="1" applyBorder="1" applyAlignment="1">
      <alignment horizontal="center"/>
    </xf>
    <xf numFmtId="164" fontId="11" fillId="0" borderId="20" xfId="0" applyNumberFormat="1" applyFont="1" applyBorder="1" applyAlignment="1">
      <alignment horizontal="center"/>
    </xf>
  </cellXfs>
  <cellStyles count="6">
    <cellStyle name="Euro" xfId="1"/>
    <cellStyle name="Euro 2" xfId="2"/>
    <cellStyle name="Normal" xfId="0" builtinId="0"/>
    <cellStyle name="Normal 2" xfId="3"/>
    <cellStyle name="Pourcentage" xfId="4" builtinId="5"/>
    <cellStyle name="Pourcentage 2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13</xdr:row>
      <xdr:rowOff>0</xdr:rowOff>
    </xdr:from>
    <xdr:to>
      <xdr:col>1</xdr:col>
      <xdr:colOff>571500</xdr:colOff>
      <xdr:row>14</xdr:row>
      <xdr:rowOff>1</xdr:rowOff>
    </xdr:to>
    <xdr:sp macro="" textlink="">
      <xdr:nvSpPr>
        <xdr:cNvPr id="21430" name="Text Box 2"/>
        <xdr:cNvSpPr txBox="1">
          <a:spLocks noChangeArrowheads="1"/>
        </xdr:cNvSpPr>
      </xdr:nvSpPr>
      <xdr:spPr bwMode="auto">
        <a:xfrm>
          <a:off x="2914650" y="23669625"/>
          <a:ext cx="1143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457200</xdr:colOff>
      <xdr:row>13</xdr:row>
      <xdr:rowOff>0</xdr:rowOff>
    </xdr:from>
    <xdr:to>
      <xdr:col>1</xdr:col>
      <xdr:colOff>571500</xdr:colOff>
      <xdr:row>14</xdr:row>
      <xdr:rowOff>1</xdr:rowOff>
    </xdr:to>
    <xdr:sp macro="" textlink="">
      <xdr:nvSpPr>
        <xdr:cNvPr id="21432" name="Text Box 4"/>
        <xdr:cNvSpPr txBox="1">
          <a:spLocks noChangeArrowheads="1"/>
        </xdr:cNvSpPr>
      </xdr:nvSpPr>
      <xdr:spPr bwMode="auto">
        <a:xfrm>
          <a:off x="2914650" y="23669625"/>
          <a:ext cx="1143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13</xdr:row>
      <xdr:rowOff>0</xdr:rowOff>
    </xdr:from>
    <xdr:to>
      <xdr:col>1</xdr:col>
      <xdr:colOff>571500</xdr:colOff>
      <xdr:row>14</xdr:row>
      <xdr:rowOff>0</xdr:rowOff>
    </xdr:to>
    <xdr:sp macro="" textlink="">
      <xdr:nvSpPr>
        <xdr:cNvPr id="25609" name="Text Box 2"/>
        <xdr:cNvSpPr txBox="1">
          <a:spLocks noChangeArrowheads="1"/>
        </xdr:cNvSpPr>
      </xdr:nvSpPr>
      <xdr:spPr bwMode="auto">
        <a:xfrm>
          <a:off x="2914650" y="23393400"/>
          <a:ext cx="1143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457200</xdr:colOff>
      <xdr:row>13</xdr:row>
      <xdr:rowOff>0</xdr:rowOff>
    </xdr:from>
    <xdr:to>
      <xdr:col>1</xdr:col>
      <xdr:colOff>571500</xdr:colOff>
      <xdr:row>14</xdr:row>
      <xdr:rowOff>0</xdr:rowOff>
    </xdr:to>
    <xdr:sp macro="" textlink="">
      <xdr:nvSpPr>
        <xdr:cNvPr id="25611" name="Text Box 4"/>
        <xdr:cNvSpPr txBox="1">
          <a:spLocks noChangeArrowheads="1"/>
        </xdr:cNvSpPr>
      </xdr:nvSpPr>
      <xdr:spPr bwMode="auto">
        <a:xfrm>
          <a:off x="2914650" y="23393400"/>
          <a:ext cx="1143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13</xdr:row>
      <xdr:rowOff>0</xdr:rowOff>
    </xdr:from>
    <xdr:to>
      <xdr:col>1</xdr:col>
      <xdr:colOff>571500</xdr:colOff>
      <xdr:row>14</xdr:row>
      <xdr:rowOff>0</xdr:rowOff>
    </xdr:to>
    <xdr:sp macro="" textlink="">
      <xdr:nvSpPr>
        <xdr:cNvPr id="24614" name="Text Box 2"/>
        <xdr:cNvSpPr txBox="1">
          <a:spLocks noChangeArrowheads="1"/>
        </xdr:cNvSpPr>
      </xdr:nvSpPr>
      <xdr:spPr bwMode="auto">
        <a:xfrm>
          <a:off x="2914650" y="23507700"/>
          <a:ext cx="1143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457200</xdr:colOff>
      <xdr:row>13</xdr:row>
      <xdr:rowOff>0</xdr:rowOff>
    </xdr:from>
    <xdr:to>
      <xdr:col>1</xdr:col>
      <xdr:colOff>571500</xdr:colOff>
      <xdr:row>14</xdr:row>
      <xdr:rowOff>0</xdr:rowOff>
    </xdr:to>
    <xdr:sp macro="" textlink="">
      <xdr:nvSpPr>
        <xdr:cNvPr id="24616" name="Text Box 4"/>
        <xdr:cNvSpPr txBox="1">
          <a:spLocks noChangeArrowheads="1"/>
        </xdr:cNvSpPr>
      </xdr:nvSpPr>
      <xdr:spPr bwMode="auto">
        <a:xfrm>
          <a:off x="2914650" y="23507700"/>
          <a:ext cx="1143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14"/>
  <sheetViews>
    <sheetView tabSelected="1" zoomScale="90" zoomScaleNormal="90" workbookViewId="0">
      <selection activeCell="B11" sqref="B11"/>
    </sheetView>
  </sheetViews>
  <sheetFormatPr baseColWidth="10" defaultRowHeight="15"/>
  <cols>
    <col min="1" max="1" width="36.85546875" style="2" customWidth="1"/>
    <col min="2" max="3" width="16" style="10" customWidth="1"/>
    <col min="4" max="4" width="16" style="3" customWidth="1"/>
    <col min="5" max="6" width="16" style="10" customWidth="1"/>
    <col min="7" max="7" width="16" style="3" customWidth="1"/>
    <col min="8" max="9" width="16" style="10" customWidth="1"/>
    <col min="10" max="10" width="16" style="3" customWidth="1"/>
    <col min="11" max="11" width="22.5703125" style="6" customWidth="1"/>
    <col min="12" max="16384" width="11.42578125" style="2"/>
  </cols>
  <sheetData>
    <row r="1" spans="1:11" s="3" customFormat="1" ht="19.5">
      <c r="A1" s="4"/>
      <c r="B1" s="12"/>
      <c r="C1" s="9"/>
      <c r="E1" s="11"/>
      <c r="F1" s="11"/>
      <c r="H1" s="11"/>
      <c r="I1" s="11"/>
      <c r="K1" s="6"/>
    </row>
    <row r="2" spans="1:11" s="1" customFormat="1" ht="30.75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</row>
    <row r="3" spans="1:11" ht="20.25">
      <c r="K3" s="5"/>
    </row>
    <row r="4" spans="1:11" ht="30.7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</row>
    <row r="5" spans="1:11" ht="18.75" thickBot="1">
      <c r="D5" s="8"/>
    </row>
    <row r="6" spans="1:11" ht="32.25" thickTop="1" thickBot="1">
      <c r="A6" s="33"/>
      <c r="B6" s="34"/>
      <c r="C6" s="34"/>
      <c r="D6" s="34"/>
      <c r="E6" s="34"/>
      <c r="F6" s="34"/>
      <c r="G6" s="34"/>
      <c r="H6" s="34"/>
      <c r="I6" s="34"/>
      <c r="J6" s="34"/>
      <c r="K6" s="35"/>
    </row>
    <row r="7" spans="1:11" s="13" customFormat="1" ht="17.25" thickTop="1" thickBot="1">
      <c r="B7" s="29"/>
      <c r="C7" s="14"/>
      <c r="D7" s="15"/>
      <c r="E7" s="14"/>
      <c r="F7" s="14"/>
      <c r="G7" s="15"/>
      <c r="H7" s="14"/>
      <c r="I7" s="14"/>
      <c r="J7" s="15"/>
      <c r="K7" s="16"/>
    </row>
    <row r="8" spans="1:11" s="18" customFormat="1" ht="15.75" thickTop="1">
      <c r="A8" s="36" t="s">
        <v>12</v>
      </c>
      <c r="B8" s="39"/>
      <c r="C8" s="39"/>
      <c r="D8" s="39"/>
      <c r="E8" s="39"/>
      <c r="F8" s="39"/>
      <c r="G8" s="39"/>
      <c r="H8" s="39"/>
      <c r="I8" s="39"/>
      <c r="J8" s="40"/>
      <c r="K8" s="17" t="s">
        <v>5</v>
      </c>
    </row>
    <row r="9" spans="1:11" s="18" customFormat="1">
      <c r="A9" s="37"/>
      <c r="B9" s="41" t="s">
        <v>0</v>
      </c>
      <c r="C9" s="41"/>
      <c r="D9" s="42"/>
      <c r="E9" s="41" t="s">
        <v>1</v>
      </c>
      <c r="F9" s="41"/>
      <c r="G9" s="41"/>
      <c r="H9" s="41" t="s">
        <v>2</v>
      </c>
      <c r="I9" s="41"/>
      <c r="J9" s="41"/>
      <c r="K9" s="19" t="s">
        <v>4</v>
      </c>
    </row>
    <row r="10" spans="1:11" s="18" customFormat="1" ht="15.75" thickBot="1">
      <c r="A10" s="38"/>
      <c r="B10" s="20" t="s">
        <v>8</v>
      </c>
      <c r="C10" s="20" t="s">
        <v>7</v>
      </c>
      <c r="D10" s="21" t="s">
        <v>3</v>
      </c>
      <c r="E10" s="20" t="s">
        <v>8</v>
      </c>
      <c r="F10" s="20" t="s">
        <v>7</v>
      </c>
      <c r="G10" s="21" t="s">
        <v>3</v>
      </c>
      <c r="H10" s="20" t="s">
        <v>8</v>
      </c>
      <c r="I10" s="20" t="s">
        <v>7</v>
      </c>
      <c r="J10" s="21" t="s">
        <v>3</v>
      </c>
      <c r="K10" s="22" t="s">
        <v>6</v>
      </c>
    </row>
    <row r="11" spans="1:11" s="13" customFormat="1" ht="21.95" customHeight="1" thickTop="1">
      <c r="A11" s="23" t="s">
        <v>9</v>
      </c>
      <c r="B11" s="30" t="e">
        <f>IF(AND(E11="",H11=""),"",SUM(E11+H11))</f>
        <v>#VALUE!</v>
      </c>
      <c r="C11" s="30" t="e">
        <f>IF(AND(F11="",I11=""),"",SUM(F11+I11))</f>
        <v>#VALUE!</v>
      </c>
      <c r="D11" s="25" t="e">
        <f>IF(OR(B11="",C11=""),"",SUM((B11-C11)/C11))</f>
        <v>#VALUE!</v>
      </c>
      <c r="E11" s="26">
        <f>+IF(AND('CAHT MENSUEL'!E11="",'CUMUL ANNEE'!E11=""),"",SUM('CAHT MENSUEL'!E11+'CUMUL ANNEE'!E11))</f>
        <v>1174553.99</v>
      </c>
      <c r="F11" s="26">
        <f>+IF(AND('CAHT MENSUEL'!F11="",'CUMUL ANNEE'!F11=""),"",SUM('CAHT MENSUEL'!F11+'CUMUL ANNEE'!F11))</f>
        <v>1316915</v>
      </c>
      <c r="G11" s="25">
        <f>IF(OR(E11="",F11=""),"",SUM((E11-F11)/F11))</f>
        <v>-0.10810189723710339</v>
      </c>
      <c r="H11" s="26" t="str">
        <f>+IF(AND('CAHT MENSUEL'!H11="",'CUMUL ANNEE'!H11=""),"",SUM('CAHT MENSUEL'!H11+'CUMUL ANNEE'!H11))</f>
        <v/>
      </c>
      <c r="I11" s="26" t="str">
        <f>+IF(AND('CAHT MENSUEL'!I11="",'CUMUL ANNEE'!I11=""),"",SUM('CAHT MENSUEL'!I11+'CUMUL ANNEE'!I11))</f>
        <v/>
      </c>
      <c r="J11" s="27" t="str">
        <f>IF(OR(H11="",I11=""),"",SUM((H11-I11)/I11))</f>
        <v/>
      </c>
      <c r="K11" s="28" t="e">
        <f>B11/#REF!</f>
        <v>#VALUE!</v>
      </c>
    </row>
    <row r="12" spans="1:11" s="13" customFormat="1" ht="21.95" customHeight="1">
      <c r="A12" s="23" t="s">
        <v>10</v>
      </c>
      <c r="B12" s="30" t="e">
        <f t="shared" ref="B12:C13" si="0">IF(AND(E12="",H12=""),"",SUM(E12+H12))</f>
        <v>#VALUE!</v>
      </c>
      <c r="C12" s="30" t="e">
        <f t="shared" si="0"/>
        <v>#VALUE!</v>
      </c>
      <c r="D12" s="25" t="e">
        <f t="shared" ref="D12:D13" si="1">IF(OR(B12="",C12=""),"",SUM((B12-C12)/C12))</f>
        <v>#VALUE!</v>
      </c>
      <c r="E12" s="26">
        <f>+IF(AND('CAHT MENSUEL'!E12="",'CUMUL ANNEE'!E12=""),"",SUM('CAHT MENSUEL'!E12+'CUMUL ANNEE'!E12))</f>
        <v>2612937.46</v>
      </c>
      <c r="F12" s="26">
        <f>+IF(AND('CAHT MENSUEL'!F12="",'CUMUL ANNEE'!F12=""),"",SUM('CAHT MENSUEL'!F12+'CUMUL ANNEE'!F12))</f>
        <v>2245582</v>
      </c>
      <c r="G12" s="25">
        <f t="shared" ref="G12:G13" si="2">IF(OR(E12="",F12=""),"",SUM((E12-F12)/F12))</f>
        <v>0.16359031199929461</v>
      </c>
      <c r="H12" s="26" t="str">
        <f>+IF(AND('CAHT MENSUEL'!H12="",'CUMUL ANNEE'!H12=""),"",SUM('CAHT MENSUEL'!H12+'CUMUL ANNEE'!H12))</f>
        <v/>
      </c>
      <c r="I12" s="26" t="str">
        <f>+IF(AND('CAHT MENSUEL'!I12="",'CUMUL ANNEE'!I12=""),"",SUM('CAHT MENSUEL'!I12+'CUMUL ANNEE'!I12))</f>
        <v/>
      </c>
      <c r="J12" s="27" t="str">
        <f t="shared" ref="J12:J13" si="3">IF(OR(H12="",I12=""),"",SUM((H12-I12)/I12))</f>
        <v/>
      </c>
      <c r="K12" s="28" t="e">
        <f>B12/#REF!</f>
        <v>#VALUE!</v>
      </c>
    </row>
    <row r="13" spans="1:11" s="13" customFormat="1" ht="21.95" customHeight="1">
      <c r="A13" s="23" t="s">
        <v>11</v>
      </c>
      <c r="B13" s="30" t="e">
        <f t="shared" si="0"/>
        <v>#VALUE!</v>
      </c>
      <c r="C13" s="30" t="str">
        <f t="shared" si="0"/>
        <v/>
      </c>
      <c r="D13" s="25" t="e">
        <f t="shared" si="1"/>
        <v>#VALUE!</v>
      </c>
      <c r="E13" s="26">
        <f>+IF(AND('CAHT MENSUEL'!E13="",'CUMUL ANNEE'!E13=""),"",SUM('CAHT MENSUEL'!E13+'CUMUL ANNEE'!E13))</f>
        <v>154820.07999999999</v>
      </c>
      <c r="F13" s="26" t="str">
        <f>+IF(AND('CAHT MENSUEL'!F13="",'CUMUL ANNEE'!F13=""),"",SUM('CAHT MENSUEL'!F13+'CUMUL ANNEE'!F13))</f>
        <v/>
      </c>
      <c r="G13" s="25" t="str">
        <f t="shared" si="2"/>
        <v/>
      </c>
      <c r="H13" s="26" t="str">
        <f>+IF(AND('CAHT MENSUEL'!H13="",'CUMUL ANNEE'!H13=""),"",SUM('CAHT MENSUEL'!H13+'CUMUL ANNEE'!H13))</f>
        <v/>
      </c>
      <c r="I13" s="26" t="str">
        <f>+IF(AND('CAHT MENSUEL'!I13="",'CUMUL ANNEE'!I13=""),"",SUM('CAHT MENSUEL'!I13+'CUMUL ANNEE'!I13))</f>
        <v/>
      </c>
      <c r="J13" s="27" t="str">
        <f t="shared" si="3"/>
        <v/>
      </c>
      <c r="K13" s="28" t="e">
        <f>B13/#REF!</f>
        <v>#VALUE!</v>
      </c>
    </row>
    <row r="14" spans="1:11" ht="18">
      <c r="K14" s="7"/>
    </row>
  </sheetData>
  <mergeCells count="8">
    <mergeCell ref="A2:K2"/>
    <mergeCell ref="A4:K4"/>
    <mergeCell ref="A6:K6"/>
    <mergeCell ref="A8:A10"/>
    <mergeCell ref="B8:J8"/>
    <mergeCell ref="B9:D9"/>
    <mergeCell ref="E9:G9"/>
    <mergeCell ref="H9:J9"/>
  </mergeCells>
  <printOptions horizontalCentered="1"/>
  <pageMargins left="0.39370078740157483" right="0.39370078740157483" top="0.19685039370078741" bottom="0" header="0.51181102362204722" footer="0.51181102362204722"/>
  <pageSetup paperSize="9" scale="31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34"/>
  <sheetViews>
    <sheetView topLeftCell="A5" zoomScale="90" zoomScaleNormal="90" workbookViewId="0">
      <selection activeCell="A31" sqref="A31"/>
    </sheetView>
  </sheetViews>
  <sheetFormatPr baseColWidth="10" defaultRowHeight="15"/>
  <cols>
    <col min="1" max="1" width="36.85546875" style="2" customWidth="1"/>
    <col min="2" max="3" width="16" style="10" customWidth="1"/>
    <col min="4" max="4" width="16" style="3" customWidth="1"/>
    <col min="5" max="6" width="16" style="10" customWidth="1"/>
    <col min="7" max="7" width="16" style="3" customWidth="1"/>
    <col min="8" max="9" width="16" style="10" customWidth="1"/>
    <col min="10" max="10" width="16" style="3" customWidth="1"/>
    <col min="11" max="11" width="22.5703125" style="6" customWidth="1"/>
    <col min="12" max="16384" width="11.42578125" style="2"/>
  </cols>
  <sheetData>
    <row r="1" spans="1:11" s="3" customFormat="1" ht="19.5">
      <c r="A1" s="4"/>
      <c r="B1" s="12"/>
      <c r="C1" s="9"/>
      <c r="E1" s="11"/>
      <c r="F1" s="11"/>
      <c r="H1" s="11"/>
      <c r="I1" s="11"/>
      <c r="K1" s="6"/>
    </row>
    <row r="2" spans="1:11" s="1" customFormat="1" ht="30.75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</row>
    <row r="3" spans="1:11" ht="20.25">
      <c r="K3" s="5"/>
    </row>
    <row r="4" spans="1:11" ht="30.7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</row>
    <row r="5" spans="1:11" ht="18.75" thickBot="1">
      <c r="D5" s="8"/>
    </row>
    <row r="6" spans="1:11" ht="32.25" thickTop="1" thickBot="1">
      <c r="A6" s="33"/>
      <c r="B6" s="34"/>
      <c r="C6" s="34"/>
      <c r="D6" s="34"/>
      <c r="E6" s="34"/>
      <c r="F6" s="34"/>
      <c r="G6" s="34"/>
      <c r="H6" s="34"/>
      <c r="I6" s="34"/>
      <c r="J6" s="34"/>
      <c r="K6" s="35"/>
    </row>
    <row r="7" spans="1:11" s="13" customFormat="1" ht="15.75" thickTop="1" thickBot="1">
      <c r="B7" s="14"/>
      <c r="C7" s="14"/>
      <c r="D7" s="15"/>
      <c r="E7" s="14"/>
      <c r="F7" s="14"/>
      <c r="G7" s="15"/>
      <c r="H7" s="14"/>
      <c r="I7" s="14"/>
      <c r="J7" s="15"/>
      <c r="K7" s="16"/>
    </row>
    <row r="8" spans="1:11" s="18" customFormat="1" ht="15.75" thickTop="1">
      <c r="A8" s="36" t="s">
        <v>12</v>
      </c>
      <c r="B8" s="39"/>
      <c r="C8" s="39"/>
      <c r="D8" s="39"/>
      <c r="E8" s="39"/>
      <c r="F8" s="39"/>
      <c r="G8" s="39"/>
      <c r="H8" s="39"/>
      <c r="I8" s="39"/>
      <c r="J8" s="40"/>
      <c r="K8" s="17" t="s">
        <v>5</v>
      </c>
    </row>
    <row r="9" spans="1:11" s="18" customFormat="1">
      <c r="A9" s="37"/>
      <c r="B9" s="41" t="s">
        <v>0</v>
      </c>
      <c r="C9" s="41"/>
      <c r="D9" s="42"/>
      <c r="E9" s="41" t="s">
        <v>1</v>
      </c>
      <c r="F9" s="41"/>
      <c r="G9" s="41"/>
      <c r="H9" s="41" t="s">
        <v>2</v>
      </c>
      <c r="I9" s="41"/>
      <c r="J9" s="41"/>
      <c r="K9" s="19" t="s">
        <v>4</v>
      </c>
    </row>
    <row r="10" spans="1:11" s="18" customFormat="1" ht="15.75" thickBot="1">
      <c r="A10" s="38"/>
      <c r="B10" s="20" t="s">
        <v>8</v>
      </c>
      <c r="C10" s="20" t="s">
        <v>7</v>
      </c>
      <c r="D10" s="21" t="s">
        <v>3</v>
      </c>
      <c r="E10" s="20" t="s">
        <v>8</v>
      </c>
      <c r="F10" s="20" t="s">
        <v>7</v>
      </c>
      <c r="G10" s="21" t="s">
        <v>3</v>
      </c>
      <c r="H10" s="20" t="s">
        <v>8</v>
      </c>
      <c r="I10" s="20" t="s">
        <v>7</v>
      </c>
      <c r="J10" s="21" t="s">
        <v>3</v>
      </c>
      <c r="K10" s="22" t="s">
        <v>6</v>
      </c>
    </row>
    <row r="11" spans="1:11" s="13" customFormat="1" ht="21.95" customHeight="1" thickTop="1">
      <c r="A11" s="23" t="s">
        <v>9</v>
      </c>
      <c r="B11" s="24">
        <f>IF(E11+H11&lt;&gt;0,SUM(E11+H11),"")</f>
        <v>125119.72</v>
      </c>
      <c r="C11" s="24">
        <f>IF(F11+I11&lt;&gt;0,SUM(F11+I11),"")</f>
        <v>127930</v>
      </c>
      <c r="D11" s="25">
        <f t="shared" ref="D11:D13" si="0">IF(SUM(B11&lt;&gt;""),IF(SUM(C11&lt;&gt;""),SUM(B11-C11)/C11,""),IF(SUM(B11=""),""))</f>
        <v>-2.196732588134135E-2</v>
      </c>
      <c r="E11" s="26">
        <f>79692.76+14975.6+24196.5+4066.92+335.4+537.1+1315.44</f>
        <v>125119.72</v>
      </c>
      <c r="F11" s="26">
        <v>127930</v>
      </c>
      <c r="G11" s="25">
        <f t="shared" ref="G11:G12" si="1">IF(SUM(E11&lt;&gt;""),IF(SUM(F11&lt;&gt;""),SUM(E11-F11)/F11,""),IF(SUM(E11=""),""))</f>
        <v>-2.196732588134135E-2</v>
      </c>
      <c r="H11" s="26"/>
      <c r="I11" s="26"/>
      <c r="J11" s="27" t="str">
        <f t="shared" ref="J11:J12" si="2">IF(SUM(H11&lt;&gt;""),IF(SUM(I11&lt;&gt;""),SUM(H11-I11)/I11,""),IF(SUM(H11=""),""))</f>
        <v/>
      </c>
      <c r="K11" s="28" t="e">
        <f>B11/#REF!</f>
        <v>#REF!</v>
      </c>
    </row>
    <row r="12" spans="1:11" s="13" customFormat="1" ht="21.95" customHeight="1">
      <c r="A12" s="23" t="s">
        <v>10</v>
      </c>
      <c r="B12" s="24">
        <f t="shared" ref="B12:C13" si="3">IF(E12+H12&lt;&gt;0,SUM(E12+H12),"")</f>
        <v>295957.24</v>
      </c>
      <c r="C12" s="24">
        <f t="shared" si="3"/>
        <v>283084</v>
      </c>
      <c r="D12" s="25">
        <f t="shared" si="0"/>
        <v>4.547498269065009E-2</v>
      </c>
      <c r="E12" s="26">
        <f>187426.68+50536.56+44796.3+11957.4+176.3+213.2+850.8</f>
        <v>295957.24</v>
      </c>
      <c r="F12" s="26">
        <v>283084</v>
      </c>
      <c r="G12" s="25">
        <f t="shared" si="1"/>
        <v>4.547498269065009E-2</v>
      </c>
      <c r="H12" s="26"/>
      <c r="I12" s="26"/>
      <c r="J12" s="27" t="str">
        <f t="shared" si="2"/>
        <v/>
      </c>
      <c r="K12" s="28" t="e">
        <f>B12/#REF!</f>
        <v>#REF!</v>
      </c>
    </row>
    <row r="13" spans="1:11" s="13" customFormat="1" ht="21.95" customHeight="1">
      <c r="A13" s="23" t="s">
        <v>11</v>
      </c>
      <c r="B13" s="24">
        <f t="shared" si="3"/>
        <v>17673.810000000001</v>
      </c>
      <c r="C13" s="24" t="str">
        <f t="shared" si="3"/>
        <v/>
      </c>
      <c r="D13" s="25" t="str">
        <f t="shared" si="0"/>
        <v/>
      </c>
      <c r="E13" s="26">
        <f>16390.77+1283.04</f>
        <v>17673.810000000001</v>
      </c>
      <c r="F13" s="26"/>
      <c r="G13" s="25"/>
      <c r="H13" s="26"/>
      <c r="I13" s="26"/>
      <c r="J13" s="27"/>
      <c r="K13" s="28" t="e">
        <f>B13/#REF!</f>
        <v>#REF!</v>
      </c>
    </row>
    <row r="14" spans="1:11" ht="18">
      <c r="K14" s="7"/>
    </row>
    <row r="15" spans="1:11" ht="18">
      <c r="K15" s="7"/>
    </row>
    <row r="16" spans="1:11" ht="18">
      <c r="K16" s="7"/>
    </row>
    <row r="17" spans="11:11" ht="18">
      <c r="K17" s="7"/>
    </row>
    <row r="18" spans="11:11" ht="18">
      <c r="K18" s="7"/>
    </row>
    <row r="19" spans="11:11" ht="18">
      <c r="K19" s="7"/>
    </row>
    <row r="20" spans="11:11" ht="18">
      <c r="K20" s="7"/>
    </row>
    <row r="21" spans="11:11" ht="18">
      <c r="K21" s="7"/>
    </row>
    <row r="22" spans="11:11" ht="18">
      <c r="K22" s="7"/>
    </row>
    <row r="23" spans="11:11" ht="18">
      <c r="K23" s="7"/>
    </row>
    <row r="24" spans="11:11" ht="18">
      <c r="K24" s="7"/>
    </row>
    <row r="25" spans="11:11" ht="18">
      <c r="K25" s="7"/>
    </row>
    <row r="26" spans="11:11" ht="18">
      <c r="K26" s="7"/>
    </row>
    <row r="27" spans="11:11" ht="18">
      <c r="K27" s="7"/>
    </row>
    <row r="28" spans="11:11" ht="18">
      <c r="K28" s="7"/>
    </row>
    <row r="29" spans="11:11" ht="18">
      <c r="K29" s="7"/>
    </row>
    <row r="30" spans="11:11" ht="18">
      <c r="K30" s="7"/>
    </row>
    <row r="31" spans="11:11" ht="18">
      <c r="K31" s="7"/>
    </row>
    <row r="32" spans="11:11" ht="18">
      <c r="K32" s="7"/>
    </row>
    <row r="33" spans="11:11" ht="18">
      <c r="K33" s="7"/>
    </row>
    <row r="34" spans="11:11" ht="18">
      <c r="K34" s="7"/>
    </row>
  </sheetData>
  <mergeCells count="8">
    <mergeCell ref="A2:K2"/>
    <mergeCell ref="A4:K4"/>
    <mergeCell ref="A6:K6"/>
    <mergeCell ref="A8:A10"/>
    <mergeCell ref="B8:J8"/>
    <mergeCell ref="B9:D9"/>
    <mergeCell ref="E9:G9"/>
    <mergeCell ref="H9:J9"/>
  </mergeCells>
  <phoneticPr fontId="0" type="noConversion"/>
  <printOptions horizontalCentered="1"/>
  <pageMargins left="0.39370078740157483" right="0.39370078740157483" top="0.19685039370078741" bottom="0" header="0.51181102362204722" footer="0.51181102362204722"/>
  <pageSetup paperSize="9" scale="3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15"/>
  <sheetViews>
    <sheetView topLeftCell="A5" zoomScale="90" zoomScaleNormal="90" zoomScaleSheetLayoutView="90" workbookViewId="0">
      <selection activeCell="A8" sqref="A8:A10"/>
    </sheetView>
  </sheetViews>
  <sheetFormatPr baseColWidth="10" defaultRowHeight="15"/>
  <cols>
    <col min="1" max="1" width="36.85546875" style="2" customWidth="1"/>
    <col min="2" max="3" width="16" style="10" customWidth="1"/>
    <col min="4" max="4" width="16" style="3" customWidth="1"/>
    <col min="5" max="6" width="16" style="10" customWidth="1"/>
    <col min="7" max="7" width="16" style="3" customWidth="1"/>
    <col min="8" max="9" width="16" style="10" customWidth="1"/>
    <col min="10" max="10" width="16" style="3" customWidth="1"/>
    <col min="11" max="11" width="22.5703125" style="6" customWidth="1"/>
    <col min="12" max="16384" width="11.42578125" style="2"/>
  </cols>
  <sheetData>
    <row r="1" spans="1:11" s="3" customFormat="1" ht="19.5">
      <c r="A1" s="4"/>
      <c r="B1" s="12"/>
      <c r="C1" s="9"/>
      <c r="E1" s="11"/>
      <c r="F1" s="11"/>
      <c r="H1" s="11"/>
      <c r="I1" s="11"/>
      <c r="K1" s="6"/>
    </row>
    <row r="2" spans="1:11" s="1" customFormat="1" ht="30.75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</row>
    <row r="3" spans="1:11" ht="20.25">
      <c r="K3" s="5"/>
    </row>
    <row r="4" spans="1:11" ht="30.7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</row>
    <row r="5" spans="1:11" ht="18.75" thickBot="1">
      <c r="D5" s="8"/>
    </row>
    <row r="6" spans="1:11" ht="32.25" thickTop="1" thickBot="1">
      <c r="A6" s="33"/>
      <c r="B6" s="34"/>
      <c r="C6" s="34"/>
      <c r="D6" s="34"/>
      <c r="E6" s="34"/>
      <c r="F6" s="34"/>
      <c r="G6" s="34"/>
      <c r="H6" s="34"/>
      <c r="I6" s="34"/>
      <c r="J6" s="34"/>
      <c r="K6" s="35"/>
    </row>
    <row r="7" spans="1:11" s="13" customFormat="1" ht="15.75" thickTop="1" thickBot="1">
      <c r="B7" s="14"/>
      <c r="C7" s="14"/>
      <c r="D7" s="15"/>
      <c r="E7" s="14"/>
      <c r="F7" s="14"/>
      <c r="G7" s="15"/>
      <c r="H7" s="14"/>
      <c r="I7" s="14"/>
      <c r="J7" s="15"/>
      <c r="K7" s="16"/>
    </row>
    <row r="8" spans="1:11" s="18" customFormat="1" ht="15.75" thickTop="1">
      <c r="A8" s="36" t="s">
        <v>12</v>
      </c>
      <c r="B8" s="39"/>
      <c r="C8" s="39"/>
      <c r="D8" s="39"/>
      <c r="E8" s="39"/>
      <c r="F8" s="39"/>
      <c r="G8" s="39"/>
      <c r="H8" s="39"/>
      <c r="I8" s="39"/>
      <c r="J8" s="40"/>
      <c r="K8" s="17" t="s">
        <v>5</v>
      </c>
    </row>
    <row r="9" spans="1:11" s="18" customFormat="1">
      <c r="A9" s="37"/>
      <c r="B9" s="41" t="s">
        <v>0</v>
      </c>
      <c r="C9" s="41"/>
      <c r="D9" s="42"/>
      <c r="E9" s="41" t="s">
        <v>1</v>
      </c>
      <c r="F9" s="41"/>
      <c r="G9" s="41"/>
      <c r="H9" s="41" t="s">
        <v>2</v>
      </c>
      <c r="I9" s="41"/>
      <c r="J9" s="41"/>
      <c r="K9" s="19" t="s">
        <v>4</v>
      </c>
    </row>
    <row r="10" spans="1:11" s="18" customFormat="1" ht="15.75" thickBot="1">
      <c r="A10" s="38"/>
      <c r="B10" s="20" t="s">
        <v>8</v>
      </c>
      <c r="C10" s="20" t="s">
        <v>7</v>
      </c>
      <c r="D10" s="21" t="s">
        <v>3</v>
      </c>
      <c r="E10" s="20" t="s">
        <v>8</v>
      </c>
      <c r="F10" s="20" t="s">
        <v>7</v>
      </c>
      <c r="G10" s="21" t="s">
        <v>3</v>
      </c>
      <c r="H10" s="20" t="s">
        <v>8</v>
      </c>
      <c r="I10" s="20" t="s">
        <v>7</v>
      </c>
      <c r="J10" s="21" t="s">
        <v>3</v>
      </c>
      <c r="K10" s="22" t="s">
        <v>6</v>
      </c>
    </row>
    <row r="11" spans="1:11" s="13" customFormat="1" ht="21.95" customHeight="1" thickTop="1">
      <c r="A11" s="23" t="s">
        <v>9</v>
      </c>
      <c r="B11" s="24">
        <f>IF(E11+H11&lt;&gt;0,SUM(E11+H11),"")</f>
        <v>1049434.27</v>
      </c>
      <c r="C11" s="24">
        <f t="shared" ref="B11:C13" si="0">IF(F11+I11&lt;&gt;0,SUM(F11+I11),"")</f>
        <v>1188985</v>
      </c>
      <c r="D11" s="25">
        <f t="shared" ref="D11:D12" si="1">IF(SUM(B11&lt;&gt;""),IF(SUM(C11&lt;&gt;""),SUM(B11-C11)/C11,""),IF(SUM(B11=""),""))</f>
        <v>-0.11736963039903782</v>
      </c>
      <c r="E11" s="26">
        <f>680658.51+134906.48+186344.4+36616.32+1836.1+2923.3+6149.16</f>
        <v>1049434.27</v>
      </c>
      <c r="F11" s="26">
        <v>1188985</v>
      </c>
      <c r="G11" s="25">
        <f t="shared" ref="G11:G12" si="2">IF(SUM(E11&lt;&gt;""),IF(SUM(F11&lt;&gt;""),SUM(E11-F11)/F11,""),IF(SUM(E11=""),""))</f>
        <v>-0.11736963039903782</v>
      </c>
      <c r="H11" s="26"/>
      <c r="I11" s="26"/>
      <c r="J11" s="27" t="str">
        <f t="shared" ref="J11:J12" si="3">IF(SUM(H11&lt;&gt;""),IF(SUM(I11&lt;&gt;""),SUM(H11-I11)/I11,""),IF(SUM(H11=""),""))</f>
        <v/>
      </c>
      <c r="K11" s="28" t="e">
        <f>B11/#REF!</f>
        <v>#REF!</v>
      </c>
    </row>
    <row r="12" spans="1:11" s="13" customFormat="1" ht="21.95" customHeight="1">
      <c r="A12" s="23" t="s">
        <v>10</v>
      </c>
      <c r="B12" s="24">
        <f t="shared" si="0"/>
        <v>2316980.2200000002</v>
      </c>
      <c r="C12" s="24">
        <f t="shared" si="0"/>
        <v>1962498</v>
      </c>
      <c r="D12" s="25">
        <f t="shared" si="1"/>
        <v>0.18062806688210647</v>
      </c>
      <c r="E12" s="26">
        <f>1474499.32+425778+299016.3+111697.56+761.1+754.4+4473.54</f>
        <v>2316980.2200000002</v>
      </c>
      <c r="F12" s="26">
        <v>1962498</v>
      </c>
      <c r="G12" s="25">
        <f t="shared" si="2"/>
        <v>0.18062806688210647</v>
      </c>
      <c r="H12" s="26"/>
      <c r="I12" s="26"/>
      <c r="J12" s="27" t="str">
        <f t="shared" si="3"/>
        <v/>
      </c>
      <c r="K12" s="28" t="e">
        <f>B12/#REF!</f>
        <v>#REF!</v>
      </c>
    </row>
    <row r="13" spans="1:11" s="13" customFormat="1" ht="21.95" customHeight="1">
      <c r="A13" s="23" t="s">
        <v>11</v>
      </c>
      <c r="B13" s="24">
        <f t="shared" si="0"/>
        <v>137146.26999999999</v>
      </c>
      <c r="C13" s="24"/>
      <c r="D13" s="25"/>
      <c r="E13" s="26">
        <v>137146.26999999999</v>
      </c>
      <c r="F13" s="26"/>
      <c r="G13" s="25"/>
      <c r="H13" s="26"/>
      <c r="I13" s="26"/>
      <c r="J13" s="27"/>
      <c r="K13" s="28" t="e">
        <f>B13/#REF!</f>
        <v>#REF!</v>
      </c>
    </row>
    <row r="14" spans="1:11" ht="18">
      <c r="K14" s="7"/>
    </row>
    <row r="15" spans="1:11" ht="18">
      <c r="K15" s="7"/>
    </row>
  </sheetData>
  <mergeCells count="8">
    <mergeCell ref="A2:K2"/>
    <mergeCell ref="A4:K4"/>
    <mergeCell ref="A6:K6"/>
    <mergeCell ref="A8:A10"/>
    <mergeCell ref="B8:J8"/>
    <mergeCell ref="B9:D9"/>
    <mergeCell ref="E9:G9"/>
    <mergeCell ref="H9:J9"/>
  </mergeCells>
  <printOptions horizontalCentered="1"/>
  <pageMargins left="0.39370078740157483" right="0.39370078740157483" top="0.19685039370078741" bottom="0" header="0.51181102362204722" footer="0.51181102362204722"/>
  <pageSetup paperSize="9" scale="33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CUMUL CAHT</vt:lpstr>
      <vt:lpstr>CAHT MENSUEL</vt:lpstr>
      <vt:lpstr>CUMUL ANNEE</vt:lpstr>
      <vt:lpstr>'CAHT MENSUEL'!Zone_d_impression</vt:lpstr>
      <vt:lpstr>'CUMUL ANNEE'!Zone_d_impression</vt:lpstr>
      <vt:lpstr>'CUMUL CAHT'!Zone_d_impression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User</cp:lastModifiedBy>
  <cp:lastPrinted>2014-10-01T10:44:57Z</cp:lastPrinted>
  <dcterms:created xsi:type="dcterms:W3CDTF">1996-10-21T11:03:58Z</dcterms:created>
  <dcterms:modified xsi:type="dcterms:W3CDTF">2014-10-24T16:34:21Z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251819062</vt:i4>
  </property>
  <property fmtid="{D5CDD505-2E9C-101B-9397-08002B2CF9AE}" pid="3" name="_EmailSubject">
    <vt:lpwstr>STATES</vt:lpwstr>
  </property>
  <property fmtid="{D5CDD505-2E9C-101B-9397-08002B2CF9AE}" pid="4" name="_AuthorEmail">
    <vt:lpwstr>trehiou@lemondedescrepes.com</vt:lpwstr>
  </property>
  <property fmtid="{D5CDD505-2E9C-101B-9397-08002B2CF9AE}" pid="5" name="_AuthorEmailDisplayName">
    <vt:lpwstr>Le Monde Des Crêpes Jean-Pierre TREHIOU</vt:lpwstr>
  </property>
  <property fmtid="{D5CDD505-2E9C-101B-9397-08002B2CF9AE}" pid="6" name="_ReviewingToolsShownOnce">
    <vt:lpwstr/>
  </property>
</Properties>
</file>