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75" windowWidth="15135" windowHeight="6345" activeTab="1"/>
  </bookViews>
  <sheets>
    <sheet name="Feuil1" sheetId="1" r:id="rId1"/>
    <sheet name="Nouveau TABLEAU DE BORD PLIE" sheetId="5" r:id="rId2"/>
    <sheet name="Feuil2" sheetId="2" r:id="rId3"/>
    <sheet name="Feuil3" sheetId="3" r:id="rId4"/>
    <sheet name="Feuil4" sheetId="4" r:id="rId5"/>
  </sheets>
  <definedNames>
    <definedName name="_xlnm._FilterDatabase" localSheetId="0" hidden="1">Feuil1!$A$5:$AB$35</definedName>
    <definedName name="groupesvulnerables">Feuil2!$A$2:$A$6</definedName>
    <definedName name="Habitation">Feuil2!$A$14:$A$17</definedName>
    <definedName name="niveau">Feuil2!$D$2:$D$8</definedName>
    <definedName name="sexe">Feuil2!$A$20:$A$21</definedName>
    <definedName name="situationfamiliale">Feuil2!$A$9:$A$12</definedName>
    <definedName name="sorties">Feuil2!$A$23:$A$33</definedName>
    <definedName name="_xlnm.Print_Area" localSheetId="0">Feuil1!$B:$C</definedName>
  </definedNames>
  <calcPr calcId="114210" fullCalcOnLoad="1"/>
</workbook>
</file>

<file path=xl/calcChain.xml><?xml version="1.0" encoding="utf-8"?>
<calcChain xmlns="http://schemas.openxmlformats.org/spreadsheetml/2006/main">
  <c r="J7" i="5"/>
  <c r="K7"/>
  <c r="L7"/>
  <c r="M7"/>
  <c r="N7"/>
  <c r="H7"/>
  <c r="G7"/>
  <c r="F7"/>
  <c r="E7"/>
  <c r="D7"/>
  <c r="C7"/>
  <c r="N6"/>
  <c r="M6"/>
  <c r="L6"/>
  <c r="K6"/>
  <c r="J6"/>
  <c r="H6"/>
  <c r="G6"/>
  <c r="F6"/>
  <c r="E6"/>
  <c r="D6"/>
  <c r="C6"/>
  <c r="I7"/>
  <c r="I6"/>
  <c r="H4"/>
  <c r="H3"/>
  <c r="C2"/>
  <c r="N4"/>
  <c r="M4"/>
  <c r="L4"/>
  <c r="K4"/>
  <c r="J4"/>
  <c r="I4"/>
  <c r="G4"/>
  <c r="F4"/>
  <c r="E4"/>
  <c r="D4"/>
  <c r="C4"/>
  <c r="G3"/>
  <c r="F3"/>
  <c r="E3"/>
  <c r="D3"/>
  <c r="C3"/>
  <c r="N3"/>
  <c r="M3"/>
  <c r="L3"/>
  <c r="K3"/>
  <c r="J3"/>
  <c r="I3"/>
  <c r="A7" i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O2" i="5"/>
  <c r="O3"/>
  <c r="O4"/>
  <c r="F33" i="1"/>
  <c r="F32"/>
  <c r="F29"/>
  <c r="F28"/>
  <c r="F26"/>
  <c r="F25"/>
  <c r="F20"/>
  <c r="F12"/>
  <c r="F9"/>
  <c r="F21"/>
  <c r="F19"/>
  <c r="F18"/>
  <c r="F17"/>
  <c r="F16"/>
  <c r="F15"/>
  <c r="F14"/>
  <c r="F11"/>
  <c r="F13"/>
  <c r="F10"/>
  <c r="F8"/>
  <c r="F7"/>
  <c r="F6"/>
  <c r="F22"/>
  <c r="F34"/>
  <c r="F30"/>
  <c r="F31"/>
  <c r="F23"/>
</calcChain>
</file>

<file path=xl/sharedStrings.xml><?xml version="1.0" encoding="utf-8"?>
<sst xmlns="http://schemas.openxmlformats.org/spreadsheetml/2006/main" count="572" uniqueCount="285">
  <si>
    <t>ETAT CIVIL</t>
  </si>
  <si>
    <t>STATUTS</t>
  </si>
  <si>
    <t>INFORMATIONS COMPLEMENTAIRES</t>
  </si>
  <si>
    <t xml:space="preserve">N° </t>
  </si>
  <si>
    <t>NOM</t>
  </si>
  <si>
    <t>PRENOM</t>
  </si>
  <si>
    <t>SEXE</t>
  </si>
  <si>
    <t>DATE DE NAISSANCE</t>
  </si>
  <si>
    <t>SITUATION FAMILIALE</t>
  </si>
  <si>
    <t>QUARTIER (d'habitation)</t>
  </si>
  <si>
    <t>SUIVI MLJA</t>
  </si>
  <si>
    <t>MOBILITE</t>
  </si>
  <si>
    <t>QUALIFICATION</t>
  </si>
  <si>
    <t>EXPERIENCE PROFESSIONNELLE</t>
  </si>
  <si>
    <t>DATE D'ENTREE DISPOSITIF PLIE</t>
  </si>
  <si>
    <t>MOTIF DE SORTIE DU DIPOSITIF</t>
  </si>
  <si>
    <t>N° Identifiant</t>
  </si>
  <si>
    <t>ARE</t>
  </si>
  <si>
    <t>DELD</t>
  </si>
  <si>
    <t>Permis</t>
  </si>
  <si>
    <t>Véhicule</t>
  </si>
  <si>
    <t>Niveau</t>
  </si>
  <si>
    <t>Derniere classe et/ou formation</t>
  </si>
  <si>
    <t>Diplôme obtenu</t>
  </si>
  <si>
    <t>Dernier poste occupé</t>
  </si>
  <si>
    <t>Durée</t>
  </si>
  <si>
    <t>M</t>
  </si>
  <si>
    <t>Célibataire</t>
  </si>
  <si>
    <t>Valdegour</t>
  </si>
  <si>
    <t>X</t>
  </si>
  <si>
    <t>Vbis</t>
  </si>
  <si>
    <t>3 mois</t>
  </si>
  <si>
    <t>Pissevin</t>
  </si>
  <si>
    <t>V</t>
  </si>
  <si>
    <t>F</t>
  </si>
  <si>
    <t>VI</t>
  </si>
  <si>
    <t>Marié</t>
  </si>
  <si>
    <t>Agent d'entretien</t>
  </si>
  <si>
    <t>6 mois</t>
  </si>
  <si>
    <t>BEP</t>
  </si>
  <si>
    <t>Accompagnement renforcé</t>
  </si>
  <si>
    <t>Stage</t>
  </si>
  <si>
    <t>IBEN- KHALID</t>
  </si>
  <si>
    <t>Nadia</t>
  </si>
  <si>
    <t>0757875C</t>
  </si>
  <si>
    <t>Serveuse</t>
  </si>
  <si>
    <t>2 ans</t>
  </si>
  <si>
    <t>POLE EMPLOI</t>
  </si>
  <si>
    <t>1 an</t>
  </si>
  <si>
    <t>SAÏD MOISSI</t>
  </si>
  <si>
    <t>Haoudhoi</t>
  </si>
  <si>
    <t>7697351L</t>
  </si>
  <si>
    <t>3ème</t>
  </si>
  <si>
    <t>Divorcé</t>
  </si>
  <si>
    <t>agent d'entretien</t>
  </si>
  <si>
    <t>3 ans</t>
  </si>
  <si>
    <t>II</t>
  </si>
  <si>
    <t>Mohamed</t>
  </si>
  <si>
    <t>IV</t>
  </si>
  <si>
    <t>Migrant</t>
  </si>
  <si>
    <t>SELIA</t>
  </si>
  <si>
    <t>Faouziat</t>
  </si>
  <si>
    <t>0881681Z</t>
  </si>
  <si>
    <t>1ère gestion</t>
  </si>
  <si>
    <t>agent entretien</t>
  </si>
  <si>
    <t>Terminale Alger</t>
  </si>
  <si>
    <t>BAC</t>
  </si>
  <si>
    <t>LAMHAZ</t>
  </si>
  <si>
    <t>Fathia</t>
  </si>
  <si>
    <t>7551915D</t>
  </si>
  <si>
    <t>bac+2 Algérie</t>
  </si>
  <si>
    <t>AGE</t>
  </si>
  <si>
    <t>Autre</t>
  </si>
  <si>
    <t>Minima</t>
  </si>
  <si>
    <t>DE</t>
  </si>
  <si>
    <t>Groupes vulnérables</t>
  </si>
  <si>
    <t>TH-Migrant</t>
  </si>
  <si>
    <t>ACCOMPAGNEMENT PLIE</t>
  </si>
  <si>
    <t>SITUATION DES PERSONNES</t>
  </si>
  <si>
    <t>TH</t>
  </si>
  <si>
    <t>Minorité</t>
  </si>
  <si>
    <t>Autres personnes défavorisées</t>
  </si>
  <si>
    <t>Séparé</t>
  </si>
  <si>
    <t>Est</t>
  </si>
  <si>
    <t>Sexe</t>
  </si>
  <si>
    <t>I</t>
  </si>
  <si>
    <t>III</t>
  </si>
  <si>
    <t>OUADI</t>
  </si>
  <si>
    <t>Hassane</t>
  </si>
  <si>
    <t>7573421E</t>
  </si>
  <si>
    <t>5ème</t>
  </si>
  <si>
    <t>Création d'entreprise</t>
  </si>
  <si>
    <t>Accés à un emploi temporaire, saisonnier</t>
  </si>
  <si>
    <t>Accés à un contrat aidé</t>
  </si>
  <si>
    <t>Accés à un emploi durable (&gt;= à 6 mois)</t>
  </si>
  <si>
    <t>Accés à une formation qualifiante (CQP)</t>
  </si>
  <si>
    <t>Accés à une formation certifiée (type CACES)</t>
  </si>
  <si>
    <t>Accés à une procédure de VAE</t>
  </si>
  <si>
    <t>Retour en formation scolaire</t>
  </si>
  <si>
    <t>Autres types de sorties positives</t>
  </si>
  <si>
    <t>Abandon</t>
  </si>
  <si>
    <t>Autres sorties</t>
  </si>
  <si>
    <t>SITUATION ACTUELLE</t>
  </si>
  <si>
    <t>COMMENTAIRES</t>
  </si>
  <si>
    <t>LOONES</t>
  </si>
  <si>
    <t xml:space="preserve">  </t>
  </si>
  <si>
    <t>Slimane</t>
  </si>
  <si>
    <t>8085329B</t>
  </si>
  <si>
    <t>TOILIHA-FADHILA</t>
  </si>
  <si>
    <t>Natacha</t>
  </si>
  <si>
    <t>8144464D</t>
  </si>
  <si>
    <t>6mois</t>
  </si>
  <si>
    <t>BACHIRI</t>
  </si>
  <si>
    <t>Zoulika</t>
  </si>
  <si>
    <t>0590678S</t>
  </si>
  <si>
    <t>Opératrice photos</t>
  </si>
  <si>
    <t>LAGHA/KHOBZAOUI</t>
  </si>
  <si>
    <t>Nahima</t>
  </si>
  <si>
    <t>7430004S</t>
  </si>
  <si>
    <t>Formation</t>
  </si>
  <si>
    <t>En attente de l' ACI C'FAIRE en 01/ 2013</t>
  </si>
  <si>
    <t>ABDOU</t>
  </si>
  <si>
    <t>7686197M</t>
  </si>
  <si>
    <t>DATE D'ENTREE ACCOMP. PIMMS</t>
  </si>
  <si>
    <t xml:space="preserve">DATE DE SORTIE ACCOMPAGNEMENT PIMMS </t>
  </si>
  <si>
    <t>Prépa Métiers de l'Artisanat. CMA. Du 09/09/2013 au 31/12/2013</t>
  </si>
  <si>
    <t>ABDOU MOUSSA</t>
  </si>
  <si>
    <t>Moinedjouma</t>
  </si>
  <si>
    <t>8208721Y</t>
  </si>
  <si>
    <t>CDD</t>
  </si>
  <si>
    <t xml:space="preserve">Plombier </t>
  </si>
  <si>
    <t>Divers CDD de remplacement PROBAT</t>
  </si>
  <si>
    <t>AKABI</t>
  </si>
  <si>
    <t>Noureddine</t>
  </si>
  <si>
    <t>8117834H</t>
  </si>
  <si>
    <t>Manutentionnaire</t>
  </si>
  <si>
    <t>Intérim</t>
  </si>
  <si>
    <t>Entrée en formation Technicien d'entreposage. CCI Nîmes</t>
  </si>
  <si>
    <t>BAROUDI</t>
  </si>
  <si>
    <t>Miloud</t>
  </si>
  <si>
    <t>Agent de nettoyage industriel</t>
  </si>
  <si>
    <t xml:space="preserve">Aucun contact malgré relances. Sortie à envisager </t>
  </si>
  <si>
    <t>BOUKARNAFA</t>
  </si>
  <si>
    <t>Hadjira</t>
  </si>
  <si>
    <t>8265875X</t>
  </si>
  <si>
    <t>8210935E</t>
  </si>
  <si>
    <t>Agent administratif</t>
  </si>
  <si>
    <t>BELABBAS</t>
  </si>
  <si>
    <t>Meriem</t>
  </si>
  <si>
    <t>8241938D</t>
  </si>
  <si>
    <t>2 mois</t>
  </si>
  <si>
    <t>Projet professionnel à définir</t>
  </si>
  <si>
    <t>Prépa concours aide-soignante. Entrée nov. 13. AMS</t>
  </si>
  <si>
    <t>BOUAZZA-SELLAM</t>
  </si>
  <si>
    <t>Horiya</t>
  </si>
  <si>
    <t>7868480W</t>
  </si>
  <si>
    <t>Educatrice jeunes enfants</t>
  </si>
  <si>
    <t>A relancer</t>
  </si>
  <si>
    <t>DAHBI</t>
  </si>
  <si>
    <t>Mohammed</t>
  </si>
  <si>
    <t>7470327W</t>
  </si>
  <si>
    <t>Agent de service voiries</t>
  </si>
  <si>
    <t>Orientation Cap Emploi. Réorientation à envisager</t>
  </si>
  <si>
    <t>DJOUADI</t>
  </si>
  <si>
    <t>Nassira</t>
  </si>
  <si>
    <t>0731731K</t>
  </si>
  <si>
    <t>Numéro de téléphone plus attribué. Courrier à envoyer avant sortie</t>
  </si>
  <si>
    <t>EL BAY</t>
  </si>
  <si>
    <t>Karima</t>
  </si>
  <si>
    <t>8052771M</t>
  </si>
  <si>
    <t>Aide à domicile</t>
  </si>
  <si>
    <t>FADIL</t>
  </si>
  <si>
    <t>Latifa</t>
  </si>
  <si>
    <t>8034540W</t>
  </si>
  <si>
    <t>Agent de conditionnement</t>
  </si>
  <si>
    <t>HABBECHE</t>
  </si>
  <si>
    <t>Ahcene</t>
  </si>
  <si>
    <t>7474142T</t>
  </si>
  <si>
    <t>Agent polyvalent de services</t>
  </si>
  <si>
    <t>Travail saisonnier Conserves de France jusqu'en octobre</t>
  </si>
  <si>
    <t>HAFDI</t>
  </si>
  <si>
    <t>Abdelkader</t>
  </si>
  <si>
    <t>0785227H</t>
  </si>
  <si>
    <t>Réorientation à envisager</t>
  </si>
  <si>
    <t>IBRAHIM</t>
  </si>
  <si>
    <t>Nawaoui</t>
  </si>
  <si>
    <t>8303782A</t>
  </si>
  <si>
    <t>Plongeur</t>
  </si>
  <si>
    <t>Extras comme plongeur en restauration. Contrats demandés</t>
  </si>
  <si>
    <t xml:space="preserve">Abandon </t>
  </si>
  <si>
    <t>Abandon suite à déménagement</t>
  </si>
  <si>
    <t>Aucun contact. Sortie à envisager</t>
  </si>
  <si>
    <t>LOURHZAL</t>
  </si>
  <si>
    <t>Taha</t>
  </si>
  <si>
    <t>7334369R</t>
  </si>
  <si>
    <t xml:space="preserve">Gérant </t>
  </si>
  <si>
    <t>Formation Cap Métiers d'Avenir. CRFP. Attestation demandée</t>
  </si>
  <si>
    <t>MIHOUBI</t>
  </si>
  <si>
    <t>Fatima</t>
  </si>
  <si>
    <t>1086779G</t>
  </si>
  <si>
    <t>Quelques heures de ménages. Contrats demandés</t>
  </si>
  <si>
    <t>1 mois</t>
  </si>
  <si>
    <t>PLANTEROSE</t>
  </si>
  <si>
    <t>Isabelle</t>
  </si>
  <si>
    <t>8141919M</t>
  </si>
  <si>
    <t>Formation Cap Métiers d'Avenir. CRFP 25/11/13 au 05/05/2014</t>
  </si>
  <si>
    <t>RAISS</t>
  </si>
  <si>
    <t>Houria</t>
  </si>
  <si>
    <t>7898018C</t>
  </si>
  <si>
    <t>Employée polyvanente</t>
  </si>
  <si>
    <t>Formation EPR. INFA 09/10/2013 au 03/02/2014</t>
  </si>
  <si>
    <t>CAE + 6 mois</t>
  </si>
  <si>
    <t>SEMAANE</t>
  </si>
  <si>
    <t>7884569J</t>
  </si>
  <si>
    <t>EPR</t>
  </si>
  <si>
    <t>CDD 3 mois Restaurant Universitaire. Contrat demandé</t>
  </si>
  <si>
    <t>TACHFINE</t>
  </si>
  <si>
    <t>Mustapha</t>
  </si>
  <si>
    <t>7925560P</t>
  </si>
  <si>
    <t>Chauffeur VL</t>
  </si>
  <si>
    <t xml:space="preserve"> 6 mois</t>
  </si>
  <si>
    <t>CAE ACEE</t>
  </si>
  <si>
    <t>CAE Mémoires Vives</t>
  </si>
  <si>
    <t>ANNEE  2013. Situation au 31/12/2013</t>
  </si>
  <si>
    <t>TOTAL</t>
  </si>
  <si>
    <t>Typologie</t>
  </si>
  <si>
    <t xml:space="preserve">CUMUL DE L'ANNEE </t>
  </si>
  <si>
    <t>Entrées</t>
  </si>
  <si>
    <t>Sorties</t>
  </si>
  <si>
    <t xml:space="preserve"> TOTAL(file active)</t>
  </si>
  <si>
    <t>Homme</t>
  </si>
  <si>
    <t>Femme</t>
  </si>
  <si>
    <t>Tranche d'âge</t>
  </si>
  <si>
    <t>&lt; 15 ans</t>
  </si>
  <si>
    <t>15 à 24 ans</t>
  </si>
  <si>
    <t>25 à 44 ans</t>
  </si>
  <si>
    <t>45 à 54 ans</t>
  </si>
  <si>
    <t>55 à 64 ans</t>
  </si>
  <si>
    <t>&gt; 65 ans</t>
  </si>
  <si>
    <t>Quartier d'habitation</t>
  </si>
  <si>
    <t>Autres</t>
  </si>
  <si>
    <t>Statuts</t>
  </si>
  <si>
    <t>Salarié</t>
  </si>
  <si>
    <t>Chef d'entreprise</t>
  </si>
  <si>
    <t>DE en formation</t>
  </si>
  <si>
    <t>Scolaire</t>
  </si>
  <si>
    <t>Retraité</t>
  </si>
  <si>
    <t>Niveau de formation</t>
  </si>
  <si>
    <t>CSP</t>
  </si>
  <si>
    <t>Agriculteurs</t>
  </si>
  <si>
    <t>Artisans, commerçants, chefs d'entreprises</t>
  </si>
  <si>
    <t>Cadres et prof. Intellectuelles supérieures</t>
  </si>
  <si>
    <t>Professions intermédiaires</t>
  </si>
  <si>
    <t>Employés</t>
  </si>
  <si>
    <t>Ouvriers</t>
  </si>
  <si>
    <t>Autres personnes sans activité professionnelle</t>
  </si>
  <si>
    <t>Autres caractéristiques</t>
  </si>
  <si>
    <t>Bénéficiaires des minimas sociaux</t>
  </si>
  <si>
    <t>Participants bénéficiant d'un contrat aidé</t>
  </si>
  <si>
    <t>Jeunes de 16 à 25 ans</t>
  </si>
  <si>
    <t>Jeunes de 16 à 25 ans habitants en ZUS</t>
  </si>
  <si>
    <t>Jeunes de 16 à 25 ans handicapés</t>
  </si>
  <si>
    <t>Type de sorties</t>
  </si>
  <si>
    <t>Création d'activité</t>
  </si>
  <si>
    <t>Emploi temporaire ou saisonnier (&lt;= à 6 mois)</t>
  </si>
  <si>
    <t>Contrat aidé</t>
  </si>
  <si>
    <t>Emploi durable (&gt; à 6 mois)</t>
  </si>
  <si>
    <t>Formation qualifiante</t>
  </si>
  <si>
    <t>Formation certifiée</t>
  </si>
  <si>
    <t>VAE</t>
  </si>
  <si>
    <t>Autres sorties positives</t>
  </si>
  <si>
    <t>Ruptures/abandons</t>
  </si>
  <si>
    <t>Autres indicateurs</t>
  </si>
  <si>
    <t>Accompagnement individuel</t>
  </si>
  <si>
    <t>Nombre de personnes positionnées</t>
  </si>
  <si>
    <t xml:space="preserve">Nombre de 1er accueil </t>
  </si>
  <si>
    <t>Prescripteurs</t>
  </si>
  <si>
    <t>ERM</t>
  </si>
  <si>
    <t>PED</t>
  </si>
  <si>
    <t>PLIE</t>
  </si>
  <si>
    <t>Situation au début de l'accompagnement</t>
  </si>
  <si>
    <t>Nombre d'entrées</t>
  </si>
  <si>
    <t>Elaboration projet</t>
  </si>
  <si>
    <t>RE</t>
  </si>
  <si>
    <t>RE Alternance</t>
  </si>
</sst>
</file>

<file path=xl/styles.xml><?xml version="1.0" encoding="utf-8"?>
<styleSheet xmlns="http://schemas.openxmlformats.org/spreadsheetml/2006/main">
  <numFmts count="3">
    <numFmt numFmtId="164" formatCode="d\-mmm\-yy"/>
    <numFmt numFmtId="165" formatCode="[$-40C]d\-mmm\-yy;@"/>
    <numFmt numFmtId="167" formatCode="[$-40C]mmmm\-yy;@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4"/>
      <color indexed="62"/>
      <name val="Arial Narrow"/>
      <family val="2"/>
    </font>
    <font>
      <b/>
      <i/>
      <sz val="10"/>
      <color indexed="10"/>
      <name val="Arial Narrow"/>
      <family val="2"/>
    </font>
    <font>
      <b/>
      <i/>
      <sz val="12"/>
      <name val="Arial Narrow"/>
      <family val="2"/>
    </font>
    <font>
      <b/>
      <sz val="10"/>
      <name val="Arial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0"/>
      <color indexed="8"/>
      <name val="Arial Narrow"/>
      <family val="2"/>
    </font>
    <font>
      <b/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6"/>
      <color indexed="8"/>
      <name val="Calibri"/>
      <family val="2"/>
    </font>
    <font>
      <sz val="11"/>
      <color indexed="8"/>
      <name val="Arial Narrow"/>
      <family val="2"/>
    </font>
    <font>
      <sz val="10"/>
      <color indexed="8"/>
      <name val="Calibri"/>
      <family val="2"/>
    </font>
    <font>
      <sz val="10"/>
      <name val="Arial"/>
    </font>
    <font>
      <b/>
      <sz val="10"/>
      <color indexed="8"/>
      <name val="Calibri"/>
      <family val="2"/>
    </font>
    <font>
      <sz val="10.5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7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64">
    <xf numFmtId="0" fontId="0" fillId="0" borderId="0" xfId="0"/>
    <xf numFmtId="0" fontId="1" fillId="0" borderId="0" xfId="1"/>
    <xf numFmtId="0" fontId="2" fillId="0" borderId="0" xfId="1" applyFont="1" applyFill="1" applyAlignment="1">
      <alignment horizontal="center"/>
    </xf>
    <xf numFmtId="165" fontId="2" fillId="0" borderId="0" xfId="1" applyNumberFormat="1" applyFont="1" applyFill="1" applyAlignment="1">
      <alignment horizontal="center"/>
    </xf>
    <xf numFmtId="0" fontId="10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49" fontId="2" fillId="0" borderId="0" xfId="1" applyNumberFormat="1" applyFont="1" applyFill="1" applyAlignment="1">
      <alignment horizontal="center"/>
    </xf>
    <xf numFmtId="0" fontId="14" fillId="0" borderId="0" xfId="0" applyFont="1"/>
    <xf numFmtId="165" fontId="3" fillId="0" borderId="0" xfId="1" applyNumberFormat="1" applyFont="1" applyFill="1" applyBorder="1"/>
    <xf numFmtId="0" fontId="8" fillId="0" borderId="0" xfId="1" applyFont="1" applyFill="1" applyAlignment="1">
      <alignment horizontal="center"/>
    </xf>
    <xf numFmtId="0" fontId="12" fillId="0" borderId="0" xfId="0" applyFont="1"/>
    <xf numFmtId="0" fontId="4" fillId="0" borderId="0" xfId="1" applyFont="1" applyBorder="1" applyAlignment="1">
      <alignment horizontal="left" vertical="center"/>
    </xf>
    <xf numFmtId="0" fontId="0" fillId="0" borderId="0" xfId="0" applyFont="1"/>
    <xf numFmtId="0" fontId="2" fillId="0" borderId="0" xfId="1" applyFont="1"/>
    <xf numFmtId="0" fontId="15" fillId="0" borderId="0" xfId="0" applyFont="1"/>
    <xf numFmtId="0" fontId="1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Border="1"/>
    <xf numFmtId="0" fontId="8" fillId="0" borderId="0" xfId="1" applyFont="1" applyFill="1" applyBorder="1"/>
    <xf numFmtId="0" fontId="6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6" fillId="0" borderId="0" xfId="1" applyFont="1"/>
    <xf numFmtId="0" fontId="11" fillId="0" borderId="0" xfId="0" applyFont="1"/>
    <xf numFmtId="0" fontId="13" fillId="2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165" fontId="12" fillId="4" borderId="2" xfId="0" applyNumberFormat="1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5" fontId="12" fillId="4" borderId="2" xfId="0" applyNumberFormat="1" applyFont="1" applyFill="1" applyBorder="1" applyAlignment="1">
      <alignment horizontal="center" vertical="center"/>
    </xf>
    <xf numFmtId="1" fontId="12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/>
    </xf>
    <xf numFmtId="0" fontId="2" fillId="4" borderId="2" xfId="1" applyFont="1" applyFill="1" applyBorder="1" applyAlignment="1">
      <alignment horizontal="center"/>
    </xf>
    <xf numFmtId="165" fontId="2" fillId="4" borderId="2" xfId="1" applyNumberFormat="1" applyFont="1" applyFill="1" applyBorder="1" applyAlignment="1">
      <alignment horizontal="center"/>
    </xf>
    <xf numFmtId="0" fontId="8" fillId="5" borderId="2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164" fontId="2" fillId="5" borderId="2" xfId="1" applyNumberFormat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 vertical="center"/>
    </xf>
    <xf numFmtId="165" fontId="12" fillId="6" borderId="2" xfId="0" applyNumberFormat="1" applyFont="1" applyFill="1" applyBorder="1" applyAlignment="1">
      <alignment horizontal="center"/>
    </xf>
    <xf numFmtId="0" fontId="9" fillId="7" borderId="2" xfId="1" applyFont="1" applyFill="1" applyBorder="1" applyAlignment="1">
      <alignment horizontal="center" vertical="center" wrapText="1"/>
    </xf>
    <xf numFmtId="0" fontId="9" fillId="7" borderId="0" xfId="1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 vertical="center"/>
    </xf>
    <xf numFmtId="165" fontId="12" fillId="3" borderId="2" xfId="0" applyNumberFormat="1" applyFont="1" applyFill="1" applyBorder="1" applyAlignment="1">
      <alignment horizontal="center" vertical="center"/>
    </xf>
    <xf numFmtId="165" fontId="8" fillId="3" borderId="2" xfId="0" applyNumberFormat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/>
    </xf>
    <xf numFmtId="165" fontId="12" fillId="6" borderId="2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/>
    </xf>
    <xf numFmtId="165" fontId="2" fillId="6" borderId="2" xfId="0" applyNumberFormat="1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/>
    </xf>
    <xf numFmtId="165" fontId="13" fillId="6" borderId="2" xfId="0" applyNumberFormat="1" applyFont="1" applyFill="1" applyBorder="1" applyAlignment="1">
      <alignment horizontal="center"/>
    </xf>
    <xf numFmtId="165" fontId="13" fillId="3" borderId="2" xfId="0" applyNumberFormat="1" applyFont="1" applyFill="1" applyBorder="1" applyAlignment="1">
      <alignment horizontal="center" vertical="center"/>
    </xf>
    <xf numFmtId="0" fontId="8" fillId="8" borderId="2" xfId="1" applyFont="1" applyFill="1" applyBorder="1" applyAlignment="1">
      <alignment horizontal="center"/>
    </xf>
    <xf numFmtId="0" fontId="13" fillId="8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165" fontId="12" fillId="8" borderId="2" xfId="0" applyNumberFormat="1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/>
    </xf>
    <xf numFmtId="0" fontId="13" fillId="8" borderId="2" xfId="0" applyFont="1" applyFill="1" applyBorder="1" applyAlignment="1">
      <alignment horizontal="center"/>
    </xf>
    <xf numFmtId="165" fontId="12" fillId="8" borderId="2" xfId="0" applyNumberFormat="1" applyFont="1" applyFill="1" applyBorder="1" applyAlignment="1">
      <alignment horizontal="center"/>
    </xf>
    <xf numFmtId="1" fontId="12" fillId="8" borderId="2" xfId="0" applyNumberFormat="1" applyFont="1" applyFill="1" applyBorder="1" applyAlignment="1">
      <alignment horizontal="center" vertical="center"/>
    </xf>
    <xf numFmtId="165" fontId="2" fillId="8" borderId="2" xfId="1" applyNumberFormat="1" applyFont="1" applyFill="1" applyBorder="1" applyAlignment="1">
      <alignment horizontal="center"/>
    </xf>
    <xf numFmtId="165" fontId="13" fillId="8" borderId="2" xfId="0" applyNumberFormat="1" applyFont="1" applyFill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3" xfId="2" applyFont="1" applyBorder="1" applyAlignment="1">
      <alignment horizontal="left" vertical="center"/>
    </xf>
    <xf numFmtId="0" fontId="11" fillId="9" borderId="4" xfId="2" applyFont="1" applyFill="1" applyBorder="1" applyAlignment="1">
      <alignment horizontal="center" vertical="center"/>
    </xf>
    <xf numFmtId="0" fontId="17" fillId="0" borderId="0" xfId="2"/>
    <xf numFmtId="0" fontId="11" fillId="10" borderId="5" xfId="2" applyFont="1" applyFill="1" applyBorder="1" applyAlignment="1">
      <alignment horizontal="left" vertical="center"/>
    </xf>
    <xf numFmtId="0" fontId="17" fillId="11" borderId="6" xfId="2" applyFill="1" applyBorder="1" applyAlignment="1">
      <alignment horizontal="center" vertical="center"/>
    </xf>
    <xf numFmtId="0" fontId="17" fillId="0" borderId="2" xfId="2" applyBorder="1"/>
    <xf numFmtId="0" fontId="17" fillId="11" borderId="2" xfId="2" applyFill="1" applyBorder="1"/>
    <xf numFmtId="0" fontId="6" fillId="0" borderId="2" xfId="2" applyFont="1" applyBorder="1" applyAlignment="1">
      <alignment horizontal="center"/>
    </xf>
    <xf numFmtId="0" fontId="6" fillId="11" borderId="2" xfId="2" applyFont="1" applyFill="1" applyBorder="1" applyAlignment="1">
      <alignment horizontal="center"/>
    </xf>
    <xf numFmtId="0" fontId="17" fillId="0" borderId="2" xfId="2" applyBorder="1" applyAlignment="1">
      <alignment horizontal="center"/>
    </xf>
    <xf numFmtId="0" fontId="17" fillId="11" borderId="2" xfId="2" applyFill="1" applyBorder="1" applyAlignment="1">
      <alignment horizontal="center"/>
    </xf>
    <xf numFmtId="0" fontId="17" fillId="0" borderId="7" xfId="2" applyBorder="1"/>
    <xf numFmtId="0" fontId="11" fillId="10" borderId="8" xfId="2" applyFont="1" applyFill="1" applyBorder="1" applyAlignment="1">
      <alignment horizontal="left" vertical="center"/>
    </xf>
    <xf numFmtId="0" fontId="17" fillId="11" borderId="9" xfId="2" applyFill="1" applyBorder="1"/>
    <xf numFmtId="0" fontId="17" fillId="0" borderId="4" xfId="2" applyBorder="1"/>
    <xf numFmtId="0" fontId="17" fillId="11" borderId="4" xfId="2" applyFill="1" applyBorder="1"/>
    <xf numFmtId="0" fontId="17" fillId="0" borderId="4" xfId="2" applyBorder="1" applyAlignment="1">
      <alignment horizontal="center"/>
    </xf>
    <xf numFmtId="0" fontId="17" fillId="11" borderId="4" xfId="2" applyFill="1" applyBorder="1" applyAlignment="1">
      <alignment horizontal="center"/>
    </xf>
    <xf numFmtId="0" fontId="17" fillId="11" borderId="6" xfId="2" applyFill="1" applyBorder="1"/>
    <xf numFmtId="0" fontId="17" fillId="10" borderId="10" xfId="2" applyFill="1" applyBorder="1" applyAlignment="1">
      <alignment horizontal="left" vertical="center"/>
    </xf>
    <xf numFmtId="0" fontId="17" fillId="10" borderId="11" xfId="2" applyFill="1" applyBorder="1" applyAlignment="1">
      <alignment horizontal="left" vertical="center"/>
    </xf>
    <xf numFmtId="0" fontId="17" fillId="11" borderId="12" xfId="2" applyFill="1" applyBorder="1"/>
    <xf numFmtId="0" fontId="17" fillId="0" borderId="13" xfId="2" applyBorder="1"/>
    <xf numFmtId="0" fontId="17" fillId="11" borderId="13" xfId="2" applyFill="1" applyBorder="1"/>
    <xf numFmtId="0" fontId="17" fillId="0" borderId="13" xfId="2" applyBorder="1" applyAlignment="1">
      <alignment horizontal="center"/>
    </xf>
    <xf numFmtId="0" fontId="17" fillId="11" borderId="13" xfId="2" applyFill="1" applyBorder="1" applyAlignment="1">
      <alignment horizontal="center"/>
    </xf>
    <xf numFmtId="0" fontId="1" fillId="12" borderId="5" xfId="2" applyFont="1" applyFill="1" applyBorder="1" applyAlignment="1">
      <alignment horizontal="left" vertical="center"/>
    </xf>
    <xf numFmtId="0" fontId="1" fillId="12" borderId="14" xfId="2" applyFont="1" applyFill="1" applyBorder="1" applyAlignment="1">
      <alignment horizontal="left" vertical="center"/>
    </xf>
    <xf numFmtId="0" fontId="1" fillId="12" borderId="15" xfId="2" applyFont="1" applyFill="1" applyBorder="1" applyAlignment="1">
      <alignment horizontal="left" vertical="center"/>
    </xf>
    <xf numFmtId="0" fontId="17" fillId="0" borderId="3" xfId="2" applyBorder="1" applyAlignment="1">
      <alignment horizontal="center"/>
    </xf>
    <xf numFmtId="0" fontId="17" fillId="11" borderId="3" xfId="2" applyFill="1" applyBorder="1" applyAlignment="1">
      <alignment horizontal="center"/>
    </xf>
    <xf numFmtId="0" fontId="17" fillId="10" borderId="16" xfId="2" applyFill="1" applyBorder="1" applyAlignment="1">
      <alignment horizontal="left" vertical="center"/>
    </xf>
    <xf numFmtId="0" fontId="17" fillId="0" borderId="17" xfId="2" applyBorder="1" applyAlignment="1">
      <alignment horizontal="center"/>
    </xf>
    <xf numFmtId="0" fontId="17" fillId="11" borderId="17" xfId="2" applyFill="1" applyBorder="1" applyAlignment="1">
      <alignment horizontal="center"/>
    </xf>
    <xf numFmtId="0" fontId="17" fillId="10" borderId="18" xfId="2" applyFill="1" applyBorder="1" applyAlignment="1">
      <alignment horizontal="left" vertical="center"/>
    </xf>
    <xf numFmtId="0" fontId="17" fillId="11" borderId="19" xfId="2" applyFill="1" applyBorder="1"/>
    <xf numFmtId="0" fontId="17" fillId="0" borderId="3" xfId="2" applyBorder="1"/>
    <xf numFmtId="0" fontId="17" fillId="12" borderId="14" xfId="2" applyFill="1" applyBorder="1" applyAlignment="1">
      <alignment horizontal="left" vertical="center"/>
    </xf>
    <xf numFmtId="0" fontId="17" fillId="11" borderId="20" xfId="2" applyFill="1" applyBorder="1"/>
    <xf numFmtId="0" fontId="17" fillId="0" borderId="17" xfId="2" applyBorder="1"/>
    <xf numFmtId="0" fontId="17" fillId="10" borderId="5" xfId="2" applyFill="1" applyBorder="1" applyAlignment="1">
      <alignment horizontal="left" vertical="center"/>
    </xf>
    <xf numFmtId="0" fontId="17" fillId="10" borderId="14" xfId="2" applyFill="1" applyBorder="1" applyAlignment="1">
      <alignment horizontal="left" vertical="center"/>
    </xf>
    <xf numFmtId="0" fontId="1" fillId="10" borderId="21" xfId="2" applyFont="1" applyFill="1" applyBorder="1" applyAlignment="1">
      <alignment horizontal="left" vertical="center"/>
    </xf>
    <xf numFmtId="0" fontId="17" fillId="12" borderId="5" xfId="2" applyFill="1" applyBorder="1" applyAlignment="1">
      <alignment horizontal="left" vertical="center"/>
    </xf>
    <xf numFmtId="0" fontId="17" fillId="12" borderId="15" xfId="2" applyFill="1" applyBorder="1" applyAlignment="1">
      <alignment horizontal="left" vertical="center"/>
    </xf>
    <xf numFmtId="0" fontId="17" fillId="11" borderId="3" xfId="2" applyFill="1" applyBorder="1"/>
    <xf numFmtId="0" fontId="17" fillId="11" borderId="17" xfId="2" applyFill="1" applyBorder="1"/>
    <xf numFmtId="0" fontId="17" fillId="10" borderId="21" xfId="2" applyFill="1" applyBorder="1" applyAlignment="1">
      <alignment horizontal="left" vertical="center"/>
    </xf>
    <xf numFmtId="0" fontId="17" fillId="13" borderId="13" xfId="2" applyFill="1" applyBorder="1" applyAlignment="1">
      <alignment horizontal="center"/>
    </xf>
    <xf numFmtId="0" fontId="18" fillId="0" borderId="0" xfId="2" applyFont="1" applyBorder="1" applyAlignment="1">
      <alignment horizontal="center" vertical="center" wrapText="1"/>
    </xf>
    <xf numFmtId="0" fontId="17" fillId="0" borderId="0" xfId="2" applyBorder="1" applyAlignment="1">
      <alignment horizontal="left" vertical="center"/>
    </xf>
    <xf numFmtId="0" fontId="17" fillId="13" borderId="22" xfId="2" applyFill="1" applyBorder="1"/>
    <xf numFmtId="0" fontId="17" fillId="0" borderId="22" xfId="2" applyBorder="1"/>
    <xf numFmtId="0" fontId="17" fillId="13" borderId="0" xfId="2" applyFill="1" applyBorder="1"/>
    <xf numFmtId="0" fontId="17" fillId="0" borderId="0" xfId="2" applyBorder="1"/>
    <xf numFmtId="0" fontId="17" fillId="13" borderId="23" xfId="2" applyFill="1" applyBorder="1"/>
    <xf numFmtId="0" fontId="17" fillId="0" borderId="0" xfId="2" applyBorder="1" applyAlignment="1">
      <alignment horizontal="center"/>
    </xf>
    <xf numFmtId="0" fontId="17" fillId="13" borderId="22" xfId="2" applyFill="1" applyBorder="1" applyAlignment="1">
      <alignment horizontal="center"/>
    </xf>
    <xf numFmtId="0" fontId="17" fillId="13" borderId="23" xfId="2" applyFill="1" applyBorder="1" applyAlignment="1">
      <alignment horizontal="center"/>
    </xf>
    <xf numFmtId="0" fontId="17" fillId="0" borderId="0" xfId="2" applyAlignment="1">
      <alignment horizontal="center"/>
    </xf>
    <xf numFmtId="0" fontId="17" fillId="0" borderId="24" xfId="2" applyBorder="1" applyAlignment="1">
      <alignment horizontal="center"/>
    </xf>
    <xf numFmtId="0" fontId="17" fillId="0" borderId="5" xfId="2" applyBorder="1" applyAlignment="1">
      <alignment horizontal="center"/>
    </xf>
    <xf numFmtId="0" fontId="17" fillId="0" borderId="1" xfId="2" applyBorder="1" applyAlignment="1">
      <alignment horizontal="center"/>
    </xf>
    <xf numFmtId="0" fontId="17" fillId="0" borderId="14" xfId="2" applyBorder="1" applyAlignment="1">
      <alignment horizontal="center"/>
    </xf>
    <xf numFmtId="0" fontId="17" fillId="10" borderId="15" xfId="2" applyFill="1" applyBorder="1" applyAlignment="1">
      <alignment horizontal="left" vertical="center"/>
    </xf>
    <xf numFmtId="0" fontId="17" fillId="0" borderId="25" xfId="2" applyBorder="1" applyAlignment="1">
      <alignment horizontal="center"/>
    </xf>
    <xf numFmtId="0" fontId="17" fillId="0" borderId="15" xfId="2" applyBorder="1" applyAlignment="1">
      <alignment horizontal="center"/>
    </xf>
    <xf numFmtId="0" fontId="18" fillId="0" borderId="23" xfId="2" applyFont="1" applyBorder="1" applyAlignment="1">
      <alignment horizontal="left" vertical="top" wrapText="1"/>
    </xf>
    <xf numFmtId="0" fontId="17" fillId="0" borderId="23" xfId="2" applyBorder="1" applyAlignment="1">
      <alignment horizontal="left" vertical="center"/>
    </xf>
    <xf numFmtId="0" fontId="17" fillId="13" borderId="0" xfId="2" applyFill="1" applyBorder="1" applyAlignment="1">
      <alignment horizontal="center"/>
    </xf>
    <xf numFmtId="0" fontId="17" fillId="0" borderId="26" xfId="2" applyBorder="1" applyAlignment="1">
      <alignment horizontal="center"/>
    </xf>
    <xf numFmtId="0" fontId="1" fillId="12" borderId="20" xfId="2" applyFont="1" applyFill="1" applyBorder="1" applyAlignment="1">
      <alignment vertical="center" wrapText="1"/>
    </xf>
    <xf numFmtId="0" fontId="8" fillId="8" borderId="2" xfId="2" applyFont="1" applyFill="1" applyBorder="1" applyAlignment="1">
      <alignment vertical="center" wrapText="1"/>
    </xf>
    <xf numFmtId="0" fontId="8" fillId="0" borderId="2" xfId="2" applyFont="1" applyFill="1" applyBorder="1" applyAlignment="1">
      <alignment vertical="center" wrapText="1"/>
    </xf>
    <xf numFmtId="0" fontId="8" fillId="8" borderId="2" xfId="2" applyFont="1" applyFill="1" applyBorder="1" applyAlignment="1">
      <alignment vertical="center"/>
    </xf>
    <xf numFmtId="0" fontId="8" fillId="0" borderId="2" xfId="2" applyFont="1" applyFill="1" applyBorder="1" applyAlignment="1">
      <alignment vertical="center"/>
    </xf>
    <xf numFmtId="0" fontId="17" fillId="8" borderId="2" xfId="2" applyFill="1" applyBorder="1" applyAlignment="1">
      <alignment horizontal="center"/>
    </xf>
    <xf numFmtId="0" fontId="1" fillId="12" borderId="27" xfId="2" applyFont="1" applyFill="1" applyBorder="1" applyAlignment="1">
      <alignment vertical="center" wrapText="1"/>
    </xf>
    <xf numFmtId="0" fontId="8" fillId="8" borderId="3" xfId="2" applyFont="1" applyFill="1" applyBorder="1" applyAlignment="1">
      <alignment vertical="center" wrapText="1"/>
    </xf>
    <xf numFmtId="0" fontId="8" fillId="0" borderId="13" xfId="2" applyFont="1" applyFill="1" applyBorder="1" applyAlignment="1">
      <alignment vertical="center" wrapText="1"/>
    </xf>
    <xf numFmtId="0" fontId="8" fillId="8" borderId="13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17" fillId="8" borderId="3" xfId="2" applyFill="1" applyBorder="1" applyAlignment="1">
      <alignment horizontal="center"/>
    </xf>
    <xf numFmtId="0" fontId="17" fillId="8" borderId="13" xfId="2" applyFill="1" applyBorder="1" applyAlignment="1">
      <alignment horizontal="center"/>
    </xf>
    <xf numFmtId="0" fontId="8" fillId="8" borderId="17" xfId="2" applyFont="1" applyFill="1" applyBorder="1" applyAlignment="1">
      <alignment vertical="center" wrapText="1"/>
    </xf>
    <xf numFmtId="0" fontId="8" fillId="0" borderId="4" xfId="2" applyFont="1" applyFill="1" applyBorder="1" applyAlignment="1">
      <alignment vertical="center" wrapText="1"/>
    </xf>
    <xf numFmtId="0" fontId="8" fillId="8" borderId="4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 vertical="center" wrapText="1"/>
    </xf>
    <xf numFmtId="0" fontId="17" fillId="8" borderId="17" xfId="2" applyFill="1" applyBorder="1" applyAlignment="1">
      <alignment horizontal="center"/>
    </xf>
    <xf numFmtId="0" fontId="17" fillId="8" borderId="4" xfId="2" applyFill="1" applyBorder="1" applyAlignment="1">
      <alignment horizontal="center"/>
    </xf>
    <xf numFmtId="0" fontId="1" fillId="12" borderId="28" xfId="2" applyFont="1" applyFill="1" applyBorder="1" applyAlignment="1">
      <alignment vertical="center" wrapText="1"/>
    </xf>
    <xf numFmtId="0" fontId="8" fillId="8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1" fillId="12" borderId="12" xfId="2" applyFont="1" applyFill="1" applyBorder="1"/>
    <xf numFmtId="0" fontId="17" fillId="8" borderId="13" xfId="2" applyFill="1" applyBorder="1"/>
    <xf numFmtId="0" fontId="17" fillId="0" borderId="3" xfId="2" applyFill="1" applyBorder="1"/>
    <xf numFmtId="0" fontId="17" fillId="0" borderId="13" xfId="2" applyFill="1" applyBorder="1"/>
    <xf numFmtId="0" fontId="1" fillId="12" borderId="29" xfId="2" applyFont="1" applyFill="1" applyBorder="1"/>
    <xf numFmtId="0" fontId="17" fillId="8" borderId="4" xfId="2" applyFill="1" applyBorder="1"/>
    <xf numFmtId="0" fontId="17" fillId="0" borderId="17" xfId="2" applyFill="1" applyBorder="1"/>
    <xf numFmtId="0" fontId="17" fillId="0" borderId="4" xfId="2" applyFill="1" applyBorder="1"/>
    <xf numFmtId="0" fontId="1" fillId="12" borderId="28" xfId="2" applyFont="1" applyFill="1" applyBorder="1"/>
    <xf numFmtId="0" fontId="17" fillId="8" borderId="2" xfId="2" applyFill="1" applyBorder="1"/>
    <xf numFmtId="0" fontId="17" fillId="0" borderId="2" xfId="2" applyFill="1" applyBorder="1"/>
    <xf numFmtId="0" fontId="17" fillId="8" borderId="30" xfId="2" applyFill="1" applyBorder="1"/>
    <xf numFmtId="0" fontId="17" fillId="8" borderId="3" xfId="2" applyFill="1" applyBorder="1"/>
    <xf numFmtId="0" fontId="17" fillId="0" borderId="22" xfId="2" applyBorder="1" applyAlignment="1">
      <alignment horizontal="center"/>
    </xf>
    <xf numFmtId="167" fontId="11" fillId="9" borderId="2" xfId="2" applyNumberFormat="1" applyFont="1" applyFill="1" applyBorder="1" applyAlignment="1">
      <alignment horizontal="center" vertical="center"/>
    </xf>
    <xf numFmtId="0" fontId="7" fillId="2" borderId="32" xfId="1" applyFont="1" applyFill="1" applyBorder="1" applyAlignment="1">
      <alignment horizontal="center" vertical="center" wrapText="1"/>
    </xf>
    <xf numFmtId="0" fontId="8" fillId="4" borderId="32" xfId="1" applyFont="1" applyFill="1" applyBorder="1" applyAlignment="1">
      <alignment horizontal="center" vertical="center" wrapText="1"/>
    </xf>
    <xf numFmtId="165" fontId="8" fillId="4" borderId="32" xfId="1" applyNumberFormat="1" applyFont="1" applyFill="1" applyBorder="1" applyAlignment="1">
      <alignment horizontal="center" vertical="center" wrapText="1"/>
    </xf>
    <xf numFmtId="0" fontId="8" fillId="4" borderId="32" xfId="1" applyFont="1" applyFill="1" applyBorder="1" applyAlignment="1">
      <alignment horizontal="center" vertical="center"/>
    </xf>
    <xf numFmtId="165" fontId="9" fillId="6" borderId="32" xfId="1" applyNumberFormat="1" applyFont="1" applyFill="1" applyBorder="1" applyAlignment="1">
      <alignment horizontal="center" vertical="center" wrapText="1"/>
    </xf>
    <xf numFmtId="0" fontId="9" fillId="6" borderId="32" xfId="1" applyFont="1" applyFill="1" applyBorder="1" applyAlignment="1">
      <alignment horizontal="center" vertical="center" wrapText="1"/>
    </xf>
    <xf numFmtId="0" fontId="8" fillId="5" borderId="3" xfId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31" xfId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8" fillId="7" borderId="33" xfId="1" applyFont="1" applyFill="1" applyBorder="1" applyAlignment="1">
      <alignment horizontal="center" vertical="center" wrapText="1"/>
    </xf>
    <xf numFmtId="0" fontId="8" fillId="7" borderId="9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6" fillId="7" borderId="31" xfId="1" applyFont="1" applyFill="1" applyBorder="1" applyAlignment="1">
      <alignment horizontal="center" vertical="center" wrapText="1"/>
    </xf>
    <xf numFmtId="0" fontId="6" fillId="7" borderId="6" xfId="1" applyFont="1" applyFill="1" applyBorder="1" applyAlignment="1">
      <alignment horizontal="center" vertical="center" wrapText="1"/>
    </xf>
    <xf numFmtId="0" fontId="8" fillId="7" borderId="33" xfId="1" applyFont="1" applyFill="1" applyBorder="1" applyAlignment="1">
      <alignment horizontal="center" vertical="center"/>
    </xf>
    <xf numFmtId="0" fontId="8" fillId="7" borderId="9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31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8" fillId="5" borderId="3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165" fontId="8" fillId="4" borderId="3" xfId="1" applyNumberFormat="1" applyFont="1" applyFill="1" applyBorder="1" applyAlignment="1">
      <alignment horizontal="center" vertical="center" wrapText="1"/>
    </xf>
    <xf numFmtId="165" fontId="8" fillId="4" borderId="4" xfId="1" applyNumberFormat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5" borderId="31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3" borderId="31" xfId="1" applyNumberFormat="1" applyFont="1" applyFill="1" applyBorder="1" applyAlignment="1">
      <alignment horizontal="center" vertical="center" wrapText="1"/>
    </xf>
    <xf numFmtId="0" fontId="6" fillId="3" borderId="6" xfId="1" applyNumberFormat="1" applyFont="1" applyFill="1" applyBorder="1" applyAlignment="1">
      <alignment horizontal="center" vertical="center" wrapText="1"/>
    </xf>
    <xf numFmtId="0" fontId="9" fillId="3" borderId="30" xfId="1" applyFont="1" applyFill="1" applyBorder="1" applyAlignment="1">
      <alignment horizontal="center" vertical="center" wrapText="1"/>
    </xf>
    <xf numFmtId="0" fontId="9" fillId="3" borderId="33" xfId="1" applyFont="1" applyFill="1" applyBorder="1" applyAlignment="1">
      <alignment horizontal="center" vertical="center" wrapText="1"/>
    </xf>
    <xf numFmtId="0" fontId="6" fillId="6" borderId="1" xfId="1" applyNumberFormat="1" applyFont="1" applyFill="1" applyBorder="1" applyAlignment="1">
      <alignment horizontal="center" vertical="center" wrapText="1"/>
    </xf>
    <xf numFmtId="0" fontId="6" fillId="6" borderId="31" xfId="1" applyNumberFormat="1" applyFont="1" applyFill="1" applyBorder="1" applyAlignment="1">
      <alignment horizontal="center" vertical="center" wrapText="1"/>
    </xf>
    <xf numFmtId="0" fontId="6" fillId="6" borderId="6" xfId="1" applyNumberFormat="1" applyFont="1" applyFill="1" applyBorder="1" applyAlignment="1">
      <alignment horizontal="center" vertical="center" wrapText="1"/>
    </xf>
    <xf numFmtId="0" fontId="1" fillId="12" borderId="39" xfId="2" applyFont="1" applyFill="1" applyBorder="1" applyAlignment="1">
      <alignment horizontal="center" vertical="center" wrapText="1"/>
    </xf>
    <xf numFmtId="0" fontId="1" fillId="12" borderId="40" xfId="2" applyFont="1" applyFill="1" applyBorder="1" applyAlignment="1">
      <alignment horizontal="center" vertical="center" wrapText="1"/>
    </xf>
    <xf numFmtId="0" fontId="1" fillId="12" borderId="41" xfId="2" applyFont="1" applyFill="1" applyBorder="1" applyAlignment="1">
      <alignment horizontal="center" vertical="center" wrapText="1"/>
    </xf>
    <xf numFmtId="0" fontId="19" fillId="12" borderId="39" xfId="2" applyFont="1" applyFill="1" applyBorder="1" applyAlignment="1">
      <alignment horizontal="center" vertical="center" wrapText="1"/>
    </xf>
    <xf numFmtId="0" fontId="19" fillId="12" borderId="41" xfId="2" applyFont="1" applyFill="1" applyBorder="1" applyAlignment="1">
      <alignment horizontal="center" vertical="center" wrapText="1"/>
    </xf>
    <xf numFmtId="0" fontId="18" fillId="10" borderId="34" xfId="2" applyFont="1" applyFill="1" applyBorder="1" applyAlignment="1">
      <alignment horizontal="center" vertical="center" wrapText="1"/>
    </xf>
    <xf numFmtId="0" fontId="18" fillId="10" borderId="35" xfId="2" applyFont="1" applyFill="1" applyBorder="1" applyAlignment="1">
      <alignment horizontal="center" vertical="center" wrapText="1"/>
    </xf>
    <xf numFmtId="0" fontId="1" fillId="12" borderId="38" xfId="2" applyFont="1" applyFill="1" applyBorder="1" applyAlignment="1">
      <alignment horizontal="center" vertical="center"/>
    </xf>
    <xf numFmtId="0" fontId="18" fillId="12" borderId="34" xfId="2" applyFont="1" applyFill="1" applyBorder="1" applyAlignment="1">
      <alignment horizontal="center" vertical="center" wrapText="1"/>
    </xf>
    <xf numFmtId="0" fontId="18" fillId="12" borderId="35" xfId="2" applyFont="1" applyFill="1" applyBorder="1" applyAlignment="1">
      <alignment horizontal="center" vertical="center" wrapText="1"/>
    </xf>
    <xf numFmtId="0" fontId="18" fillId="12" borderId="37" xfId="2" applyFont="1" applyFill="1" applyBorder="1" applyAlignment="1">
      <alignment horizontal="center" vertical="center" wrapText="1"/>
    </xf>
    <xf numFmtId="0" fontId="18" fillId="10" borderId="37" xfId="2" applyFont="1" applyFill="1" applyBorder="1" applyAlignment="1">
      <alignment horizontal="center" vertical="center" wrapText="1"/>
    </xf>
    <xf numFmtId="0" fontId="18" fillId="10" borderId="34" xfId="2" applyFont="1" applyFill="1" applyBorder="1" applyAlignment="1">
      <alignment horizontal="center" vertical="center"/>
    </xf>
    <xf numFmtId="0" fontId="18" fillId="10" borderId="35" xfId="2" applyFont="1" applyFill="1" applyBorder="1" applyAlignment="1">
      <alignment horizontal="center" vertical="center"/>
    </xf>
    <xf numFmtId="0" fontId="18" fillId="10" borderId="36" xfId="2" applyFont="1" applyFill="1" applyBorder="1" applyAlignment="1">
      <alignment horizontal="center" vertical="center" wrapText="1"/>
    </xf>
    <xf numFmtId="0" fontId="18" fillId="10" borderId="5" xfId="2" applyFont="1" applyFill="1" applyBorder="1" applyAlignment="1">
      <alignment horizontal="center" vertical="center" wrapText="1"/>
    </xf>
    <xf numFmtId="0" fontId="18" fillId="10" borderId="14" xfId="2" applyFont="1" applyFill="1" applyBorder="1" applyAlignment="1">
      <alignment horizontal="center" vertical="center" wrapText="1"/>
    </xf>
    <xf numFmtId="0" fontId="18" fillId="10" borderId="21" xfId="2" applyFont="1" applyFill="1" applyBorder="1" applyAlignment="1">
      <alignment horizontal="center" vertical="center" wrapText="1"/>
    </xf>
    <xf numFmtId="0" fontId="18" fillId="12" borderId="5" xfId="2" applyFont="1" applyFill="1" applyBorder="1" applyAlignment="1">
      <alignment horizontal="center" vertical="center" wrapText="1"/>
    </xf>
    <xf numFmtId="0" fontId="18" fillId="12" borderId="14" xfId="2" applyFont="1" applyFill="1" applyBorder="1" applyAlignment="1">
      <alignment horizontal="center" vertical="center" wrapText="1"/>
    </xf>
    <xf numFmtId="0" fontId="18" fillId="12" borderId="15" xfId="2" applyFont="1" applyFill="1" applyBorder="1" applyAlignment="1">
      <alignment horizontal="center" vertical="center" wrapText="1"/>
    </xf>
    <xf numFmtId="0" fontId="6" fillId="12" borderId="35" xfId="2" applyFont="1" applyFill="1" applyBorder="1" applyAlignment="1">
      <alignment horizontal="center" vertical="center"/>
    </xf>
    <xf numFmtId="0" fontId="1" fillId="12" borderId="35" xfId="2" applyFont="1" applyFill="1" applyBorder="1" applyAlignment="1">
      <alignment horizontal="center" vertical="center"/>
    </xf>
    <xf numFmtId="0" fontId="1" fillId="12" borderId="37" xfId="2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_Tableau de bord PLIE 2013" xfId="2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8"/>
  <sheetViews>
    <sheetView zoomScaleNormal="100" workbookViewId="0">
      <pane xSplit="6" topLeftCell="X1" activePane="topRight" state="frozen"/>
      <selection pane="topRight" activeCell="X24" sqref="X24"/>
    </sheetView>
  </sheetViews>
  <sheetFormatPr baseColWidth="10" defaultRowHeight="16.5"/>
  <cols>
    <col min="1" max="1" width="11.42578125" style="22"/>
    <col min="2" max="2" width="17" style="23" customWidth="1"/>
    <col min="3" max="3" width="12" style="23" customWidth="1"/>
    <col min="4" max="4" width="8.140625" style="7" customWidth="1"/>
    <col min="5" max="5" width="11.42578125" style="8"/>
    <col min="6" max="6" width="10.140625" style="8" customWidth="1"/>
    <col min="8" max="9" width="11.42578125" style="8"/>
    <col min="11" max="11" width="13.42578125" customWidth="1"/>
    <col min="12" max="12" width="9.5703125" customWidth="1"/>
    <col min="13" max="13" width="10.140625" customWidth="1"/>
    <col min="14" max="14" width="9.85546875" customWidth="1"/>
    <col min="15" max="15" width="10.5703125" customWidth="1"/>
    <col min="19" max="20" width="11.42578125" hidden="1" customWidth="1"/>
    <col min="21" max="21" width="21.28515625" customWidth="1"/>
    <col min="22" max="22" width="11.42578125" style="19"/>
    <col min="23" max="23" width="11.85546875" style="7" customWidth="1"/>
    <col min="24" max="24" width="17.140625" style="7" customWidth="1"/>
    <col min="25" max="25" width="14.85546875" style="21" customWidth="1"/>
    <col min="26" max="26" width="22.28515625" style="7" customWidth="1"/>
    <col min="27" max="27" width="22.28515625" style="6" customWidth="1"/>
    <col min="28" max="28" width="50.7109375" style="28" customWidth="1"/>
  </cols>
  <sheetData>
    <row r="1" spans="1:28" ht="18">
      <c r="A1" s="25"/>
      <c r="B1" s="13" t="s">
        <v>105</v>
      </c>
      <c r="C1" s="24"/>
      <c r="D1" s="2"/>
      <c r="E1" s="9"/>
      <c r="F1" s="9"/>
      <c r="G1" s="2"/>
      <c r="H1" s="9"/>
      <c r="I1" s="9"/>
      <c r="J1" s="1"/>
      <c r="K1" s="1"/>
      <c r="L1" s="1"/>
      <c r="M1" s="1"/>
      <c r="N1" s="1"/>
      <c r="O1" s="1"/>
      <c r="P1" s="2"/>
      <c r="Q1" s="2"/>
      <c r="R1" s="1"/>
      <c r="S1" s="1"/>
      <c r="T1" s="1"/>
      <c r="U1" s="1"/>
      <c r="V1" s="18"/>
      <c r="W1" s="2"/>
      <c r="X1" s="11"/>
      <c r="Y1" s="3"/>
      <c r="Z1" s="2"/>
      <c r="AA1" s="4"/>
      <c r="AB1" s="27"/>
    </row>
    <row r="2" spans="1:28" ht="15">
      <c r="A2" s="25"/>
      <c r="B2" s="211" t="s">
        <v>223</v>
      </c>
      <c r="C2" s="212"/>
      <c r="D2" s="212"/>
      <c r="E2" s="212"/>
      <c r="F2" s="212"/>
      <c r="G2" s="212"/>
      <c r="H2" s="212"/>
      <c r="I2" s="212"/>
      <c r="J2" s="212"/>
      <c r="K2" s="16"/>
      <c r="L2" s="16"/>
      <c r="M2" s="16"/>
      <c r="N2" s="16"/>
      <c r="O2" s="1"/>
      <c r="P2" s="2"/>
      <c r="Q2" s="2"/>
      <c r="R2" s="2"/>
      <c r="S2" s="2"/>
      <c r="T2" s="2"/>
      <c r="U2" s="2"/>
      <c r="V2" s="2"/>
      <c r="W2" s="14"/>
      <c r="X2" s="3"/>
      <c r="Y2" s="3"/>
      <c r="Z2" s="2"/>
      <c r="AA2" s="5"/>
      <c r="AB2" s="27"/>
    </row>
    <row r="3" spans="1:28" ht="15.75">
      <c r="A3" s="10"/>
      <c r="B3" s="221" t="s">
        <v>0</v>
      </c>
      <c r="C3" s="222"/>
      <c r="D3" s="222"/>
      <c r="E3" s="222"/>
      <c r="F3" s="222"/>
      <c r="G3" s="222"/>
      <c r="H3" s="223"/>
      <c r="I3" s="230" t="s">
        <v>1</v>
      </c>
      <c r="J3" s="231"/>
      <c r="K3" s="231"/>
      <c r="L3" s="231"/>
      <c r="M3" s="231"/>
      <c r="N3" s="231"/>
      <c r="O3" s="232"/>
      <c r="P3" s="215" t="s">
        <v>2</v>
      </c>
      <c r="Q3" s="216"/>
      <c r="R3" s="216"/>
      <c r="S3" s="216"/>
      <c r="T3" s="216"/>
      <c r="U3" s="216"/>
      <c r="V3" s="217"/>
      <c r="W3" s="237" t="s">
        <v>77</v>
      </c>
      <c r="X3" s="238"/>
      <c r="Y3" s="238"/>
      <c r="Z3" s="239"/>
      <c r="AA3" s="233" t="s">
        <v>78</v>
      </c>
      <c r="AB3" s="234"/>
    </row>
    <row r="4" spans="1:28" ht="15" customHeight="1">
      <c r="A4" s="200" t="s">
        <v>3</v>
      </c>
      <c r="B4" s="203" t="s">
        <v>4</v>
      </c>
      <c r="C4" s="203" t="s">
        <v>5</v>
      </c>
      <c r="D4" s="203" t="s">
        <v>6</v>
      </c>
      <c r="E4" s="202" t="s">
        <v>7</v>
      </c>
      <c r="F4" s="228" t="s">
        <v>71</v>
      </c>
      <c r="G4" s="202" t="s">
        <v>8</v>
      </c>
      <c r="H4" s="201" t="s">
        <v>9</v>
      </c>
      <c r="I4" s="206" t="s">
        <v>75</v>
      </c>
      <c r="J4" s="224" t="s">
        <v>73</v>
      </c>
      <c r="K4" s="208" t="s">
        <v>47</v>
      </c>
      <c r="L4" s="209"/>
      <c r="M4" s="209"/>
      <c r="N4" s="210"/>
      <c r="O4" s="206" t="s">
        <v>10</v>
      </c>
      <c r="P4" s="218" t="s">
        <v>11</v>
      </c>
      <c r="Q4" s="219"/>
      <c r="R4" s="213" t="s">
        <v>12</v>
      </c>
      <c r="S4" s="220"/>
      <c r="T4" s="214"/>
      <c r="U4" s="213" t="s">
        <v>13</v>
      </c>
      <c r="V4" s="214"/>
      <c r="W4" s="205" t="s">
        <v>14</v>
      </c>
      <c r="X4" s="204" t="s">
        <v>123</v>
      </c>
      <c r="Y4" s="204" t="s">
        <v>124</v>
      </c>
      <c r="Z4" s="205" t="s">
        <v>15</v>
      </c>
      <c r="AA4" s="226" t="s">
        <v>102</v>
      </c>
      <c r="AB4" s="235" t="s">
        <v>103</v>
      </c>
    </row>
    <row r="5" spans="1:28" ht="27">
      <c r="A5" s="200"/>
      <c r="B5" s="203"/>
      <c r="C5" s="203"/>
      <c r="D5" s="203"/>
      <c r="E5" s="202"/>
      <c r="F5" s="229"/>
      <c r="G5" s="202"/>
      <c r="H5" s="201"/>
      <c r="I5" s="207"/>
      <c r="J5" s="225"/>
      <c r="K5" s="49" t="s">
        <v>16</v>
      </c>
      <c r="L5" s="50" t="s">
        <v>17</v>
      </c>
      <c r="M5" s="50" t="s">
        <v>74</v>
      </c>
      <c r="N5" s="50" t="s">
        <v>18</v>
      </c>
      <c r="O5" s="207"/>
      <c r="P5" s="59" t="s">
        <v>19</v>
      </c>
      <c r="Q5" s="59" t="s">
        <v>20</v>
      </c>
      <c r="R5" s="59" t="s">
        <v>21</v>
      </c>
      <c r="S5" s="59" t="s">
        <v>22</v>
      </c>
      <c r="T5" s="59" t="s">
        <v>23</v>
      </c>
      <c r="U5" s="59" t="s">
        <v>24</v>
      </c>
      <c r="V5" s="60" t="s">
        <v>25</v>
      </c>
      <c r="W5" s="205"/>
      <c r="X5" s="204"/>
      <c r="Y5" s="204"/>
      <c r="Z5" s="205"/>
      <c r="AA5" s="227"/>
      <c r="AB5" s="236"/>
    </row>
    <row r="6" spans="1:28" ht="15">
      <c r="A6" s="29">
        <v>1</v>
      </c>
      <c r="B6" s="32" t="s">
        <v>121</v>
      </c>
      <c r="C6" s="32" t="s">
        <v>57</v>
      </c>
      <c r="D6" s="33" t="s">
        <v>26</v>
      </c>
      <c r="E6" s="34">
        <v>22756</v>
      </c>
      <c r="F6" s="33">
        <f t="shared" ref="F6:F23" ca="1" si="0">INT((TODAY()-E6)/365)</f>
        <v>51</v>
      </c>
      <c r="G6" s="33" t="s">
        <v>36</v>
      </c>
      <c r="H6" s="33" t="s">
        <v>28</v>
      </c>
      <c r="I6" s="51" t="s">
        <v>59</v>
      </c>
      <c r="J6" s="51" t="s">
        <v>29</v>
      </c>
      <c r="K6" s="51" t="s">
        <v>122</v>
      </c>
      <c r="L6" s="51"/>
      <c r="M6" s="51"/>
      <c r="N6" s="51" t="s">
        <v>29</v>
      </c>
      <c r="O6" s="51"/>
      <c r="P6" s="61"/>
      <c r="Q6" s="61"/>
      <c r="R6" s="61"/>
      <c r="S6" s="61"/>
      <c r="T6" s="61"/>
      <c r="U6" s="61" t="s">
        <v>130</v>
      </c>
      <c r="V6" s="61" t="s">
        <v>41</v>
      </c>
      <c r="W6" s="58">
        <v>41513</v>
      </c>
      <c r="X6" s="58">
        <v>41513</v>
      </c>
      <c r="Y6" s="58">
        <v>42004</v>
      </c>
      <c r="Z6" s="57"/>
      <c r="AA6" s="66" t="s">
        <v>40</v>
      </c>
      <c r="AB6" s="30" t="s">
        <v>125</v>
      </c>
    </row>
    <row r="7" spans="1:28" ht="15">
      <c r="A7" s="29">
        <f>A6+1</f>
        <v>2</v>
      </c>
      <c r="B7" s="32" t="s">
        <v>126</v>
      </c>
      <c r="C7" s="32" t="s">
        <v>127</v>
      </c>
      <c r="D7" s="33" t="s">
        <v>34</v>
      </c>
      <c r="E7" s="34">
        <v>21966</v>
      </c>
      <c r="F7" s="33">
        <f t="shared" ca="1" si="0"/>
        <v>53</v>
      </c>
      <c r="G7" s="33" t="s">
        <v>53</v>
      </c>
      <c r="H7" s="33" t="s">
        <v>28</v>
      </c>
      <c r="I7" s="51" t="s">
        <v>59</v>
      </c>
      <c r="J7" s="51" t="s">
        <v>29</v>
      </c>
      <c r="K7" s="51" t="s">
        <v>128</v>
      </c>
      <c r="L7" s="51"/>
      <c r="M7" s="51" t="s">
        <v>29</v>
      </c>
      <c r="N7" s="51"/>
      <c r="O7" s="51"/>
      <c r="P7" s="61"/>
      <c r="Q7" s="61"/>
      <c r="R7" s="61" t="s">
        <v>35</v>
      </c>
      <c r="S7" s="61"/>
      <c r="T7" s="61"/>
      <c r="U7" s="61" t="s">
        <v>37</v>
      </c>
      <c r="V7" s="61" t="s">
        <v>129</v>
      </c>
      <c r="W7" s="58">
        <v>41513</v>
      </c>
      <c r="X7" s="58">
        <v>41513</v>
      </c>
      <c r="Y7" s="58">
        <v>42004</v>
      </c>
      <c r="Z7" s="57"/>
      <c r="AA7" s="66" t="s">
        <v>40</v>
      </c>
      <c r="AB7" s="30" t="s">
        <v>131</v>
      </c>
    </row>
    <row r="8" spans="1:28" ht="15">
      <c r="A8" s="29">
        <f t="shared" ref="A8:A34" si="1">A7+1</f>
        <v>3</v>
      </c>
      <c r="B8" s="32" t="s">
        <v>132</v>
      </c>
      <c r="C8" s="32" t="s">
        <v>133</v>
      </c>
      <c r="D8" s="33" t="s">
        <v>26</v>
      </c>
      <c r="E8" s="34">
        <v>33002</v>
      </c>
      <c r="F8" s="33">
        <f t="shared" ca="1" si="0"/>
        <v>23</v>
      </c>
      <c r="G8" s="33" t="s">
        <v>27</v>
      </c>
      <c r="H8" s="33" t="s">
        <v>28</v>
      </c>
      <c r="I8" s="51" t="s">
        <v>59</v>
      </c>
      <c r="J8" s="51"/>
      <c r="K8" s="51" t="s">
        <v>134</v>
      </c>
      <c r="L8" s="51"/>
      <c r="M8" s="51" t="s">
        <v>29</v>
      </c>
      <c r="N8" s="51"/>
      <c r="O8" s="51" t="s">
        <v>29</v>
      </c>
      <c r="P8" s="61" t="s">
        <v>29</v>
      </c>
      <c r="Q8" s="61" t="s">
        <v>29</v>
      </c>
      <c r="R8" s="61" t="s">
        <v>58</v>
      </c>
      <c r="S8" s="61"/>
      <c r="T8" s="61"/>
      <c r="U8" s="61" t="s">
        <v>135</v>
      </c>
      <c r="V8" s="61" t="s">
        <v>136</v>
      </c>
      <c r="W8" s="58">
        <v>41456</v>
      </c>
      <c r="X8" s="58">
        <v>41456</v>
      </c>
      <c r="Y8" s="58">
        <v>42004</v>
      </c>
      <c r="Z8" s="57"/>
      <c r="AA8" s="66" t="s">
        <v>119</v>
      </c>
      <c r="AB8" s="30" t="s">
        <v>137</v>
      </c>
    </row>
    <row r="9" spans="1:28" ht="15">
      <c r="A9" s="29">
        <f t="shared" si="1"/>
        <v>4</v>
      </c>
      <c r="B9" s="35" t="s">
        <v>112</v>
      </c>
      <c r="C9" s="35" t="s">
        <v>113</v>
      </c>
      <c r="D9" s="36" t="s">
        <v>34</v>
      </c>
      <c r="E9" s="37">
        <v>24218</v>
      </c>
      <c r="F9" s="38">
        <f t="shared" ca="1" si="0"/>
        <v>47</v>
      </c>
      <c r="G9" s="36" t="s">
        <v>82</v>
      </c>
      <c r="H9" s="36" t="s">
        <v>28</v>
      </c>
      <c r="I9" s="52" t="s">
        <v>76</v>
      </c>
      <c r="J9" s="52" t="s">
        <v>29</v>
      </c>
      <c r="K9" s="52" t="s">
        <v>114</v>
      </c>
      <c r="L9" s="52"/>
      <c r="M9" s="52"/>
      <c r="N9" s="52" t="s">
        <v>29</v>
      </c>
      <c r="O9" s="52"/>
      <c r="P9" s="62" t="s">
        <v>29</v>
      </c>
      <c r="Q9" s="62" t="s">
        <v>29</v>
      </c>
      <c r="R9" s="62" t="s">
        <v>30</v>
      </c>
      <c r="S9" s="62" t="s">
        <v>52</v>
      </c>
      <c r="T9" s="62"/>
      <c r="U9" s="62" t="s">
        <v>115</v>
      </c>
      <c r="V9" s="61" t="s">
        <v>38</v>
      </c>
      <c r="W9" s="58">
        <v>41177</v>
      </c>
      <c r="X9" s="58">
        <v>41177</v>
      </c>
      <c r="Y9" s="71">
        <v>41274</v>
      </c>
      <c r="Z9" s="58"/>
      <c r="AA9" s="66" t="s">
        <v>40</v>
      </c>
      <c r="AB9" s="80" t="s">
        <v>141</v>
      </c>
    </row>
    <row r="10" spans="1:28" ht="15">
      <c r="A10" s="29">
        <f t="shared" si="1"/>
        <v>5</v>
      </c>
      <c r="B10" s="32" t="s">
        <v>138</v>
      </c>
      <c r="C10" s="32" t="s">
        <v>139</v>
      </c>
      <c r="D10" s="33" t="s">
        <v>26</v>
      </c>
      <c r="E10" s="34">
        <v>24133</v>
      </c>
      <c r="F10" s="33">
        <f t="shared" ca="1" si="0"/>
        <v>48</v>
      </c>
      <c r="G10" s="33" t="s">
        <v>36</v>
      </c>
      <c r="H10" s="33" t="s">
        <v>32</v>
      </c>
      <c r="I10" s="51" t="s">
        <v>59</v>
      </c>
      <c r="J10" s="51"/>
      <c r="K10" s="51" t="s">
        <v>144</v>
      </c>
      <c r="L10" s="51"/>
      <c r="M10" s="51" t="s">
        <v>29</v>
      </c>
      <c r="N10" s="51"/>
      <c r="O10" s="51"/>
      <c r="P10" s="61" t="s">
        <v>29</v>
      </c>
      <c r="Q10" s="61" t="s">
        <v>29</v>
      </c>
      <c r="R10" s="61" t="s">
        <v>35</v>
      </c>
      <c r="S10" s="61"/>
      <c r="T10" s="61"/>
      <c r="U10" s="61" t="s">
        <v>140</v>
      </c>
      <c r="V10" s="61"/>
      <c r="W10" s="58">
        <v>41579</v>
      </c>
      <c r="X10" s="58">
        <v>41579</v>
      </c>
      <c r="Y10" s="71">
        <v>42004</v>
      </c>
      <c r="Z10" s="72"/>
      <c r="AA10" s="66" t="s">
        <v>40</v>
      </c>
      <c r="AB10" s="30" t="s">
        <v>151</v>
      </c>
    </row>
    <row r="11" spans="1:28" ht="15">
      <c r="A11" s="29">
        <f t="shared" si="1"/>
        <v>6</v>
      </c>
      <c r="B11" s="32" t="s">
        <v>147</v>
      </c>
      <c r="C11" s="32" t="s">
        <v>148</v>
      </c>
      <c r="D11" s="33" t="s">
        <v>34</v>
      </c>
      <c r="E11" s="34">
        <v>31823</v>
      </c>
      <c r="F11" s="33">
        <f t="shared" ca="1" si="0"/>
        <v>26</v>
      </c>
      <c r="G11" s="33" t="s">
        <v>36</v>
      </c>
      <c r="H11" s="33" t="s">
        <v>72</v>
      </c>
      <c r="I11" s="51" t="s">
        <v>80</v>
      </c>
      <c r="J11" s="51" t="s">
        <v>29</v>
      </c>
      <c r="K11" s="51" t="s">
        <v>149</v>
      </c>
      <c r="L11" s="51"/>
      <c r="M11" s="51"/>
      <c r="N11" s="51" t="s">
        <v>29</v>
      </c>
      <c r="O11" s="51"/>
      <c r="P11" s="61" t="s">
        <v>29</v>
      </c>
      <c r="Q11" s="61" t="s">
        <v>29</v>
      </c>
      <c r="R11" s="61" t="s">
        <v>58</v>
      </c>
      <c r="S11" s="61"/>
      <c r="T11" s="61"/>
      <c r="U11" s="61"/>
      <c r="V11" s="61"/>
      <c r="W11" s="58">
        <v>41609</v>
      </c>
      <c r="X11" s="58">
        <v>41609</v>
      </c>
      <c r="Y11" s="71">
        <v>42004</v>
      </c>
      <c r="Z11" s="72"/>
      <c r="AA11" s="66" t="s">
        <v>119</v>
      </c>
      <c r="AB11" s="30" t="s">
        <v>152</v>
      </c>
    </row>
    <row r="12" spans="1:28" ht="15">
      <c r="A12" s="29">
        <f t="shared" si="1"/>
        <v>7</v>
      </c>
      <c r="B12" s="32" t="s">
        <v>153</v>
      </c>
      <c r="C12" s="32" t="s">
        <v>154</v>
      </c>
      <c r="D12" s="33" t="s">
        <v>34</v>
      </c>
      <c r="E12" s="34">
        <v>30341</v>
      </c>
      <c r="F12" s="33">
        <f t="shared" ca="1" si="0"/>
        <v>31</v>
      </c>
      <c r="G12" s="33" t="s">
        <v>36</v>
      </c>
      <c r="H12" s="33" t="s">
        <v>28</v>
      </c>
      <c r="I12" s="51" t="s">
        <v>59</v>
      </c>
      <c r="J12" s="51" t="s">
        <v>29</v>
      </c>
      <c r="K12" s="51" t="s">
        <v>155</v>
      </c>
      <c r="L12" s="51"/>
      <c r="M12" s="51"/>
      <c r="N12" s="51" t="s">
        <v>29</v>
      </c>
      <c r="O12" s="51"/>
      <c r="P12" s="61"/>
      <c r="Q12" s="61"/>
      <c r="R12" s="61" t="s">
        <v>86</v>
      </c>
      <c r="S12" s="61"/>
      <c r="T12" s="61"/>
      <c r="U12" s="61" t="s">
        <v>156</v>
      </c>
      <c r="V12" s="61" t="s">
        <v>41</v>
      </c>
      <c r="W12" s="58">
        <v>41541</v>
      </c>
      <c r="X12" s="58">
        <v>41541</v>
      </c>
      <c r="Y12" s="71">
        <v>42004</v>
      </c>
      <c r="Z12" s="72"/>
      <c r="AA12" s="66" t="s">
        <v>40</v>
      </c>
      <c r="AB12" s="30" t="s">
        <v>157</v>
      </c>
    </row>
    <row r="13" spans="1:28" ht="15">
      <c r="A13" s="29">
        <f t="shared" si="1"/>
        <v>8</v>
      </c>
      <c r="B13" s="32" t="s">
        <v>142</v>
      </c>
      <c r="C13" s="32" t="s">
        <v>143</v>
      </c>
      <c r="D13" s="33" t="s">
        <v>34</v>
      </c>
      <c r="E13" s="34">
        <v>34196</v>
      </c>
      <c r="F13" s="33">
        <f t="shared" ca="1" si="0"/>
        <v>20</v>
      </c>
      <c r="G13" s="33" t="s">
        <v>36</v>
      </c>
      <c r="H13" s="33" t="s">
        <v>28</v>
      </c>
      <c r="I13" s="51" t="s">
        <v>80</v>
      </c>
      <c r="J13" s="51" t="s">
        <v>29</v>
      </c>
      <c r="K13" s="51" t="s">
        <v>145</v>
      </c>
      <c r="L13" s="51"/>
      <c r="M13" s="51" t="s">
        <v>29</v>
      </c>
      <c r="N13" s="51"/>
      <c r="O13" s="51" t="s">
        <v>29</v>
      </c>
      <c r="P13" s="61"/>
      <c r="Q13" s="61"/>
      <c r="R13" s="61" t="s">
        <v>58</v>
      </c>
      <c r="S13" s="61"/>
      <c r="T13" s="61"/>
      <c r="U13" s="61" t="s">
        <v>146</v>
      </c>
      <c r="V13" s="61" t="s">
        <v>150</v>
      </c>
      <c r="W13" s="58">
        <v>41625</v>
      </c>
      <c r="X13" s="58">
        <v>41625</v>
      </c>
      <c r="Y13" s="71">
        <v>42004</v>
      </c>
      <c r="Z13" s="72"/>
      <c r="AA13" s="66" t="s">
        <v>40</v>
      </c>
      <c r="AB13" s="30" t="s">
        <v>151</v>
      </c>
    </row>
    <row r="14" spans="1:28" ht="15">
      <c r="A14" s="29">
        <f t="shared" si="1"/>
        <v>9</v>
      </c>
      <c r="B14" s="32" t="s">
        <v>158</v>
      </c>
      <c r="C14" s="32" t="s">
        <v>159</v>
      </c>
      <c r="D14" s="33" t="s">
        <v>26</v>
      </c>
      <c r="E14" s="34">
        <v>27829</v>
      </c>
      <c r="F14" s="33">
        <f t="shared" ca="1" si="0"/>
        <v>37</v>
      </c>
      <c r="G14" s="33" t="s">
        <v>53</v>
      </c>
      <c r="H14" s="33" t="s">
        <v>28</v>
      </c>
      <c r="I14" s="51" t="s">
        <v>76</v>
      </c>
      <c r="J14" s="51" t="s">
        <v>29</v>
      </c>
      <c r="K14" s="51" t="s">
        <v>160</v>
      </c>
      <c r="L14" s="51"/>
      <c r="M14" s="51"/>
      <c r="N14" s="51" t="s">
        <v>29</v>
      </c>
      <c r="O14" s="51"/>
      <c r="P14" s="61" t="s">
        <v>29</v>
      </c>
      <c r="Q14" s="61"/>
      <c r="R14" s="61" t="s">
        <v>33</v>
      </c>
      <c r="S14" s="61"/>
      <c r="T14" s="61"/>
      <c r="U14" s="61" t="s">
        <v>161</v>
      </c>
      <c r="V14" s="61" t="s">
        <v>136</v>
      </c>
      <c r="W14" s="58">
        <v>41625</v>
      </c>
      <c r="X14" s="58">
        <v>41625</v>
      </c>
      <c r="Y14" s="71">
        <v>42004</v>
      </c>
      <c r="Z14" s="72"/>
      <c r="AA14" s="66" t="s">
        <v>40</v>
      </c>
      <c r="AB14" s="30" t="s">
        <v>162</v>
      </c>
    </row>
    <row r="15" spans="1:28" s="15" customFormat="1" ht="13.5" customHeight="1">
      <c r="A15" s="29">
        <f t="shared" si="1"/>
        <v>10</v>
      </c>
      <c r="B15" s="32" t="s">
        <v>163</v>
      </c>
      <c r="C15" s="32" t="s">
        <v>164</v>
      </c>
      <c r="D15" s="33" t="s">
        <v>34</v>
      </c>
      <c r="E15" s="39">
        <v>21495</v>
      </c>
      <c r="F15" s="33">
        <f t="shared" ca="1" si="0"/>
        <v>55</v>
      </c>
      <c r="G15" s="33" t="s">
        <v>36</v>
      </c>
      <c r="H15" s="33" t="s">
        <v>32</v>
      </c>
      <c r="I15" s="51" t="s">
        <v>59</v>
      </c>
      <c r="J15" s="51"/>
      <c r="K15" s="51" t="s">
        <v>165</v>
      </c>
      <c r="L15" s="51"/>
      <c r="M15" s="51"/>
      <c r="N15" s="51" t="s">
        <v>29</v>
      </c>
      <c r="O15" s="51"/>
      <c r="P15" s="61"/>
      <c r="Q15" s="61"/>
      <c r="R15" s="61" t="s">
        <v>35</v>
      </c>
      <c r="S15" s="61"/>
      <c r="T15" s="61"/>
      <c r="U15" s="61" t="s">
        <v>37</v>
      </c>
      <c r="V15" s="61"/>
      <c r="W15" s="58">
        <v>41541</v>
      </c>
      <c r="X15" s="58">
        <v>41541</v>
      </c>
      <c r="Y15" s="71">
        <v>42004</v>
      </c>
      <c r="Z15" s="72"/>
      <c r="AA15" s="66" t="s">
        <v>40</v>
      </c>
      <c r="AB15" s="30" t="s">
        <v>166</v>
      </c>
    </row>
    <row r="16" spans="1:28" ht="15">
      <c r="A16" s="29">
        <f t="shared" si="1"/>
        <v>11</v>
      </c>
      <c r="B16" s="32" t="s">
        <v>167</v>
      </c>
      <c r="C16" s="32" t="s">
        <v>168</v>
      </c>
      <c r="D16" s="33" t="s">
        <v>34</v>
      </c>
      <c r="E16" s="34">
        <v>32265</v>
      </c>
      <c r="F16" s="33">
        <f t="shared" ca="1" si="0"/>
        <v>25</v>
      </c>
      <c r="G16" s="33" t="s">
        <v>36</v>
      </c>
      <c r="H16" s="33" t="s">
        <v>28</v>
      </c>
      <c r="I16" s="52" t="s">
        <v>59</v>
      </c>
      <c r="J16" s="51" t="s">
        <v>29</v>
      </c>
      <c r="K16" s="51" t="s">
        <v>169</v>
      </c>
      <c r="L16" s="51"/>
      <c r="M16" s="51"/>
      <c r="N16" s="51" t="s">
        <v>29</v>
      </c>
      <c r="O16" s="51"/>
      <c r="P16" s="61" t="s">
        <v>29</v>
      </c>
      <c r="Q16" s="61" t="s">
        <v>29</v>
      </c>
      <c r="R16" s="61" t="s">
        <v>58</v>
      </c>
      <c r="S16" s="61"/>
      <c r="T16" s="61"/>
      <c r="U16" s="61" t="s">
        <v>170</v>
      </c>
      <c r="V16" s="61"/>
      <c r="W16" s="58">
        <v>41609</v>
      </c>
      <c r="X16" s="58">
        <v>41609</v>
      </c>
      <c r="Y16" s="71">
        <v>42004</v>
      </c>
      <c r="Z16" s="72"/>
      <c r="AA16" s="66" t="s">
        <v>40</v>
      </c>
      <c r="AB16" s="30" t="s">
        <v>151</v>
      </c>
    </row>
    <row r="17" spans="1:28" ht="15">
      <c r="A17" s="29">
        <f t="shared" si="1"/>
        <v>12</v>
      </c>
      <c r="B17" s="32" t="s">
        <v>171</v>
      </c>
      <c r="C17" s="32" t="s">
        <v>172</v>
      </c>
      <c r="D17" s="33" t="s">
        <v>34</v>
      </c>
      <c r="E17" s="39">
        <v>30215</v>
      </c>
      <c r="F17" s="33">
        <f t="shared" ca="1" si="0"/>
        <v>31</v>
      </c>
      <c r="G17" s="33" t="s">
        <v>82</v>
      </c>
      <c r="H17" s="33" t="s">
        <v>32</v>
      </c>
      <c r="I17" s="51" t="s">
        <v>59</v>
      </c>
      <c r="J17" s="51"/>
      <c r="K17" s="51" t="s">
        <v>173</v>
      </c>
      <c r="L17" s="51"/>
      <c r="M17" s="51"/>
      <c r="N17" s="51" t="s">
        <v>29</v>
      </c>
      <c r="O17" s="51"/>
      <c r="P17" s="61"/>
      <c r="Q17" s="61"/>
      <c r="R17" s="61" t="s">
        <v>35</v>
      </c>
      <c r="S17" s="61"/>
      <c r="T17" s="61"/>
      <c r="U17" s="61" t="s">
        <v>174</v>
      </c>
      <c r="V17" s="61" t="s">
        <v>31</v>
      </c>
      <c r="W17" s="58">
        <v>41456</v>
      </c>
      <c r="X17" s="58">
        <v>41456</v>
      </c>
      <c r="Y17" s="71">
        <v>42004</v>
      </c>
      <c r="Z17" s="72"/>
      <c r="AA17" s="66" t="s">
        <v>40</v>
      </c>
      <c r="AB17" s="30" t="s">
        <v>179</v>
      </c>
    </row>
    <row r="18" spans="1:28" s="15" customFormat="1" ht="12.75">
      <c r="A18" s="29">
        <f t="shared" si="1"/>
        <v>13</v>
      </c>
      <c r="B18" s="40" t="s">
        <v>175</v>
      </c>
      <c r="C18" s="40" t="s">
        <v>176</v>
      </c>
      <c r="D18" s="41" t="s">
        <v>26</v>
      </c>
      <c r="E18" s="42">
        <v>21871</v>
      </c>
      <c r="F18" s="33">
        <f t="shared" ca="1" si="0"/>
        <v>54</v>
      </c>
      <c r="G18" s="41" t="s">
        <v>36</v>
      </c>
      <c r="H18" s="41" t="s">
        <v>28</v>
      </c>
      <c r="I18" s="53" t="s">
        <v>59</v>
      </c>
      <c r="J18" s="53"/>
      <c r="K18" s="53" t="s">
        <v>177</v>
      </c>
      <c r="L18" s="53"/>
      <c r="M18" s="53"/>
      <c r="N18" s="53" t="s">
        <v>29</v>
      </c>
      <c r="O18" s="53"/>
      <c r="P18" s="63" t="s">
        <v>29</v>
      </c>
      <c r="Q18" s="63" t="s">
        <v>29</v>
      </c>
      <c r="R18" s="63" t="s">
        <v>58</v>
      </c>
      <c r="S18" s="63"/>
      <c r="T18" s="63"/>
      <c r="U18" s="63" t="s">
        <v>178</v>
      </c>
      <c r="V18" s="63" t="s">
        <v>46</v>
      </c>
      <c r="W18" s="73">
        <v>41541</v>
      </c>
      <c r="X18" s="73">
        <v>41541</v>
      </c>
      <c r="Y18" s="71">
        <v>42004</v>
      </c>
      <c r="Z18" s="74"/>
      <c r="AA18" s="66" t="s">
        <v>40</v>
      </c>
      <c r="AB18" s="68"/>
    </row>
    <row r="19" spans="1:28" ht="15">
      <c r="A19" s="29">
        <f t="shared" si="1"/>
        <v>14</v>
      </c>
      <c r="B19" s="32" t="s">
        <v>180</v>
      </c>
      <c r="C19" s="32" t="s">
        <v>181</v>
      </c>
      <c r="D19" s="33" t="s">
        <v>26</v>
      </c>
      <c r="E19" s="34">
        <v>21581</v>
      </c>
      <c r="F19" s="33">
        <f t="shared" ca="1" si="0"/>
        <v>55</v>
      </c>
      <c r="G19" s="33" t="s">
        <v>53</v>
      </c>
      <c r="H19" s="33" t="s">
        <v>28</v>
      </c>
      <c r="I19" s="51" t="s">
        <v>76</v>
      </c>
      <c r="J19" s="51" t="s">
        <v>29</v>
      </c>
      <c r="K19" s="51" t="s">
        <v>182</v>
      </c>
      <c r="L19" s="51"/>
      <c r="M19" s="51"/>
      <c r="N19" s="51" t="s">
        <v>29</v>
      </c>
      <c r="O19" s="51"/>
      <c r="P19" s="61" t="s">
        <v>29</v>
      </c>
      <c r="Q19" s="61"/>
      <c r="R19" s="61" t="s">
        <v>35</v>
      </c>
      <c r="S19" s="61"/>
      <c r="T19" s="61"/>
      <c r="U19" s="61" t="s">
        <v>135</v>
      </c>
      <c r="V19" s="61" t="s">
        <v>48</v>
      </c>
      <c r="W19" s="58">
        <v>41625</v>
      </c>
      <c r="X19" s="58">
        <v>41625</v>
      </c>
      <c r="Y19" s="71">
        <v>42004</v>
      </c>
      <c r="Z19" s="72"/>
      <c r="AA19" s="66" t="s">
        <v>40</v>
      </c>
      <c r="AB19" s="30" t="s">
        <v>183</v>
      </c>
    </row>
    <row r="20" spans="1:28" ht="15">
      <c r="A20" s="81">
        <f t="shared" si="1"/>
        <v>15</v>
      </c>
      <c r="B20" s="82" t="s">
        <v>42</v>
      </c>
      <c r="C20" s="82" t="s">
        <v>43</v>
      </c>
      <c r="D20" s="83" t="s">
        <v>34</v>
      </c>
      <c r="E20" s="84">
        <v>27123</v>
      </c>
      <c r="F20" s="85">
        <f t="shared" ca="1" si="0"/>
        <v>39</v>
      </c>
      <c r="G20" s="83" t="s">
        <v>36</v>
      </c>
      <c r="H20" s="83" t="s">
        <v>28</v>
      </c>
      <c r="I20" s="83" t="s">
        <v>59</v>
      </c>
      <c r="J20" s="83" t="s">
        <v>29</v>
      </c>
      <c r="K20" s="83" t="s">
        <v>44</v>
      </c>
      <c r="L20" s="83"/>
      <c r="M20" s="83"/>
      <c r="N20" s="83" t="s">
        <v>29</v>
      </c>
      <c r="O20" s="83"/>
      <c r="P20" s="83" t="s">
        <v>29</v>
      </c>
      <c r="Q20" s="83"/>
      <c r="R20" s="83" t="s">
        <v>33</v>
      </c>
      <c r="S20" s="83" t="s">
        <v>39</v>
      </c>
      <c r="T20" s="83"/>
      <c r="U20" s="83" t="s">
        <v>45</v>
      </c>
      <c r="V20" s="83" t="s">
        <v>46</v>
      </c>
      <c r="W20" s="84">
        <v>39896</v>
      </c>
      <c r="X20" s="84">
        <v>39896</v>
      </c>
      <c r="Y20" s="84">
        <v>41541</v>
      </c>
      <c r="Z20" s="83" t="s">
        <v>100</v>
      </c>
      <c r="AA20" s="83" t="s">
        <v>189</v>
      </c>
      <c r="AB20" s="82" t="s">
        <v>190</v>
      </c>
    </row>
    <row r="21" spans="1:28" ht="15">
      <c r="A21" s="29">
        <f t="shared" si="1"/>
        <v>16</v>
      </c>
      <c r="B21" s="32" t="s">
        <v>184</v>
      </c>
      <c r="C21" s="32" t="s">
        <v>185</v>
      </c>
      <c r="D21" s="33" t="s">
        <v>26</v>
      </c>
      <c r="E21" s="34">
        <v>27759</v>
      </c>
      <c r="F21" s="33">
        <f t="shared" ca="1" si="0"/>
        <v>38</v>
      </c>
      <c r="G21" s="33" t="s">
        <v>27</v>
      </c>
      <c r="H21" s="33" t="s">
        <v>32</v>
      </c>
      <c r="I21" s="51" t="s">
        <v>59</v>
      </c>
      <c r="J21" s="51"/>
      <c r="K21" s="51" t="s">
        <v>186</v>
      </c>
      <c r="L21" s="51"/>
      <c r="M21" s="51" t="s">
        <v>29</v>
      </c>
      <c r="N21" s="51"/>
      <c r="O21" s="51"/>
      <c r="P21" s="61"/>
      <c r="Q21" s="61"/>
      <c r="R21" s="61" t="s">
        <v>35</v>
      </c>
      <c r="S21" s="61"/>
      <c r="T21" s="61"/>
      <c r="U21" s="61" t="s">
        <v>187</v>
      </c>
      <c r="V21" s="61"/>
      <c r="W21" s="58">
        <v>41625</v>
      </c>
      <c r="X21" s="58">
        <v>41625</v>
      </c>
      <c r="Y21" s="71">
        <v>42004</v>
      </c>
      <c r="Z21" s="72"/>
      <c r="AA21" s="66" t="s">
        <v>40</v>
      </c>
      <c r="AB21" s="30" t="s">
        <v>188</v>
      </c>
    </row>
    <row r="22" spans="1:28" ht="15">
      <c r="A22" s="26">
        <f t="shared" si="1"/>
        <v>17</v>
      </c>
      <c r="B22" s="35" t="s">
        <v>116</v>
      </c>
      <c r="C22" s="35" t="s">
        <v>117</v>
      </c>
      <c r="D22" s="36" t="s">
        <v>34</v>
      </c>
      <c r="E22" s="37">
        <v>29432</v>
      </c>
      <c r="F22" s="38">
        <f t="shared" ca="1" si="0"/>
        <v>33</v>
      </c>
      <c r="G22" s="36" t="s">
        <v>82</v>
      </c>
      <c r="H22" s="36" t="s">
        <v>32</v>
      </c>
      <c r="I22" s="52" t="s">
        <v>59</v>
      </c>
      <c r="J22" s="52" t="s">
        <v>29</v>
      </c>
      <c r="K22" s="52" t="s">
        <v>118</v>
      </c>
      <c r="L22" s="52"/>
      <c r="M22" s="52"/>
      <c r="N22" s="52" t="s">
        <v>29</v>
      </c>
      <c r="O22" s="52"/>
      <c r="P22" s="62"/>
      <c r="Q22" s="62"/>
      <c r="R22" s="62" t="s">
        <v>33</v>
      </c>
      <c r="S22" s="62" t="s">
        <v>65</v>
      </c>
      <c r="T22" s="62"/>
      <c r="U22" s="62" t="s">
        <v>37</v>
      </c>
      <c r="V22" s="61" t="s">
        <v>55</v>
      </c>
      <c r="W22" s="58">
        <v>41205</v>
      </c>
      <c r="X22" s="58">
        <v>41205</v>
      </c>
      <c r="Y22" s="71">
        <v>42004</v>
      </c>
      <c r="Z22" s="58"/>
      <c r="AA22" s="66" t="s">
        <v>40</v>
      </c>
      <c r="AB22" s="80" t="s">
        <v>191</v>
      </c>
    </row>
    <row r="23" spans="1:28" ht="15">
      <c r="A23" s="26">
        <f t="shared" si="1"/>
        <v>18</v>
      </c>
      <c r="B23" s="35" t="s">
        <v>67</v>
      </c>
      <c r="C23" s="35" t="s">
        <v>68</v>
      </c>
      <c r="D23" s="36" t="s">
        <v>34</v>
      </c>
      <c r="E23" s="37">
        <v>21805</v>
      </c>
      <c r="F23" s="38">
        <f t="shared" ca="1" si="0"/>
        <v>54</v>
      </c>
      <c r="G23" s="36" t="s">
        <v>36</v>
      </c>
      <c r="H23" s="36" t="s">
        <v>32</v>
      </c>
      <c r="I23" s="52" t="s">
        <v>59</v>
      </c>
      <c r="J23" s="52"/>
      <c r="K23" s="52" t="s">
        <v>69</v>
      </c>
      <c r="L23" s="52"/>
      <c r="M23" s="52"/>
      <c r="N23" s="52" t="s">
        <v>29</v>
      </c>
      <c r="O23" s="52"/>
      <c r="P23" s="62"/>
      <c r="Q23" s="62"/>
      <c r="R23" s="62" t="s">
        <v>33</v>
      </c>
      <c r="S23" s="62" t="s">
        <v>70</v>
      </c>
      <c r="T23" s="62"/>
      <c r="U23" s="62" t="s">
        <v>37</v>
      </c>
      <c r="V23" s="61"/>
      <c r="W23" s="58">
        <v>39735</v>
      </c>
      <c r="X23" s="58">
        <v>41003</v>
      </c>
      <c r="Y23" s="71">
        <v>42004</v>
      </c>
      <c r="Z23" s="58"/>
      <c r="AA23" s="66" t="s">
        <v>40</v>
      </c>
      <c r="AB23" s="80"/>
    </row>
    <row r="24" spans="1:28" ht="15">
      <c r="A24" s="26">
        <f t="shared" si="1"/>
        <v>19</v>
      </c>
      <c r="B24" s="35" t="s">
        <v>104</v>
      </c>
      <c r="C24" s="35" t="s">
        <v>106</v>
      </c>
      <c r="D24" s="36" t="s">
        <v>26</v>
      </c>
      <c r="E24" s="37">
        <v>33742</v>
      </c>
      <c r="F24" s="38">
        <v>20</v>
      </c>
      <c r="G24" s="36" t="s">
        <v>27</v>
      </c>
      <c r="H24" s="36" t="s">
        <v>28</v>
      </c>
      <c r="I24" s="52"/>
      <c r="J24" s="52"/>
      <c r="K24" s="52" t="s">
        <v>107</v>
      </c>
      <c r="L24" s="52" t="s">
        <v>29</v>
      </c>
      <c r="M24" s="52" t="s">
        <v>29</v>
      </c>
      <c r="N24" s="52"/>
      <c r="O24" s="52" t="s">
        <v>29</v>
      </c>
      <c r="P24" s="62"/>
      <c r="Q24" s="62"/>
      <c r="R24" s="62" t="s">
        <v>30</v>
      </c>
      <c r="S24" s="62" t="s">
        <v>52</v>
      </c>
      <c r="T24" s="62"/>
      <c r="U24" s="62"/>
      <c r="V24" s="61"/>
      <c r="W24" s="58">
        <v>40631</v>
      </c>
      <c r="X24" s="58">
        <v>41086</v>
      </c>
      <c r="Y24" s="71">
        <v>42004</v>
      </c>
      <c r="Z24" s="58"/>
      <c r="AA24" s="66" t="s">
        <v>40</v>
      </c>
      <c r="AB24" s="30" t="s">
        <v>151</v>
      </c>
    </row>
    <row r="25" spans="1:28" ht="15">
      <c r="A25" s="29">
        <f t="shared" si="1"/>
        <v>20</v>
      </c>
      <c r="B25" s="32" t="s">
        <v>192</v>
      </c>
      <c r="C25" s="32" t="s">
        <v>193</v>
      </c>
      <c r="D25" s="33" t="s">
        <v>26</v>
      </c>
      <c r="E25" s="34">
        <v>30511</v>
      </c>
      <c r="F25" s="33">
        <f ca="1">INT((TODAY()-E25)/365)</f>
        <v>30</v>
      </c>
      <c r="G25" s="33" t="s">
        <v>36</v>
      </c>
      <c r="H25" s="33" t="s">
        <v>28</v>
      </c>
      <c r="I25" s="51" t="s">
        <v>80</v>
      </c>
      <c r="J25" s="51" t="s">
        <v>29</v>
      </c>
      <c r="K25" s="51" t="s">
        <v>194</v>
      </c>
      <c r="L25" s="51"/>
      <c r="M25" s="51" t="s">
        <v>29</v>
      </c>
      <c r="N25" s="51"/>
      <c r="O25" s="51"/>
      <c r="P25" s="61" t="s">
        <v>29</v>
      </c>
      <c r="Q25" s="61" t="s">
        <v>29</v>
      </c>
      <c r="R25" s="61" t="s">
        <v>33</v>
      </c>
      <c r="S25" s="61"/>
      <c r="T25" s="61"/>
      <c r="U25" s="61" t="s">
        <v>195</v>
      </c>
      <c r="V25" s="61" t="s">
        <v>46</v>
      </c>
      <c r="W25" s="58">
        <v>41541</v>
      </c>
      <c r="X25" s="58">
        <v>41541</v>
      </c>
      <c r="Y25" s="58">
        <v>42004</v>
      </c>
      <c r="Z25" s="72"/>
      <c r="AA25" s="66" t="s">
        <v>119</v>
      </c>
      <c r="AB25" s="30" t="s">
        <v>196</v>
      </c>
    </row>
    <row r="26" spans="1:28" ht="15">
      <c r="A26" s="26">
        <f t="shared" si="1"/>
        <v>21</v>
      </c>
      <c r="B26" s="43" t="s">
        <v>197</v>
      </c>
      <c r="C26" s="43" t="s">
        <v>198</v>
      </c>
      <c r="D26" s="44" t="s">
        <v>34</v>
      </c>
      <c r="E26" s="45">
        <v>31047</v>
      </c>
      <c r="F26" s="33">
        <f ca="1">INT((TODAY()-E26)/365)</f>
        <v>29</v>
      </c>
      <c r="G26" s="45" t="s">
        <v>36</v>
      </c>
      <c r="H26" s="44" t="s">
        <v>32</v>
      </c>
      <c r="I26" s="54" t="s">
        <v>59</v>
      </c>
      <c r="J26" s="54"/>
      <c r="K26" s="55" t="s">
        <v>199</v>
      </c>
      <c r="L26" s="54"/>
      <c r="M26" s="54"/>
      <c r="N26" s="54" t="s">
        <v>29</v>
      </c>
      <c r="O26" s="54"/>
      <c r="P26" s="64"/>
      <c r="Q26" s="64"/>
      <c r="R26" s="64" t="s">
        <v>35</v>
      </c>
      <c r="S26" s="64"/>
      <c r="T26" s="64"/>
      <c r="U26" s="64" t="s">
        <v>37</v>
      </c>
      <c r="V26" s="64"/>
      <c r="W26" s="75">
        <v>41579</v>
      </c>
      <c r="X26" s="75">
        <v>41579</v>
      </c>
      <c r="Y26" s="58">
        <v>42004</v>
      </c>
      <c r="Z26" s="76"/>
      <c r="AA26" s="66" t="s">
        <v>40</v>
      </c>
      <c r="AB26" s="69" t="s">
        <v>200</v>
      </c>
    </row>
    <row r="27" spans="1:28" s="15" customFormat="1" ht="15">
      <c r="A27" s="31">
        <f t="shared" si="1"/>
        <v>22</v>
      </c>
      <c r="B27" s="35" t="s">
        <v>87</v>
      </c>
      <c r="C27" s="35" t="s">
        <v>88</v>
      </c>
      <c r="D27" s="36" t="s">
        <v>26</v>
      </c>
      <c r="E27" s="37">
        <v>24214</v>
      </c>
      <c r="F27" s="38">
        <v>49</v>
      </c>
      <c r="G27" s="36" t="s">
        <v>27</v>
      </c>
      <c r="H27" s="36" t="s">
        <v>28</v>
      </c>
      <c r="I27" s="52" t="s">
        <v>59</v>
      </c>
      <c r="J27" s="52" t="s">
        <v>29</v>
      </c>
      <c r="K27" s="52" t="s">
        <v>89</v>
      </c>
      <c r="L27" s="52"/>
      <c r="M27" s="52"/>
      <c r="N27" s="52" t="s">
        <v>29</v>
      </c>
      <c r="O27" s="52"/>
      <c r="P27" s="62" t="s">
        <v>29</v>
      </c>
      <c r="Q27" s="62"/>
      <c r="R27" s="62" t="s">
        <v>30</v>
      </c>
      <c r="S27" s="62" t="s">
        <v>90</v>
      </c>
      <c r="T27" s="62"/>
      <c r="U27" s="62" t="s">
        <v>54</v>
      </c>
      <c r="V27" s="61" t="s">
        <v>201</v>
      </c>
      <c r="W27" s="58">
        <v>40631</v>
      </c>
      <c r="X27" s="58">
        <v>41043</v>
      </c>
      <c r="Y27" s="58">
        <v>42004</v>
      </c>
      <c r="Z27" s="79"/>
      <c r="AA27" s="66" t="s">
        <v>40</v>
      </c>
      <c r="AB27" s="80"/>
    </row>
    <row r="28" spans="1:28" ht="15">
      <c r="A28" s="26">
        <f t="shared" si="1"/>
        <v>23</v>
      </c>
      <c r="B28" s="46" t="s">
        <v>202</v>
      </c>
      <c r="C28" s="46" t="s">
        <v>203</v>
      </c>
      <c r="D28" s="47" t="s">
        <v>34</v>
      </c>
      <c r="E28" s="48">
        <v>26205</v>
      </c>
      <c r="F28" s="33">
        <f t="shared" ref="F28:F34" ca="1" si="2">INT((TODAY()-E28)/365)</f>
        <v>42</v>
      </c>
      <c r="G28" s="47" t="s">
        <v>36</v>
      </c>
      <c r="H28" s="47" t="s">
        <v>32</v>
      </c>
      <c r="I28" s="56"/>
      <c r="J28" s="56" t="s">
        <v>29</v>
      </c>
      <c r="K28" s="56" t="s">
        <v>204</v>
      </c>
      <c r="L28" s="56"/>
      <c r="M28" s="56" t="s">
        <v>29</v>
      </c>
      <c r="N28" s="56"/>
      <c r="O28" s="56"/>
      <c r="P28" s="65" t="s">
        <v>29</v>
      </c>
      <c r="Q28" s="65"/>
      <c r="R28" s="65" t="s">
        <v>58</v>
      </c>
      <c r="S28" s="65"/>
      <c r="T28" s="65"/>
      <c r="U28" s="65" t="s">
        <v>146</v>
      </c>
      <c r="V28" s="65"/>
      <c r="W28" s="77">
        <v>41541</v>
      </c>
      <c r="X28" s="77">
        <v>41541</v>
      </c>
      <c r="Y28" s="58">
        <v>42004</v>
      </c>
      <c r="Z28" s="78"/>
      <c r="AA28" s="66" t="s">
        <v>119</v>
      </c>
      <c r="AB28" s="30" t="s">
        <v>205</v>
      </c>
    </row>
    <row r="29" spans="1:28" ht="15">
      <c r="A29" s="26">
        <f t="shared" si="1"/>
        <v>24</v>
      </c>
      <c r="B29" s="46" t="s">
        <v>206</v>
      </c>
      <c r="C29" s="46" t="s">
        <v>207</v>
      </c>
      <c r="D29" s="47" t="s">
        <v>34</v>
      </c>
      <c r="E29" s="48">
        <v>25456</v>
      </c>
      <c r="F29" s="33">
        <f t="shared" ca="1" si="2"/>
        <v>44</v>
      </c>
      <c r="G29" s="47" t="s">
        <v>53</v>
      </c>
      <c r="H29" s="47" t="s">
        <v>28</v>
      </c>
      <c r="I29" s="56" t="s">
        <v>59</v>
      </c>
      <c r="J29" s="56" t="s">
        <v>29</v>
      </c>
      <c r="K29" s="56" t="s">
        <v>208</v>
      </c>
      <c r="L29" s="56"/>
      <c r="M29" s="56"/>
      <c r="N29" s="56" t="s">
        <v>29</v>
      </c>
      <c r="O29" s="56"/>
      <c r="P29" s="65" t="s">
        <v>29</v>
      </c>
      <c r="Q29" s="65"/>
      <c r="R29" s="65" t="s">
        <v>35</v>
      </c>
      <c r="S29" s="65"/>
      <c r="T29" s="65"/>
      <c r="U29" s="65" t="s">
        <v>209</v>
      </c>
      <c r="V29" s="65" t="s">
        <v>41</v>
      </c>
      <c r="W29" s="77">
        <v>41456</v>
      </c>
      <c r="X29" s="77">
        <v>41456</v>
      </c>
      <c r="Y29" s="58">
        <v>42004</v>
      </c>
      <c r="Z29" s="78"/>
      <c r="AA29" s="66" t="s">
        <v>119</v>
      </c>
      <c r="AB29" s="70" t="s">
        <v>210</v>
      </c>
    </row>
    <row r="30" spans="1:28" ht="15">
      <c r="A30" s="81">
        <f t="shared" si="1"/>
        <v>25</v>
      </c>
      <c r="B30" s="82" t="s">
        <v>49</v>
      </c>
      <c r="C30" s="82" t="s">
        <v>50</v>
      </c>
      <c r="D30" s="83" t="s">
        <v>34</v>
      </c>
      <c r="E30" s="84">
        <v>30024</v>
      </c>
      <c r="F30" s="88">
        <f t="shared" ca="1" si="2"/>
        <v>31</v>
      </c>
      <c r="G30" s="83" t="s">
        <v>27</v>
      </c>
      <c r="H30" s="83" t="s">
        <v>28</v>
      </c>
      <c r="I30" s="83" t="s">
        <v>59</v>
      </c>
      <c r="J30" s="83" t="s">
        <v>29</v>
      </c>
      <c r="K30" s="83" t="s">
        <v>51</v>
      </c>
      <c r="L30" s="83"/>
      <c r="M30" s="83"/>
      <c r="N30" s="83"/>
      <c r="O30" s="83"/>
      <c r="P30" s="83"/>
      <c r="Q30" s="83"/>
      <c r="R30" s="83" t="s">
        <v>30</v>
      </c>
      <c r="S30" s="83" t="s">
        <v>52</v>
      </c>
      <c r="T30" s="83"/>
      <c r="U30" s="83" t="s">
        <v>37</v>
      </c>
      <c r="V30" s="83" t="s">
        <v>31</v>
      </c>
      <c r="W30" s="84">
        <v>40162</v>
      </c>
      <c r="X30" s="84">
        <v>40162</v>
      </c>
      <c r="Y30" s="84">
        <v>41541</v>
      </c>
      <c r="Z30" s="84" t="s">
        <v>93</v>
      </c>
      <c r="AA30" s="83" t="s">
        <v>211</v>
      </c>
      <c r="AB30" s="90" t="s">
        <v>222</v>
      </c>
    </row>
    <row r="31" spans="1:28" ht="15">
      <c r="A31" s="26">
        <f t="shared" si="1"/>
        <v>26</v>
      </c>
      <c r="B31" s="35" t="s">
        <v>60</v>
      </c>
      <c r="C31" s="35" t="s">
        <v>61</v>
      </c>
      <c r="D31" s="36" t="s">
        <v>34</v>
      </c>
      <c r="E31" s="37">
        <v>26569</v>
      </c>
      <c r="F31" s="38">
        <f t="shared" ca="1" si="2"/>
        <v>41</v>
      </c>
      <c r="G31" s="36" t="s">
        <v>27</v>
      </c>
      <c r="H31" s="36" t="s">
        <v>32</v>
      </c>
      <c r="I31" s="52" t="s">
        <v>59</v>
      </c>
      <c r="J31" s="52" t="s">
        <v>29</v>
      </c>
      <c r="K31" s="52" t="s">
        <v>62</v>
      </c>
      <c r="L31" s="52"/>
      <c r="M31" s="52"/>
      <c r="N31" s="52" t="s">
        <v>29</v>
      </c>
      <c r="O31" s="52"/>
      <c r="P31" s="62"/>
      <c r="Q31" s="62"/>
      <c r="R31" s="62" t="s">
        <v>33</v>
      </c>
      <c r="S31" s="62" t="s">
        <v>63</v>
      </c>
      <c r="T31" s="62"/>
      <c r="U31" s="62" t="s">
        <v>64</v>
      </c>
      <c r="V31" s="62" t="s">
        <v>55</v>
      </c>
      <c r="W31" s="58">
        <v>40841</v>
      </c>
      <c r="X31" s="58">
        <v>40841</v>
      </c>
      <c r="Y31" s="71">
        <v>42004</v>
      </c>
      <c r="Z31" s="58"/>
      <c r="AA31" s="67" t="s">
        <v>40</v>
      </c>
      <c r="AB31" s="80" t="s">
        <v>141</v>
      </c>
    </row>
    <row r="32" spans="1:28" ht="15">
      <c r="A32" s="26">
        <f t="shared" si="1"/>
        <v>27</v>
      </c>
      <c r="B32" s="46" t="s">
        <v>212</v>
      </c>
      <c r="C32" s="46" t="s">
        <v>148</v>
      </c>
      <c r="D32" s="47" t="s">
        <v>34</v>
      </c>
      <c r="E32" s="48">
        <v>25971</v>
      </c>
      <c r="F32" s="38">
        <f t="shared" ca="1" si="2"/>
        <v>43</v>
      </c>
      <c r="G32" s="47" t="s">
        <v>36</v>
      </c>
      <c r="H32" s="47" t="s">
        <v>32</v>
      </c>
      <c r="I32" s="56" t="s">
        <v>59</v>
      </c>
      <c r="J32" s="56" t="s">
        <v>29</v>
      </c>
      <c r="K32" s="56" t="s">
        <v>213</v>
      </c>
      <c r="L32" s="56"/>
      <c r="M32" s="56"/>
      <c r="N32" s="56" t="s">
        <v>29</v>
      </c>
      <c r="O32" s="56"/>
      <c r="P32" s="65" t="s">
        <v>29</v>
      </c>
      <c r="Q32" s="65" t="s">
        <v>29</v>
      </c>
      <c r="R32" s="65" t="s">
        <v>33</v>
      </c>
      <c r="S32" s="65"/>
      <c r="T32" s="65"/>
      <c r="U32" s="65" t="s">
        <v>214</v>
      </c>
      <c r="V32" s="65" t="s">
        <v>201</v>
      </c>
      <c r="W32" s="77">
        <v>41579</v>
      </c>
      <c r="X32" s="77">
        <v>41579</v>
      </c>
      <c r="Y32" s="71">
        <v>42004</v>
      </c>
      <c r="Z32" s="78"/>
      <c r="AA32" s="67" t="s">
        <v>40</v>
      </c>
      <c r="AB32" s="70" t="s">
        <v>215</v>
      </c>
    </row>
    <row r="33" spans="1:28" ht="15">
      <c r="A33" s="86">
        <f t="shared" si="1"/>
        <v>28</v>
      </c>
      <c r="B33" s="86" t="s">
        <v>216</v>
      </c>
      <c r="C33" s="86" t="s">
        <v>217</v>
      </c>
      <c r="D33" s="85" t="s">
        <v>26</v>
      </c>
      <c r="E33" s="87">
        <v>26114</v>
      </c>
      <c r="F33" s="88">
        <f t="shared" ca="1" si="2"/>
        <v>42</v>
      </c>
      <c r="G33" s="85" t="s">
        <v>36</v>
      </c>
      <c r="H33" s="85" t="s">
        <v>28</v>
      </c>
      <c r="I33" s="85" t="s">
        <v>59</v>
      </c>
      <c r="J33" s="85" t="s">
        <v>29</v>
      </c>
      <c r="K33" s="85" t="s">
        <v>218</v>
      </c>
      <c r="L33" s="85"/>
      <c r="M33" s="85"/>
      <c r="N33" s="85" t="s">
        <v>29</v>
      </c>
      <c r="O33" s="85"/>
      <c r="P33" s="85" t="s">
        <v>29</v>
      </c>
      <c r="Q33" s="85" t="s">
        <v>29</v>
      </c>
      <c r="R33" s="85" t="s">
        <v>35</v>
      </c>
      <c r="S33" s="85"/>
      <c r="T33" s="85"/>
      <c r="U33" s="85" t="s">
        <v>219</v>
      </c>
      <c r="V33" s="87" t="s">
        <v>220</v>
      </c>
      <c r="W33" s="89">
        <v>41456</v>
      </c>
      <c r="X33" s="89">
        <v>41456</v>
      </c>
      <c r="Y33" s="84">
        <v>41541</v>
      </c>
      <c r="Z33" s="86" t="s">
        <v>93</v>
      </c>
      <c r="AA33" s="86" t="s">
        <v>211</v>
      </c>
      <c r="AB33" s="86" t="s">
        <v>221</v>
      </c>
    </row>
    <row r="34" spans="1:28" ht="15">
      <c r="A34" s="26">
        <f t="shared" si="1"/>
        <v>29</v>
      </c>
      <c r="B34" s="35" t="s">
        <v>108</v>
      </c>
      <c r="C34" s="35" t="s">
        <v>109</v>
      </c>
      <c r="D34" s="36" t="s">
        <v>34</v>
      </c>
      <c r="E34" s="37">
        <v>28085</v>
      </c>
      <c r="F34" s="38">
        <f t="shared" ca="1" si="2"/>
        <v>37</v>
      </c>
      <c r="G34" s="36" t="s">
        <v>36</v>
      </c>
      <c r="H34" s="36" t="s">
        <v>32</v>
      </c>
      <c r="I34" s="52" t="s">
        <v>59</v>
      </c>
      <c r="J34" s="52" t="s">
        <v>29</v>
      </c>
      <c r="K34" s="52" t="s">
        <v>110</v>
      </c>
      <c r="L34" s="52"/>
      <c r="M34" s="52" t="s">
        <v>29</v>
      </c>
      <c r="N34" s="52"/>
      <c r="O34" s="52"/>
      <c r="P34" s="62"/>
      <c r="Q34" s="62"/>
      <c r="R34" s="62" t="s">
        <v>33</v>
      </c>
      <c r="S34" s="62" t="s">
        <v>66</v>
      </c>
      <c r="T34" s="62"/>
      <c r="U34" s="62" t="s">
        <v>37</v>
      </c>
      <c r="V34" s="61" t="s">
        <v>111</v>
      </c>
      <c r="W34" s="58">
        <v>41177</v>
      </c>
      <c r="X34" s="58">
        <v>41177</v>
      </c>
      <c r="Y34" s="71">
        <v>42004</v>
      </c>
      <c r="Z34" s="58"/>
      <c r="AA34" s="66" t="s">
        <v>40</v>
      </c>
      <c r="AB34" s="80" t="s">
        <v>120</v>
      </c>
    </row>
    <row r="35" spans="1:28" ht="15">
      <c r="B35" s="22"/>
      <c r="C35" s="22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AA35" s="7"/>
      <c r="AB35" s="22"/>
    </row>
    <row r="36" spans="1:28" ht="15">
      <c r="B36" s="22"/>
      <c r="C36" s="22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AA36" s="7"/>
      <c r="AB36" s="22"/>
    </row>
    <row r="37" spans="1:28">
      <c r="W37" s="20"/>
    </row>
    <row r="41" spans="1:28" s="15" customFormat="1">
      <c r="A41" s="22"/>
      <c r="B41" s="23"/>
      <c r="C41" s="23"/>
      <c r="D41" s="7"/>
      <c r="E41" s="8"/>
      <c r="F41" s="8"/>
      <c r="G41"/>
      <c r="H41" s="8"/>
      <c r="I41" s="8"/>
      <c r="J41"/>
      <c r="K41"/>
      <c r="L41"/>
      <c r="M41"/>
      <c r="N41"/>
      <c r="O41"/>
      <c r="P41"/>
      <c r="Q41"/>
      <c r="R41"/>
      <c r="S41"/>
      <c r="T41"/>
      <c r="U41"/>
      <c r="V41" s="19"/>
      <c r="W41" s="7"/>
      <c r="X41" s="7"/>
      <c r="Y41" s="21"/>
      <c r="Z41" s="7"/>
      <c r="AA41" s="6"/>
      <c r="AB41" s="28"/>
    </row>
    <row r="43" spans="1:28" s="15" customFormat="1">
      <c r="A43" s="22"/>
      <c r="B43" s="23"/>
      <c r="C43" s="23"/>
      <c r="D43" s="7"/>
      <c r="E43" s="8"/>
      <c r="F43" s="8"/>
      <c r="G43"/>
      <c r="H43" s="8"/>
      <c r="I43" s="8"/>
      <c r="J43"/>
      <c r="K43"/>
      <c r="L43"/>
      <c r="M43"/>
      <c r="N43"/>
      <c r="O43"/>
      <c r="P43"/>
      <c r="Q43"/>
      <c r="R43"/>
      <c r="S43"/>
      <c r="T43"/>
      <c r="U43"/>
      <c r="V43" s="19"/>
      <c r="W43" s="7"/>
      <c r="X43" s="7"/>
      <c r="Y43" s="21"/>
      <c r="Z43" s="7"/>
      <c r="AA43" s="6"/>
      <c r="AB43" s="28"/>
    </row>
    <row r="48" spans="1:28" s="15" customFormat="1">
      <c r="A48" s="22"/>
      <c r="B48" s="23"/>
      <c r="C48" s="23"/>
      <c r="D48" s="7"/>
      <c r="E48" s="8"/>
      <c r="F48" s="8"/>
      <c r="G48"/>
      <c r="H48" s="8"/>
      <c r="I48" s="8"/>
      <c r="J48"/>
      <c r="K48"/>
      <c r="L48"/>
      <c r="M48"/>
      <c r="N48"/>
      <c r="O48"/>
      <c r="P48"/>
      <c r="Q48"/>
      <c r="R48"/>
      <c r="S48"/>
      <c r="T48"/>
      <c r="U48"/>
      <c r="V48" s="19"/>
      <c r="W48" s="7"/>
      <c r="X48" s="7"/>
      <c r="Y48" s="21"/>
      <c r="Z48" s="7"/>
      <c r="AA48" s="6"/>
      <c r="AB48" s="28"/>
    </row>
  </sheetData>
  <autoFilter ref="A5:AB35">
    <sortState ref="A7:AB36">
      <sortCondition ref="B5:B36"/>
    </sortState>
  </autoFilter>
  <mergeCells count="27">
    <mergeCell ref="AA4:AA5"/>
    <mergeCell ref="F4:F5"/>
    <mergeCell ref="I3:O3"/>
    <mergeCell ref="C4:C5"/>
    <mergeCell ref="G4:G5"/>
    <mergeCell ref="Z4:Z5"/>
    <mergeCell ref="AA3:AB3"/>
    <mergeCell ref="AB4:AB5"/>
    <mergeCell ref="W3:Z3"/>
    <mergeCell ref="X4:X5"/>
    <mergeCell ref="B2:J2"/>
    <mergeCell ref="U4:V4"/>
    <mergeCell ref="P3:V3"/>
    <mergeCell ref="P4:Q4"/>
    <mergeCell ref="I4:I5"/>
    <mergeCell ref="R4:T4"/>
    <mergeCell ref="B3:H3"/>
    <mergeCell ref="J4:J5"/>
    <mergeCell ref="A4:A5"/>
    <mergeCell ref="H4:H5"/>
    <mergeCell ref="E4:E5"/>
    <mergeCell ref="B4:B5"/>
    <mergeCell ref="D4:D5"/>
    <mergeCell ref="Y4:Y5"/>
    <mergeCell ref="W4:W5"/>
    <mergeCell ref="O4:O5"/>
    <mergeCell ref="K4:N4"/>
  </mergeCells>
  <phoneticPr fontId="0" type="noConversion"/>
  <dataValidations count="6">
    <dataValidation type="list" allowBlank="1" showInputMessage="1" showErrorMessage="1" sqref="Z34 Z4:Z8 Z10:Z30">
      <formula1>sorties</formula1>
    </dataValidation>
    <dataValidation type="list" allowBlank="1" showInputMessage="1" showErrorMessage="1" sqref="I1:I1048576">
      <formula1>groupesvulnerables</formula1>
    </dataValidation>
    <dataValidation type="list" allowBlank="1" showInputMessage="1" showErrorMessage="1" sqref="G1:G1048576">
      <formula1>situationfamiliale</formula1>
    </dataValidation>
    <dataValidation type="list" allowBlank="1" showInputMessage="1" showErrorMessage="1" sqref="H1:H1048576">
      <formula1>Habitation</formula1>
    </dataValidation>
    <dataValidation type="list" allowBlank="1" showInputMessage="1" showErrorMessage="1" sqref="D1:D1048576">
      <formula1>sexe</formula1>
    </dataValidation>
    <dataValidation type="list" allowBlank="1" showInputMessage="1" showErrorMessage="1" sqref="R1:R1048576">
      <formula1>niveau</formula1>
    </dataValidation>
  </dataValidation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0"/>
  <sheetViews>
    <sheetView showZeros="0" tabSelected="1" workbookViewId="0">
      <pane xSplit="2" topLeftCell="C1" activePane="topRight" state="frozen"/>
      <selection pane="topRight" activeCell="F7" sqref="F7"/>
    </sheetView>
  </sheetViews>
  <sheetFormatPr baseColWidth="10" defaultRowHeight="12.75"/>
  <cols>
    <col min="1" max="1" width="21.42578125" style="94" customWidth="1"/>
    <col min="2" max="2" width="36.5703125" style="94" customWidth="1"/>
    <col min="3" max="9" width="11.42578125" style="94"/>
    <col min="10" max="10" width="11.42578125" style="151"/>
    <col min="11" max="11" width="13.42578125" style="151" bestFit="1" customWidth="1"/>
    <col min="12" max="12" width="11.42578125" style="151"/>
    <col min="13" max="13" width="12.85546875" style="151" bestFit="1" customWidth="1"/>
    <col min="14" max="14" width="12.7109375" style="151" bestFit="1" customWidth="1"/>
    <col min="15" max="16384" width="11.42578125" style="94"/>
  </cols>
  <sheetData>
    <row r="1" spans="1:15" ht="15.75" thickBot="1">
      <c r="A1" s="91"/>
      <c r="B1" s="92"/>
      <c r="C1" s="199">
        <v>41275</v>
      </c>
      <c r="D1" s="199">
        <v>41306</v>
      </c>
      <c r="E1" s="199">
        <v>41334</v>
      </c>
      <c r="F1" s="199">
        <v>41365</v>
      </c>
      <c r="G1" s="199">
        <v>41395</v>
      </c>
      <c r="H1" s="199">
        <v>41426</v>
      </c>
      <c r="I1" s="199">
        <v>41456</v>
      </c>
      <c r="J1" s="199">
        <v>41487</v>
      </c>
      <c r="K1" s="199">
        <v>41518</v>
      </c>
      <c r="L1" s="199">
        <v>41548</v>
      </c>
      <c r="M1" s="199">
        <v>41579</v>
      </c>
      <c r="N1" s="199">
        <v>41609</v>
      </c>
      <c r="O1" s="93" t="s">
        <v>224</v>
      </c>
    </row>
    <row r="2" spans="1:15" ht="15">
      <c r="A2" s="252" t="s">
        <v>225</v>
      </c>
      <c r="B2" s="95" t="s">
        <v>226</v>
      </c>
      <c r="C2" s="96">
        <f ca="1">COUNTIF(Feuil1!$X$6:$X$34,"&gt;=01/01/2007")-COUNTIF(Feuil1!$X$6:$X$34,"&gt;=31/12/12")</f>
        <v>9</v>
      </c>
      <c r="D2" s="97"/>
      <c r="E2" s="98"/>
      <c r="F2" s="97"/>
      <c r="G2" s="98"/>
      <c r="H2" s="99"/>
      <c r="I2" s="99"/>
      <c r="J2" s="100"/>
      <c r="K2" s="101"/>
      <c r="L2" s="102"/>
      <c r="M2" s="101"/>
      <c r="N2" s="101"/>
      <c r="O2" s="103">
        <f>SUM(C2:N2)</f>
        <v>9</v>
      </c>
    </row>
    <row r="3" spans="1:15" ht="15">
      <c r="A3" s="253"/>
      <c r="B3" s="104" t="s">
        <v>227</v>
      </c>
      <c r="C3" s="105">
        <f ca="1">COUNTIF(Feuil1!$X$6:$X$34,"&gt;=01/01/2013")-COUNTIF(Feuil1!$X$6:$X$34,"&gt;31/01/2013")</f>
        <v>0</v>
      </c>
      <c r="D3" s="106">
        <f ca="1">COUNTIF(Feuil1!$X$6:$X$34,"&gt;=01/02/2013")-COUNTIF(Feuil1!$X$6:$X$34,"&gt;28/02/2013")</f>
        <v>0</v>
      </c>
      <c r="E3" s="107">
        <f ca="1">COUNTIF(Feuil1!$X$6:$X$34,"&gt;=01/03/2013")-COUNTIF(Feuil1!$X$6:$X$34,"&gt;31/03/2013")</f>
        <v>0</v>
      </c>
      <c r="F3" s="106">
        <f ca="1">COUNTIF(Feuil1!$X$6:$X$34,"&gt;=01/04/2013")-COUNTIF(Feuil1!$X$6:$X$34,"&gt;30/04/2013")</f>
        <v>0</v>
      </c>
      <c r="G3" s="107">
        <f ca="1">COUNTIF(Feuil1!$X$6:$X$34,"&gt;=01/05/2013")-COUNTIF(Feuil1!$X$6:$X$34,"&gt;31/05/2013")</f>
        <v>0</v>
      </c>
      <c r="H3" s="108">
        <f ca="1">COUNTIF(Feuil1!$X$6:$X$34,"&gt;=01/06/2013")-COUNTIF(Feuil1!$X$6:$X$34,"&gt;30/06/2013")</f>
        <v>0</v>
      </c>
      <c r="I3" s="101">
        <f ca="1">COUNTIF(Feuil1!$X$6:$X$34,"&gt;=01/07/2013")-COUNTIF(Feuil1!$X$6:$X$34,"&gt;31/07/2013")</f>
        <v>4</v>
      </c>
      <c r="J3" s="109">
        <f ca="1">COUNTIF(Feuil1!$X$6:$X$34,"&gt;=01/08/2013")-COUNTIF(Feuil1!$X$6:$X$34,"&gt;31/08/2013")</f>
        <v>2</v>
      </c>
      <c r="K3" s="108">
        <f ca="1">COUNTIF(Feuil1!$X$6:$X$34,"&gt;=01/09/2013")-COUNTIF(Feuil1!$X$6:$X$34,"&gt;30/09/2013")</f>
        <v>5</v>
      </c>
      <c r="L3" s="109">
        <f ca="1">COUNTIF(Feuil1!$X$6:$X$34,"&gt;=01/10/2013")-COUNTIF(Feuil1!$X$6:$X$34,"&gt;31/10/2013")</f>
        <v>0</v>
      </c>
      <c r="M3" s="108">
        <f ca="1">COUNTIF(Feuil1!$X$6:$X$34,"&gt;=01/11/2013")-COUNTIF(Feuil1!$X$6:$X$34,"&gt;30/11/2013")</f>
        <v>3</v>
      </c>
      <c r="N3" s="108">
        <f ca="1">COUNTIF(Feuil1!$X$6:$X$34,"&gt;=01/12/2013")-COUNTIF(Feuil1!$X$6:$X$34,"&gt;31/12/2013")</f>
        <v>6</v>
      </c>
      <c r="O3" s="94">
        <f>SUM(I3:N3)</f>
        <v>20</v>
      </c>
    </row>
    <row r="4" spans="1:15" ht="15">
      <c r="A4" s="253"/>
      <c r="B4" s="104" t="s">
        <v>228</v>
      </c>
      <c r="C4" s="110">
        <f ca="1">COUNTIF(Feuil1!Y6:Y34,"&gt;=01/01/2013")-COUNTIF(Feuil1!Y6:Y34,"&gt;=31/01/2013")</f>
        <v>0</v>
      </c>
      <c r="D4" s="106">
        <f ca="1">COUNTIF(Feuil1!$Y$6:$Y$34,"&gt;=01/02/2013")-COUNTIF(Feuil1!$Y$6:$Y$34,"&gt;28/02/2013")</f>
        <v>0</v>
      </c>
      <c r="E4" s="107">
        <f ca="1">COUNTIF(Feuil1!$Y$6:$Y$34,"&gt;=01/03/2013")-COUNTIF(Feuil1!$Y$6:$Y$34,"&gt;31/03/2013")</f>
        <v>0</v>
      </c>
      <c r="F4" s="106">
        <f ca="1">COUNTIF(Feuil1!$Y$6:$Y$34,"&gt;=01/04/2013")-COUNTIF(Feuil1!$Y$6:$Y$34,"&gt;30/04/2013")</f>
        <v>0</v>
      </c>
      <c r="G4" s="107">
        <f ca="1">COUNTIF(Feuil1!$Y$6:$Y$34,"&gt;=01/05/2013")-COUNTIF(Feuil1!$Y$6:$Y$34,"&gt;31/05/2013")</f>
        <v>0</v>
      </c>
      <c r="H4" s="108">
        <f ca="1">COUNTIF(Feuil1!$Y$6:$Y$34,"&gt;=01/06/2013")-COUNTIF(Feuil1!$Y$6:$Y$34,"&gt;30/06/2013")</f>
        <v>0</v>
      </c>
      <c r="I4" s="101">
        <f ca="1">COUNTIF(Feuil1!$Y$6:$Y$34,"&gt;=01/07/2013")-COUNTIF(Feuil1!$Y$6:$Y$34,"&gt;31/07/2013")</f>
        <v>0</v>
      </c>
      <c r="J4" s="109">
        <f ca="1">COUNTIF(Feuil1!$Y$6:$Y$34,"&gt;=01/08/2013")-COUNTIF(Feuil1!$Y$6:$Y$34,"&gt;31/08/2013")</f>
        <v>0</v>
      </c>
      <c r="K4" s="108">
        <f ca="1">COUNTIF(Feuil1!$Y$6:$Y$34,"&gt;=01/09/2013")-COUNTIF(Feuil1!$Y$6:$Y$34,"&gt;30/09/2013")</f>
        <v>3</v>
      </c>
      <c r="L4" s="109">
        <f ca="1">COUNTIF(Feuil1!$Y$6:$Y$34,"&gt;=01/10/2013")-COUNTIF(Feuil1!$Y$6:$Y$34,"&gt;31/10/2013")</f>
        <v>0</v>
      </c>
      <c r="M4" s="108">
        <f ca="1">COUNTIF(Feuil1!$Y$6:$Y$34,"&gt;=01/11/2013")-COUNTIF(Feuil1!$Y$6:$Y$34,"&gt;30/11/2013")</f>
        <v>0</v>
      </c>
      <c r="N4" s="108">
        <f ca="1">COUNTIF(Feuil1!$Y$6:$Y$34,"&gt;=01/12/2013")-COUNTIF(Feuil1!$Y$6:$Y$34,"&gt;31/12/2013")</f>
        <v>0</v>
      </c>
      <c r="O4" s="94">
        <f>SUM(C4:N4)</f>
        <v>3</v>
      </c>
    </row>
    <row r="5" spans="1:15" ht="15">
      <c r="A5" s="253"/>
      <c r="B5" s="104" t="s">
        <v>229</v>
      </c>
      <c r="C5" s="110"/>
      <c r="D5" s="97"/>
      <c r="E5" s="98"/>
      <c r="F5" s="97"/>
      <c r="G5" s="98"/>
      <c r="H5" s="99"/>
      <c r="I5" s="99"/>
      <c r="J5" s="100"/>
      <c r="K5" s="101"/>
      <c r="L5" s="102"/>
      <c r="M5" s="101"/>
      <c r="N5" s="101"/>
    </row>
    <row r="6" spans="1:15">
      <c r="A6" s="253"/>
      <c r="B6" s="111" t="s">
        <v>230</v>
      </c>
      <c r="C6" s="110">
        <f ca="1">SUMPRODUCT((MONTH(C$1)=MONTH(Feuil1!$X$6:$X$34))*((Feuil1!$D$6:$D$34)="M"))</f>
        <v>0</v>
      </c>
      <c r="D6" s="97">
        <f ca="1">SUMPRODUCT((MONTH(D$1)=MONTH(Feuil1!$X$6:$X$34))*((Feuil1!$D$6:$D$34)="M"))</f>
        <v>0</v>
      </c>
      <c r="E6" s="98">
        <f ca="1">SUMPRODUCT((MONTH(E$1)=MONTH(Feuil1!$X$6:$X$34))*((Feuil1!$D$6:$D$34)="M"))</f>
        <v>0</v>
      </c>
      <c r="F6" s="97">
        <f ca="1">SUMPRODUCT((MONTH(F$1)=MONTH(Feuil1!$X$6:$X$34))*((Feuil1!$D$6:$D$34)="M"))</f>
        <v>0</v>
      </c>
      <c r="G6" s="98">
        <f ca="1">SUMPRODUCT((MONTH(G$1)=MONTH(Feuil1!$X$6:$X$34))*((Feuil1!$D$6:$D$34)="M"))</f>
        <v>1</v>
      </c>
      <c r="H6" s="101">
        <f ca="1">SUMPRODUCT((MONTH(H$1)=MONTH(Feuil1!$X$6:$X$34))*((Feuil1!$D$6:$D$34)="M"))</f>
        <v>1</v>
      </c>
      <c r="I6" s="101">
        <f ca="1">SUMPRODUCT((MONTH(I$1)=MONTH(Feuil1!$X$6:$X$34))*((Feuil1!$D$6:$D$34)="M"))</f>
        <v>2</v>
      </c>
      <c r="J6" s="102">
        <f ca="1">SUMPRODUCT((MONTH(J$1)=MONTH(Feuil1!$X$6:$X$34))*((Feuil1!$D$6:$D$34)="M"))</f>
        <v>1</v>
      </c>
      <c r="K6" s="101">
        <f ca="1">SUMPRODUCT((MONTH(K$1)=MONTH(Feuil1!$X$6:$X$34))*((Feuil1!$D$6:$D$34)="M"))</f>
        <v>2</v>
      </c>
      <c r="L6" s="102">
        <f ca="1">SUMPRODUCT((MONTH(L$1)=MONTH(Feuil1!$X$6:$X$34))*((Feuil1!$D$6:$D$34)="M"))</f>
        <v>0</v>
      </c>
      <c r="M6" s="101">
        <f ca="1">SUMPRODUCT((MONTH(M$1)=MONTH(Feuil1!$X$6:$X$34))*((Feuil1!$D$6:$D$34)="M"))</f>
        <v>1</v>
      </c>
      <c r="N6" s="101">
        <f ca="1">SUMPRODUCT((MONTH(N$1)=MONTH(Feuil1!$X$6:$X$34))*((Feuil1!$D$6:$D$34)="M"))</f>
        <v>3</v>
      </c>
    </row>
    <row r="7" spans="1:15" ht="13.5" thickBot="1">
      <c r="A7" s="253"/>
      <c r="B7" s="112" t="s">
        <v>231</v>
      </c>
      <c r="C7" s="113">
        <f ca="1">SUMPRODUCT((MONTH(C$1)=MONTH(Feuil1!$X$6:$X$34))*((Feuil1!$D$6:$D$34)="F"))</f>
        <v>0</v>
      </c>
      <c r="D7" s="114">
        <f ca="1">SUMPRODUCT((MONTH(D$1)=MONTH(Feuil1!$X$6:$X$34))*((Feuil1!$D$6:$D$34)="F"))</f>
        <v>0</v>
      </c>
      <c r="E7" s="115">
        <f ca="1">SUMPRODUCT((MONTH(E$1)=MONTH(Feuil1!$X$6:$X$34))*((Feuil1!$D$6:$D$34)="F"))</f>
        <v>1</v>
      </c>
      <c r="F7" s="114">
        <f ca="1">SUMPRODUCT((MONTH(F$1)=MONTH(Feuil1!$X$6:$X$34))*((Feuil1!$D$6:$D$34)="F"))</f>
        <v>1</v>
      </c>
      <c r="G7" s="115">
        <f ca="1">SUMPRODUCT((MONTH(G$1)=MONTH(Feuil1!$X$6:$X$34))*((Feuil1!$D$6:$D$34)="F"))</f>
        <v>0</v>
      </c>
      <c r="H7" s="116">
        <f ca="1">SUMPRODUCT((MONTH(H$1)=MONTH(Feuil1!$X$6:$X$34))*((Feuil1!$D$6:$D$34)="F"))</f>
        <v>0</v>
      </c>
      <c r="I7" s="101">
        <f ca="1">SUMPRODUCT((MONTH(I$1)=MONTH(Feuil1!$X$6:$X$34))*((Feuil1!$D$6:$D$34)="F"))</f>
        <v>2</v>
      </c>
      <c r="J7" s="117">
        <f ca="1">SUMPRODUCT((MONTH(J$1)=MONTH(Feuil1!$X$6:$X$34))*((Feuil1!$D$6:$D$34)="F"))</f>
        <v>1</v>
      </c>
      <c r="K7" s="116">
        <f ca="1">SUMPRODUCT((MONTH(K$1)=MONTH(Feuil1!$X$6:$X$34))*((Feuil1!$D$6:$D$34)="F"))</f>
        <v>5</v>
      </c>
      <c r="L7" s="117">
        <f ca="1">SUMPRODUCT((MONTH(L$1)=MONTH(Feuil1!$X$6:$X$34))*((Feuil1!$D$6:$D$34)="F"))</f>
        <v>2</v>
      </c>
      <c r="M7" s="116">
        <f ca="1">SUMPRODUCT((MONTH(M$1)=MONTH(Feuil1!$X$6:$X$34))*((Feuil1!$D$6:$D$34)="F"))</f>
        <v>2</v>
      </c>
      <c r="N7" s="116">
        <f ca="1">SUMPRODUCT((MONTH(N$1)=MONTH(Feuil1!$X$6:$X$34))*((Feuil1!$D$6:$D$34)="F"))</f>
        <v>4</v>
      </c>
    </row>
    <row r="8" spans="1:15" ht="15" customHeight="1">
      <c r="A8" s="248" t="s">
        <v>232</v>
      </c>
      <c r="B8" s="118" t="s">
        <v>233</v>
      </c>
      <c r="C8" s="105"/>
      <c r="D8" s="106"/>
      <c r="E8" s="107"/>
      <c r="F8" s="106"/>
      <c r="G8" s="107"/>
      <c r="H8" s="108"/>
      <c r="I8" s="108"/>
      <c r="J8" s="109"/>
      <c r="K8" s="108"/>
      <c r="L8" s="109"/>
      <c r="M8" s="108"/>
      <c r="N8" s="108"/>
    </row>
    <row r="9" spans="1:15" ht="15" customHeight="1">
      <c r="A9" s="249"/>
      <c r="B9" s="119" t="s">
        <v>234</v>
      </c>
      <c r="C9" s="110"/>
      <c r="D9" s="97"/>
      <c r="E9" s="98"/>
      <c r="F9" s="97"/>
      <c r="G9" s="98"/>
      <c r="H9" s="101"/>
      <c r="I9" s="101"/>
      <c r="J9" s="102"/>
      <c r="K9" s="101"/>
      <c r="L9" s="102"/>
      <c r="M9" s="101"/>
      <c r="N9" s="101"/>
    </row>
    <row r="10" spans="1:15" ht="15" customHeight="1">
      <c r="A10" s="249"/>
      <c r="B10" s="119" t="s">
        <v>235</v>
      </c>
      <c r="C10" s="110"/>
      <c r="D10" s="97"/>
      <c r="E10" s="98"/>
      <c r="F10" s="97"/>
      <c r="G10" s="98"/>
      <c r="H10" s="101"/>
      <c r="I10" s="101"/>
      <c r="J10" s="102"/>
      <c r="K10" s="101"/>
      <c r="L10" s="102"/>
      <c r="M10" s="101"/>
      <c r="N10" s="101"/>
    </row>
    <row r="11" spans="1:15" ht="15" customHeight="1">
      <c r="A11" s="249"/>
      <c r="B11" s="119" t="s">
        <v>236</v>
      </c>
      <c r="C11" s="110"/>
      <c r="D11" s="97"/>
      <c r="E11" s="98"/>
      <c r="F11" s="97"/>
      <c r="G11" s="98"/>
      <c r="H11" s="101"/>
      <c r="I11" s="101"/>
      <c r="J11" s="102"/>
      <c r="K11" s="101"/>
      <c r="L11" s="102"/>
      <c r="M11" s="101"/>
      <c r="N11" s="101"/>
    </row>
    <row r="12" spans="1:15" ht="15" customHeight="1">
      <c r="A12" s="249"/>
      <c r="B12" s="119" t="s">
        <v>237</v>
      </c>
      <c r="C12" s="110"/>
      <c r="D12" s="97"/>
      <c r="E12" s="98"/>
      <c r="F12" s="97"/>
      <c r="G12" s="98"/>
      <c r="H12" s="101"/>
      <c r="I12" s="101"/>
      <c r="J12" s="102"/>
      <c r="K12" s="101"/>
      <c r="L12" s="102"/>
      <c r="M12" s="101"/>
      <c r="N12" s="101"/>
    </row>
    <row r="13" spans="1:15" ht="15.75" customHeight="1" thickBot="1">
      <c r="A13" s="249"/>
      <c r="B13" s="120" t="s">
        <v>238</v>
      </c>
      <c r="C13" s="113"/>
      <c r="D13" s="114"/>
      <c r="E13" s="115"/>
      <c r="F13" s="114"/>
      <c r="G13" s="115"/>
      <c r="H13" s="116"/>
      <c r="I13" s="116"/>
      <c r="J13" s="117"/>
      <c r="K13" s="121"/>
      <c r="L13" s="122"/>
      <c r="M13" s="121"/>
      <c r="N13" s="116"/>
    </row>
    <row r="14" spans="1:15">
      <c r="A14" s="254" t="s">
        <v>239</v>
      </c>
      <c r="B14" s="123" t="s">
        <v>28</v>
      </c>
      <c r="C14" s="105"/>
      <c r="D14" s="106"/>
      <c r="E14" s="107"/>
      <c r="F14" s="106"/>
      <c r="G14" s="107"/>
      <c r="H14" s="108"/>
      <c r="I14" s="108"/>
      <c r="J14" s="109"/>
      <c r="K14" s="124"/>
      <c r="L14" s="125"/>
      <c r="M14" s="124"/>
      <c r="N14" s="108"/>
    </row>
    <row r="15" spans="1:15">
      <c r="A15" s="254"/>
      <c r="B15" s="111" t="s">
        <v>32</v>
      </c>
      <c r="C15" s="110"/>
      <c r="D15" s="97"/>
      <c r="E15" s="98"/>
      <c r="F15" s="97"/>
      <c r="G15" s="98"/>
      <c r="H15" s="101"/>
      <c r="I15" s="101"/>
      <c r="J15" s="102"/>
      <c r="K15" s="101"/>
      <c r="L15" s="102"/>
      <c r="M15" s="101"/>
      <c r="N15" s="101"/>
    </row>
    <row r="16" spans="1:15">
      <c r="A16" s="254"/>
      <c r="B16" s="111" t="s">
        <v>83</v>
      </c>
      <c r="C16" s="110"/>
      <c r="D16" s="97"/>
      <c r="E16" s="98"/>
      <c r="F16" s="97"/>
      <c r="G16" s="98"/>
      <c r="H16" s="101"/>
      <c r="I16" s="101"/>
      <c r="J16" s="102"/>
      <c r="K16" s="101"/>
      <c r="L16" s="102"/>
      <c r="M16" s="101"/>
      <c r="N16" s="101"/>
    </row>
    <row r="17" spans="1:14" ht="13.5" thickBot="1">
      <c r="A17" s="254"/>
      <c r="B17" s="126" t="s">
        <v>240</v>
      </c>
      <c r="C17" s="127"/>
      <c r="D17" s="128"/>
      <c r="E17" s="115"/>
      <c r="F17" s="114"/>
      <c r="G17" s="115"/>
      <c r="H17" s="116"/>
      <c r="I17" s="121"/>
      <c r="J17" s="117"/>
      <c r="K17" s="116"/>
      <c r="L17" s="122"/>
      <c r="M17" s="116"/>
      <c r="N17" s="116"/>
    </row>
    <row r="18" spans="1:14">
      <c r="A18" s="261" t="s">
        <v>241</v>
      </c>
      <c r="B18" s="129" t="s">
        <v>242</v>
      </c>
      <c r="C18" s="130"/>
      <c r="D18" s="131"/>
      <c r="E18" s="107"/>
      <c r="F18" s="106"/>
      <c r="G18" s="107"/>
      <c r="H18" s="108"/>
      <c r="I18" s="124"/>
      <c r="J18" s="109"/>
      <c r="K18" s="108"/>
      <c r="L18" s="125"/>
      <c r="M18" s="108"/>
      <c r="N18" s="108"/>
    </row>
    <row r="19" spans="1:14">
      <c r="A19" s="262"/>
      <c r="B19" s="129" t="s">
        <v>243</v>
      </c>
      <c r="C19" s="110"/>
      <c r="D19" s="97"/>
      <c r="E19" s="98"/>
      <c r="F19" s="97"/>
      <c r="G19" s="98"/>
      <c r="H19" s="101"/>
      <c r="I19" s="101"/>
      <c r="J19" s="102"/>
      <c r="K19" s="101"/>
      <c r="L19" s="102"/>
      <c r="M19" s="101"/>
      <c r="N19" s="101"/>
    </row>
    <row r="20" spans="1:14" ht="12.75" customHeight="1">
      <c r="A20" s="262"/>
      <c r="B20" s="129" t="s">
        <v>74</v>
      </c>
      <c r="C20" s="110"/>
      <c r="D20" s="97"/>
      <c r="E20" s="98"/>
      <c r="F20" s="97"/>
      <c r="G20" s="98"/>
      <c r="H20" s="101"/>
      <c r="I20" s="101"/>
      <c r="J20" s="102"/>
      <c r="K20" s="101"/>
      <c r="L20" s="102"/>
      <c r="M20" s="101"/>
      <c r="N20" s="101"/>
    </row>
    <row r="21" spans="1:14" ht="12.75" customHeight="1">
      <c r="A21" s="262"/>
      <c r="B21" s="129" t="s">
        <v>18</v>
      </c>
      <c r="C21" s="110"/>
      <c r="D21" s="97"/>
      <c r="E21" s="98"/>
      <c r="F21" s="97"/>
      <c r="G21" s="98"/>
      <c r="H21" s="101"/>
      <c r="I21" s="101"/>
      <c r="J21" s="102"/>
      <c r="K21" s="101"/>
      <c r="L21" s="102"/>
      <c r="M21" s="101"/>
      <c r="N21" s="101"/>
    </row>
    <row r="22" spans="1:14" ht="12.75" customHeight="1">
      <c r="A22" s="262"/>
      <c r="B22" s="129" t="s">
        <v>244</v>
      </c>
      <c r="C22" s="110"/>
      <c r="D22" s="97"/>
      <c r="E22" s="98"/>
      <c r="F22" s="97"/>
      <c r="G22" s="98"/>
      <c r="H22" s="101"/>
      <c r="I22" s="101"/>
      <c r="J22" s="102"/>
      <c r="K22" s="101"/>
      <c r="L22" s="102"/>
      <c r="M22" s="101"/>
      <c r="N22" s="101"/>
    </row>
    <row r="23" spans="1:14" ht="12.75" customHeight="1">
      <c r="A23" s="262"/>
      <c r="B23" s="129" t="s">
        <v>245</v>
      </c>
      <c r="C23" s="110"/>
      <c r="D23" s="97"/>
      <c r="E23" s="98"/>
      <c r="F23" s="97"/>
      <c r="G23" s="98"/>
      <c r="H23" s="101"/>
      <c r="I23" s="101"/>
      <c r="J23" s="102"/>
      <c r="K23" s="101"/>
      <c r="L23" s="102"/>
      <c r="M23" s="101"/>
      <c r="N23" s="101"/>
    </row>
    <row r="24" spans="1:14" ht="13.5" customHeight="1" thickBot="1">
      <c r="A24" s="263"/>
      <c r="B24" s="129" t="s">
        <v>246</v>
      </c>
      <c r="C24" s="113"/>
      <c r="D24" s="128"/>
      <c r="E24" s="115"/>
      <c r="F24" s="114"/>
      <c r="G24" s="115"/>
      <c r="H24" s="121"/>
      <c r="I24" s="121"/>
      <c r="J24" s="122"/>
      <c r="K24" s="121"/>
      <c r="L24" s="122"/>
      <c r="M24" s="121"/>
      <c r="N24" s="116"/>
    </row>
    <row r="25" spans="1:14">
      <c r="A25" s="255" t="s">
        <v>247</v>
      </c>
      <c r="B25" s="132" t="s">
        <v>35</v>
      </c>
      <c r="C25" s="105"/>
      <c r="D25" s="131"/>
      <c r="E25" s="107"/>
      <c r="F25" s="106"/>
      <c r="G25" s="107"/>
      <c r="H25" s="124"/>
      <c r="I25" s="124"/>
      <c r="J25" s="125"/>
      <c r="K25" s="124"/>
      <c r="L25" s="125"/>
      <c r="M25" s="124"/>
      <c r="N25" s="108"/>
    </row>
    <row r="26" spans="1:14">
      <c r="A26" s="256"/>
      <c r="B26" s="133" t="s">
        <v>30</v>
      </c>
      <c r="C26" s="110"/>
      <c r="D26" s="97"/>
      <c r="E26" s="98"/>
      <c r="F26" s="97"/>
      <c r="G26" s="98"/>
      <c r="H26" s="101"/>
      <c r="I26" s="101"/>
      <c r="J26" s="102"/>
      <c r="K26" s="101"/>
      <c r="L26" s="102"/>
      <c r="M26" s="101"/>
      <c r="N26" s="101"/>
    </row>
    <row r="27" spans="1:14">
      <c r="A27" s="256"/>
      <c r="B27" s="133" t="s">
        <v>33</v>
      </c>
      <c r="C27" s="110"/>
      <c r="D27" s="97"/>
      <c r="E27" s="98"/>
      <c r="F27" s="97"/>
      <c r="G27" s="98"/>
      <c r="H27" s="101"/>
      <c r="I27" s="101"/>
      <c r="J27" s="102"/>
      <c r="K27" s="101"/>
      <c r="L27" s="102"/>
      <c r="M27" s="101"/>
      <c r="N27" s="101"/>
    </row>
    <row r="28" spans="1:14">
      <c r="A28" s="256"/>
      <c r="B28" s="133" t="s">
        <v>58</v>
      </c>
      <c r="C28" s="110"/>
      <c r="D28" s="97"/>
      <c r="E28" s="98"/>
      <c r="F28" s="97"/>
      <c r="G28" s="98"/>
      <c r="H28" s="101"/>
      <c r="I28" s="101"/>
      <c r="J28" s="102"/>
      <c r="K28" s="101"/>
      <c r="L28" s="102"/>
      <c r="M28" s="101"/>
      <c r="N28" s="101"/>
    </row>
    <row r="29" spans="1:14">
      <c r="A29" s="256"/>
      <c r="B29" s="133" t="s">
        <v>86</v>
      </c>
      <c r="C29" s="110"/>
      <c r="D29" s="97"/>
      <c r="E29" s="98"/>
      <c r="F29" s="97"/>
      <c r="G29" s="98"/>
      <c r="H29" s="101"/>
      <c r="I29" s="101"/>
      <c r="J29" s="102"/>
      <c r="K29" s="101"/>
      <c r="L29" s="102"/>
      <c r="M29" s="101"/>
      <c r="N29" s="101"/>
    </row>
    <row r="30" spans="1:14">
      <c r="A30" s="256"/>
      <c r="B30" s="133" t="s">
        <v>56</v>
      </c>
      <c r="C30" s="110"/>
      <c r="D30" s="97"/>
      <c r="E30" s="98"/>
      <c r="F30" s="97"/>
      <c r="G30" s="98"/>
      <c r="H30" s="101"/>
      <c r="I30" s="101"/>
      <c r="J30" s="102"/>
      <c r="K30" s="101"/>
      <c r="L30" s="102"/>
      <c r="M30" s="101"/>
      <c r="N30" s="101"/>
    </row>
    <row r="31" spans="1:14" ht="13.5" thickBot="1">
      <c r="A31" s="257"/>
      <c r="B31" s="134" t="s">
        <v>85</v>
      </c>
      <c r="C31" s="127"/>
      <c r="D31" s="114"/>
      <c r="E31" s="115"/>
      <c r="F31" s="114"/>
      <c r="G31" s="115"/>
      <c r="H31" s="116"/>
      <c r="I31" s="116"/>
      <c r="J31" s="117"/>
      <c r="K31" s="116"/>
      <c r="L31" s="117"/>
      <c r="M31" s="116"/>
      <c r="N31" s="116"/>
    </row>
    <row r="32" spans="1:14">
      <c r="A32" s="258" t="s">
        <v>75</v>
      </c>
      <c r="B32" s="135" t="s">
        <v>79</v>
      </c>
      <c r="C32" s="130"/>
      <c r="D32" s="106"/>
      <c r="E32" s="107"/>
      <c r="F32" s="106"/>
      <c r="G32" s="107"/>
      <c r="H32" s="108"/>
      <c r="I32" s="108"/>
      <c r="J32" s="109"/>
      <c r="K32" s="108"/>
      <c r="L32" s="109"/>
      <c r="M32" s="108"/>
      <c r="N32" s="108"/>
    </row>
    <row r="33" spans="1:14">
      <c r="A33" s="259"/>
      <c r="B33" s="129" t="s">
        <v>59</v>
      </c>
      <c r="C33" s="110"/>
      <c r="D33" s="97"/>
      <c r="E33" s="98"/>
      <c r="F33" s="97"/>
      <c r="G33" s="98"/>
      <c r="H33" s="101"/>
      <c r="I33" s="101"/>
      <c r="J33" s="102"/>
      <c r="K33" s="101"/>
      <c r="L33" s="102"/>
      <c r="M33" s="101"/>
      <c r="N33" s="101"/>
    </row>
    <row r="34" spans="1:14">
      <c r="A34" s="259"/>
      <c r="B34" s="129" t="s">
        <v>80</v>
      </c>
      <c r="C34" s="110"/>
      <c r="D34" s="97"/>
      <c r="E34" s="98"/>
      <c r="F34" s="97"/>
      <c r="G34" s="98"/>
      <c r="H34" s="101"/>
      <c r="I34" s="101"/>
      <c r="J34" s="102"/>
      <c r="K34" s="101"/>
      <c r="L34" s="102"/>
      <c r="M34" s="101"/>
      <c r="N34" s="101"/>
    </row>
    <row r="35" spans="1:14" ht="13.5" thickBot="1">
      <c r="A35" s="260"/>
      <c r="B35" s="136" t="s">
        <v>81</v>
      </c>
      <c r="C35" s="127"/>
      <c r="D35" s="128"/>
      <c r="E35" s="137"/>
      <c r="F35" s="128"/>
      <c r="G35" s="137"/>
      <c r="H35" s="121"/>
      <c r="I35" s="121"/>
      <c r="J35" s="117"/>
      <c r="K35" s="116"/>
      <c r="L35" s="117"/>
      <c r="M35" s="116"/>
      <c r="N35" s="116"/>
    </row>
    <row r="36" spans="1:14" ht="12.75" customHeight="1">
      <c r="A36" s="245" t="s">
        <v>248</v>
      </c>
      <c r="B36" s="132" t="s">
        <v>249</v>
      </c>
      <c r="C36" s="130"/>
      <c r="D36" s="131"/>
      <c r="E36" s="138"/>
      <c r="F36" s="131"/>
      <c r="G36" s="138"/>
      <c r="H36" s="124"/>
      <c r="I36" s="124"/>
      <c r="J36" s="109"/>
      <c r="K36" s="108"/>
      <c r="L36" s="109"/>
      <c r="M36" s="108"/>
      <c r="N36" s="108"/>
    </row>
    <row r="37" spans="1:14" ht="12.75" customHeight="1">
      <c r="A37" s="246"/>
      <c r="B37" s="133" t="s">
        <v>250</v>
      </c>
      <c r="C37" s="110"/>
      <c r="D37" s="97"/>
      <c r="E37" s="98"/>
      <c r="F37" s="97"/>
      <c r="G37" s="98"/>
      <c r="H37" s="101"/>
      <c r="I37" s="101"/>
      <c r="J37" s="102"/>
      <c r="K37" s="101"/>
      <c r="L37" s="102"/>
      <c r="M37" s="101"/>
      <c r="N37" s="101"/>
    </row>
    <row r="38" spans="1:14" ht="12.75" customHeight="1">
      <c r="A38" s="246"/>
      <c r="B38" s="133" t="s">
        <v>251</v>
      </c>
      <c r="C38" s="110"/>
      <c r="D38" s="97"/>
      <c r="E38" s="98"/>
      <c r="F38" s="97"/>
      <c r="G38" s="98"/>
      <c r="H38" s="101"/>
      <c r="I38" s="101"/>
      <c r="J38" s="102"/>
      <c r="K38" s="101"/>
      <c r="L38" s="102"/>
      <c r="M38" s="101"/>
      <c r="N38" s="101"/>
    </row>
    <row r="39" spans="1:14" ht="12.75" customHeight="1">
      <c r="A39" s="246"/>
      <c r="B39" s="133" t="s">
        <v>252</v>
      </c>
      <c r="C39" s="110"/>
      <c r="D39" s="97"/>
      <c r="E39" s="98"/>
      <c r="F39" s="97"/>
      <c r="G39" s="98"/>
      <c r="H39" s="101"/>
      <c r="I39" s="101"/>
      <c r="J39" s="102"/>
      <c r="K39" s="101"/>
      <c r="L39" s="102"/>
      <c r="M39" s="101"/>
      <c r="N39" s="101"/>
    </row>
    <row r="40" spans="1:14" ht="12.75" customHeight="1">
      <c r="A40" s="246"/>
      <c r="B40" s="133" t="s">
        <v>253</v>
      </c>
      <c r="C40" s="110"/>
      <c r="D40" s="97"/>
      <c r="E40" s="98"/>
      <c r="F40" s="97"/>
      <c r="G40" s="98"/>
      <c r="H40" s="101"/>
      <c r="I40" s="101"/>
      <c r="J40" s="102"/>
      <c r="K40" s="101"/>
      <c r="L40" s="102"/>
      <c r="M40" s="101"/>
      <c r="N40" s="101"/>
    </row>
    <row r="41" spans="1:14" ht="12.75" customHeight="1">
      <c r="A41" s="246"/>
      <c r="B41" s="133" t="s">
        <v>254</v>
      </c>
      <c r="C41" s="110"/>
      <c r="D41" s="97"/>
      <c r="E41" s="98"/>
      <c r="F41" s="97"/>
      <c r="G41" s="98"/>
      <c r="H41" s="101"/>
      <c r="I41" s="101"/>
      <c r="J41" s="102"/>
      <c r="K41" s="101"/>
      <c r="L41" s="102"/>
      <c r="M41" s="101"/>
      <c r="N41" s="101"/>
    </row>
    <row r="42" spans="1:14" ht="13.5" customHeight="1" thickBot="1">
      <c r="A42" s="246"/>
      <c r="B42" s="139" t="s">
        <v>255</v>
      </c>
      <c r="C42" s="113"/>
      <c r="D42" s="114"/>
      <c r="E42" s="115"/>
      <c r="F42" s="114"/>
      <c r="G42" s="115"/>
      <c r="H42" s="116"/>
      <c r="I42" s="116"/>
      <c r="J42" s="117"/>
      <c r="K42" s="116"/>
      <c r="L42" s="122"/>
      <c r="M42" s="116"/>
      <c r="N42" s="116"/>
    </row>
    <row r="43" spans="1:14">
      <c r="A43" s="248" t="s">
        <v>256</v>
      </c>
      <c r="B43" s="135" t="s">
        <v>257</v>
      </c>
      <c r="C43" s="105"/>
      <c r="D43" s="106"/>
      <c r="E43" s="107"/>
      <c r="F43" s="106"/>
      <c r="G43" s="107"/>
      <c r="H43" s="108"/>
      <c r="I43" s="108"/>
      <c r="J43" s="109"/>
      <c r="K43" s="108"/>
      <c r="L43" s="125"/>
      <c r="M43" s="108"/>
      <c r="N43" s="108"/>
    </row>
    <row r="44" spans="1:14">
      <c r="A44" s="249"/>
      <c r="B44" s="119" t="s">
        <v>258</v>
      </c>
      <c r="C44" s="110"/>
      <c r="D44" s="97"/>
      <c r="E44" s="98"/>
      <c r="F44" s="97"/>
      <c r="G44" s="98"/>
      <c r="H44" s="101"/>
      <c r="I44" s="101"/>
      <c r="J44" s="102"/>
      <c r="K44" s="101"/>
      <c r="L44" s="102"/>
      <c r="M44" s="101"/>
      <c r="N44" s="101"/>
    </row>
    <row r="45" spans="1:14">
      <c r="A45" s="249"/>
      <c r="B45" s="129" t="s">
        <v>259</v>
      </c>
      <c r="C45" s="110"/>
      <c r="D45" s="97"/>
      <c r="E45" s="98"/>
      <c r="F45" s="97"/>
      <c r="G45" s="98"/>
      <c r="H45" s="101"/>
      <c r="I45" s="101"/>
      <c r="J45" s="102"/>
      <c r="K45" s="101"/>
      <c r="L45" s="102"/>
      <c r="M45" s="101"/>
      <c r="N45" s="101"/>
    </row>
    <row r="46" spans="1:14">
      <c r="A46" s="249"/>
      <c r="B46" s="129" t="s">
        <v>260</v>
      </c>
      <c r="C46" s="110"/>
      <c r="D46" s="97"/>
      <c r="E46" s="98"/>
      <c r="F46" s="97"/>
      <c r="G46" s="98"/>
      <c r="H46" s="101"/>
      <c r="I46" s="101"/>
      <c r="J46" s="102"/>
      <c r="K46" s="101"/>
      <c r="L46" s="102"/>
      <c r="M46" s="101"/>
      <c r="N46" s="101"/>
    </row>
    <row r="47" spans="1:14" ht="13.5" thickBot="1">
      <c r="A47" s="250"/>
      <c r="B47" s="136" t="s">
        <v>261</v>
      </c>
      <c r="C47" s="127"/>
      <c r="D47" s="128"/>
      <c r="E47" s="115"/>
      <c r="F47" s="114"/>
      <c r="G47" s="115"/>
      <c r="H47" s="116"/>
      <c r="I47" s="116"/>
      <c r="J47" s="122"/>
      <c r="K47" s="116"/>
      <c r="L47" s="117"/>
      <c r="M47" s="140"/>
      <c r="N47" s="116"/>
    </row>
    <row r="48" spans="1:14" ht="13.5" thickBot="1">
      <c r="A48" s="141"/>
      <c r="B48" s="142"/>
      <c r="C48" s="143"/>
      <c r="D48" s="144"/>
      <c r="E48" s="145"/>
      <c r="F48" s="146"/>
      <c r="G48" s="145"/>
      <c r="H48" s="147"/>
      <c r="I48" s="148"/>
      <c r="J48" s="149"/>
      <c r="K48" s="148"/>
      <c r="L48" s="150"/>
    </row>
    <row r="49" spans="1:14">
      <c r="A49" s="245" t="s">
        <v>262</v>
      </c>
      <c r="B49" s="132" t="s">
        <v>263</v>
      </c>
      <c r="C49" s="130"/>
      <c r="D49" s="131"/>
      <c r="E49" s="138"/>
      <c r="F49" s="131"/>
      <c r="G49" s="138"/>
      <c r="H49" s="108"/>
      <c r="I49" s="124"/>
      <c r="J49" s="125"/>
      <c r="K49" s="124"/>
      <c r="L49" s="109"/>
      <c r="M49" s="152"/>
      <c r="N49" s="153"/>
    </row>
    <row r="50" spans="1:14">
      <c r="A50" s="246"/>
      <c r="B50" s="133" t="s">
        <v>264</v>
      </c>
      <c r="C50" s="110"/>
      <c r="D50" s="97"/>
      <c r="E50" s="98"/>
      <c r="F50" s="97"/>
      <c r="G50" s="98"/>
      <c r="H50" s="101"/>
      <c r="I50" s="101"/>
      <c r="J50" s="102"/>
      <c r="K50" s="101"/>
      <c r="L50" s="102"/>
      <c r="M50" s="154"/>
      <c r="N50" s="155"/>
    </row>
    <row r="51" spans="1:14">
      <c r="A51" s="246"/>
      <c r="B51" s="133" t="s">
        <v>265</v>
      </c>
      <c r="C51" s="110"/>
      <c r="D51" s="97"/>
      <c r="E51" s="98"/>
      <c r="F51" s="97"/>
      <c r="G51" s="98"/>
      <c r="H51" s="101"/>
      <c r="I51" s="101"/>
      <c r="J51" s="102"/>
      <c r="K51" s="101"/>
      <c r="L51" s="102"/>
      <c r="M51" s="154"/>
      <c r="N51" s="155"/>
    </row>
    <row r="52" spans="1:14">
      <c r="A52" s="246"/>
      <c r="B52" s="133" t="s">
        <v>266</v>
      </c>
      <c r="C52" s="110"/>
      <c r="D52" s="97"/>
      <c r="E52" s="98"/>
      <c r="F52" s="97"/>
      <c r="G52" s="98"/>
      <c r="H52" s="101"/>
      <c r="I52" s="101"/>
      <c r="J52" s="102"/>
      <c r="K52" s="101"/>
      <c r="L52" s="102"/>
      <c r="M52" s="154"/>
      <c r="N52" s="155"/>
    </row>
    <row r="53" spans="1:14">
      <c r="A53" s="246"/>
      <c r="B53" s="133" t="s">
        <v>267</v>
      </c>
      <c r="C53" s="110"/>
      <c r="D53" s="97"/>
      <c r="E53" s="98"/>
      <c r="F53" s="97"/>
      <c r="G53" s="98"/>
      <c r="H53" s="101"/>
      <c r="I53" s="101"/>
      <c r="J53" s="102"/>
      <c r="K53" s="101"/>
      <c r="L53" s="102"/>
      <c r="M53" s="154"/>
      <c r="N53" s="155"/>
    </row>
    <row r="54" spans="1:14">
      <c r="A54" s="246"/>
      <c r="B54" s="133" t="s">
        <v>268</v>
      </c>
      <c r="C54" s="110"/>
      <c r="D54" s="97"/>
      <c r="E54" s="98"/>
      <c r="F54" s="97"/>
      <c r="G54" s="98"/>
      <c r="H54" s="101"/>
      <c r="I54" s="101"/>
      <c r="J54" s="102"/>
      <c r="K54" s="101"/>
      <c r="L54" s="102"/>
      <c r="M54" s="154"/>
      <c r="N54" s="155"/>
    </row>
    <row r="55" spans="1:14">
      <c r="A55" s="246"/>
      <c r="B55" s="133" t="s">
        <v>269</v>
      </c>
      <c r="C55" s="110"/>
      <c r="D55" s="97"/>
      <c r="E55" s="98"/>
      <c r="F55" s="97"/>
      <c r="G55" s="98"/>
      <c r="H55" s="101"/>
      <c r="I55" s="101"/>
      <c r="J55" s="102"/>
      <c r="K55" s="101"/>
      <c r="L55" s="102"/>
      <c r="M55" s="154"/>
      <c r="N55" s="155"/>
    </row>
    <row r="56" spans="1:14">
      <c r="A56" s="246"/>
      <c r="B56" s="133" t="s">
        <v>98</v>
      </c>
      <c r="C56" s="110"/>
      <c r="D56" s="97"/>
      <c r="E56" s="98"/>
      <c r="F56" s="97"/>
      <c r="G56" s="98"/>
      <c r="H56" s="101"/>
      <c r="I56" s="101"/>
      <c r="J56" s="102"/>
      <c r="K56" s="101"/>
      <c r="L56" s="102"/>
      <c r="M56" s="154"/>
      <c r="N56" s="155"/>
    </row>
    <row r="57" spans="1:14">
      <c r="A57" s="246"/>
      <c r="B57" s="139" t="s">
        <v>270</v>
      </c>
      <c r="C57" s="127"/>
      <c r="D57" s="128"/>
      <c r="E57" s="137"/>
      <c r="F57" s="128"/>
      <c r="G57" s="137"/>
      <c r="H57" s="121"/>
      <c r="I57" s="121"/>
      <c r="J57" s="122"/>
      <c r="K57" s="121"/>
      <c r="L57" s="122"/>
      <c r="M57" s="154"/>
      <c r="N57" s="155"/>
    </row>
    <row r="58" spans="1:14" ht="13.5" thickBot="1">
      <c r="A58" s="251"/>
      <c r="B58" s="156" t="s">
        <v>271</v>
      </c>
      <c r="C58" s="127"/>
      <c r="D58" s="128"/>
      <c r="E58" s="137"/>
      <c r="F58" s="128"/>
      <c r="G58" s="137"/>
      <c r="H58" s="116"/>
      <c r="I58" s="116"/>
      <c r="J58" s="117"/>
      <c r="K58" s="116"/>
      <c r="L58" s="122"/>
      <c r="M58" s="157"/>
      <c r="N58" s="158"/>
    </row>
    <row r="59" spans="1:14" ht="13.5" thickBot="1">
      <c r="A59" s="159" t="s">
        <v>272</v>
      </c>
      <c r="B59" s="160"/>
      <c r="C59" s="147"/>
      <c r="D59" s="147"/>
      <c r="E59" s="143"/>
      <c r="F59" s="147"/>
      <c r="G59" s="147"/>
      <c r="H59" s="145"/>
      <c r="I59" s="161"/>
      <c r="J59" s="161"/>
      <c r="K59" s="161"/>
      <c r="L59" s="149"/>
      <c r="M59" s="162"/>
      <c r="N59" s="148"/>
    </row>
    <row r="60" spans="1:14" ht="12.75" customHeight="1">
      <c r="A60" s="243" t="s">
        <v>273</v>
      </c>
      <c r="B60" s="163" t="s">
        <v>274</v>
      </c>
      <c r="C60" s="164"/>
      <c r="D60" s="165"/>
      <c r="E60" s="166"/>
      <c r="F60" s="167"/>
      <c r="G60" s="166"/>
      <c r="H60" s="168"/>
      <c r="I60" s="101"/>
      <c r="J60" s="168"/>
      <c r="K60" s="101"/>
      <c r="L60" s="168"/>
      <c r="M60" s="101"/>
      <c r="N60" s="101"/>
    </row>
    <row r="61" spans="1:14" ht="14.25" customHeight="1" thickBot="1">
      <c r="A61" s="244"/>
      <c r="B61" s="169" t="s">
        <v>275</v>
      </c>
      <c r="C61" s="170"/>
      <c r="D61" s="171"/>
      <c r="E61" s="172"/>
      <c r="F61" s="173"/>
      <c r="G61" s="172"/>
      <c r="H61" s="174"/>
      <c r="I61" s="121"/>
      <c r="J61" s="174"/>
      <c r="K61" s="121"/>
      <c r="L61" s="175"/>
      <c r="M61" s="121"/>
      <c r="N61" s="116"/>
    </row>
    <row r="62" spans="1:14" ht="14.25" customHeight="1">
      <c r="A62" s="247" t="s">
        <v>276</v>
      </c>
      <c r="B62" s="163" t="s">
        <v>277</v>
      </c>
      <c r="C62" s="176"/>
      <c r="D62" s="177"/>
      <c r="E62" s="178"/>
      <c r="F62" s="179"/>
      <c r="G62" s="178"/>
      <c r="H62" s="180"/>
      <c r="I62" s="124"/>
      <c r="J62" s="180"/>
      <c r="K62" s="124"/>
      <c r="L62" s="181"/>
      <c r="M62" s="124"/>
      <c r="N62" s="108"/>
    </row>
    <row r="63" spans="1:14" ht="14.25" customHeight="1">
      <c r="A63" s="247"/>
      <c r="B63" s="182" t="s">
        <v>278</v>
      </c>
      <c r="C63" s="164"/>
      <c r="D63" s="165"/>
      <c r="E63" s="183"/>
      <c r="F63" s="184"/>
      <c r="G63" s="183"/>
      <c r="H63" s="168"/>
      <c r="I63" s="101"/>
      <c r="J63" s="168"/>
      <c r="K63" s="101"/>
      <c r="L63" s="168"/>
      <c r="M63" s="101"/>
      <c r="N63" s="101"/>
    </row>
    <row r="64" spans="1:14" ht="14.25" customHeight="1">
      <c r="A64" s="247"/>
      <c r="B64" s="182" t="s">
        <v>279</v>
      </c>
      <c r="C64" s="164"/>
      <c r="D64" s="165"/>
      <c r="E64" s="183"/>
      <c r="F64" s="184"/>
      <c r="G64" s="183"/>
      <c r="H64" s="168"/>
      <c r="I64" s="101"/>
      <c r="J64" s="168"/>
      <c r="K64" s="101"/>
      <c r="L64" s="168"/>
      <c r="M64" s="101"/>
      <c r="N64" s="101"/>
    </row>
    <row r="65" spans="1:14" ht="13.5" thickBot="1">
      <c r="A65" s="247"/>
      <c r="B65" s="185" t="s">
        <v>240</v>
      </c>
      <c r="C65" s="186"/>
      <c r="D65" s="187"/>
      <c r="E65" s="186"/>
      <c r="F65" s="188"/>
      <c r="G65" s="186"/>
      <c r="H65" s="175"/>
      <c r="I65" s="116"/>
      <c r="J65" s="175"/>
      <c r="K65" s="116"/>
      <c r="L65" s="174"/>
      <c r="M65" s="116"/>
      <c r="N65" s="116"/>
    </row>
    <row r="66" spans="1:14">
      <c r="A66" s="240" t="s">
        <v>280</v>
      </c>
      <c r="B66" s="189" t="s">
        <v>281</v>
      </c>
      <c r="C66" s="190"/>
      <c r="D66" s="191"/>
      <c r="E66" s="190"/>
      <c r="F66" s="192"/>
      <c r="G66" s="190"/>
      <c r="H66" s="181"/>
      <c r="I66" s="108"/>
      <c r="J66" s="181"/>
      <c r="K66" s="108"/>
      <c r="L66" s="180"/>
      <c r="M66" s="124"/>
      <c r="N66" s="108"/>
    </row>
    <row r="67" spans="1:14" ht="12.75" customHeight="1">
      <c r="A67" s="241"/>
      <c r="B67" s="193" t="s">
        <v>282</v>
      </c>
      <c r="C67" s="194"/>
      <c r="D67" s="195"/>
      <c r="E67" s="194"/>
      <c r="F67" s="195"/>
      <c r="G67" s="194"/>
      <c r="H67" s="168"/>
      <c r="I67" s="101"/>
      <c r="J67" s="168"/>
      <c r="K67" s="101"/>
      <c r="L67" s="168"/>
      <c r="M67" s="101"/>
      <c r="N67" s="101"/>
    </row>
    <row r="68" spans="1:14">
      <c r="A68" s="241"/>
      <c r="B68" s="193" t="s">
        <v>283</v>
      </c>
      <c r="C68" s="194"/>
      <c r="D68" s="195"/>
      <c r="E68" s="194"/>
      <c r="F68" s="195"/>
      <c r="G68" s="194"/>
      <c r="H68" s="168"/>
      <c r="I68" s="101"/>
      <c r="J68" s="168"/>
      <c r="K68" s="101"/>
      <c r="L68" s="168"/>
      <c r="M68" s="101"/>
      <c r="N68" s="101"/>
    </row>
    <row r="69" spans="1:14" ht="13.5" thickBot="1">
      <c r="A69" s="242"/>
      <c r="B69" s="185" t="s">
        <v>284</v>
      </c>
      <c r="C69" s="196"/>
      <c r="D69" s="188"/>
      <c r="E69" s="197"/>
      <c r="F69" s="187"/>
      <c r="G69" s="197"/>
      <c r="H69" s="175"/>
      <c r="I69" s="116"/>
      <c r="J69" s="174"/>
      <c r="K69" s="101"/>
      <c r="L69" s="174"/>
      <c r="M69" s="116"/>
      <c r="N69" s="116"/>
    </row>
    <row r="70" spans="1:14">
      <c r="C70" s="144"/>
      <c r="E70" s="144"/>
      <c r="F70" s="144"/>
      <c r="G70" s="144"/>
      <c r="J70" s="198"/>
      <c r="K70" s="198"/>
      <c r="L70" s="198"/>
    </row>
  </sheetData>
  <mergeCells count="12">
    <mergeCell ref="A8:A13"/>
    <mergeCell ref="A2:A7"/>
    <mergeCell ref="A14:A17"/>
    <mergeCell ref="A25:A31"/>
    <mergeCell ref="A32:A35"/>
    <mergeCell ref="A18:A24"/>
    <mergeCell ref="A66:A69"/>
    <mergeCell ref="A60:A61"/>
    <mergeCell ref="A36:A42"/>
    <mergeCell ref="A62:A65"/>
    <mergeCell ref="A43:A47"/>
    <mergeCell ref="A49:A58"/>
  </mergeCells>
  <phoneticPr fontId="17" type="noConversion"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3"/>
  <sheetViews>
    <sheetView topLeftCell="A5" workbookViewId="0">
      <selection activeCell="A23" sqref="A23:A33"/>
    </sheetView>
  </sheetViews>
  <sheetFormatPr baseColWidth="10" defaultRowHeight="15"/>
  <cols>
    <col min="1" max="4" width="11.42578125" style="17"/>
  </cols>
  <sheetData>
    <row r="2" spans="1:7">
      <c r="A2" s="17" t="s">
        <v>59</v>
      </c>
      <c r="D2" s="17" t="s">
        <v>85</v>
      </c>
    </row>
    <row r="3" spans="1:7" ht="21">
      <c r="A3" s="17" t="s">
        <v>79</v>
      </c>
      <c r="D3" s="17" t="s">
        <v>56</v>
      </c>
      <c r="E3" s="12"/>
      <c r="F3" s="12"/>
      <c r="G3" s="12"/>
    </row>
    <row r="4" spans="1:7">
      <c r="A4" t="s">
        <v>80</v>
      </c>
      <c r="D4" s="17" t="s">
        <v>86</v>
      </c>
    </row>
    <row r="5" spans="1:7">
      <c r="A5" t="s">
        <v>81</v>
      </c>
      <c r="D5" s="17" t="s">
        <v>58</v>
      </c>
    </row>
    <row r="6" spans="1:7">
      <c r="A6" t="s">
        <v>76</v>
      </c>
      <c r="D6" s="17" t="s">
        <v>33</v>
      </c>
    </row>
    <row r="7" spans="1:7">
      <c r="D7" s="17" t="s">
        <v>30</v>
      </c>
    </row>
    <row r="8" spans="1:7">
      <c r="D8" s="17" t="s">
        <v>35</v>
      </c>
    </row>
    <row r="9" spans="1:7">
      <c r="A9" s="17" t="s">
        <v>27</v>
      </c>
    </row>
    <row r="10" spans="1:7">
      <c r="A10" s="17" t="s">
        <v>36</v>
      </c>
    </row>
    <row r="11" spans="1:7">
      <c r="A11" s="17" t="s">
        <v>53</v>
      </c>
    </row>
    <row r="12" spans="1:7">
      <c r="A12" s="17" t="s">
        <v>82</v>
      </c>
    </row>
    <row r="14" spans="1:7">
      <c r="A14" s="17" t="s">
        <v>28</v>
      </c>
    </row>
    <row r="15" spans="1:7">
      <c r="A15" s="17" t="s">
        <v>32</v>
      </c>
    </row>
    <row r="16" spans="1:7">
      <c r="A16" s="17" t="s">
        <v>83</v>
      </c>
    </row>
    <row r="17" spans="1:1">
      <c r="A17" s="17" t="s">
        <v>72</v>
      </c>
    </row>
    <row r="19" spans="1:1">
      <c r="A19" s="17" t="s">
        <v>84</v>
      </c>
    </row>
    <row r="20" spans="1:1">
      <c r="A20" s="17" t="s">
        <v>26</v>
      </c>
    </row>
    <row r="21" spans="1:1">
      <c r="A21" s="17" t="s">
        <v>34</v>
      </c>
    </row>
    <row r="23" spans="1:1">
      <c r="A23" s="17" t="s">
        <v>91</v>
      </c>
    </row>
    <row r="24" spans="1:1">
      <c r="A24" s="17" t="s">
        <v>92</v>
      </c>
    </row>
    <row r="25" spans="1:1">
      <c r="A25" s="17" t="s">
        <v>93</v>
      </c>
    </row>
    <row r="26" spans="1:1">
      <c r="A26" t="s">
        <v>94</v>
      </c>
    </row>
    <row r="27" spans="1:1">
      <c r="A27" t="s">
        <v>95</v>
      </c>
    </row>
    <row r="28" spans="1:1">
      <c r="A28" t="s">
        <v>96</v>
      </c>
    </row>
    <row r="29" spans="1:1">
      <c r="A29" t="s">
        <v>97</v>
      </c>
    </row>
    <row r="30" spans="1:1">
      <c r="A30" t="s">
        <v>98</v>
      </c>
    </row>
    <row r="31" spans="1:1">
      <c r="A31" t="s">
        <v>99</v>
      </c>
    </row>
    <row r="32" spans="1:1">
      <c r="A32" t="s">
        <v>100</v>
      </c>
    </row>
    <row r="33" spans="1:1">
      <c r="A33" t="s">
        <v>101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Feuil1</vt:lpstr>
      <vt:lpstr>Nouveau TABLEAU DE BORD PLIE</vt:lpstr>
      <vt:lpstr>Feuil2</vt:lpstr>
      <vt:lpstr>Feuil3</vt:lpstr>
      <vt:lpstr>Feuil4</vt:lpstr>
      <vt:lpstr>groupesvulnerables</vt:lpstr>
      <vt:lpstr>Habitation</vt:lpstr>
      <vt:lpstr>niveau</vt:lpstr>
      <vt:lpstr>sexe</vt:lpstr>
      <vt:lpstr>situationfamiliale</vt:lpstr>
      <vt:lpstr>sorties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dgrellier</cp:lastModifiedBy>
  <cp:lastPrinted>2012-12-17T13:30:22Z</cp:lastPrinted>
  <dcterms:created xsi:type="dcterms:W3CDTF">2008-08-25T15:29:10Z</dcterms:created>
  <dcterms:modified xsi:type="dcterms:W3CDTF">2014-02-04T16:49:55Z</dcterms:modified>
</cp:coreProperties>
</file>