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regional.reg14.rtss.qc.ca\Profils\Utilisateurs\pasy9402\Documents\"/>
    </mc:Choice>
  </mc:AlternateContent>
  <bookViews>
    <workbookView xWindow="0" yWindow="0" windowWidth="28800" windowHeight="11475" activeTab="3"/>
  </bookViews>
  <sheets>
    <sheet name="Enoncé" sheetId="8" r:id="rId1"/>
    <sheet name="Données Personnelles" sheetId="1" r:id="rId2"/>
    <sheet name="Bilan horaire Personnels" sheetId="2" r:id="rId3"/>
    <sheet name="Recapitulatif projet" sheetId="3" r:id="rId4"/>
    <sheet name="Bilan Projet" sheetId="4" r:id="rId5"/>
    <sheet name="Bilan Projet II" sheetId="9" r:id="rId6"/>
    <sheet name="Dupont" sheetId="5" r:id="rId7"/>
    <sheet name="Durant" sheetId="6" r:id="rId8"/>
    <sheet name="Smith" sheetId="7" r:id="rId9"/>
  </sheets>
  <calcPr calcId="162913"/>
</workbook>
</file>

<file path=xl/calcChain.xml><?xml version="1.0" encoding="utf-8"?>
<calcChain xmlns="http://schemas.openxmlformats.org/spreadsheetml/2006/main">
  <c r="B9" i="3" l="1"/>
  <c r="B8" i="3"/>
  <c r="M16" i="9"/>
  <c r="L16" i="9"/>
  <c r="K16" i="9"/>
  <c r="J16" i="9"/>
  <c r="I16" i="9"/>
  <c r="H16" i="9"/>
  <c r="G16" i="9"/>
  <c r="F16" i="9"/>
  <c r="E16" i="9"/>
  <c r="D16" i="9"/>
  <c r="C16" i="9"/>
  <c r="B16" i="9"/>
  <c r="M15" i="9"/>
  <c r="L15" i="9"/>
  <c r="K15" i="9"/>
  <c r="J15" i="9"/>
  <c r="I15" i="9"/>
  <c r="H15" i="9"/>
  <c r="G15" i="9"/>
  <c r="F15" i="9"/>
  <c r="E15" i="9"/>
  <c r="D15" i="9"/>
  <c r="C15" i="9"/>
  <c r="B15" i="9"/>
  <c r="M13" i="9"/>
  <c r="L13" i="9"/>
  <c r="K13" i="9"/>
  <c r="J13" i="9"/>
  <c r="I13" i="9"/>
  <c r="H13" i="9"/>
  <c r="G13" i="9"/>
  <c r="F13" i="9"/>
  <c r="E13" i="9"/>
  <c r="D13" i="9"/>
  <c r="C13" i="9"/>
  <c r="B13" i="9"/>
  <c r="M8" i="9"/>
  <c r="L8" i="9"/>
  <c r="K8" i="9"/>
  <c r="J8" i="9"/>
  <c r="I8" i="9"/>
  <c r="H8" i="9"/>
  <c r="G8" i="9"/>
  <c r="F8" i="9"/>
  <c r="E8" i="9"/>
  <c r="D8" i="9"/>
  <c r="C8" i="9"/>
  <c r="B8" i="9"/>
  <c r="M7" i="9"/>
  <c r="L7" i="9"/>
  <c r="K7" i="9"/>
  <c r="J7" i="9"/>
  <c r="I7" i="9"/>
  <c r="H7" i="9"/>
  <c r="G7" i="9"/>
  <c r="F7" i="9"/>
  <c r="E7" i="9"/>
  <c r="D7" i="9"/>
  <c r="C7" i="9"/>
  <c r="B7" i="9"/>
  <c r="M6" i="9"/>
  <c r="M14" i="9" s="1"/>
  <c r="L6" i="9"/>
  <c r="L14" i="9" s="1"/>
  <c r="K6" i="9"/>
  <c r="K14" i="9" s="1"/>
  <c r="K17" i="9" s="1"/>
  <c r="J6" i="9"/>
  <c r="J14" i="9" s="1"/>
  <c r="I6" i="9"/>
  <c r="I14" i="9" s="1"/>
  <c r="H6" i="9"/>
  <c r="H14" i="9" s="1"/>
  <c r="G6" i="9"/>
  <c r="G14" i="9" s="1"/>
  <c r="F6" i="9"/>
  <c r="F14" i="9" s="1"/>
  <c r="E6" i="9"/>
  <c r="E14" i="9" s="1"/>
  <c r="D6" i="9"/>
  <c r="D14" i="9" s="1"/>
  <c r="C6" i="9"/>
  <c r="C14" i="9" s="1"/>
  <c r="B6" i="9"/>
  <c r="B14" i="9" s="1"/>
  <c r="M5" i="9"/>
  <c r="L5" i="9"/>
  <c r="K5" i="9"/>
  <c r="J5" i="9"/>
  <c r="I5" i="9"/>
  <c r="H5" i="9"/>
  <c r="G5" i="9"/>
  <c r="F5" i="9"/>
  <c r="E5" i="9"/>
  <c r="D5" i="9"/>
  <c r="C5" i="9"/>
  <c r="B5" i="9"/>
  <c r="B5" i="3"/>
  <c r="B4" i="3"/>
  <c r="G17" i="9" l="1"/>
  <c r="E17" i="9"/>
  <c r="F17" i="9"/>
  <c r="I17" i="9"/>
  <c r="L17" i="9"/>
  <c r="M17" i="9"/>
  <c r="B17" i="9"/>
  <c r="H17" i="9"/>
  <c r="C17" i="9"/>
  <c r="D17" i="9"/>
  <c r="J17" i="9"/>
  <c r="D16" i="4"/>
  <c r="E16" i="4"/>
  <c r="F16" i="4"/>
  <c r="G16" i="4"/>
  <c r="H16" i="4"/>
  <c r="I16" i="4"/>
  <c r="J16" i="4"/>
  <c r="K16" i="4"/>
  <c r="L16" i="4"/>
  <c r="M16" i="4"/>
  <c r="N16" i="4"/>
  <c r="C16" i="4"/>
  <c r="D15" i="4"/>
  <c r="E15" i="4"/>
  <c r="F15" i="4"/>
  <c r="G15" i="4"/>
  <c r="H15" i="4"/>
  <c r="I15" i="4"/>
  <c r="J15" i="4"/>
  <c r="K15" i="4"/>
  <c r="L15" i="4"/>
  <c r="M15" i="4"/>
  <c r="N15" i="4"/>
  <c r="C15" i="4"/>
  <c r="D13" i="4"/>
  <c r="E13" i="4"/>
  <c r="F13" i="4"/>
  <c r="G13" i="4"/>
  <c r="H13" i="4"/>
  <c r="I13" i="4"/>
  <c r="J13" i="4"/>
  <c r="K13" i="4"/>
  <c r="L13" i="4"/>
  <c r="M13" i="4"/>
  <c r="N13" i="4"/>
  <c r="C13" i="4"/>
  <c r="D8" i="4"/>
  <c r="E8" i="4"/>
  <c r="F8" i="4"/>
  <c r="G8" i="4"/>
  <c r="H8" i="4"/>
  <c r="I8" i="4"/>
  <c r="J8" i="4"/>
  <c r="K8" i="4"/>
  <c r="L8" i="4"/>
  <c r="M8" i="4"/>
  <c r="N8" i="4"/>
  <c r="C8" i="4"/>
  <c r="D7" i="4"/>
  <c r="E7" i="4"/>
  <c r="F7" i="4"/>
  <c r="G7" i="4"/>
  <c r="H7" i="4"/>
  <c r="I7" i="4"/>
  <c r="J7" i="4"/>
  <c r="K7" i="4"/>
  <c r="L7" i="4"/>
  <c r="M7" i="4"/>
  <c r="N7" i="4"/>
  <c r="C7" i="4"/>
  <c r="D6" i="4"/>
  <c r="D14" i="4" s="1"/>
  <c r="E6" i="4"/>
  <c r="E14" i="4" s="1"/>
  <c r="F6" i="4"/>
  <c r="F14" i="4" s="1"/>
  <c r="G6" i="4"/>
  <c r="G14" i="4" s="1"/>
  <c r="H6" i="4"/>
  <c r="H14" i="4" s="1"/>
  <c r="H17" i="4" s="1"/>
  <c r="I6" i="4"/>
  <c r="I14" i="4" s="1"/>
  <c r="I17" i="4" s="1"/>
  <c r="J6" i="4"/>
  <c r="J14" i="4" s="1"/>
  <c r="J17" i="4" s="1"/>
  <c r="K6" i="4"/>
  <c r="K14" i="4" s="1"/>
  <c r="L6" i="4"/>
  <c r="L14" i="4" s="1"/>
  <c r="M6" i="4"/>
  <c r="M14" i="4" s="1"/>
  <c r="N6" i="4"/>
  <c r="N14" i="4" s="1"/>
  <c r="N17" i="4" s="1"/>
  <c r="C6" i="4"/>
  <c r="C14" i="4" s="1"/>
  <c r="C17" i="4" s="1"/>
  <c r="D5" i="4"/>
  <c r="E5" i="4"/>
  <c r="F5" i="4"/>
  <c r="G5" i="4"/>
  <c r="H5" i="4"/>
  <c r="I5" i="4"/>
  <c r="J5" i="4"/>
  <c r="K5" i="4"/>
  <c r="L5" i="4"/>
  <c r="M5" i="4"/>
  <c r="N5" i="4"/>
  <c r="C5" i="4"/>
  <c r="D8" i="2"/>
  <c r="E8" i="2"/>
  <c r="J8" i="2"/>
  <c r="K8" i="2"/>
  <c r="D7" i="2"/>
  <c r="E7" i="2"/>
  <c r="J7" i="2"/>
  <c r="K7" i="2"/>
  <c r="D6" i="2"/>
  <c r="D10" i="2" s="1"/>
  <c r="E6" i="2"/>
  <c r="E10" i="2" s="1"/>
  <c r="J6" i="2"/>
  <c r="J10" i="2" s="1"/>
  <c r="K6" i="2"/>
  <c r="K10" i="2" s="1"/>
  <c r="B9" i="6"/>
  <c r="B7" i="2" s="1"/>
  <c r="C9" i="6"/>
  <c r="C7" i="2" s="1"/>
  <c r="D9" i="6"/>
  <c r="E9" i="6"/>
  <c r="F9" i="6"/>
  <c r="F7" i="2" s="1"/>
  <c r="G9" i="6"/>
  <c r="G7" i="2" s="1"/>
  <c r="H9" i="6"/>
  <c r="H7" i="2" s="1"/>
  <c r="I9" i="6"/>
  <c r="I7" i="2" s="1"/>
  <c r="J9" i="6"/>
  <c r="K9" i="6"/>
  <c r="L9" i="6"/>
  <c r="L7" i="2" s="1"/>
  <c r="M9" i="6"/>
  <c r="M7" i="2" s="1"/>
  <c r="B9" i="7"/>
  <c r="B8" i="2" s="1"/>
  <c r="C9" i="7"/>
  <c r="C8" i="2" s="1"/>
  <c r="D9" i="7"/>
  <c r="E9" i="7"/>
  <c r="F9" i="7"/>
  <c r="F8" i="2" s="1"/>
  <c r="G9" i="7"/>
  <c r="G8" i="2" s="1"/>
  <c r="H9" i="7"/>
  <c r="H8" i="2" s="1"/>
  <c r="I9" i="7"/>
  <c r="I8" i="2" s="1"/>
  <c r="J9" i="7"/>
  <c r="K9" i="7"/>
  <c r="L9" i="7"/>
  <c r="L8" i="2" s="1"/>
  <c r="M9" i="7"/>
  <c r="M8" i="2" s="1"/>
  <c r="B9" i="5"/>
  <c r="B6" i="2" s="1"/>
  <c r="B10" i="2" s="1"/>
  <c r="C9" i="5"/>
  <c r="C6" i="2" s="1"/>
  <c r="C10" i="2" s="1"/>
  <c r="D9" i="5"/>
  <c r="E9" i="5"/>
  <c r="F9" i="5"/>
  <c r="F6" i="2" s="1"/>
  <c r="F10" i="2" s="1"/>
  <c r="G9" i="5"/>
  <c r="G6" i="2" s="1"/>
  <c r="G10" i="2" s="1"/>
  <c r="H9" i="5"/>
  <c r="H6" i="2" s="1"/>
  <c r="H10" i="2" s="1"/>
  <c r="I9" i="5"/>
  <c r="I6" i="2" s="1"/>
  <c r="I10" i="2" s="1"/>
  <c r="J9" i="5"/>
  <c r="K9" i="5"/>
  <c r="L9" i="5"/>
  <c r="L6" i="2" s="1"/>
  <c r="L10" i="2" s="1"/>
  <c r="M9" i="5"/>
  <c r="M6" i="2" s="1"/>
  <c r="M10" i="2" s="1"/>
  <c r="D17" i="4" l="1"/>
  <c r="M17" i="4"/>
  <c r="G17" i="4"/>
  <c r="L17" i="4"/>
  <c r="E17" i="4"/>
  <c r="F17" i="4"/>
  <c r="K17" i="4"/>
</calcChain>
</file>

<file path=xl/sharedStrings.xml><?xml version="1.0" encoding="utf-8"?>
<sst xmlns="http://schemas.openxmlformats.org/spreadsheetml/2006/main" count="195" uniqueCount="67">
  <si>
    <t>Durée Mensuelle du travail</t>
  </si>
  <si>
    <t>Nom</t>
  </si>
  <si>
    <t>taux horaire</t>
  </si>
  <si>
    <t>Temps de travail</t>
  </si>
  <si>
    <t>Dupont</t>
  </si>
  <si>
    <t>Durant</t>
  </si>
  <si>
    <t>Smith</t>
  </si>
  <si>
    <t>Janvier</t>
  </si>
  <si>
    <t>Février</t>
  </si>
  <si>
    <t>Mars</t>
  </si>
  <si>
    <t>Avril</t>
  </si>
  <si>
    <t>Mai</t>
  </si>
  <si>
    <t>Juin</t>
  </si>
  <si>
    <t>Juillet</t>
  </si>
  <si>
    <t>Août</t>
  </si>
  <si>
    <t>Septembre</t>
  </si>
  <si>
    <t>Octobre</t>
  </si>
  <si>
    <t>Novembre</t>
  </si>
  <si>
    <t>Décembre</t>
  </si>
  <si>
    <t>Total</t>
  </si>
  <si>
    <t>Nom du projet</t>
  </si>
  <si>
    <t>SPIC</t>
  </si>
  <si>
    <t>Mois</t>
  </si>
  <si>
    <t>Nombre d'heures passées</t>
  </si>
  <si>
    <t>CAT</t>
  </si>
  <si>
    <t>SPAR</t>
  </si>
  <si>
    <t>TRIM</t>
  </si>
  <si>
    <t>Coût des projets</t>
  </si>
  <si>
    <t>Coût total</t>
  </si>
  <si>
    <t>Mr</t>
  </si>
  <si>
    <t>Projet</t>
  </si>
  <si>
    <t>Total Mensuel</t>
  </si>
  <si>
    <t>Durée mensuelle de travail</t>
  </si>
  <si>
    <t>Coût Mensuel</t>
  </si>
  <si>
    <t xml:space="preserve">Liste des projets </t>
  </si>
  <si>
    <t>Gestion du temps dans la société JFaisTout</t>
  </si>
  <si>
    <t>L'activité de la société JFaisTout est constituée de projets. Les employé(e)s ont à remplir chaque mois le nombre d'heures passées par projet sur des fiches individuelles (figure 1). Ces fiches individuelles sont dans les onglets dont le nom est le nom de l'employé.</t>
  </si>
  <si>
    <t>Figure 1 : Fiches mensuelles.</t>
  </si>
  <si>
    <t>Dans la figure 2, l'onglet "Données Personnelles", on trouve le taux horaire et le temps de travail des employé(e)s . Un temps de travail de 100% correspond à 154 heures.</t>
  </si>
  <si>
    <t>Figure 2 : Onglet Données Personnels</t>
  </si>
  <si>
    <t>A partir du classeur Excel fourni, modifiez les éléments suivants :</t>
  </si>
  <si>
    <t>➔ 2 Faire la présentation de la zone A1:B2 de l'onglet "Dupont" (nom en italique, et gras, contenu de la cellule A2 sur plusieurs lignes) ;</t>
  </si>
  <si>
    <t>➔ 3 Compléter les cellules sur la ligne "total mensuel" pour obtenir la "durée mensuelle de travail" ;</t>
  </si>
  <si>
    <t>➔ 5 A l'aide de la fonction RechercheV, compléter la cellule B2 durée mensuelle du travail : la fonction RechercheV est utilisée pour obtenir le temps de travail du salarié (100% ou 80%) ;</t>
  </si>
  <si>
    <t>➔ 6 En utilisant la Mise en Forme Conditionnelle, présentez les cellules de B5 à M9 de manière à mettre en rouge les colonnes du mois dont le "total mensuel" est inférieur à la "durée hebdomadaire du travail" (cellule B2) ;</t>
  </si>
  <si>
    <t>➔ 7 Utilisez une validation de données pour n'autoriser que la saisie de nombres d'heures comprises entre 0 et 200 ;</t>
  </si>
  <si>
    <t>➔ 8 Faites ce travail pour les 2 autres employés Durant et Smith (onglet "Durant" t onglet "Smith").</t>
  </si>
  <si>
    <t>Dans la figure 3, onglet "bilan horaire personnels", on a une vue sur l'ensemble des horaires effectués par les employé(e)s.</t>
  </si>
  <si>
    <t>Figure 3 onglet "Bilan horaire Personnels" : horaires effectués par les employé(e)s</t>
  </si>
  <si>
    <t>A l'aide de formules (pas de copier coller) , compléter ce tableau, comme indiqué à la figure 3 (en utilisant des formules) à partir des données des autres onglets.</t>
  </si>
  <si>
    <t>Figure 4 : onglet "bilan projet"</t>
  </si>
  <si>
    <t>Dans l'onglet Récapitulatif projet (figure 5), on peut, après avoir fixé le nom du projet et le mois à l'aide d'une liste déroulante, avoir le nombre d'heures passées et le coût du projet pour le mois.</t>
  </si>
  <si>
    <t>Figure 5 : Récapitulatif du projet</t>
  </si>
  <si>
    <t>➔ 1 Faire la présentation du tableau de la zone de A1:B5 ;</t>
  </si>
  <si>
    <t>➔ 2 Mettre en place la déroulante pour le du projet ;</t>
  </si>
  <si>
    <t>➔ 3 Mettre en place la déroulante pour le mois ;</t>
  </si>
  <si>
    <t>➔ 4 A l'aide de la fonction RechercheV trouver le "nombre d'heures passées" ;</t>
  </si>
  <si>
    <t>➔ 5 A l'aide de la fonction RechercheV trouver le "coût mensuel du projet".</t>
  </si>
  <si>
    <t>➔ 1 Faire la présentation de l'onglet "Données Personnelles" comme dans la Figure 2 ;</t>
  </si>
  <si>
    <t>➔ 4 Faire la présentation (zone A4:M9 de l'onglet "Dupont") pour le titre des lignes (mois) et le titre des colonnes (nom des projets) en cohérence avec la Figure 1 ;</t>
  </si>
  <si>
    <t>Pour avoir une vue sur le nombre d'heures et le coût des projets, les données sont regroupées dans l'onglet "Bilan Projet" (figure 4). Dans le tableau "liste des projets" (zone de A4:M8), on trouve le temps passé pour l'ensemble des employé(e)s pour chaque mois.</t>
  </si>
  <si>
    <t>Dans le tableau "Coût des projets" (zone de A12:M17), on trouve le coût du projet calculé à partir du nombre d'heures passées et coût horaire de l'employé.</t>
  </si>
  <si>
    <t>Question 1</t>
  </si>
  <si>
    <t>Question 2</t>
  </si>
  <si>
    <t>Question 3</t>
  </si>
  <si>
    <t>RH(RV())</t>
  </si>
  <si>
    <t>RV(EQUI())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</si>
</sst>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 * #,##0.00_)\ &quot;$&quot;_ ;_ * \(#,##0.00\)\ &quot;$&quot;_ ;_ * &quot;-&quot;??_)\ &quot;$&quot;_ ;_ @_ "/>
    <numFmt numFmtId="43" formatCode="_ * #,##0.00_)_ ;_ * \(#,##0.00\)_ ;_ * &quot;-&quot;??_)_ ;_ @_ "/>
  </numFmts>
  <fonts count="5" x14ac:knownFonts="1">
    <font>
      <sz val="10"/>
      <name val="Arial"/>
      <family val="2"/>
    </font>
    <font>
      <b/>
      <sz val="13.5"/>
      <name val="Arial"/>
      <family val="2"/>
    </font>
    <font>
      <b/>
      <i/>
      <sz val="10"/>
      <name val="Arial"/>
      <family val="2"/>
    </font>
    <font>
      <sz val="10"/>
      <color theme="0"/>
      <name val="Arial"/>
      <family val="2"/>
    </font>
    <font>
      <sz val="10"/>
      <name val="Arial"/>
      <family val="2"/>
    </font>
  </fonts>
  <fills count="6">
    <fill>
      <patternFill patternType="none"/>
    </fill>
    <fill>
      <patternFill patternType="gray125"/>
    </fill>
    <fill>
      <patternFill patternType="solid">
        <fgColor theme="9" tint="0.39997558519241921"/>
        <bgColor indexed="64"/>
      </patternFill>
    </fill>
    <fill>
      <patternFill patternType="solid">
        <fgColor theme="6" tint="0.39997558519241921"/>
        <bgColor indexed="64"/>
      </patternFill>
    </fill>
    <fill>
      <patternFill patternType="solid">
        <fgColor theme="5" tint="0.39997558519241921"/>
        <bgColor indexed="64"/>
      </patternFill>
    </fill>
    <fill>
      <patternFill patternType="solid">
        <fgColor theme="5" tint="-0.49998474074526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4" fillId="0" borderId="0" applyFont="0" applyFill="0" applyBorder="0" applyAlignment="0" applyProtection="0"/>
    <xf numFmtId="44" fontId="4" fillId="0" borderId="0" applyFont="0" applyFill="0" applyBorder="0" applyAlignment="0" applyProtection="0"/>
  </cellStyleXfs>
  <cellXfs count="14">
    <xf numFmtId="0" fontId="0" fillId="0" borderId="0" xfId="0"/>
    <xf numFmtId="0" fontId="0" fillId="0" borderId="0" xfId="0" applyAlignment="1">
      <alignment wrapText="1"/>
    </xf>
    <xf numFmtId="0" fontId="1" fillId="0" borderId="0" xfId="0" applyFont="1" applyAlignment="1">
      <alignment vertical="center"/>
    </xf>
    <xf numFmtId="0" fontId="2" fillId="0" borderId="0" xfId="0" applyFont="1"/>
    <xf numFmtId="0" fontId="2" fillId="2" borderId="0" xfId="0" applyFont="1" applyFill="1"/>
    <xf numFmtId="0" fontId="0" fillId="2" borderId="0" xfId="0" applyFill="1"/>
    <xf numFmtId="0" fontId="0" fillId="3" borderId="0" xfId="0" applyFill="1"/>
    <xf numFmtId="9" fontId="0" fillId="3" borderId="0" xfId="0" applyNumberFormat="1" applyFill="1"/>
    <xf numFmtId="0" fontId="2" fillId="4" borderId="1" xfId="0" applyFont="1" applyFill="1" applyBorder="1"/>
    <xf numFmtId="0" fontId="0" fillId="4" borderId="1" xfId="0" applyFill="1" applyBorder="1"/>
    <xf numFmtId="0" fontId="3" fillId="5" borderId="1" xfId="0" applyFont="1" applyFill="1" applyBorder="1"/>
    <xf numFmtId="0" fontId="3" fillId="3" borderId="1" xfId="0" applyFont="1" applyFill="1" applyBorder="1"/>
    <xf numFmtId="44" fontId="0" fillId="0" borderId="0" xfId="2" applyFont="1"/>
    <xf numFmtId="43" fontId="0" fillId="0" borderId="0" xfId="1" applyFont="1"/>
  </cellXfs>
  <cellStyles count="3">
    <cellStyle name="Milliers" xfId="1" builtinId="3"/>
    <cellStyle name="Monétaire" xfId="2" builtinId="4"/>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304800</xdr:colOff>
      <xdr:row>16</xdr:row>
      <xdr:rowOff>142874</xdr:rowOff>
    </xdr:from>
    <xdr:to>
      <xdr:col>7</xdr:col>
      <xdr:colOff>758638</xdr:colOff>
      <xdr:row>24</xdr:row>
      <xdr:rowOff>38099</xdr:rowOff>
    </xdr:to>
    <xdr:pic>
      <xdr:nvPicPr>
        <xdr:cNvPr id="3" name="Image 2">
          <a:extLst>
            <a:ext uri="{FF2B5EF4-FFF2-40B4-BE49-F238E27FC236}">
              <a16:creationId xmlns:a16="http://schemas.microsoft.com/office/drawing/2014/main" id="{BAF2B0C4-33E5-405B-A888-72C68878AB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6475" y="2790824"/>
          <a:ext cx="3501838" cy="1190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85725</xdr:colOff>
      <xdr:row>66</xdr:row>
      <xdr:rowOff>114300</xdr:rowOff>
    </xdr:from>
    <xdr:to>
      <xdr:col>6</xdr:col>
      <xdr:colOff>657225</xdr:colOff>
      <xdr:row>72</xdr:row>
      <xdr:rowOff>114300</xdr:rowOff>
    </xdr:to>
    <xdr:pic>
      <xdr:nvPicPr>
        <xdr:cNvPr id="6" name="Image 5">
          <a:extLst>
            <a:ext uri="{FF2B5EF4-FFF2-40B4-BE49-F238E27FC236}">
              <a16:creationId xmlns:a16="http://schemas.microsoft.com/office/drawing/2014/main" id="{EE8806F9-C6D7-4F87-8C5D-870562DAD0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57400" y="10972800"/>
          <a:ext cx="2857500" cy="971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600076</xdr:colOff>
      <xdr:row>4</xdr:row>
      <xdr:rowOff>114301</xdr:rowOff>
    </xdr:from>
    <xdr:to>
      <xdr:col>10</xdr:col>
      <xdr:colOff>438150</xdr:colOff>
      <xdr:row>13</xdr:row>
      <xdr:rowOff>90058</xdr:rowOff>
    </xdr:to>
    <xdr:pic>
      <xdr:nvPicPr>
        <xdr:cNvPr id="7" name="Image 6">
          <a:extLst>
            <a:ext uri="{FF2B5EF4-FFF2-40B4-BE49-F238E27FC236}">
              <a16:creationId xmlns:a16="http://schemas.microsoft.com/office/drawing/2014/main" id="{06B238C6-ACE0-4F93-BFD1-84F77BD0DC0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809751" y="819151"/>
          <a:ext cx="5934074" cy="14330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628650</xdr:colOff>
      <xdr:row>40</xdr:row>
      <xdr:rowOff>66662</xdr:rowOff>
    </xdr:from>
    <xdr:to>
      <xdr:col>13</xdr:col>
      <xdr:colOff>84769</xdr:colOff>
      <xdr:row>48</xdr:row>
      <xdr:rowOff>76200</xdr:rowOff>
    </xdr:to>
    <xdr:pic>
      <xdr:nvPicPr>
        <xdr:cNvPr id="9" name="Image 8">
          <a:extLst>
            <a:ext uri="{FF2B5EF4-FFF2-40B4-BE49-F238E27FC236}">
              <a16:creationId xmlns:a16="http://schemas.microsoft.com/office/drawing/2014/main" id="{5C0ECCE0-249F-4450-B372-73968D2B7058}"/>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886325" y="6657962"/>
          <a:ext cx="4790119" cy="1362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53</xdr:row>
      <xdr:rowOff>93281</xdr:rowOff>
    </xdr:from>
    <xdr:to>
      <xdr:col>9</xdr:col>
      <xdr:colOff>381000</xdr:colOff>
      <xdr:row>64</xdr:row>
      <xdr:rowOff>28575</xdr:rowOff>
    </xdr:to>
    <xdr:pic>
      <xdr:nvPicPr>
        <xdr:cNvPr id="10" name="Image 9">
          <a:extLst>
            <a:ext uri="{FF2B5EF4-FFF2-40B4-BE49-F238E27FC236}">
              <a16:creationId xmlns:a16="http://schemas.microsoft.com/office/drawing/2014/main" id="{7F729961-954D-41C2-8696-88E0C2F6562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61210" y="9138221"/>
          <a:ext cx="5116830" cy="1779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0"/>
  <sheetViews>
    <sheetView topLeftCell="A61" workbookViewId="0">
      <selection activeCell="J70" sqref="J70"/>
    </sheetView>
  </sheetViews>
  <sheetFormatPr baseColWidth="10" defaultRowHeight="12.75" x14ac:dyDescent="0.2"/>
  <cols>
    <col min="1" max="1" width="6.7109375" customWidth="1"/>
  </cols>
  <sheetData>
    <row r="1" spans="1:1" ht="17.25" x14ac:dyDescent="0.2">
      <c r="A1" s="2" t="s">
        <v>35</v>
      </c>
    </row>
    <row r="4" spans="1:1" x14ac:dyDescent="0.2">
      <c r="A4" t="s">
        <v>36</v>
      </c>
    </row>
    <row r="7" spans="1:1" x14ac:dyDescent="0.2">
      <c r="A7" s="3" t="s">
        <v>37</v>
      </c>
    </row>
    <row r="16" spans="1:1" x14ac:dyDescent="0.2">
      <c r="A16" t="s">
        <v>38</v>
      </c>
    </row>
    <row r="20" spans="1:2" x14ac:dyDescent="0.2">
      <c r="A20" s="3" t="s">
        <v>39</v>
      </c>
    </row>
    <row r="26" spans="1:2" ht="17.25" x14ac:dyDescent="0.2">
      <c r="A26" s="2" t="s">
        <v>62</v>
      </c>
    </row>
    <row r="28" spans="1:2" x14ac:dyDescent="0.2">
      <c r="A28" t="s">
        <v>40</v>
      </c>
    </row>
    <row r="30" spans="1:2" x14ac:dyDescent="0.2">
      <c r="B30" t="s">
        <v>58</v>
      </c>
    </row>
    <row r="31" spans="1:2" x14ac:dyDescent="0.2">
      <c r="B31" t="s">
        <v>41</v>
      </c>
    </row>
    <row r="32" spans="1:2" x14ac:dyDescent="0.2">
      <c r="B32" t="s">
        <v>42</v>
      </c>
    </row>
    <row r="33" spans="1:2" x14ac:dyDescent="0.2">
      <c r="B33" t="s">
        <v>59</v>
      </c>
    </row>
    <row r="34" spans="1:2" x14ac:dyDescent="0.2">
      <c r="B34" t="s">
        <v>43</v>
      </c>
    </row>
    <row r="35" spans="1:2" x14ac:dyDescent="0.2">
      <c r="B35" t="s">
        <v>44</v>
      </c>
    </row>
    <row r="36" spans="1:2" x14ac:dyDescent="0.2">
      <c r="B36" t="s">
        <v>45</v>
      </c>
    </row>
    <row r="37" spans="1:2" x14ac:dyDescent="0.2">
      <c r="B37" t="s">
        <v>46</v>
      </c>
    </row>
    <row r="40" spans="1:2" x14ac:dyDescent="0.2">
      <c r="A40" t="s">
        <v>47</v>
      </c>
    </row>
    <row r="43" spans="1:2" x14ac:dyDescent="0.2">
      <c r="A43" s="3" t="s">
        <v>48</v>
      </c>
    </row>
    <row r="48" spans="1:2" ht="17.25" x14ac:dyDescent="0.2">
      <c r="A48" s="2" t="s">
        <v>63</v>
      </c>
    </row>
    <row r="50" spans="1:2" x14ac:dyDescent="0.2">
      <c r="B50" t="s">
        <v>49</v>
      </c>
    </row>
    <row r="52" spans="1:2" x14ac:dyDescent="0.2">
      <c r="B52" t="s">
        <v>60</v>
      </c>
    </row>
    <row r="53" spans="1:2" x14ac:dyDescent="0.2">
      <c r="B53" t="s">
        <v>61</v>
      </c>
    </row>
    <row r="58" spans="1:2" x14ac:dyDescent="0.2">
      <c r="A58" s="3" t="s">
        <v>50</v>
      </c>
    </row>
    <row r="66" spans="1:2" x14ac:dyDescent="0.2">
      <c r="A66" t="s">
        <v>51</v>
      </c>
    </row>
    <row r="70" spans="1:2" x14ac:dyDescent="0.2">
      <c r="A70" s="3" t="s">
        <v>52</v>
      </c>
    </row>
    <row r="74" spans="1:2" ht="17.25" x14ac:dyDescent="0.2">
      <c r="A74" s="2" t="s">
        <v>64</v>
      </c>
    </row>
    <row r="76" spans="1:2" x14ac:dyDescent="0.2">
      <c r="B76" t="s">
        <v>53</v>
      </c>
    </row>
    <row r="77" spans="1:2" x14ac:dyDescent="0.2">
      <c r="B77" t="s">
        <v>54</v>
      </c>
    </row>
    <row r="78" spans="1:2" x14ac:dyDescent="0.2">
      <c r="B78" t="s">
        <v>55</v>
      </c>
    </row>
    <row r="79" spans="1:2" x14ac:dyDescent="0.2">
      <c r="B79" t="s">
        <v>56</v>
      </c>
    </row>
    <row r="80" spans="1:2" x14ac:dyDescent="0.2">
      <c r="B80" t="s">
        <v>57</v>
      </c>
    </row>
  </sheetData>
  <pageMargins left="0.7" right="0.7" top="0.75" bottom="0.75" header="0.3" footer="0.3"/>
  <pageSetup paperSize="9" orientation="portrait" horizontalDpi="30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B4" sqref="B4"/>
    </sheetView>
  </sheetViews>
  <sheetFormatPr baseColWidth="10" defaultRowHeight="12.75" x14ac:dyDescent="0.2"/>
  <cols>
    <col min="1" max="1" width="23" customWidth="1"/>
    <col min="2" max="2" width="11.28515625" customWidth="1"/>
    <col min="3" max="3" width="15.140625" customWidth="1"/>
  </cols>
  <sheetData>
    <row r="1" spans="1:3" x14ac:dyDescent="0.2">
      <c r="A1" t="s">
        <v>0</v>
      </c>
      <c r="B1">
        <v>154</v>
      </c>
    </row>
    <row r="3" spans="1:3" x14ac:dyDescent="0.2">
      <c r="A3" s="4" t="s">
        <v>1</v>
      </c>
      <c r="B3" s="4" t="s">
        <v>2</v>
      </c>
      <c r="C3" s="4" t="s">
        <v>3</v>
      </c>
    </row>
    <row r="4" spans="1:3" x14ac:dyDescent="0.2">
      <c r="A4" s="5" t="s">
        <v>4</v>
      </c>
      <c r="B4" s="6">
        <v>40</v>
      </c>
      <c r="C4" s="7">
        <v>1</v>
      </c>
    </row>
    <row r="5" spans="1:3" x14ac:dyDescent="0.2">
      <c r="A5" s="5" t="s">
        <v>5</v>
      </c>
      <c r="B5" s="6">
        <v>120</v>
      </c>
      <c r="C5" s="7">
        <v>0.8</v>
      </c>
    </row>
    <row r="6" spans="1:3" x14ac:dyDescent="0.2">
      <c r="A6" s="5" t="s">
        <v>6</v>
      </c>
      <c r="B6" s="6">
        <v>80</v>
      </c>
      <c r="C6" s="7">
        <v>1</v>
      </c>
    </row>
  </sheetData>
  <sheetProtection selectLockedCells="1" selectUnlockedCells="1"/>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10"/>
  <sheetViews>
    <sheetView workbookViewId="0">
      <selection activeCell="N35" sqref="N35"/>
    </sheetView>
  </sheetViews>
  <sheetFormatPr baseColWidth="10" defaultRowHeight="12.75" x14ac:dyDescent="0.2"/>
  <cols>
    <col min="1" max="2" width="7.5703125" customWidth="1"/>
    <col min="3" max="3" width="7.42578125" customWidth="1"/>
    <col min="4" max="4" width="5.85546875" customWidth="1"/>
    <col min="5" max="5" width="5.42578125" customWidth="1"/>
    <col min="6" max="6" width="4.5703125" customWidth="1"/>
    <col min="7" max="7" width="4.85546875" customWidth="1"/>
    <col min="8" max="8" width="6.28515625" customWidth="1"/>
    <col min="9" max="9" width="5.42578125" customWidth="1"/>
    <col min="10" max="10" width="10.5703125" customWidth="1"/>
    <col min="11" max="11" width="8.140625" customWidth="1"/>
    <col min="12" max="13" width="10.140625" customWidth="1"/>
  </cols>
  <sheetData>
    <row r="5" spans="1:13" x14ac:dyDescent="0.2">
      <c r="B5" t="s">
        <v>7</v>
      </c>
      <c r="C5" t="s">
        <v>8</v>
      </c>
      <c r="D5" t="s">
        <v>9</v>
      </c>
      <c r="E5" t="s">
        <v>10</v>
      </c>
      <c r="F5" t="s">
        <v>11</v>
      </c>
      <c r="G5" t="s">
        <v>12</v>
      </c>
      <c r="H5" t="s">
        <v>13</v>
      </c>
      <c r="I5" t="s">
        <v>14</v>
      </c>
      <c r="J5" t="s">
        <v>15</v>
      </c>
      <c r="K5" t="s">
        <v>16</v>
      </c>
      <c r="L5" t="s">
        <v>17</v>
      </c>
      <c r="M5" t="s">
        <v>18</v>
      </c>
    </row>
    <row r="6" spans="1:13" x14ac:dyDescent="0.2">
      <c r="A6" t="s">
        <v>4</v>
      </c>
      <c r="B6">
        <f>Dupont!B9</f>
        <v>150</v>
      </c>
      <c r="C6">
        <f>Dupont!C9</f>
        <v>155</v>
      </c>
      <c r="D6">
        <f>Dupont!D9</f>
        <v>180</v>
      </c>
      <c r="E6">
        <f>Dupont!E9</f>
        <v>160</v>
      </c>
      <c r="F6">
        <f>Dupont!F9</f>
        <v>0</v>
      </c>
      <c r="G6">
        <f>Dupont!G9</f>
        <v>0</v>
      </c>
      <c r="H6">
        <f>Dupont!H9</f>
        <v>0</v>
      </c>
      <c r="I6">
        <f>Dupont!I9</f>
        <v>0</v>
      </c>
      <c r="J6">
        <f>Dupont!J9</f>
        <v>0</v>
      </c>
      <c r="K6">
        <f>Dupont!K9</f>
        <v>0</v>
      </c>
      <c r="L6">
        <f>Dupont!L9</f>
        <v>0</v>
      </c>
      <c r="M6">
        <f>Dupont!M9</f>
        <v>0</v>
      </c>
    </row>
    <row r="7" spans="1:13" x14ac:dyDescent="0.2">
      <c r="A7" t="s">
        <v>5</v>
      </c>
      <c r="B7">
        <f>Durant!B9</f>
        <v>150</v>
      </c>
      <c r="C7">
        <f>Durant!C9</f>
        <v>160</v>
      </c>
      <c r="D7">
        <f>Durant!D9</f>
        <v>240</v>
      </c>
      <c r="E7">
        <f>Durant!E9</f>
        <v>180</v>
      </c>
      <c r="F7">
        <f>Durant!F9</f>
        <v>0</v>
      </c>
      <c r="G7">
        <f>Durant!G9</f>
        <v>0</v>
      </c>
      <c r="H7">
        <f>Durant!H9</f>
        <v>0</v>
      </c>
      <c r="I7">
        <f>Durant!I9</f>
        <v>0</v>
      </c>
      <c r="J7">
        <f>Durant!J9</f>
        <v>0</v>
      </c>
      <c r="K7">
        <f>Durant!K9</f>
        <v>0</v>
      </c>
      <c r="L7">
        <f>Durant!L9</f>
        <v>0</v>
      </c>
      <c r="M7">
        <f>Durant!M9</f>
        <v>0</v>
      </c>
    </row>
    <row r="8" spans="1:13" x14ac:dyDescent="0.2">
      <c r="A8" t="s">
        <v>6</v>
      </c>
      <c r="B8">
        <f>Smith!B9</f>
        <v>150</v>
      </c>
      <c r="C8">
        <f>Smith!C9</f>
        <v>170</v>
      </c>
      <c r="D8">
        <f>Smith!D9</f>
        <v>240</v>
      </c>
      <c r="E8">
        <f>Smith!E9</f>
        <v>180</v>
      </c>
      <c r="F8">
        <f>Smith!F9</f>
        <v>0</v>
      </c>
      <c r="G8">
        <f>Smith!G9</f>
        <v>0</v>
      </c>
      <c r="H8">
        <f>Smith!H9</f>
        <v>0</v>
      </c>
      <c r="I8">
        <f>Smith!I9</f>
        <v>0</v>
      </c>
      <c r="J8">
        <f>Smith!J9</f>
        <v>0</v>
      </c>
      <c r="K8">
        <f>Smith!K9</f>
        <v>0</v>
      </c>
      <c r="L8">
        <f>Smith!L9</f>
        <v>0</v>
      </c>
      <c r="M8">
        <f>Smith!M9</f>
        <v>0</v>
      </c>
    </row>
    <row r="10" spans="1:13" x14ac:dyDescent="0.2">
      <c r="A10" t="s">
        <v>19</v>
      </c>
      <c r="B10">
        <f>SUM(B6:B8)</f>
        <v>450</v>
      </c>
      <c r="C10">
        <f t="shared" ref="C10:M10" si="0">SUM(C6:C8)</f>
        <v>485</v>
      </c>
      <c r="D10">
        <f t="shared" si="0"/>
        <v>660</v>
      </c>
      <c r="E10">
        <f t="shared" si="0"/>
        <v>520</v>
      </c>
      <c r="F10">
        <f t="shared" si="0"/>
        <v>0</v>
      </c>
      <c r="G10">
        <f t="shared" si="0"/>
        <v>0</v>
      </c>
      <c r="H10">
        <f t="shared" si="0"/>
        <v>0</v>
      </c>
      <c r="I10">
        <f t="shared" si="0"/>
        <v>0</v>
      </c>
      <c r="J10">
        <f t="shared" si="0"/>
        <v>0</v>
      </c>
      <c r="K10">
        <f t="shared" si="0"/>
        <v>0</v>
      </c>
      <c r="L10">
        <f t="shared" si="0"/>
        <v>0</v>
      </c>
      <c r="M10">
        <f t="shared" si="0"/>
        <v>0</v>
      </c>
    </row>
  </sheetData>
  <sheetProtection selectLockedCells="1" selectUnlockedCells="1"/>
  <pageMargins left="0.74791666666666667" right="0.74791666666666667" top="0.98402777777777772" bottom="0.98402777777777772" header="0.51180555555555551" footer="0.51180555555555551"/>
  <pageSetup firstPageNumber="0"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tabSelected="1" workbookViewId="0">
      <selection activeCell="C4" sqref="C4:C5"/>
    </sheetView>
  </sheetViews>
  <sheetFormatPr baseColWidth="10" defaultRowHeight="12.75" x14ac:dyDescent="0.2"/>
  <cols>
    <col min="1" max="1" width="22.7109375" customWidth="1"/>
    <col min="2" max="2" width="16.7109375" customWidth="1"/>
  </cols>
  <sheetData>
    <row r="1" spans="1:3" x14ac:dyDescent="0.2">
      <c r="A1" t="s">
        <v>20</v>
      </c>
      <c r="B1" t="s">
        <v>24</v>
      </c>
    </row>
    <row r="2" spans="1:3" x14ac:dyDescent="0.2">
      <c r="A2" t="s">
        <v>22</v>
      </c>
      <c r="B2" t="s">
        <v>8</v>
      </c>
    </row>
    <row r="4" spans="1:3" x14ac:dyDescent="0.2">
      <c r="A4" t="s">
        <v>23</v>
      </c>
      <c r="B4" s="13">
        <f>HLOOKUP(B2,'Bilan Projet'!$A$4:$N$8,VLOOKUP(B1,'Bilan Projet'!$A$5:$B$8,2,FALSE),FALSE)</f>
        <v>150</v>
      </c>
      <c r="C4" t="s">
        <v>65</v>
      </c>
    </row>
    <row r="5" spans="1:3" x14ac:dyDescent="0.2">
      <c r="A5" t="s">
        <v>33</v>
      </c>
      <c r="B5" s="12">
        <f>HLOOKUP(B2,'Bilan Projet'!$A$12:$N$17,VLOOKUP(B1,'Bilan Projet'!$A$13:$B$17,2,FALSE),FALSE)</f>
        <v>16800</v>
      </c>
      <c r="C5" t="s">
        <v>65</v>
      </c>
    </row>
    <row r="8" spans="1:3" x14ac:dyDescent="0.2">
      <c r="A8" t="s">
        <v>23</v>
      </c>
      <c r="B8" s="13">
        <f>VLOOKUP($B$1,'Bilan Projet II'!$A$4:$M$8,MATCH('Recapitulatif projet'!$B$2,'Bilan Projet II'!$A$4:$M$4),FALSE)</f>
        <v>150</v>
      </c>
      <c r="C8" t="s">
        <v>66</v>
      </c>
    </row>
    <row r="9" spans="1:3" x14ac:dyDescent="0.2">
      <c r="A9" t="s">
        <v>33</v>
      </c>
      <c r="B9" s="12">
        <f>VLOOKUP($B$1,'Bilan Projet II'!$A$12:$M$17,MATCH('Recapitulatif projet'!$B$2,'Bilan Projet II'!$A$12:$M$12),FALSE)</f>
        <v>16800</v>
      </c>
      <c r="C9" t="s">
        <v>66</v>
      </c>
    </row>
  </sheetData>
  <sheetProtection selectLockedCells="1" selectUnlockedCells="1"/>
  <pageMargins left="0.74791666666666667" right="0.74791666666666667" top="0.98402777777777772" bottom="0.98402777777777772" header="0.51180555555555551" footer="0.51180555555555551"/>
  <pageSetup paperSize="9" firstPageNumber="0" orientation="portrait" horizontalDpi="300" verticalDpi="300"/>
  <headerFooter alignWithMargins="0"/>
  <extLst>
    <ext xmlns:x14="http://schemas.microsoft.com/office/spreadsheetml/2009/9/main" uri="{CCE6A557-97BC-4b89-ADB6-D9C93CAAB3DF}">
      <x14:dataValidations xmlns:xm="http://schemas.microsoft.com/office/excel/2006/main" count="2">
        <x14:dataValidation type="list" allowBlank="1" showInputMessage="1" showErrorMessage="1">
          <x14:formula1>
            <xm:f>'Bilan Projet'!$A$5:$A$8</xm:f>
          </x14:formula1>
          <xm:sqref>B1</xm:sqref>
        </x14:dataValidation>
        <x14:dataValidation type="list" allowBlank="1" showInputMessage="1" showErrorMessage="1">
          <x14:formula1>
            <xm:f>'Bilan Projet'!$C$4:$N$4</xm:f>
          </x14:formula1>
          <xm:sqref>B2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N17"/>
  <sheetViews>
    <sheetView workbookViewId="0">
      <selection activeCell="I39" sqref="I39"/>
    </sheetView>
  </sheetViews>
  <sheetFormatPr baseColWidth="10" defaultRowHeight="12.75" x14ac:dyDescent="0.2"/>
  <cols>
    <col min="1" max="2" width="18" customWidth="1"/>
    <col min="3" max="6" width="11.85546875" customWidth="1"/>
    <col min="7" max="10" width="6.28515625" customWidth="1"/>
    <col min="11" max="11" width="10" customWidth="1"/>
    <col min="12" max="12" width="7.5703125" customWidth="1"/>
    <col min="13" max="13" width="9.140625" customWidth="1"/>
    <col min="14" max="14" width="9.42578125" customWidth="1"/>
  </cols>
  <sheetData>
    <row r="4" spans="1:14" x14ac:dyDescent="0.2">
      <c r="A4" s="5" t="s">
        <v>34</v>
      </c>
      <c r="B4" s="5">
        <v>1</v>
      </c>
      <c r="C4" s="5" t="s">
        <v>7</v>
      </c>
      <c r="D4" s="5" t="s">
        <v>8</v>
      </c>
      <c r="E4" s="5" t="s">
        <v>9</v>
      </c>
      <c r="F4" s="5" t="s">
        <v>10</v>
      </c>
      <c r="G4" s="5" t="s">
        <v>11</v>
      </c>
      <c r="H4" s="5" t="s">
        <v>12</v>
      </c>
      <c r="I4" s="5" t="s">
        <v>13</v>
      </c>
      <c r="J4" s="5" t="s">
        <v>14</v>
      </c>
      <c r="K4" s="5" t="s">
        <v>15</v>
      </c>
      <c r="L4" s="5" t="s">
        <v>16</v>
      </c>
      <c r="M4" s="5" t="s">
        <v>17</v>
      </c>
      <c r="N4" s="5" t="s">
        <v>18</v>
      </c>
    </row>
    <row r="5" spans="1:14" x14ac:dyDescent="0.2">
      <c r="A5" s="5" t="s">
        <v>24</v>
      </c>
      <c r="B5" s="5">
        <v>2</v>
      </c>
      <c r="C5" s="6">
        <f>Durant!B5+Smith!B6</f>
        <v>120</v>
      </c>
      <c r="D5" s="6">
        <f>Durant!C5+Smith!C6</f>
        <v>150</v>
      </c>
      <c r="E5" s="6">
        <f>Durant!D5+Smith!D6</f>
        <v>130</v>
      </c>
      <c r="F5" s="6">
        <f>Durant!E5+Smith!E6</f>
        <v>150</v>
      </c>
      <c r="G5" s="6">
        <f>Durant!F5+Smith!F6</f>
        <v>0</v>
      </c>
      <c r="H5" s="6">
        <f>Durant!G5+Smith!G6</f>
        <v>0</v>
      </c>
      <c r="I5" s="6">
        <f>Durant!H5+Smith!H6</f>
        <v>0</v>
      </c>
      <c r="J5" s="6">
        <f>Durant!I5+Smith!I6</f>
        <v>0</v>
      </c>
      <c r="K5" s="6">
        <f>Durant!J5+Smith!J6</f>
        <v>0</v>
      </c>
      <c r="L5" s="6">
        <f>Durant!K5+Smith!K6</f>
        <v>0</v>
      </c>
      <c r="M5" s="6">
        <f>Durant!L5+Smith!L6</f>
        <v>0</v>
      </c>
      <c r="N5" s="6">
        <f>Durant!M5+Smith!M6</f>
        <v>0</v>
      </c>
    </row>
    <row r="6" spans="1:14" x14ac:dyDescent="0.2">
      <c r="A6" s="5" t="s">
        <v>25</v>
      </c>
      <c r="B6" s="5">
        <v>3</v>
      </c>
      <c r="C6" s="6">
        <f>Dupont!B5</f>
        <v>100</v>
      </c>
      <c r="D6" s="6">
        <f>Dupont!C5</f>
        <v>50</v>
      </c>
      <c r="E6" s="6">
        <f>Dupont!D5</f>
        <v>80</v>
      </c>
      <c r="F6" s="6">
        <f>Dupont!E5</f>
        <v>50</v>
      </c>
      <c r="G6" s="6">
        <f>Dupont!F5</f>
        <v>0</v>
      </c>
      <c r="H6" s="6">
        <f>Dupont!G5</f>
        <v>0</v>
      </c>
      <c r="I6" s="6">
        <f>Dupont!H5</f>
        <v>0</v>
      </c>
      <c r="J6" s="6">
        <f>Dupont!I5</f>
        <v>0</v>
      </c>
      <c r="K6" s="6">
        <f>Dupont!J5</f>
        <v>0</v>
      </c>
      <c r="L6" s="6">
        <f>Dupont!K5</f>
        <v>0</v>
      </c>
      <c r="M6" s="6">
        <f>Dupont!L5</f>
        <v>0</v>
      </c>
      <c r="N6" s="6">
        <f>Dupont!M5</f>
        <v>0</v>
      </c>
    </row>
    <row r="7" spans="1:14" x14ac:dyDescent="0.2">
      <c r="A7" s="5" t="s">
        <v>21</v>
      </c>
      <c r="B7" s="5">
        <v>4</v>
      </c>
      <c r="C7" s="6">
        <f>Dupont!B6+Durant!B7+Smith!B5</f>
        <v>140</v>
      </c>
      <c r="D7" s="6">
        <f>Dupont!C6+Durant!C7+Smith!C5</f>
        <v>170</v>
      </c>
      <c r="E7" s="6">
        <f>Dupont!D6+Durant!D7+Smith!D5</f>
        <v>260</v>
      </c>
      <c r="F7" s="6">
        <f>Dupont!E6+Durant!E7+Smith!E5</f>
        <v>120</v>
      </c>
      <c r="G7" s="6">
        <f>Dupont!F6+Durant!F7+Smith!F5</f>
        <v>0</v>
      </c>
      <c r="H7" s="6">
        <f>Dupont!G6+Durant!G7+Smith!G5</f>
        <v>0</v>
      </c>
      <c r="I7" s="6">
        <f>Dupont!H6+Durant!H7+Smith!H5</f>
        <v>0</v>
      </c>
      <c r="J7" s="6">
        <f>Dupont!I6+Durant!I7+Smith!I5</f>
        <v>0</v>
      </c>
      <c r="K7" s="6">
        <f>Dupont!J6+Durant!J7+Smith!J5</f>
        <v>0</v>
      </c>
      <c r="L7" s="6">
        <f>Dupont!K6+Durant!K7+Smith!K5</f>
        <v>0</v>
      </c>
      <c r="M7" s="6">
        <f>Dupont!L6+Durant!L7+Smith!L5</f>
        <v>0</v>
      </c>
      <c r="N7" s="6">
        <f>Dupont!M6+Durant!M7+Smith!M5</f>
        <v>0</v>
      </c>
    </row>
    <row r="8" spans="1:14" x14ac:dyDescent="0.2">
      <c r="A8" s="5" t="s">
        <v>26</v>
      </c>
      <c r="B8" s="5">
        <v>5</v>
      </c>
      <c r="C8" s="6">
        <f>Dupont!B7+Durant!B6+Smith!B7</f>
        <v>90</v>
      </c>
      <c r="D8" s="6">
        <f>Dupont!C7+Durant!C6+Smith!C7</f>
        <v>115</v>
      </c>
      <c r="E8" s="6">
        <f>Dupont!D7+Durant!D6+Smith!D7</f>
        <v>190</v>
      </c>
      <c r="F8" s="6">
        <f>Dupont!E7+Durant!E6+Smith!E7</f>
        <v>200</v>
      </c>
      <c r="G8" s="6">
        <f>Dupont!F7+Durant!F6+Smith!F7</f>
        <v>0</v>
      </c>
      <c r="H8" s="6">
        <f>Dupont!G7+Durant!G6+Smith!G7</f>
        <v>0</v>
      </c>
      <c r="I8" s="6">
        <f>Dupont!H7+Durant!H6+Smith!H7</f>
        <v>0</v>
      </c>
      <c r="J8" s="6">
        <f>Dupont!I7+Durant!I6+Smith!I7</f>
        <v>0</v>
      </c>
      <c r="K8" s="6">
        <f>Dupont!J7+Durant!J6+Smith!J7</f>
        <v>0</v>
      </c>
      <c r="L8" s="6">
        <f>Dupont!K7+Durant!K6+Smith!K7</f>
        <v>0</v>
      </c>
      <c r="M8" s="6">
        <f>Dupont!L7+Durant!L6+Smith!L7</f>
        <v>0</v>
      </c>
      <c r="N8" s="6">
        <f>Dupont!M7+Durant!M6+Smith!M7</f>
        <v>0</v>
      </c>
    </row>
    <row r="12" spans="1:14" x14ac:dyDescent="0.2">
      <c r="A12" s="5" t="s">
        <v>27</v>
      </c>
      <c r="B12" s="5">
        <v>1</v>
      </c>
      <c r="C12" s="5" t="s">
        <v>7</v>
      </c>
      <c r="D12" s="5" t="s">
        <v>8</v>
      </c>
      <c r="E12" s="5" t="s">
        <v>9</v>
      </c>
      <c r="F12" s="5" t="s">
        <v>10</v>
      </c>
      <c r="G12" s="5" t="s">
        <v>11</v>
      </c>
      <c r="H12" s="5" t="s">
        <v>12</v>
      </c>
      <c r="I12" s="5" t="s">
        <v>13</v>
      </c>
      <c r="J12" s="5" t="s">
        <v>14</v>
      </c>
      <c r="K12" s="5" t="s">
        <v>15</v>
      </c>
      <c r="L12" s="5" t="s">
        <v>16</v>
      </c>
      <c r="M12" s="5" t="s">
        <v>17</v>
      </c>
      <c r="N12" s="5" t="s">
        <v>18</v>
      </c>
    </row>
    <row r="13" spans="1:14" x14ac:dyDescent="0.2">
      <c r="A13" s="5" t="s">
        <v>24</v>
      </c>
      <c r="B13" s="5">
        <v>2</v>
      </c>
      <c r="C13" s="6">
        <f>Durant!B$5*'Données Personnelles'!$B$5+Smith!B$6*'Données Personnelles'!$B$6</f>
        <v>13600</v>
      </c>
      <c r="D13" s="6">
        <f>Durant!C$5*'Données Personnelles'!$B$5+Smith!C$6*'Données Personnelles'!$B$6</f>
        <v>16800</v>
      </c>
      <c r="E13" s="6">
        <f>Durant!D$5*'Données Personnelles'!$B$5+Smith!D$6*'Données Personnelles'!$B$6</f>
        <v>14800</v>
      </c>
      <c r="F13" s="6">
        <f>Durant!E$5*'Données Personnelles'!$B$5+Smith!E$6*'Données Personnelles'!$B$6</f>
        <v>12400</v>
      </c>
      <c r="G13" s="6">
        <f>Durant!F$5*'Données Personnelles'!$B$5+Smith!F$6*'Données Personnelles'!$B$6</f>
        <v>0</v>
      </c>
      <c r="H13" s="6">
        <f>Durant!G$5*'Données Personnelles'!$B$5+Smith!G$6*'Données Personnelles'!$B$6</f>
        <v>0</v>
      </c>
      <c r="I13" s="6">
        <f>Durant!H$5*'Données Personnelles'!$B$5+Smith!H$6*'Données Personnelles'!$B$6</f>
        <v>0</v>
      </c>
      <c r="J13" s="6">
        <f>Durant!I$5*'Données Personnelles'!$B$5+Smith!I$6*'Données Personnelles'!$B$6</f>
        <v>0</v>
      </c>
      <c r="K13" s="6">
        <f>Durant!J$5*'Données Personnelles'!$B$5+Smith!J$6*'Données Personnelles'!$B$6</f>
        <v>0</v>
      </c>
      <c r="L13" s="6">
        <f>Durant!K$5*'Données Personnelles'!$B$5+Smith!K$6*'Données Personnelles'!$B$6</f>
        <v>0</v>
      </c>
      <c r="M13" s="6">
        <f>Durant!L$5*'Données Personnelles'!$B$5+Smith!L$6*'Données Personnelles'!$B$6</f>
        <v>0</v>
      </c>
      <c r="N13" s="6">
        <f>Durant!M$5*'Données Personnelles'!$B$5+Smith!M$6*'Données Personnelles'!$B$6</f>
        <v>0</v>
      </c>
    </row>
    <row r="14" spans="1:14" x14ac:dyDescent="0.2">
      <c r="A14" s="5" t="s">
        <v>25</v>
      </c>
      <c r="B14" s="5">
        <v>3</v>
      </c>
      <c r="C14" s="6">
        <f>C6*'Données Personnelles'!$B$4</f>
        <v>4000</v>
      </c>
      <c r="D14" s="6">
        <f>D6*'Données Personnelles'!$B$4</f>
        <v>2000</v>
      </c>
      <c r="E14" s="6">
        <f>E6*'Données Personnelles'!$B$4</f>
        <v>3200</v>
      </c>
      <c r="F14" s="6">
        <f>F6*'Données Personnelles'!$B$4</f>
        <v>2000</v>
      </c>
      <c r="G14" s="6">
        <f>G6*'Données Personnelles'!$B$4</f>
        <v>0</v>
      </c>
      <c r="H14" s="6">
        <f>H6*'Données Personnelles'!$B$4</f>
        <v>0</v>
      </c>
      <c r="I14" s="6">
        <f>I6*'Données Personnelles'!$B$4</f>
        <v>0</v>
      </c>
      <c r="J14" s="6">
        <f>J6*'Données Personnelles'!$B$4</f>
        <v>0</v>
      </c>
      <c r="K14" s="6">
        <f>K6*'Données Personnelles'!$B$4</f>
        <v>0</v>
      </c>
      <c r="L14" s="6">
        <f>L6*'Données Personnelles'!$B$4</f>
        <v>0</v>
      </c>
      <c r="M14" s="6">
        <f>M6*'Données Personnelles'!$B$4</f>
        <v>0</v>
      </c>
      <c r="N14" s="6">
        <f>N6*'Données Personnelles'!$B$4</f>
        <v>0</v>
      </c>
    </row>
    <row r="15" spans="1:14" x14ac:dyDescent="0.2">
      <c r="A15" s="5" t="s">
        <v>21</v>
      </c>
      <c r="B15" s="5">
        <v>4</v>
      </c>
      <c r="C15" s="6">
        <f>Dupont!B$6*'Données Personnelles'!$B$4+Durant!B$7*'Données Personnelles'!$B$5+Smith!B$5*'Données Personnelles'!$B$6</f>
        <v>11600</v>
      </c>
      <c r="D15" s="6">
        <f>Dupont!C$6*'Données Personnelles'!$B$4+Durant!C$7*'Données Personnelles'!$B$5+Smith!C$5*'Données Personnelles'!$B$6</f>
        <v>11600</v>
      </c>
      <c r="E15" s="6">
        <f>Dupont!D$6*'Données Personnelles'!$B$4+Durant!D$7*'Données Personnelles'!$B$5+Smith!D$5*'Données Personnelles'!$B$6</f>
        <v>23600</v>
      </c>
      <c r="F15" s="6">
        <f>Dupont!E$6*'Données Personnelles'!$B$4+Durant!E$7*'Données Personnelles'!$B$5+Smith!E$5*'Données Personnelles'!$B$6</f>
        <v>7600</v>
      </c>
      <c r="G15" s="6">
        <f>Dupont!F$6*'Données Personnelles'!$B$4+Durant!F$7*'Données Personnelles'!$B$5+Smith!F$5*'Données Personnelles'!$B$6</f>
        <v>0</v>
      </c>
      <c r="H15" s="6">
        <f>Dupont!G$6*'Données Personnelles'!$B$4+Durant!G$7*'Données Personnelles'!$B$5+Smith!G$5*'Données Personnelles'!$B$6</f>
        <v>0</v>
      </c>
      <c r="I15" s="6">
        <f>Dupont!H$6*'Données Personnelles'!$B$4+Durant!H$7*'Données Personnelles'!$B$5+Smith!H$5*'Données Personnelles'!$B$6</f>
        <v>0</v>
      </c>
      <c r="J15" s="6">
        <f>Dupont!I$6*'Données Personnelles'!$B$4+Durant!I$7*'Données Personnelles'!$B$5+Smith!I$5*'Données Personnelles'!$B$6</f>
        <v>0</v>
      </c>
      <c r="K15" s="6">
        <f>Dupont!J$6*'Données Personnelles'!$B$4+Durant!J$7*'Données Personnelles'!$B$5+Smith!J$5*'Données Personnelles'!$B$6</f>
        <v>0</v>
      </c>
      <c r="L15" s="6">
        <f>Dupont!K$6*'Données Personnelles'!$B$4+Durant!K$7*'Données Personnelles'!$B$5+Smith!K$5*'Données Personnelles'!$B$6</f>
        <v>0</v>
      </c>
      <c r="M15" s="6">
        <f>Dupont!L$6*'Données Personnelles'!$B$4+Durant!L$7*'Données Personnelles'!$B$5+Smith!L$5*'Données Personnelles'!$B$6</f>
        <v>0</v>
      </c>
      <c r="N15" s="6">
        <f>Dupont!M$6*'Données Personnelles'!$B$4+Durant!M$7*'Données Personnelles'!$B$5+Smith!M$5*'Données Personnelles'!$B$6</f>
        <v>0</v>
      </c>
    </row>
    <row r="16" spans="1:14" x14ac:dyDescent="0.2">
      <c r="A16" s="5" t="s">
        <v>26</v>
      </c>
      <c r="B16" s="5">
        <v>5</v>
      </c>
      <c r="C16" s="6">
        <f>Dupont!B$7*'Données Personnelles'!$B$4+Durant!B$6*'Données Personnelles'!$B$5+Smith!B$7*'Données Personnelles'!$B$6</f>
        <v>6800</v>
      </c>
      <c r="D16" s="6">
        <f>Dupont!C$7*'Données Personnelles'!$B$4+Durant!C$6*'Données Personnelles'!$B$5+Smith!C$7*'Données Personnelles'!$B$6</f>
        <v>8600</v>
      </c>
      <c r="E16" s="6">
        <f>Dupont!D$7*'Données Personnelles'!$B$4+Durant!D$6*'Données Personnelles'!$B$5+Smith!D$7*'Données Personnelles'!$B$6</f>
        <v>13600</v>
      </c>
      <c r="F16" s="6">
        <f>Dupont!E$7*'Données Personnelles'!$B$4+Durant!E$6*'Données Personnelles'!$B$5+Smith!E$7*'Données Personnelles'!$B$6</f>
        <v>20400</v>
      </c>
      <c r="G16" s="6">
        <f>Dupont!F$7*'Données Personnelles'!$B$4+Durant!F$6*'Données Personnelles'!$B$5+Smith!F$7*'Données Personnelles'!$B$6</f>
        <v>0</v>
      </c>
      <c r="H16" s="6">
        <f>Dupont!G$7*'Données Personnelles'!$B$4+Durant!G$6*'Données Personnelles'!$B$5+Smith!G$7*'Données Personnelles'!$B$6</f>
        <v>0</v>
      </c>
      <c r="I16" s="6">
        <f>Dupont!H$7*'Données Personnelles'!$B$4+Durant!H$6*'Données Personnelles'!$B$5+Smith!H$7*'Données Personnelles'!$B$6</f>
        <v>0</v>
      </c>
      <c r="J16" s="6">
        <f>Dupont!I$7*'Données Personnelles'!$B$4+Durant!I$6*'Données Personnelles'!$B$5+Smith!I$7*'Données Personnelles'!$B$6</f>
        <v>0</v>
      </c>
      <c r="K16" s="6">
        <f>Dupont!J$7*'Données Personnelles'!$B$4+Durant!J$6*'Données Personnelles'!$B$5+Smith!J$7*'Données Personnelles'!$B$6</f>
        <v>0</v>
      </c>
      <c r="L16" s="6">
        <f>Dupont!K$7*'Données Personnelles'!$B$4+Durant!K$6*'Données Personnelles'!$B$5+Smith!K$7*'Données Personnelles'!$B$6</f>
        <v>0</v>
      </c>
      <c r="M16" s="6">
        <f>Dupont!L$7*'Données Personnelles'!$B$4+Durant!L$6*'Données Personnelles'!$B$5+Smith!L$7*'Données Personnelles'!$B$6</f>
        <v>0</v>
      </c>
      <c r="N16" s="6">
        <f>Dupont!M$7*'Données Personnelles'!$B$4+Durant!M$6*'Données Personnelles'!$B$5+Smith!M$7*'Données Personnelles'!$B$6</f>
        <v>0</v>
      </c>
    </row>
    <row r="17" spans="1:14" x14ac:dyDescent="0.2">
      <c r="A17" s="5" t="s">
        <v>28</v>
      </c>
      <c r="B17" s="5">
        <v>6</v>
      </c>
      <c r="C17" s="6">
        <f t="shared" ref="C17:N17" si="0">SUM(C13:C16)</f>
        <v>36000</v>
      </c>
      <c r="D17" s="6">
        <f t="shared" si="0"/>
        <v>39000</v>
      </c>
      <c r="E17" s="6">
        <f t="shared" si="0"/>
        <v>55200</v>
      </c>
      <c r="F17" s="6">
        <f t="shared" si="0"/>
        <v>42400</v>
      </c>
      <c r="G17" s="6">
        <f t="shared" si="0"/>
        <v>0</v>
      </c>
      <c r="H17" s="6">
        <f t="shared" si="0"/>
        <v>0</v>
      </c>
      <c r="I17" s="6">
        <f t="shared" si="0"/>
        <v>0</v>
      </c>
      <c r="J17" s="6">
        <f t="shared" si="0"/>
        <v>0</v>
      </c>
      <c r="K17" s="6">
        <f t="shared" si="0"/>
        <v>0</v>
      </c>
      <c r="L17" s="6">
        <f t="shared" si="0"/>
        <v>0</v>
      </c>
      <c r="M17" s="6">
        <f t="shared" si="0"/>
        <v>0</v>
      </c>
      <c r="N17" s="6">
        <f t="shared" si="0"/>
        <v>0</v>
      </c>
    </row>
  </sheetData>
  <sheetProtection selectLockedCells="1" selectUnlockedCells="1"/>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M17"/>
  <sheetViews>
    <sheetView workbookViewId="0">
      <selection activeCell="B28" sqref="B28"/>
    </sheetView>
  </sheetViews>
  <sheetFormatPr baseColWidth="10" defaultRowHeight="12.75" x14ac:dyDescent="0.2"/>
  <cols>
    <col min="1" max="1" width="18" customWidth="1"/>
    <col min="2" max="5" width="11.85546875" customWidth="1"/>
    <col min="6" max="9" width="6.28515625" customWidth="1"/>
    <col min="10" max="10" width="10" customWidth="1"/>
    <col min="11" max="11" width="7.5703125" customWidth="1"/>
    <col min="12" max="12" width="9.140625" customWidth="1"/>
    <col min="13" max="13" width="9.42578125" customWidth="1"/>
  </cols>
  <sheetData>
    <row r="4" spans="1:13" x14ac:dyDescent="0.2">
      <c r="A4" s="5" t="s">
        <v>34</v>
      </c>
      <c r="B4" s="5" t="s">
        <v>7</v>
      </c>
      <c r="C4" s="5" t="s">
        <v>8</v>
      </c>
      <c r="D4" s="5" t="s">
        <v>9</v>
      </c>
      <c r="E4" s="5" t="s">
        <v>10</v>
      </c>
      <c r="F4" s="5" t="s">
        <v>11</v>
      </c>
      <c r="G4" s="5" t="s">
        <v>12</v>
      </c>
      <c r="H4" s="5" t="s">
        <v>13</v>
      </c>
      <c r="I4" s="5" t="s">
        <v>14</v>
      </c>
      <c r="J4" s="5" t="s">
        <v>15</v>
      </c>
      <c r="K4" s="5" t="s">
        <v>16</v>
      </c>
      <c r="L4" s="5" t="s">
        <v>17</v>
      </c>
      <c r="M4" s="5" t="s">
        <v>18</v>
      </c>
    </row>
    <row r="5" spans="1:13" x14ac:dyDescent="0.2">
      <c r="A5" s="5" t="s">
        <v>24</v>
      </c>
      <c r="B5" s="6">
        <f>Durant!B5+Smith!B6</f>
        <v>120</v>
      </c>
      <c r="C5" s="6">
        <f>Durant!C5+Smith!C6</f>
        <v>150</v>
      </c>
      <c r="D5" s="6">
        <f>Durant!D5+Smith!D6</f>
        <v>130</v>
      </c>
      <c r="E5" s="6">
        <f>Durant!E5+Smith!E6</f>
        <v>150</v>
      </c>
      <c r="F5" s="6">
        <f>Durant!F5+Smith!F6</f>
        <v>0</v>
      </c>
      <c r="G5" s="6">
        <f>Durant!G5+Smith!G6</f>
        <v>0</v>
      </c>
      <c r="H5" s="6">
        <f>Durant!H5+Smith!H6</f>
        <v>0</v>
      </c>
      <c r="I5" s="6">
        <f>Durant!I5+Smith!I6</f>
        <v>0</v>
      </c>
      <c r="J5" s="6">
        <f>Durant!J5+Smith!J6</f>
        <v>0</v>
      </c>
      <c r="K5" s="6">
        <f>Durant!K5+Smith!K6</f>
        <v>0</v>
      </c>
      <c r="L5" s="6">
        <f>Durant!L5+Smith!L6</f>
        <v>0</v>
      </c>
      <c r="M5" s="6">
        <f>Durant!M5+Smith!M6</f>
        <v>0</v>
      </c>
    </row>
    <row r="6" spans="1:13" x14ac:dyDescent="0.2">
      <c r="A6" s="5" t="s">
        <v>25</v>
      </c>
      <c r="B6" s="6">
        <f>Dupont!B5</f>
        <v>100</v>
      </c>
      <c r="C6" s="6">
        <f>Dupont!C5</f>
        <v>50</v>
      </c>
      <c r="D6" s="6">
        <f>Dupont!D5</f>
        <v>80</v>
      </c>
      <c r="E6" s="6">
        <f>Dupont!E5</f>
        <v>50</v>
      </c>
      <c r="F6" s="6">
        <f>Dupont!F5</f>
        <v>0</v>
      </c>
      <c r="G6" s="6">
        <f>Dupont!G5</f>
        <v>0</v>
      </c>
      <c r="H6" s="6">
        <f>Dupont!H5</f>
        <v>0</v>
      </c>
      <c r="I6" s="6">
        <f>Dupont!I5</f>
        <v>0</v>
      </c>
      <c r="J6" s="6">
        <f>Dupont!J5</f>
        <v>0</v>
      </c>
      <c r="K6" s="6">
        <f>Dupont!K5</f>
        <v>0</v>
      </c>
      <c r="L6" s="6">
        <f>Dupont!L5</f>
        <v>0</v>
      </c>
      <c r="M6" s="6">
        <f>Dupont!M5</f>
        <v>0</v>
      </c>
    </row>
    <row r="7" spans="1:13" x14ac:dyDescent="0.2">
      <c r="A7" s="5" t="s">
        <v>21</v>
      </c>
      <c r="B7" s="6">
        <f>Dupont!B6+Durant!B7+Smith!B5</f>
        <v>140</v>
      </c>
      <c r="C7" s="6">
        <f>Dupont!C6+Durant!C7+Smith!C5</f>
        <v>170</v>
      </c>
      <c r="D7" s="6">
        <f>Dupont!D6+Durant!D7+Smith!D5</f>
        <v>260</v>
      </c>
      <c r="E7" s="6">
        <f>Dupont!E6+Durant!E7+Smith!E5</f>
        <v>120</v>
      </c>
      <c r="F7" s="6">
        <f>Dupont!F6+Durant!F7+Smith!F5</f>
        <v>0</v>
      </c>
      <c r="G7" s="6">
        <f>Dupont!G6+Durant!G7+Smith!G5</f>
        <v>0</v>
      </c>
      <c r="H7" s="6">
        <f>Dupont!H6+Durant!H7+Smith!H5</f>
        <v>0</v>
      </c>
      <c r="I7" s="6">
        <f>Dupont!I6+Durant!I7+Smith!I5</f>
        <v>0</v>
      </c>
      <c r="J7" s="6">
        <f>Dupont!J6+Durant!J7+Smith!J5</f>
        <v>0</v>
      </c>
      <c r="K7" s="6">
        <f>Dupont!K6+Durant!K7+Smith!K5</f>
        <v>0</v>
      </c>
      <c r="L7" s="6">
        <f>Dupont!L6+Durant!L7+Smith!L5</f>
        <v>0</v>
      </c>
      <c r="M7" s="6">
        <f>Dupont!M6+Durant!M7+Smith!M5</f>
        <v>0</v>
      </c>
    </row>
    <row r="8" spans="1:13" x14ac:dyDescent="0.2">
      <c r="A8" s="5" t="s">
        <v>26</v>
      </c>
      <c r="B8" s="6">
        <f>Dupont!B7+Durant!B6+Smith!B7</f>
        <v>90</v>
      </c>
      <c r="C8" s="6">
        <f>Dupont!C7+Durant!C6+Smith!C7</f>
        <v>115</v>
      </c>
      <c r="D8" s="6">
        <f>Dupont!D7+Durant!D6+Smith!D7</f>
        <v>190</v>
      </c>
      <c r="E8" s="6">
        <f>Dupont!E7+Durant!E6+Smith!E7</f>
        <v>200</v>
      </c>
      <c r="F8" s="6">
        <f>Dupont!F7+Durant!F6+Smith!F7</f>
        <v>0</v>
      </c>
      <c r="G8" s="6">
        <f>Dupont!G7+Durant!G6+Smith!G7</f>
        <v>0</v>
      </c>
      <c r="H8" s="6">
        <f>Dupont!H7+Durant!H6+Smith!H7</f>
        <v>0</v>
      </c>
      <c r="I8" s="6">
        <f>Dupont!I7+Durant!I6+Smith!I7</f>
        <v>0</v>
      </c>
      <c r="J8" s="6">
        <f>Dupont!J7+Durant!J6+Smith!J7</f>
        <v>0</v>
      </c>
      <c r="K8" s="6">
        <f>Dupont!K7+Durant!K6+Smith!K7</f>
        <v>0</v>
      </c>
      <c r="L8" s="6">
        <f>Dupont!L7+Durant!L6+Smith!L7</f>
        <v>0</v>
      </c>
      <c r="M8" s="6">
        <f>Dupont!M7+Durant!M6+Smith!M7</f>
        <v>0</v>
      </c>
    </row>
    <row r="12" spans="1:13" x14ac:dyDescent="0.2">
      <c r="A12" s="5" t="s">
        <v>27</v>
      </c>
      <c r="B12" s="5" t="s">
        <v>7</v>
      </c>
      <c r="C12" s="5" t="s">
        <v>8</v>
      </c>
      <c r="D12" s="5" t="s">
        <v>9</v>
      </c>
      <c r="E12" s="5" t="s">
        <v>10</v>
      </c>
      <c r="F12" s="5" t="s">
        <v>11</v>
      </c>
      <c r="G12" s="5" t="s">
        <v>12</v>
      </c>
      <c r="H12" s="5" t="s">
        <v>13</v>
      </c>
      <c r="I12" s="5" t="s">
        <v>14</v>
      </c>
      <c r="J12" s="5" t="s">
        <v>15</v>
      </c>
      <c r="K12" s="5" t="s">
        <v>16</v>
      </c>
      <c r="L12" s="5" t="s">
        <v>17</v>
      </c>
      <c r="M12" s="5" t="s">
        <v>18</v>
      </c>
    </row>
    <row r="13" spans="1:13" x14ac:dyDescent="0.2">
      <c r="A13" s="5" t="s">
        <v>24</v>
      </c>
      <c r="B13" s="6">
        <f>Durant!B$5*'Données Personnelles'!$B$5+Smith!B$6*'Données Personnelles'!$B$6</f>
        <v>13600</v>
      </c>
      <c r="C13" s="6">
        <f>Durant!C$5*'Données Personnelles'!$B$5+Smith!C$6*'Données Personnelles'!$B$6</f>
        <v>16800</v>
      </c>
      <c r="D13" s="6">
        <f>Durant!D$5*'Données Personnelles'!$B$5+Smith!D$6*'Données Personnelles'!$B$6</f>
        <v>14800</v>
      </c>
      <c r="E13" s="6">
        <f>Durant!E$5*'Données Personnelles'!$B$5+Smith!E$6*'Données Personnelles'!$B$6</f>
        <v>12400</v>
      </c>
      <c r="F13" s="6">
        <f>Durant!F$5*'Données Personnelles'!$B$5+Smith!F$6*'Données Personnelles'!$B$6</f>
        <v>0</v>
      </c>
      <c r="G13" s="6">
        <f>Durant!G$5*'Données Personnelles'!$B$5+Smith!G$6*'Données Personnelles'!$B$6</f>
        <v>0</v>
      </c>
      <c r="H13" s="6">
        <f>Durant!H$5*'Données Personnelles'!$B$5+Smith!H$6*'Données Personnelles'!$B$6</f>
        <v>0</v>
      </c>
      <c r="I13" s="6">
        <f>Durant!I$5*'Données Personnelles'!$B$5+Smith!I$6*'Données Personnelles'!$B$6</f>
        <v>0</v>
      </c>
      <c r="J13" s="6">
        <f>Durant!J$5*'Données Personnelles'!$B$5+Smith!J$6*'Données Personnelles'!$B$6</f>
        <v>0</v>
      </c>
      <c r="K13" s="6">
        <f>Durant!K$5*'Données Personnelles'!$B$5+Smith!K$6*'Données Personnelles'!$B$6</f>
        <v>0</v>
      </c>
      <c r="L13" s="6">
        <f>Durant!L$5*'Données Personnelles'!$B$5+Smith!L$6*'Données Personnelles'!$B$6</f>
        <v>0</v>
      </c>
      <c r="M13" s="6">
        <f>Durant!M$5*'Données Personnelles'!$B$5+Smith!M$6*'Données Personnelles'!$B$6</f>
        <v>0</v>
      </c>
    </row>
    <row r="14" spans="1:13" x14ac:dyDescent="0.2">
      <c r="A14" s="5" t="s">
        <v>25</v>
      </c>
      <c r="B14" s="6">
        <f>B6*'Données Personnelles'!$B$4</f>
        <v>4000</v>
      </c>
      <c r="C14" s="6">
        <f>C6*'Données Personnelles'!$B$4</f>
        <v>2000</v>
      </c>
      <c r="D14" s="6">
        <f>D6*'Données Personnelles'!$B$4</f>
        <v>3200</v>
      </c>
      <c r="E14" s="6">
        <f>E6*'Données Personnelles'!$B$4</f>
        <v>2000</v>
      </c>
      <c r="F14" s="6">
        <f>F6*'Données Personnelles'!$B$4</f>
        <v>0</v>
      </c>
      <c r="G14" s="6">
        <f>G6*'Données Personnelles'!$B$4</f>
        <v>0</v>
      </c>
      <c r="H14" s="6">
        <f>H6*'Données Personnelles'!$B$4</f>
        <v>0</v>
      </c>
      <c r="I14" s="6">
        <f>I6*'Données Personnelles'!$B$4</f>
        <v>0</v>
      </c>
      <c r="J14" s="6">
        <f>J6*'Données Personnelles'!$B$4</f>
        <v>0</v>
      </c>
      <c r="K14" s="6">
        <f>K6*'Données Personnelles'!$B$4</f>
        <v>0</v>
      </c>
      <c r="L14" s="6">
        <f>L6*'Données Personnelles'!$B$4</f>
        <v>0</v>
      </c>
      <c r="M14" s="6">
        <f>M6*'Données Personnelles'!$B$4</f>
        <v>0</v>
      </c>
    </row>
    <row r="15" spans="1:13" x14ac:dyDescent="0.2">
      <c r="A15" s="5" t="s">
        <v>21</v>
      </c>
      <c r="B15" s="6">
        <f>Dupont!B$6*'Données Personnelles'!$B$4+Durant!B$7*'Données Personnelles'!$B$5+Smith!B$5*'Données Personnelles'!$B$6</f>
        <v>11600</v>
      </c>
      <c r="C15" s="6">
        <f>Dupont!C$6*'Données Personnelles'!$B$4+Durant!C$7*'Données Personnelles'!$B$5+Smith!C$5*'Données Personnelles'!$B$6</f>
        <v>11600</v>
      </c>
      <c r="D15" s="6">
        <f>Dupont!D$6*'Données Personnelles'!$B$4+Durant!D$7*'Données Personnelles'!$B$5+Smith!D$5*'Données Personnelles'!$B$6</f>
        <v>23600</v>
      </c>
      <c r="E15" s="6">
        <f>Dupont!E$6*'Données Personnelles'!$B$4+Durant!E$7*'Données Personnelles'!$B$5+Smith!E$5*'Données Personnelles'!$B$6</f>
        <v>7600</v>
      </c>
      <c r="F15" s="6">
        <f>Dupont!F$6*'Données Personnelles'!$B$4+Durant!F$7*'Données Personnelles'!$B$5+Smith!F$5*'Données Personnelles'!$B$6</f>
        <v>0</v>
      </c>
      <c r="G15" s="6">
        <f>Dupont!G$6*'Données Personnelles'!$B$4+Durant!G$7*'Données Personnelles'!$B$5+Smith!G$5*'Données Personnelles'!$B$6</f>
        <v>0</v>
      </c>
      <c r="H15" s="6">
        <f>Dupont!H$6*'Données Personnelles'!$B$4+Durant!H$7*'Données Personnelles'!$B$5+Smith!H$5*'Données Personnelles'!$B$6</f>
        <v>0</v>
      </c>
      <c r="I15" s="6">
        <f>Dupont!I$6*'Données Personnelles'!$B$4+Durant!I$7*'Données Personnelles'!$B$5+Smith!I$5*'Données Personnelles'!$B$6</f>
        <v>0</v>
      </c>
      <c r="J15" s="6">
        <f>Dupont!J$6*'Données Personnelles'!$B$4+Durant!J$7*'Données Personnelles'!$B$5+Smith!J$5*'Données Personnelles'!$B$6</f>
        <v>0</v>
      </c>
      <c r="K15" s="6">
        <f>Dupont!K$6*'Données Personnelles'!$B$4+Durant!K$7*'Données Personnelles'!$B$5+Smith!K$5*'Données Personnelles'!$B$6</f>
        <v>0</v>
      </c>
      <c r="L15" s="6">
        <f>Dupont!L$6*'Données Personnelles'!$B$4+Durant!L$7*'Données Personnelles'!$B$5+Smith!L$5*'Données Personnelles'!$B$6</f>
        <v>0</v>
      </c>
      <c r="M15" s="6">
        <f>Dupont!M$6*'Données Personnelles'!$B$4+Durant!M$7*'Données Personnelles'!$B$5+Smith!M$5*'Données Personnelles'!$B$6</f>
        <v>0</v>
      </c>
    </row>
    <row r="16" spans="1:13" x14ac:dyDescent="0.2">
      <c r="A16" s="5" t="s">
        <v>26</v>
      </c>
      <c r="B16" s="6">
        <f>Dupont!B$7*'Données Personnelles'!$B$4+Durant!B$6*'Données Personnelles'!$B$5+Smith!B$7*'Données Personnelles'!$B$6</f>
        <v>6800</v>
      </c>
      <c r="C16" s="6">
        <f>Dupont!C$7*'Données Personnelles'!$B$4+Durant!C$6*'Données Personnelles'!$B$5+Smith!C$7*'Données Personnelles'!$B$6</f>
        <v>8600</v>
      </c>
      <c r="D16" s="6">
        <f>Dupont!D$7*'Données Personnelles'!$B$4+Durant!D$6*'Données Personnelles'!$B$5+Smith!D$7*'Données Personnelles'!$B$6</f>
        <v>13600</v>
      </c>
      <c r="E16" s="6">
        <f>Dupont!E$7*'Données Personnelles'!$B$4+Durant!E$6*'Données Personnelles'!$B$5+Smith!E$7*'Données Personnelles'!$B$6</f>
        <v>20400</v>
      </c>
      <c r="F16" s="6">
        <f>Dupont!F$7*'Données Personnelles'!$B$4+Durant!F$6*'Données Personnelles'!$B$5+Smith!F$7*'Données Personnelles'!$B$6</f>
        <v>0</v>
      </c>
      <c r="G16" s="6">
        <f>Dupont!G$7*'Données Personnelles'!$B$4+Durant!G$6*'Données Personnelles'!$B$5+Smith!G$7*'Données Personnelles'!$B$6</f>
        <v>0</v>
      </c>
      <c r="H16" s="6">
        <f>Dupont!H$7*'Données Personnelles'!$B$4+Durant!H$6*'Données Personnelles'!$B$5+Smith!H$7*'Données Personnelles'!$B$6</f>
        <v>0</v>
      </c>
      <c r="I16" s="6">
        <f>Dupont!I$7*'Données Personnelles'!$B$4+Durant!I$6*'Données Personnelles'!$B$5+Smith!I$7*'Données Personnelles'!$B$6</f>
        <v>0</v>
      </c>
      <c r="J16" s="6">
        <f>Dupont!J$7*'Données Personnelles'!$B$4+Durant!J$6*'Données Personnelles'!$B$5+Smith!J$7*'Données Personnelles'!$B$6</f>
        <v>0</v>
      </c>
      <c r="K16" s="6">
        <f>Dupont!K$7*'Données Personnelles'!$B$4+Durant!K$6*'Données Personnelles'!$B$5+Smith!K$7*'Données Personnelles'!$B$6</f>
        <v>0</v>
      </c>
      <c r="L16" s="6">
        <f>Dupont!L$7*'Données Personnelles'!$B$4+Durant!L$6*'Données Personnelles'!$B$5+Smith!L$7*'Données Personnelles'!$B$6</f>
        <v>0</v>
      </c>
      <c r="M16" s="6">
        <f>Dupont!M$7*'Données Personnelles'!$B$4+Durant!M$6*'Données Personnelles'!$B$5+Smith!M$7*'Données Personnelles'!$B$6</f>
        <v>0</v>
      </c>
    </row>
    <row r="17" spans="1:13" x14ac:dyDescent="0.2">
      <c r="A17" s="5" t="s">
        <v>28</v>
      </c>
      <c r="B17" s="6">
        <f t="shared" ref="B17:M17" si="0">SUM(B13:B16)</f>
        <v>36000</v>
      </c>
      <c r="C17" s="6">
        <f t="shared" si="0"/>
        <v>39000</v>
      </c>
      <c r="D17" s="6">
        <f t="shared" si="0"/>
        <v>55200</v>
      </c>
      <c r="E17" s="6">
        <f t="shared" si="0"/>
        <v>42400</v>
      </c>
      <c r="F17" s="6">
        <f t="shared" si="0"/>
        <v>0</v>
      </c>
      <c r="G17" s="6">
        <f t="shared" si="0"/>
        <v>0</v>
      </c>
      <c r="H17" s="6">
        <f t="shared" si="0"/>
        <v>0</v>
      </c>
      <c r="I17" s="6">
        <f t="shared" si="0"/>
        <v>0</v>
      </c>
      <c r="J17" s="6">
        <f t="shared" si="0"/>
        <v>0</v>
      </c>
      <c r="K17" s="6">
        <f t="shared" si="0"/>
        <v>0</v>
      </c>
      <c r="L17" s="6">
        <f t="shared" si="0"/>
        <v>0</v>
      </c>
      <c r="M17" s="6">
        <f t="shared" si="0"/>
        <v>0</v>
      </c>
    </row>
  </sheetData>
  <sheetProtection selectLockedCells="1" selectUnlockedCells="1"/>
  <pageMargins left="0.74791666666666667" right="0.74791666666666667" top="0.98402777777777772" bottom="0.98402777777777772" header="0.51180555555555551" footer="0.51180555555555551"/>
  <pageSetup paperSize="9" firstPageNumber="0" orientation="portrait" horizontalDpi="300" verticalDpi="30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M16" sqref="M16"/>
    </sheetView>
  </sheetViews>
  <sheetFormatPr baseColWidth="10" defaultRowHeight="23.25" customHeight="1" x14ac:dyDescent="0.2"/>
  <cols>
    <col min="1" max="1" width="22.5703125" bestFit="1" customWidth="1"/>
    <col min="2" max="2" width="7.5703125" customWidth="1"/>
    <col min="3" max="3" width="7.42578125" customWidth="1"/>
    <col min="4" max="4" width="5.85546875" customWidth="1"/>
    <col min="5" max="6" width="5.140625" customWidth="1"/>
    <col min="7" max="7" width="4.85546875" customWidth="1"/>
    <col min="8" max="8" width="5.7109375" customWidth="1"/>
    <col min="9" max="9" width="4.85546875" customWidth="1"/>
    <col min="10" max="10" width="10.42578125" customWidth="1"/>
    <col min="11" max="11" width="7.7109375" customWidth="1"/>
    <col min="12" max="12" width="9.7109375" customWidth="1"/>
    <col min="13" max="13" width="10" customWidth="1"/>
  </cols>
  <sheetData>
    <row r="1" spans="1:13" ht="12.75" x14ac:dyDescent="0.2">
      <c r="A1" t="s">
        <v>29</v>
      </c>
      <c r="B1" t="s">
        <v>4</v>
      </c>
    </row>
    <row r="2" spans="1:13" ht="14.25" customHeight="1" x14ac:dyDescent="0.2">
      <c r="A2" t="s">
        <v>32</v>
      </c>
    </row>
    <row r="4" spans="1:13" ht="12.75" x14ac:dyDescent="0.2">
      <c r="A4" s="8" t="s">
        <v>30</v>
      </c>
      <c r="B4" s="8" t="s">
        <v>7</v>
      </c>
      <c r="C4" s="8" t="s">
        <v>8</v>
      </c>
      <c r="D4" s="8" t="s">
        <v>9</v>
      </c>
      <c r="E4" s="8" t="s">
        <v>10</v>
      </c>
      <c r="F4" s="8" t="s">
        <v>11</v>
      </c>
      <c r="G4" s="8" t="s">
        <v>12</v>
      </c>
      <c r="H4" s="8" t="s">
        <v>13</v>
      </c>
      <c r="I4" s="8" t="s">
        <v>14</v>
      </c>
      <c r="J4" s="8" t="s">
        <v>15</v>
      </c>
      <c r="K4" s="8" t="s">
        <v>16</v>
      </c>
      <c r="L4" s="8" t="s">
        <v>17</v>
      </c>
      <c r="M4" s="8" t="s">
        <v>18</v>
      </c>
    </row>
    <row r="5" spans="1:13" ht="12.75" x14ac:dyDescent="0.2">
      <c r="A5" s="9" t="s">
        <v>25</v>
      </c>
      <c r="B5" s="10">
        <v>100</v>
      </c>
      <c r="C5" s="11">
        <v>50</v>
      </c>
      <c r="D5" s="11">
        <v>80</v>
      </c>
      <c r="E5" s="11">
        <v>50</v>
      </c>
      <c r="F5" s="10">
        <v>0</v>
      </c>
      <c r="G5" s="10">
        <v>0</v>
      </c>
      <c r="H5" s="10">
        <v>0</v>
      </c>
      <c r="I5" s="10">
        <v>0</v>
      </c>
      <c r="J5" s="10">
        <v>0</v>
      </c>
      <c r="K5" s="10">
        <v>0</v>
      </c>
      <c r="L5" s="10">
        <v>0</v>
      </c>
      <c r="M5" s="10">
        <v>0</v>
      </c>
    </row>
    <row r="6" spans="1:13" ht="12.75" x14ac:dyDescent="0.2">
      <c r="A6" s="9" t="s">
        <v>21</v>
      </c>
      <c r="B6" s="10">
        <v>20</v>
      </c>
      <c r="C6" s="11">
        <v>80</v>
      </c>
      <c r="D6" s="11">
        <v>40</v>
      </c>
      <c r="E6" s="11">
        <v>80</v>
      </c>
      <c r="F6" s="10">
        <v>0</v>
      </c>
      <c r="G6" s="10">
        <v>0</v>
      </c>
      <c r="H6" s="10">
        <v>0</v>
      </c>
      <c r="I6" s="10">
        <v>0</v>
      </c>
      <c r="J6" s="10">
        <v>0</v>
      </c>
      <c r="K6" s="10">
        <v>0</v>
      </c>
      <c r="L6" s="10">
        <v>0</v>
      </c>
      <c r="M6" s="10">
        <v>0</v>
      </c>
    </row>
    <row r="7" spans="1:13" ht="12.75" x14ac:dyDescent="0.2">
      <c r="A7" s="9" t="s">
        <v>26</v>
      </c>
      <c r="B7" s="10">
        <v>30</v>
      </c>
      <c r="C7" s="11">
        <v>25</v>
      </c>
      <c r="D7" s="11">
        <v>60</v>
      </c>
      <c r="E7" s="11">
        <v>30</v>
      </c>
      <c r="F7" s="10">
        <v>0</v>
      </c>
      <c r="G7" s="10">
        <v>0</v>
      </c>
      <c r="H7" s="10">
        <v>0</v>
      </c>
      <c r="I7" s="10">
        <v>0</v>
      </c>
      <c r="J7" s="10">
        <v>0</v>
      </c>
      <c r="K7" s="10">
        <v>0</v>
      </c>
      <c r="L7" s="10">
        <v>0</v>
      </c>
      <c r="M7" s="10">
        <v>0</v>
      </c>
    </row>
    <row r="8" spans="1:13" ht="12.75" x14ac:dyDescent="0.2">
      <c r="A8" s="9"/>
      <c r="B8" s="10"/>
      <c r="C8" s="11"/>
      <c r="D8" s="11"/>
      <c r="E8" s="11"/>
      <c r="F8" s="10"/>
      <c r="G8" s="10"/>
      <c r="H8" s="10"/>
      <c r="I8" s="10"/>
      <c r="J8" s="10"/>
      <c r="K8" s="10"/>
      <c r="L8" s="10"/>
      <c r="M8" s="10"/>
    </row>
    <row r="9" spans="1:13" ht="12.75" x14ac:dyDescent="0.2">
      <c r="A9" s="9" t="s">
        <v>31</v>
      </c>
      <c r="B9" s="10">
        <f t="shared" ref="B9:M9" si="0">SUM(B5:B8)</f>
        <v>150</v>
      </c>
      <c r="C9" s="11">
        <f t="shared" si="0"/>
        <v>155</v>
      </c>
      <c r="D9" s="11">
        <f t="shared" si="0"/>
        <v>180</v>
      </c>
      <c r="E9" s="11">
        <f t="shared" si="0"/>
        <v>160</v>
      </c>
      <c r="F9" s="10">
        <f t="shared" si="0"/>
        <v>0</v>
      </c>
      <c r="G9" s="10">
        <f t="shared" si="0"/>
        <v>0</v>
      </c>
      <c r="H9" s="10">
        <f t="shared" si="0"/>
        <v>0</v>
      </c>
      <c r="I9" s="10">
        <f t="shared" si="0"/>
        <v>0</v>
      </c>
      <c r="J9" s="10">
        <f t="shared" si="0"/>
        <v>0</v>
      </c>
      <c r="K9" s="10">
        <f t="shared" si="0"/>
        <v>0</v>
      </c>
      <c r="L9" s="10">
        <f t="shared" si="0"/>
        <v>0</v>
      </c>
      <c r="M9" s="10">
        <f t="shared" si="0"/>
        <v>0</v>
      </c>
    </row>
  </sheetData>
  <sheetProtection selectLockedCells="1" selectUnlockedCells="1"/>
  <dataValidations count="1">
    <dataValidation type="whole" allowBlank="1" showInputMessage="1" showErrorMessage="1" sqref="B5:M7">
      <formula1>0</formula1>
      <formula2>200</formula2>
    </dataValidation>
  </dataValidations>
  <pageMargins left="0.74791666666666667" right="0.74791666666666667" top="0.98402777777777772" bottom="0.98402777777777772" header="0.51180555555555551" footer="0.51180555555555551"/>
  <pageSetup paperSize="9" firstPageNumber="0" orientation="portrait" horizontalDpi="300" verticalDpi="300"/>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 Personnelles'!$C$4:$C$5</xm:f>
          </x14:formula1>
          <xm:sqref>B2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D9" sqref="D9"/>
    </sheetView>
  </sheetViews>
  <sheetFormatPr baseColWidth="10" defaultRowHeight="12.75" x14ac:dyDescent="0.2"/>
  <cols>
    <col min="1" max="1" width="22.5703125" bestFit="1" customWidth="1"/>
    <col min="2" max="2" width="10.42578125" customWidth="1"/>
    <col min="3" max="3" width="7.7109375" customWidth="1"/>
    <col min="4" max="4" width="7" customWidth="1"/>
    <col min="5" max="5" width="6.7109375" customWidth="1"/>
    <col min="6" max="6" width="7.140625" customWidth="1"/>
    <col min="7" max="7" width="6" customWidth="1"/>
    <col min="8" max="8" width="7" customWidth="1"/>
    <col min="9" max="9" width="4.85546875" customWidth="1"/>
    <col min="10" max="10" width="10" customWidth="1"/>
    <col min="11" max="11" width="7.5703125" customWidth="1"/>
    <col min="12" max="12" width="9.140625" customWidth="1"/>
    <col min="13" max="13" width="9.42578125" customWidth="1"/>
    <col min="14" max="14" width="6.5703125" customWidth="1"/>
    <col min="15" max="15" width="6.42578125" customWidth="1"/>
  </cols>
  <sheetData>
    <row r="1" spans="1:13" x14ac:dyDescent="0.2">
      <c r="A1" t="s">
        <v>29</v>
      </c>
      <c r="B1" t="s">
        <v>5</v>
      </c>
    </row>
    <row r="2" spans="1:13" x14ac:dyDescent="0.2">
      <c r="A2" t="s">
        <v>32</v>
      </c>
    </row>
    <row r="4" spans="1:13" s="1" customFormat="1" x14ac:dyDescent="0.2">
      <c r="A4" s="3" t="s">
        <v>30</v>
      </c>
      <c r="B4" s="3" t="s">
        <v>7</v>
      </c>
      <c r="C4" s="3" t="s">
        <v>8</v>
      </c>
      <c r="D4" s="3" t="s">
        <v>9</v>
      </c>
      <c r="E4" s="3" t="s">
        <v>10</v>
      </c>
      <c r="F4" s="3" t="s">
        <v>11</v>
      </c>
      <c r="G4" s="3" t="s">
        <v>12</v>
      </c>
      <c r="H4" s="3" t="s">
        <v>13</v>
      </c>
      <c r="I4" s="3" t="s">
        <v>14</v>
      </c>
      <c r="J4" s="3" t="s">
        <v>15</v>
      </c>
      <c r="K4" s="3" t="s">
        <v>16</v>
      </c>
      <c r="L4" s="3" t="s">
        <v>17</v>
      </c>
      <c r="M4" s="3" t="s">
        <v>18</v>
      </c>
    </row>
    <row r="5" spans="1:13" x14ac:dyDescent="0.2">
      <c r="A5" t="s">
        <v>24</v>
      </c>
      <c r="B5">
        <v>100</v>
      </c>
      <c r="C5">
        <v>120</v>
      </c>
      <c r="D5">
        <v>110</v>
      </c>
      <c r="E5">
        <v>10</v>
      </c>
      <c r="F5">
        <v>0</v>
      </c>
      <c r="G5">
        <v>0</v>
      </c>
      <c r="H5">
        <v>0</v>
      </c>
      <c r="I5">
        <v>0</v>
      </c>
      <c r="J5">
        <v>0</v>
      </c>
      <c r="K5">
        <v>0</v>
      </c>
      <c r="L5">
        <v>0</v>
      </c>
      <c r="M5">
        <v>0</v>
      </c>
    </row>
    <row r="6" spans="1:13" x14ac:dyDescent="0.2">
      <c r="A6" t="s">
        <v>26</v>
      </c>
      <c r="B6">
        <v>20</v>
      </c>
      <c r="C6">
        <v>10</v>
      </c>
      <c r="D6">
        <v>20</v>
      </c>
      <c r="E6">
        <v>140</v>
      </c>
      <c r="F6">
        <v>0</v>
      </c>
      <c r="G6">
        <v>0</v>
      </c>
      <c r="H6">
        <v>0</v>
      </c>
      <c r="I6">
        <v>0</v>
      </c>
      <c r="J6">
        <v>0</v>
      </c>
      <c r="K6">
        <v>0</v>
      </c>
      <c r="L6">
        <v>0</v>
      </c>
      <c r="M6">
        <v>0</v>
      </c>
    </row>
    <row r="7" spans="1:13" x14ac:dyDescent="0.2">
      <c r="A7" t="s">
        <v>21</v>
      </c>
      <c r="B7">
        <v>30</v>
      </c>
      <c r="C7">
        <v>30</v>
      </c>
      <c r="D7">
        <v>110</v>
      </c>
      <c r="E7">
        <v>30</v>
      </c>
      <c r="F7">
        <v>0</v>
      </c>
      <c r="G7">
        <v>0</v>
      </c>
      <c r="H7">
        <v>0</v>
      </c>
      <c r="I7">
        <v>0</v>
      </c>
      <c r="J7">
        <v>0</v>
      </c>
      <c r="K7">
        <v>0</v>
      </c>
      <c r="L7">
        <v>0</v>
      </c>
      <c r="M7">
        <v>0</v>
      </c>
    </row>
    <row r="9" spans="1:13" x14ac:dyDescent="0.2">
      <c r="A9" t="s">
        <v>31</v>
      </c>
      <c r="B9">
        <f t="shared" ref="B9:M9" si="0">SUM(B5:B8)</f>
        <v>150</v>
      </c>
      <c r="C9">
        <f t="shared" si="0"/>
        <v>160</v>
      </c>
      <c r="D9">
        <f t="shared" si="0"/>
        <v>240</v>
      </c>
      <c r="E9">
        <f t="shared" si="0"/>
        <v>180</v>
      </c>
      <c r="F9">
        <f t="shared" si="0"/>
        <v>0</v>
      </c>
      <c r="G9">
        <f t="shared" si="0"/>
        <v>0</v>
      </c>
      <c r="H9">
        <f t="shared" si="0"/>
        <v>0</v>
      </c>
      <c r="I9">
        <f t="shared" si="0"/>
        <v>0</v>
      </c>
      <c r="J9">
        <f t="shared" si="0"/>
        <v>0</v>
      </c>
      <c r="K9">
        <f t="shared" si="0"/>
        <v>0</v>
      </c>
      <c r="L9">
        <f t="shared" si="0"/>
        <v>0</v>
      </c>
      <c r="M9">
        <f t="shared" si="0"/>
        <v>0</v>
      </c>
    </row>
  </sheetData>
  <sheetProtection selectLockedCells="1" selectUnlockedCells="1"/>
  <dataValidations count="1">
    <dataValidation type="whole" allowBlank="1" showInputMessage="1" showErrorMessage="1" sqref="B5:M7">
      <formula1>0</formula1>
      <formula2>200</formula2>
    </dataValidation>
  </dataValidations>
  <pageMargins left="0.74791666666666667" right="0.74791666666666667" top="0.98402777777777772" bottom="0.98402777777777772" header="0.51180555555555551" footer="0.51180555555555551"/>
  <pageSetup firstPageNumber="0" orientation="portrait" horizontalDpi="300" verticalDpi="300"/>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 Personnelles'!$C$4:$C$5</xm:f>
          </x14:formula1>
          <xm:sqref>B2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C13" sqref="C13"/>
    </sheetView>
  </sheetViews>
  <sheetFormatPr baseColWidth="10" defaultRowHeight="12.75" x14ac:dyDescent="0.2"/>
  <cols>
    <col min="1" max="1" width="22.5703125" bestFit="1" customWidth="1"/>
    <col min="3" max="3" width="7" customWidth="1"/>
    <col min="4" max="4" width="5.7109375" customWidth="1"/>
    <col min="5" max="5" width="5.140625" customWidth="1"/>
    <col min="6" max="6" width="4" customWidth="1"/>
    <col min="7" max="7" width="4.28515625" customWidth="1"/>
    <col min="8" max="8" width="5.7109375" customWidth="1"/>
    <col min="9" max="9" width="4.85546875" customWidth="1"/>
    <col min="10" max="10" width="10" customWidth="1"/>
    <col min="11" max="11" width="7.5703125" customWidth="1"/>
    <col min="12" max="12" width="9.85546875" customWidth="1"/>
    <col min="13" max="13" width="10.140625" customWidth="1"/>
  </cols>
  <sheetData>
    <row r="1" spans="1:13" x14ac:dyDescent="0.2">
      <c r="A1" t="s">
        <v>29</v>
      </c>
      <c r="B1" t="s">
        <v>6</v>
      </c>
    </row>
    <row r="2" spans="1:13" x14ac:dyDescent="0.2">
      <c r="A2" t="s">
        <v>32</v>
      </c>
    </row>
    <row r="4" spans="1:13" x14ac:dyDescent="0.2">
      <c r="A4" s="3" t="s">
        <v>30</v>
      </c>
      <c r="B4" s="3" t="s">
        <v>7</v>
      </c>
      <c r="C4" s="3" t="s">
        <v>8</v>
      </c>
      <c r="D4" s="3" t="s">
        <v>9</v>
      </c>
      <c r="E4" s="3" t="s">
        <v>10</v>
      </c>
      <c r="F4" s="3" t="s">
        <v>11</v>
      </c>
      <c r="G4" s="3" t="s">
        <v>12</v>
      </c>
      <c r="H4" s="3" t="s">
        <v>13</v>
      </c>
      <c r="I4" s="3" t="s">
        <v>14</v>
      </c>
      <c r="J4" s="3" t="s">
        <v>15</v>
      </c>
      <c r="K4" s="3" t="s">
        <v>16</v>
      </c>
      <c r="L4" s="3" t="s">
        <v>17</v>
      </c>
      <c r="M4" s="3" t="s">
        <v>18</v>
      </c>
    </row>
    <row r="5" spans="1:13" x14ac:dyDescent="0.2">
      <c r="A5" t="s">
        <v>21</v>
      </c>
      <c r="B5">
        <v>90</v>
      </c>
      <c r="C5">
        <v>60</v>
      </c>
      <c r="D5">
        <v>110</v>
      </c>
      <c r="E5">
        <v>10</v>
      </c>
      <c r="F5">
        <v>0</v>
      </c>
      <c r="G5">
        <v>0</v>
      </c>
      <c r="H5">
        <v>0</v>
      </c>
      <c r="I5">
        <v>0</v>
      </c>
      <c r="J5">
        <v>0</v>
      </c>
      <c r="K5">
        <v>0</v>
      </c>
      <c r="L5">
        <v>0</v>
      </c>
      <c r="M5">
        <v>0</v>
      </c>
    </row>
    <row r="6" spans="1:13" x14ac:dyDescent="0.2">
      <c r="A6" t="s">
        <v>24</v>
      </c>
      <c r="B6">
        <v>20</v>
      </c>
      <c r="C6">
        <v>30</v>
      </c>
      <c r="D6">
        <v>20</v>
      </c>
      <c r="E6">
        <v>140</v>
      </c>
      <c r="F6">
        <v>0</v>
      </c>
      <c r="G6">
        <v>0</v>
      </c>
      <c r="H6">
        <v>0</v>
      </c>
      <c r="I6">
        <v>0</v>
      </c>
      <c r="J6">
        <v>0</v>
      </c>
      <c r="K6">
        <v>0</v>
      </c>
      <c r="L6">
        <v>0</v>
      </c>
      <c r="M6">
        <v>0</v>
      </c>
    </row>
    <row r="7" spans="1:13" x14ac:dyDescent="0.2">
      <c r="A7" t="s">
        <v>26</v>
      </c>
      <c r="B7">
        <v>40</v>
      </c>
      <c r="C7">
        <v>80</v>
      </c>
      <c r="D7">
        <v>110</v>
      </c>
      <c r="E7">
        <v>30</v>
      </c>
      <c r="F7">
        <v>0</v>
      </c>
      <c r="G7">
        <v>0</v>
      </c>
      <c r="H7">
        <v>0</v>
      </c>
      <c r="I7">
        <v>0</v>
      </c>
      <c r="J7">
        <v>0</v>
      </c>
      <c r="K7">
        <v>0</v>
      </c>
      <c r="L7">
        <v>0</v>
      </c>
      <c r="M7">
        <v>0</v>
      </c>
    </row>
    <row r="9" spans="1:13" x14ac:dyDescent="0.2">
      <c r="A9" t="s">
        <v>31</v>
      </c>
      <c r="B9">
        <f t="shared" ref="B9:M9" si="0">SUM(B5:B8)</f>
        <v>150</v>
      </c>
      <c r="C9">
        <f t="shared" si="0"/>
        <v>170</v>
      </c>
      <c r="D9">
        <f t="shared" si="0"/>
        <v>240</v>
      </c>
      <c r="E9">
        <f t="shared" si="0"/>
        <v>180</v>
      </c>
      <c r="F9">
        <f t="shared" si="0"/>
        <v>0</v>
      </c>
      <c r="G9">
        <f t="shared" si="0"/>
        <v>0</v>
      </c>
      <c r="H9">
        <f t="shared" si="0"/>
        <v>0</v>
      </c>
      <c r="I9">
        <f t="shared" si="0"/>
        <v>0</v>
      </c>
      <c r="J9">
        <f t="shared" si="0"/>
        <v>0</v>
      </c>
      <c r="K9">
        <f t="shared" si="0"/>
        <v>0</v>
      </c>
      <c r="L9">
        <f t="shared" si="0"/>
        <v>0</v>
      </c>
      <c r="M9">
        <f t="shared" si="0"/>
        <v>0</v>
      </c>
    </row>
  </sheetData>
  <sheetProtection selectLockedCells="1" selectUnlockedCells="1"/>
  <dataValidations count="1">
    <dataValidation type="whole" allowBlank="1" showInputMessage="1" showErrorMessage="1" sqref="B5:M7">
      <formula1>0</formula1>
      <formula2>200</formula2>
    </dataValidation>
  </dataValidations>
  <pageMargins left="0.74791666666666667" right="0.74791666666666667" top="0.98402777777777772" bottom="0.98402777777777772" header="0.51180555555555551" footer="0.51180555555555551"/>
  <pageSetup firstPageNumber="0" orientation="portrait" horizontalDpi="300" verticalDpi="300"/>
  <headerFooter alignWithMargins="0"/>
  <extLst>
    <ext xmlns:x14="http://schemas.microsoft.com/office/spreadsheetml/2009/9/main" uri="{CCE6A557-97BC-4b89-ADB6-D9C93CAAB3DF}">
      <x14:dataValidations xmlns:xm="http://schemas.microsoft.com/office/excel/2006/main" count="1">
        <x14:dataValidation type="list" allowBlank="1" showInputMessage="1" showErrorMessage="1">
          <x14:formula1>
            <xm:f>'Données Personnelles'!$C$4:$C$5</xm:f>
          </x14:formula1>
          <xm:sqref>B2</xm:sqref>
        </x14:dataValidation>
      </x14:dataValidation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Enoncé</vt:lpstr>
      <vt:lpstr>Données Personnelles</vt:lpstr>
      <vt:lpstr>Bilan horaire Personnels</vt:lpstr>
      <vt:lpstr>Recapitulatif projet</vt:lpstr>
      <vt:lpstr>Bilan Projet</vt:lpstr>
      <vt:lpstr>Bilan Projet II</vt:lpstr>
      <vt:lpstr>Dupont</vt:lpstr>
      <vt:lpstr>Durant</vt:lpstr>
      <vt:lpstr>Smith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berger</dc:creator>
  <cp:lastModifiedBy>Pagé Sylvain</cp:lastModifiedBy>
  <cp:revision>0</cp:revision>
  <cp:lastPrinted>1601-01-01T00:00:00Z</cp:lastPrinted>
  <dcterms:created xsi:type="dcterms:W3CDTF">2011-05-16T11:46:20Z</dcterms:created>
  <dcterms:modified xsi:type="dcterms:W3CDTF">2021-08-27T19:11:20Z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cb6f2d91-c2f1-4fe4-a3e9-12fefe6b9d5a</vt:lpwstr>
  </property>
</Properties>
</file>