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activeX/activeX5.xml" ContentType="application/vnd.ms-office.activeX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/>
  <bookViews>
    <workbookView xWindow="0" yWindow="0" windowWidth="7515" windowHeight="4635" activeTab="7"/>
  </bookViews>
  <sheets>
    <sheet name="IMPAIRE" sheetId="1" r:id="rId1"/>
    <sheet name="Feuil1" sheetId="2" r:id="rId2"/>
    <sheet name="S40" sheetId="3" r:id="rId3"/>
    <sheet name="43" sheetId="5" r:id="rId4"/>
    <sheet name="44" sheetId="6" r:id="rId5"/>
    <sheet name="45" sheetId="14" r:id="rId6"/>
    <sheet name="46" sheetId="16" r:id="rId7"/>
    <sheet name="47" sheetId="17" r:id="rId8"/>
    <sheet name="Feuil4" sheetId="18" r:id="rId9"/>
  </sheets>
  <definedNames>
    <definedName name="Plage_A" localSheetId="5">'45'!$B$9:$M$10</definedName>
    <definedName name="Plage_A" localSheetId="6">'46'!$B$9:$M$10</definedName>
    <definedName name="Plage_A" localSheetId="7">'47'!$B$9:$M$10</definedName>
    <definedName name="Plage_A" localSheetId="2">'S40'!$B$9:$M$10</definedName>
    <definedName name="Plage_A">IMPAIRE!$B$9:$M$10</definedName>
    <definedName name="Plage_B" localSheetId="5">'45'!#REF!</definedName>
    <definedName name="Plage_B" localSheetId="6">'46'!#REF!</definedName>
    <definedName name="Plage_B" localSheetId="7">'47'!#REF!</definedName>
    <definedName name="Plage_B" localSheetId="2">'S40'!#REF!</definedName>
    <definedName name="Plage_B">IMPAIRE!#REF!</definedName>
    <definedName name="Plage_C" localSheetId="5">'45'!#REF!</definedName>
    <definedName name="Plage_C" localSheetId="6">'46'!#REF!</definedName>
    <definedName name="Plage_C" localSheetId="7">'47'!#REF!</definedName>
    <definedName name="Plage_C" localSheetId="2">'S40'!#REF!</definedName>
    <definedName name="Plage_C">IMPAIRE!#REF!</definedName>
    <definedName name="Plage_D" localSheetId="5">'45'!#REF!</definedName>
    <definedName name="Plage_D" localSheetId="6">'46'!#REF!</definedName>
    <definedName name="Plage_D" localSheetId="7">'47'!#REF!</definedName>
    <definedName name="Plage_D" localSheetId="2">'S40'!#REF!</definedName>
    <definedName name="Plage_D">IMPAIRE!#REF!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7"/>
  <c r="L6" l="1"/>
  <c r="C6" s="1"/>
  <c r="O6"/>
  <c r="L32"/>
  <c r="J32"/>
  <c r="H32"/>
  <c r="F32"/>
  <c r="D32"/>
  <c r="B32"/>
  <c r="A32"/>
  <c r="L31"/>
  <c r="J31"/>
  <c r="H31"/>
  <c r="F31"/>
  <c r="D31"/>
  <c r="B31"/>
  <c r="A31" s="1"/>
  <c r="L26"/>
  <c r="J26"/>
  <c r="H26"/>
  <c r="F26"/>
  <c r="D26"/>
  <c r="B26"/>
  <c r="L25"/>
  <c r="J25"/>
  <c r="H25"/>
  <c r="F25"/>
  <c r="D25"/>
  <c r="B25"/>
  <c r="L20"/>
  <c r="J20"/>
  <c r="H20"/>
  <c r="F20"/>
  <c r="D20"/>
  <c r="B20"/>
  <c r="A20" s="1"/>
  <c r="L19"/>
  <c r="J19"/>
  <c r="H19"/>
  <c r="F19"/>
  <c r="D19"/>
  <c r="B19"/>
  <c r="L14"/>
  <c r="J14"/>
  <c r="H14"/>
  <c r="F14"/>
  <c r="D14"/>
  <c r="B14"/>
  <c r="A14" s="1"/>
  <c r="L13"/>
  <c r="J13"/>
  <c r="H13"/>
  <c r="F13"/>
  <c r="D13"/>
  <c r="B13"/>
  <c r="L32" i="16"/>
  <c r="J32"/>
  <c r="H32"/>
  <c r="F32"/>
  <c r="D32"/>
  <c r="B32"/>
  <c r="L31"/>
  <c r="J31"/>
  <c r="H31"/>
  <c r="F31"/>
  <c r="D31"/>
  <c r="B31"/>
  <c r="L26"/>
  <c r="J26"/>
  <c r="H26"/>
  <c r="A26" s="1"/>
  <c r="A25" s="1"/>
  <c r="F26"/>
  <c r="D26"/>
  <c r="B26"/>
  <c r="L25"/>
  <c r="J25"/>
  <c r="H25"/>
  <c r="F25"/>
  <c r="D25"/>
  <c r="B25"/>
  <c r="L20"/>
  <c r="J20"/>
  <c r="H20"/>
  <c r="F20"/>
  <c r="D20"/>
  <c r="B20"/>
  <c r="A20" s="1"/>
  <c r="L19"/>
  <c r="J19"/>
  <c r="H19"/>
  <c r="F19"/>
  <c r="D19"/>
  <c r="B19"/>
  <c r="L14"/>
  <c r="J14"/>
  <c r="H14"/>
  <c r="F14"/>
  <c r="D14"/>
  <c r="B14"/>
  <c r="A14" s="1"/>
  <c r="L13"/>
  <c r="J13"/>
  <c r="H13"/>
  <c r="F13"/>
  <c r="D13"/>
  <c r="B13"/>
  <c r="L6"/>
  <c r="H6"/>
  <c r="A19" i="17" l="1"/>
  <c r="A26"/>
  <c r="A25" s="1"/>
  <c r="A13"/>
  <c r="A32" i="16"/>
  <c r="A31" s="1"/>
  <c r="A19"/>
  <c r="A13"/>
  <c r="L32" i="14"/>
  <c r="J32"/>
  <c r="H32"/>
  <c r="F32"/>
  <c r="D32"/>
  <c r="B32"/>
  <c r="A32" s="1"/>
  <c r="L31"/>
  <c r="J31"/>
  <c r="H31"/>
  <c r="F31"/>
  <c r="D31"/>
  <c r="L26"/>
  <c r="J26"/>
  <c r="H26"/>
  <c r="F26"/>
  <c r="D26"/>
  <c r="B26"/>
  <c r="A26" s="1"/>
  <c r="L25"/>
  <c r="J25"/>
  <c r="H25"/>
  <c r="F25"/>
  <c r="D25"/>
  <c r="B25"/>
  <c r="L20"/>
  <c r="J20"/>
  <c r="H20"/>
  <c r="F20"/>
  <c r="D20"/>
  <c r="B20"/>
  <c r="A20" s="1"/>
  <c r="L19"/>
  <c r="J19"/>
  <c r="H19"/>
  <c r="F19"/>
  <c r="D19"/>
  <c r="B19"/>
  <c r="L14"/>
  <c r="J14"/>
  <c r="H14"/>
  <c r="F14"/>
  <c r="D14"/>
  <c r="B14"/>
  <c r="A14" s="1"/>
  <c r="L13"/>
  <c r="J13"/>
  <c r="H13"/>
  <c r="F13"/>
  <c r="D13"/>
  <c r="B13"/>
  <c r="L6"/>
  <c r="H6"/>
  <c r="A25" l="1"/>
  <c r="A13"/>
  <c r="A19"/>
  <c r="A31"/>
  <c r="A31" i="1"/>
  <c r="A25"/>
  <c r="A19"/>
  <c r="B19" i="6" l="1"/>
  <c r="D19"/>
  <c r="F19"/>
  <c r="H19"/>
  <c r="J19"/>
  <c r="L19"/>
  <c r="B20"/>
  <c r="D20"/>
  <c r="F20"/>
  <c r="H20"/>
  <c r="J20"/>
  <c r="L20"/>
  <c r="L32" l="1"/>
  <c r="J32"/>
  <c r="H32"/>
  <c r="F32"/>
  <c r="D32"/>
  <c r="B32"/>
  <c r="A32" s="1"/>
  <c r="L31"/>
  <c r="J31"/>
  <c r="H31"/>
  <c r="F31"/>
  <c r="D31"/>
  <c r="B31"/>
  <c r="L26"/>
  <c r="J26"/>
  <c r="A26" s="1"/>
  <c r="A25" s="1"/>
  <c r="H26"/>
  <c r="F26"/>
  <c r="D26"/>
  <c r="B26"/>
  <c r="L25"/>
  <c r="J25"/>
  <c r="H25"/>
  <c r="F25"/>
  <c r="D25"/>
  <c r="B25"/>
  <c r="A20"/>
  <c r="L14"/>
  <c r="J14"/>
  <c r="H14"/>
  <c r="F14"/>
  <c r="D14"/>
  <c r="B14"/>
  <c r="L13"/>
  <c r="J13"/>
  <c r="H13"/>
  <c r="F13"/>
  <c r="D13"/>
  <c r="B13"/>
  <c r="L6"/>
  <c r="H6"/>
  <c r="A31" l="1"/>
  <c r="A14"/>
  <c r="A19"/>
  <c r="A13"/>
  <c r="L32" i="5"/>
  <c r="J32"/>
  <c r="H32"/>
  <c r="F32"/>
  <c r="D32"/>
  <c r="B32"/>
  <c r="A32" s="1"/>
  <c r="L31"/>
  <c r="J31"/>
  <c r="H31"/>
  <c r="F31"/>
  <c r="D31"/>
  <c r="B31"/>
  <c r="A31" s="1"/>
  <c r="L26"/>
  <c r="J26"/>
  <c r="A26" s="1"/>
  <c r="H26"/>
  <c r="F26"/>
  <c r="D26"/>
  <c r="B26"/>
  <c r="L25"/>
  <c r="J25"/>
  <c r="H25"/>
  <c r="F25"/>
  <c r="D25"/>
  <c r="B25"/>
  <c r="A25"/>
  <c r="L20"/>
  <c r="J20"/>
  <c r="H20"/>
  <c r="F20"/>
  <c r="A20" s="1"/>
  <c r="D20"/>
  <c r="B20"/>
  <c r="L19"/>
  <c r="J19"/>
  <c r="H19"/>
  <c r="F19"/>
  <c r="D19"/>
  <c r="B19"/>
  <c r="L14"/>
  <c r="J14"/>
  <c r="H14"/>
  <c r="F14"/>
  <c r="D14"/>
  <c r="B14"/>
  <c r="A14" s="1"/>
  <c r="L13"/>
  <c r="J13"/>
  <c r="H13"/>
  <c r="F13"/>
  <c r="D13"/>
  <c r="B13"/>
  <c r="L6"/>
  <c r="H6"/>
  <c r="A19" l="1"/>
  <c r="A13"/>
  <c r="L32" i="1"/>
  <c r="J32"/>
  <c r="H32"/>
  <c r="F32"/>
  <c r="D32"/>
  <c r="B32"/>
  <c r="L26"/>
  <c r="J26"/>
  <c r="H26"/>
  <c r="F26"/>
  <c r="D26"/>
  <c r="B26"/>
  <c r="L20"/>
  <c r="J20"/>
  <c r="H20"/>
  <c r="F20"/>
  <c r="D20"/>
  <c r="B20"/>
  <c r="L14"/>
  <c r="J14"/>
  <c r="H14"/>
  <c r="F14"/>
  <c r="D14"/>
  <c r="L32" i="3"/>
  <c r="J32"/>
  <c r="H32"/>
  <c r="F32"/>
  <c r="D32"/>
  <c r="B32"/>
  <c r="L26"/>
  <c r="J26"/>
  <c r="H26"/>
  <c r="F26"/>
  <c r="D26"/>
  <c r="B26"/>
  <c r="L20"/>
  <c r="J20"/>
  <c r="H20"/>
  <c r="F20"/>
  <c r="D20"/>
  <c r="B20"/>
  <c r="L14"/>
  <c r="J14"/>
  <c r="H14"/>
  <c r="F14"/>
  <c r="D14"/>
  <c r="L31" l="1"/>
  <c r="J31"/>
  <c r="H31"/>
  <c r="F31"/>
  <c r="D31"/>
  <c r="B31"/>
  <c r="L25"/>
  <c r="J25"/>
  <c r="H25"/>
  <c r="F25"/>
  <c r="D25"/>
  <c r="B25"/>
  <c r="L19"/>
  <c r="J19"/>
  <c r="H19"/>
  <c r="F19"/>
  <c r="D19"/>
  <c r="B19"/>
  <c r="A19" s="1"/>
  <c r="B14"/>
  <c r="L13"/>
  <c r="J13"/>
  <c r="H13"/>
  <c r="F13"/>
  <c r="D13"/>
  <c r="B13"/>
  <c r="L6"/>
  <c r="H6"/>
  <c r="A31" l="1"/>
  <c r="A14"/>
  <c r="A13" s="1"/>
  <c r="A25"/>
  <c r="A32"/>
  <c r="A26"/>
  <c r="A20"/>
  <c r="D31" i="1"/>
  <c r="F31"/>
  <c r="H31"/>
  <c r="J31"/>
  <c r="B31"/>
  <c r="B19"/>
  <c r="B14"/>
  <c r="L13"/>
  <c r="J13"/>
  <c r="H13"/>
  <c r="F13"/>
  <c r="D13"/>
  <c r="B13"/>
  <c r="L31"/>
  <c r="A26"/>
  <c r="L25"/>
  <c r="J25"/>
  <c r="H25"/>
  <c r="F25"/>
  <c r="D25"/>
  <c r="B25"/>
  <c r="A32" l="1"/>
  <c r="A14"/>
  <c r="A13" s="1"/>
  <c r="A20"/>
  <c r="L6"/>
  <c r="H6"/>
  <c r="L19" l="1"/>
  <c r="J19"/>
  <c r="H19"/>
  <c r="F19"/>
  <c r="D19"/>
</calcChain>
</file>

<file path=xl/sharedStrings.xml><?xml version="1.0" encoding="utf-8"?>
<sst xmlns="http://schemas.openxmlformats.org/spreadsheetml/2006/main" count="300" uniqueCount="44">
  <si>
    <t>LUNDI</t>
  </si>
  <si>
    <t>MARDI</t>
  </si>
  <si>
    <t>MERCREDI</t>
  </si>
  <si>
    <t>JEUDI</t>
  </si>
  <si>
    <t>VENDREDI</t>
  </si>
  <si>
    <t>SAMEDI</t>
  </si>
  <si>
    <t>NOM</t>
  </si>
  <si>
    <t>SEMAINE</t>
  </si>
  <si>
    <t>N°</t>
  </si>
  <si>
    <t xml:space="preserve">du </t>
  </si>
  <si>
    <t>RTT</t>
  </si>
  <si>
    <t>SIGNATURE</t>
  </si>
  <si>
    <t xml:space="preserve">au </t>
  </si>
  <si>
    <t>à la remise</t>
  </si>
  <si>
    <t>fin de sem.</t>
  </si>
  <si>
    <t>Abs injustifiée</t>
  </si>
  <si>
    <t>Arrêt Maladie</t>
  </si>
  <si>
    <t>Repos</t>
  </si>
  <si>
    <t>Congé payé</t>
  </si>
  <si>
    <t>Formation</t>
  </si>
  <si>
    <t>Férié travaillé</t>
  </si>
  <si>
    <t>Absent</t>
  </si>
  <si>
    <t>Présent</t>
  </si>
  <si>
    <t>Trajet</t>
  </si>
  <si>
    <t>Récup</t>
  </si>
  <si>
    <t>Jour férié</t>
  </si>
  <si>
    <t>ROMAIN</t>
  </si>
  <si>
    <t>DAVID</t>
  </si>
  <si>
    <t>LAURENT</t>
  </si>
  <si>
    <t>JEREMY</t>
  </si>
  <si>
    <t>PLANNING GOME</t>
  </si>
  <si>
    <t>Cette semaine le tour de sécurité du rayon est réalisé par :</t>
  </si>
  <si>
    <t>temps de pause de 20 minutes pour 6h travaillées</t>
  </si>
  <si>
    <t>JOUR FERIE ET RTT 7h48</t>
  </si>
  <si>
    <t>CONGE PAYE 7h00</t>
  </si>
  <si>
    <t>LYDIE</t>
  </si>
  <si>
    <t>ESTELLE</t>
  </si>
  <si>
    <t>CAROLINE</t>
  </si>
  <si>
    <t>MARIE LAURE</t>
  </si>
  <si>
    <t>PLANNING CAISSE</t>
  </si>
  <si>
    <t>NICOLE</t>
  </si>
  <si>
    <t>Cassette secu 10h</t>
  </si>
  <si>
    <t xml:space="preserve">Perm </t>
  </si>
  <si>
    <t>Perm/binome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</si>
</sst>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ddd\ dd\ mmmm"/>
    <numFmt numFmtId="165" formatCode="[$-F400]h:mm:ss\ AM/PM"/>
  </numFmts>
  <fonts count="2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3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3"/>
      <name val="Calibri"/>
      <family val="2"/>
    </font>
    <font>
      <sz val="12"/>
      <color theme="1"/>
      <name val="Calibri"/>
      <family val="2"/>
    </font>
    <font>
      <b/>
      <sz val="18"/>
      <color theme="3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</font>
    <font>
      <b/>
      <sz val="10"/>
      <color theme="3"/>
      <name val="Calibri"/>
      <family val="2"/>
    </font>
    <font>
      <b/>
      <sz val="36"/>
      <color theme="1"/>
      <name val="Calibri"/>
      <family val="2"/>
    </font>
    <font>
      <b/>
      <sz val="72"/>
      <color theme="3"/>
      <name val="Calibri"/>
      <family val="2"/>
    </font>
    <font>
      <b/>
      <sz val="72"/>
      <color theme="9" tint="0.39997558519241921"/>
      <name val="Calibri"/>
      <family val="2"/>
    </font>
    <font>
      <b/>
      <sz val="10"/>
      <color theme="1"/>
      <name val="Calibri"/>
      <family val="2"/>
    </font>
    <font>
      <b/>
      <sz val="72"/>
      <color rgb="FFB258EA"/>
      <name val="Calibri"/>
      <family val="2"/>
    </font>
    <font>
      <b/>
      <sz val="72"/>
      <color rgb="FFFF99FF"/>
      <name val="Calibri"/>
      <family val="2"/>
    </font>
    <font>
      <b/>
      <sz val="11"/>
      <name val="Calibri"/>
      <family val="2"/>
    </font>
    <font>
      <b/>
      <sz val="1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565E5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10" fillId="0" borderId="0" applyFont="0" applyFill="0" applyBorder="0" applyAlignment="0" applyProtection="0"/>
  </cellStyleXfs>
  <cellXfs count="190">
    <xf numFmtId="0" fontId="0" fillId="0" borderId="0" xfId="0"/>
    <xf numFmtId="0" fontId="3" fillId="2" borderId="0" xfId="0" applyFont="1" applyFill="1" applyBorder="1" applyAlignment="1" applyProtection="1">
      <alignment horizontal="center" vertical="center"/>
    </xf>
    <xf numFmtId="1" fontId="9" fillId="2" borderId="0" xfId="0" applyNumberFormat="1" applyFont="1" applyFill="1" applyBorder="1" applyAlignment="1" applyProtection="1">
      <alignment horizontal="center" vertical="center"/>
    </xf>
    <xf numFmtId="46" fontId="4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165" fontId="0" fillId="0" borderId="0" xfId="0" applyNumberFormat="1"/>
    <xf numFmtId="20" fontId="3" fillId="0" borderId="1" xfId="0" applyNumberFormat="1" applyFont="1" applyFill="1" applyBorder="1" applyAlignment="1" applyProtection="1">
      <alignment horizontal="center" vertical="center"/>
      <protection locked="0"/>
    </xf>
    <xf numFmtId="46" fontId="3" fillId="0" borderId="5" xfId="0" applyNumberFormat="1" applyFont="1" applyFill="1" applyBorder="1" applyAlignment="1" applyProtection="1">
      <alignment horizontal="center" vertical="center"/>
    </xf>
    <xf numFmtId="43" fontId="4" fillId="0" borderId="1" xfId="2" applyFont="1" applyFill="1" applyBorder="1" applyAlignment="1" applyProtection="1">
      <alignment horizontal="center" vertical="center"/>
    </xf>
    <xf numFmtId="20" fontId="4" fillId="0" borderId="1" xfId="0" applyNumberFormat="1" applyFont="1" applyFill="1" applyBorder="1" applyAlignment="1" applyProtection="1">
      <alignment horizontal="center" vertical="center"/>
    </xf>
    <xf numFmtId="46" fontId="9" fillId="2" borderId="7" xfId="0" applyNumberFormat="1" applyFont="1" applyFill="1" applyBorder="1" applyAlignment="1" applyProtection="1">
      <alignment horizontal="center" vertical="center"/>
    </xf>
    <xf numFmtId="1" fontId="9" fillId="0" borderId="8" xfId="0" applyNumberFormat="1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vertical="center"/>
    </xf>
    <xf numFmtId="0" fontId="4" fillId="0" borderId="9" xfId="0" applyFont="1" applyFill="1" applyBorder="1" applyAlignment="1" applyProtection="1">
      <alignment vertical="center"/>
    </xf>
    <xf numFmtId="0" fontId="1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 applyProtection="1">
      <alignment horizontal="center" vertical="center"/>
    </xf>
    <xf numFmtId="165" fontId="9" fillId="0" borderId="5" xfId="0" applyNumberFormat="1" applyFont="1" applyFill="1" applyBorder="1" applyAlignment="1" applyProtection="1">
      <alignment horizontal="center" vertical="center"/>
    </xf>
    <xf numFmtId="165" fontId="9" fillId="0" borderId="1" xfId="0" applyNumberFormat="1" applyFont="1" applyFill="1" applyBorder="1" applyAlignment="1" applyProtection="1">
      <alignment horizontal="center" vertical="center"/>
    </xf>
    <xf numFmtId="165" fontId="9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" vertical="center"/>
    </xf>
    <xf numFmtId="0" fontId="12" fillId="4" borderId="1" xfId="0" applyFont="1" applyFill="1" applyBorder="1" applyAlignment="1" applyProtection="1">
      <alignment horizontal="center" vertical="center"/>
    </xf>
    <xf numFmtId="0" fontId="12" fillId="4" borderId="6" xfId="0" applyFont="1" applyFill="1" applyBorder="1" applyAlignment="1" applyProtection="1">
      <alignment horizontal="center" vertical="center"/>
    </xf>
    <xf numFmtId="46" fontId="3" fillId="4" borderId="5" xfId="0" applyNumberFormat="1" applyFont="1" applyFill="1" applyBorder="1" applyAlignment="1" applyProtection="1">
      <alignment horizontal="center" vertical="center"/>
    </xf>
    <xf numFmtId="165" fontId="9" fillId="4" borderId="5" xfId="0" applyNumberFormat="1" applyFont="1" applyFill="1" applyBorder="1" applyAlignment="1" applyProtection="1">
      <alignment horizontal="center" vertical="center"/>
    </xf>
    <xf numFmtId="20" fontId="3" fillId="4" borderId="1" xfId="0" applyNumberFormat="1" applyFont="1" applyFill="1" applyBorder="1" applyAlignment="1" applyProtection="1">
      <alignment horizontal="center" vertical="center"/>
      <protection locked="0"/>
    </xf>
    <xf numFmtId="43" fontId="4" fillId="4" borderId="1" xfId="2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20" fontId="4" fillId="4" borderId="1" xfId="0" applyNumberFormat="1" applyFont="1" applyFill="1" applyBorder="1" applyAlignment="1" applyProtection="1">
      <alignment horizontal="center" vertical="center"/>
    </xf>
    <xf numFmtId="20" fontId="3" fillId="2" borderId="1" xfId="0" applyNumberFormat="1" applyFont="1" applyFill="1" applyBorder="1" applyAlignment="1" applyProtection="1">
      <alignment horizontal="center" vertical="center"/>
      <protection locked="0"/>
    </xf>
    <xf numFmtId="43" fontId="4" fillId="2" borderId="1" xfId="2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16" fillId="5" borderId="1" xfId="0" applyFont="1" applyFill="1" applyBorder="1" applyAlignment="1" applyProtection="1">
      <alignment horizontal="center" vertical="center"/>
    </xf>
    <xf numFmtId="0" fontId="16" fillId="5" borderId="6" xfId="0" applyFont="1" applyFill="1" applyBorder="1" applyAlignment="1" applyProtection="1">
      <alignment horizontal="center" vertical="center"/>
    </xf>
    <xf numFmtId="46" fontId="16" fillId="5" borderId="5" xfId="0" applyNumberFormat="1" applyFont="1" applyFill="1" applyBorder="1" applyAlignment="1" applyProtection="1">
      <alignment horizontal="center" vertical="center"/>
    </xf>
    <xf numFmtId="165" fontId="16" fillId="5" borderId="5" xfId="0" applyNumberFormat="1" applyFont="1" applyFill="1" applyBorder="1" applyAlignment="1" applyProtection="1">
      <alignment horizontal="center" vertical="center"/>
    </xf>
    <xf numFmtId="20" fontId="3" fillId="5" borderId="1" xfId="0" applyNumberFormat="1" applyFont="1" applyFill="1" applyBorder="1" applyAlignment="1" applyProtection="1">
      <alignment horizontal="center" vertical="center"/>
      <protection locked="0"/>
    </xf>
    <xf numFmtId="43" fontId="4" fillId="5" borderId="1" xfId="2" applyFont="1" applyFill="1" applyBorder="1" applyAlignment="1" applyProtection="1">
      <alignment horizontal="center" vertical="center"/>
    </xf>
    <xf numFmtId="20" fontId="4" fillId="5" borderId="1" xfId="0" applyNumberFormat="1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20" fontId="3" fillId="6" borderId="1" xfId="0" applyNumberFormat="1" applyFont="1" applyFill="1" applyBorder="1" applyAlignment="1" applyProtection="1">
      <alignment horizontal="center" vertical="center"/>
      <protection locked="0"/>
    </xf>
    <xf numFmtId="43" fontId="4" fillId="6" borderId="1" xfId="2" applyFont="1" applyFill="1" applyBorder="1" applyAlignment="1" applyProtection="1">
      <alignment horizontal="center" vertical="center"/>
    </xf>
    <xf numFmtId="20" fontId="4" fillId="6" borderId="1" xfId="0" applyNumberFormat="1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20" fontId="3" fillId="7" borderId="1" xfId="0" applyNumberFormat="1" applyFont="1" applyFill="1" applyBorder="1" applyAlignment="1" applyProtection="1">
      <alignment horizontal="center" vertical="center"/>
      <protection locked="0"/>
    </xf>
    <xf numFmtId="43" fontId="4" fillId="7" borderId="1" xfId="2" applyFont="1" applyFill="1" applyBorder="1" applyAlignment="1" applyProtection="1">
      <alignment horizontal="center" vertical="center"/>
    </xf>
    <xf numFmtId="20" fontId="4" fillId="7" borderId="1" xfId="0" applyNumberFormat="1" applyFont="1" applyFill="1" applyBorder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center"/>
    </xf>
    <xf numFmtId="0" fontId="16" fillId="7" borderId="6" xfId="0" applyFont="1" applyFill="1" applyBorder="1" applyAlignment="1" applyProtection="1">
      <alignment horizontal="center" vertical="center"/>
    </xf>
    <xf numFmtId="46" fontId="16" fillId="7" borderId="5" xfId="0" applyNumberFormat="1" applyFont="1" applyFill="1" applyBorder="1" applyAlignment="1" applyProtection="1">
      <alignment horizontal="center" vertical="center"/>
    </xf>
    <xf numFmtId="165" fontId="16" fillId="7" borderId="5" xfId="0" applyNumberFormat="1" applyFont="1" applyFill="1" applyBorder="1" applyAlignment="1" applyProtection="1">
      <alignment horizontal="center" vertical="center"/>
    </xf>
    <xf numFmtId="165" fontId="9" fillId="7" borderId="1" xfId="0" applyNumberFormat="1" applyFont="1" applyFill="1" applyBorder="1" applyAlignment="1" applyProtection="1">
      <alignment horizontal="center" vertical="center"/>
    </xf>
    <xf numFmtId="2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20" fontId="3" fillId="9" borderId="1" xfId="0" applyNumberFormat="1" applyFont="1" applyFill="1" applyBorder="1" applyAlignment="1" applyProtection="1">
      <alignment horizontal="center" vertical="center"/>
      <protection locked="0"/>
    </xf>
    <xf numFmtId="0" fontId="4" fillId="9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0" fontId="16" fillId="7" borderId="5" xfId="1" applyFont="1" applyFill="1" applyBorder="1" applyAlignment="1" applyProtection="1">
      <alignment horizontal="center" vertical="center"/>
    </xf>
    <xf numFmtId="0" fontId="3" fillId="8" borderId="1" xfId="1" applyFont="1" applyFill="1" applyBorder="1" applyAlignment="1" applyProtection="1">
      <alignment horizontal="center" vertical="center"/>
    </xf>
    <xf numFmtId="0" fontId="3" fillId="0" borderId="18" xfId="1" applyFont="1" applyFill="1" applyBorder="1" applyAlignment="1" applyProtection="1">
      <alignment horizontal="center" vertical="center"/>
    </xf>
    <xf numFmtId="0" fontId="3" fillId="0" borderId="19" xfId="1" applyFont="1" applyFill="1" applyBorder="1" applyAlignment="1" applyProtection="1">
      <alignment horizontal="center" vertical="center"/>
    </xf>
    <xf numFmtId="0" fontId="3" fillId="0" borderId="23" xfId="1" applyFont="1" applyFill="1" applyBorder="1" applyAlignment="1" applyProtection="1">
      <alignment horizontal="center" vertical="center"/>
    </xf>
    <xf numFmtId="0" fontId="3" fillId="0" borderId="24" xfId="1" applyFont="1" applyFill="1" applyBorder="1" applyAlignment="1" applyProtection="1">
      <alignment horizontal="center" vertical="center"/>
    </xf>
    <xf numFmtId="0" fontId="3" fillId="0" borderId="12" xfId="1" applyFont="1" applyFill="1" applyBorder="1" applyAlignment="1" applyProtection="1">
      <alignment horizontal="center" vertical="center"/>
    </xf>
    <xf numFmtId="0" fontId="3" fillId="0" borderId="13" xfId="1" applyFont="1" applyFill="1" applyBorder="1" applyAlignment="1" applyProtection="1">
      <alignment horizontal="center" vertical="center"/>
    </xf>
    <xf numFmtId="0" fontId="3" fillId="6" borderId="18" xfId="1" applyFont="1" applyFill="1" applyBorder="1" applyAlignment="1" applyProtection="1">
      <alignment horizontal="center" vertical="center"/>
    </xf>
    <xf numFmtId="0" fontId="3" fillId="6" borderId="19" xfId="1" applyFont="1" applyFill="1" applyBorder="1" applyAlignment="1" applyProtection="1">
      <alignment horizontal="center" vertical="center"/>
    </xf>
    <xf numFmtId="0" fontId="3" fillId="6" borderId="23" xfId="1" applyFont="1" applyFill="1" applyBorder="1" applyAlignment="1" applyProtection="1">
      <alignment horizontal="center" vertical="center"/>
    </xf>
    <xf numFmtId="0" fontId="3" fillId="6" borderId="24" xfId="1" applyFont="1" applyFill="1" applyBorder="1" applyAlignment="1" applyProtection="1">
      <alignment horizontal="center" vertical="center"/>
    </xf>
    <xf numFmtId="0" fontId="3" fillId="6" borderId="12" xfId="1" applyFont="1" applyFill="1" applyBorder="1" applyAlignment="1" applyProtection="1">
      <alignment horizontal="center" vertical="center"/>
    </xf>
    <xf numFmtId="0" fontId="3" fillId="6" borderId="13" xfId="1" applyFont="1" applyFill="1" applyBorder="1" applyAlignment="1" applyProtection="1">
      <alignment horizontal="center" vertical="center"/>
    </xf>
    <xf numFmtId="20" fontId="6" fillId="7" borderId="1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0" fontId="7" fillId="2" borderId="0" xfId="0" applyFont="1" applyFill="1" applyBorder="1" applyAlignment="1" applyProtection="1">
      <alignment horizontal="left" vertical="center"/>
    </xf>
    <xf numFmtId="46" fontId="16" fillId="7" borderId="14" xfId="0" applyNumberFormat="1" applyFont="1" applyFill="1" applyBorder="1" applyAlignment="1" applyProtection="1">
      <alignment horizontal="center" vertical="center"/>
    </xf>
    <xf numFmtId="46" fontId="16" fillId="7" borderId="15" xfId="0" applyNumberFormat="1" applyFont="1" applyFill="1" applyBorder="1" applyAlignment="1" applyProtection="1">
      <alignment horizontal="center" vertical="center"/>
    </xf>
    <xf numFmtId="46" fontId="16" fillId="7" borderId="16" xfId="0" applyNumberFormat="1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 vertical="center"/>
    </xf>
    <xf numFmtId="0" fontId="4" fillId="0" borderId="21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 applyProtection="1">
      <alignment horizontal="center" vertical="center"/>
    </xf>
    <xf numFmtId="20" fontId="6" fillId="0" borderId="1" xfId="0" applyNumberFormat="1" applyFont="1" applyFill="1" applyBorder="1" applyAlignment="1" applyProtection="1">
      <alignment horizontal="center" vertical="center"/>
    </xf>
    <xf numFmtId="0" fontId="16" fillId="7" borderId="3" xfId="0" applyFont="1" applyFill="1" applyBorder="1" applyAlignment="1" applyProtection="1">
      <alignment horizontal="center" vertical="center"/>
    </xf>
    <xf numFmtId="0" fontId="16" fillId="7" borderId="4" xfId="0" applyFont="1" applyFill="1" applyBorder="1" applyAlignment="1" applyProtection="1">
      <alignment horizontal="center" vertical="center"/>
    </xf>
    <xf numFmtId="0" fontId="3" fillId="6" borderId="1" xfId="1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center" vertical="center"/>
    </xf>
    <xf numFmtId="164" fontId="8" fillId="0" borderId="0" xfId="0" quotePrefix="1" applyNumberFormat="1" applyFont="1" applyAlignment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</xf>
    <xf numFmtId="0" fontId="17" fillId="2" borderId="0" xfId="0" applyFont="1" applyFill="1" applyBorder="1" applyAlignment="1" applyProtection="1">
      <alignment horizontal="center" vertical="center"/>
    </xf>
    <xf numFmtId="164" fontId="8" fillId="0" borderId="0" xfId="0" quotePrefix="1" applyNumberFormat="1" applyFont="1" applyBorder="1" applyAlignment="1">
      <alignment horizontal="center" vertical="center"/>
    </xf>
    <xf numFmtId="0" fontId="16" fillId="7" borderId="2" xfId="1" applyFont="1" applyFill="1" applyBorder="1" applyAlignment="1" applyProtection="1">
      <alignment horizontal="center" vertical="center"/>
    </xf>
    <xf numFmtId="0" fontId="16" fillId="7" borderId="3" xfId="1" applyFont="1" applyFill="1" applyBorder="1" applyAlignment="1" applyProtection="1">
      <alignment horizontal="center" vertical="center"/>
    </xf>
    <xf numFmtId="0" fontId="16" fillId="7" borderId="1" xfId="1" applyFont="1" applyFill="1" applyBorder="1" applyAlignment="1" applyProtection="1">
      <alignment horizontal="center" vertical="center"/>
    </xf>
    <xf numFmtId="0" fontId="5" fillId="0" borderId="18" xfId="1" applyFont="1" applyFill="1" applyBorder="1" applyAlignment="1" applyProtection="1">
      <alignment horizontal="center" vertical="center"/>
    </xf>
    <xf numFmtId="0" fontId="5" fillId="0" borderId="19" xfId="1" applyFont="1" applyFill="1" applyBorder="1" applyAlignment="1" applyProtection="1">
      <alignment horizontal="center" vertical="center"/>
    </xf>
    <xf numFmtId="0" fontId="5" fillId="0" borderId="23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2" xfId="1" applyFont="1" applyFill="1" applyBorder="1" applyAlignment="1" applyProtection="1">
      <alignment horizontal="center" vertical="center"/>
    </xf>
    <xf numFmtId="0" fontId="5" fillId="0" borderId="13" xfId="1" applyFont="1" applyFill="1" applyBorder="1" applyAlignment="1" applyProtection="1">
      <alignment horizontal="center" vertical="center"/>
    </xf>
    <xf numFmtId="46" fontId="7" fillId="3" borderId="14" xfId="0" applyNumberFormat="1" applyFont="1" applyFill="1" applyBorder="1" applyAlignment="1" applyProtection="1">
      <alignment horizontal="center" vertical="center"/>
    </xf>
    <xf numFmtId="46" fontId="7" fillId="3" borderId="15" xfId="0" applyNumberFormat="1" applyFont="1" applyFill="1" applyBorder="1" applyAlignment="1" applyProtection="1">
      <alignment horizontal="center" vertical="center"/>
    </xf>
    <xf numFmtId="46" fontId="7" fillId="3" borderId="16" xfId="0" applyNumberFormat="1" applyFont="1" applyFill="1" applyBorder="1" applyAlignment="1" applyProtection="1">
      <alignment horizontal="center" vertical="center"/>
    </xf>
    <xf numFmtId="0" fontId="7" fillId="3" borderId="5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/>
    </xf>
    <xf numFmtId="0" fontId="14" fillId="2" borderId="0" xfId="0" applyFont="1" applyFill="1" applyBorder="1" applyAlignment="1" applyProtection="1">
      <alignment horizontal="center" vertical="center"/>
    </xf>
    <xf numFmtId="0" fontId="2" fillId="3" borderId="2" xfId="1" applyFont="1" applyFill="1" applyBorder="1" applyAlignment="1" applyProtection="1">
      <alignment horizontal="center" vertical="center"/>
    </xf>
    <xf numFmtId="0" fontId="2" fillId="3" borderId="5" xfId="1" applyFont="1" applyFill="1" applyBorder="1" applyAlignment="1" applyProtection="1">
      <alignment horizontal="center" vertical="center"/>
    </xf>
    <xf numFmtId="0" fontId="2" fillId="3" borderId="3" xfId="1" applyFont="1" applyFill="1" applyBorder="1" applyAlignment="1" applyProtection="1">
      <alignment horizontal="center" vertical="center"/>
    </xf>
    <xf numFmtId="0" fontId="2" fillId="3" borderId="1" xfId="1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46" fontId="12" fillId="4" borderId="14" xfId="0" applyNumberFormat="1" applyFont="1" applyFill="1" applyBorder="1" applyAlignment="1" applyProtection="1">
      <alignment horizontal="center" vertical="center"/>
    </xf>
    <xf numFmtId="46" fontId="12" fillId="4" borderId="15" xfId="0" applyNumberFormat="1" applyFont="1" applyFill="1" applyBorder="1" applyAlignment="1" applyProtection="1">
      <alignment horizontal="center" vertical="center"/>
    </xf>
    <xf numFmtId="46" fontId="12" fillId="4" borderId="16" xfId="0" applyNumberFormat="1" applyFont="1" applyFill="1" applyBorder="1" applyAlignment="1" applyProtection="1">
      <alignment horizontal="center" vertical="center"/>
    </xf>
    <xf numFmtId="0" fontId="5" fillId="2" borderId="18" xfId="1" applyFont="1" applyFill="1" applyBorder="1" applyAlignment="1" applyProtection="1">
      <alignment horizontal="center" vertical="center"/>
    </xf>
    <xf numFmtId="0" fontId="5" fillId="2" borderId="19" xfId="1" applyFont="1" applyFill="1" applyBorder="1" applyAlignment="1" applyProtection="1">
      <alignment horizontal="center" vertical="center"/>
    </xf>
    <xf numFmtId="0" fontId="5" fillId="2" borderId="23" xfId="1" applyFont="1" applyFill="1" applyBorder="1" applyAlignment="1" applyProtection="1">
      <alignment horizontal="center" vertical="center"/>
    </xf>
    <xf numFmtId="0" fontId="5" fillId="2" borderId="24" xfId="1" applyFont="1" applyFill="1" applyBorder="1" applyAlignment="1" applyProtection="1">
      <alignment horizontal="center" vertical="center"/>
    </xf>
    <xf numFmtId="0" fontId="5" fillId="2" borderId="12" xfId="1" applyFont="1" applyFill="1" applyBorder="1" applyAlignment="1" applyProtection="1">
      <alignment horizontal="center" vertical="center"/>
    </xf>
    <xf numFmtId="0" fontId="5" fillId="2" borderId="13" xfId="1" applyFont="1" applyFill="1" applyBorder="1" applyAlignment="1" applyProtection="1">
      <alignment horizontal="center" vertical="center"/>
    </xf>
    <xf numFmtId="0" fontId="5" fillId="4" borderId="18" xfId="1" applyFont="1" applyFill="1" applyBorder="1" applyAlignment="1" applyProtection="1">
      <alignment horizontal="center" vertical="center"/>
    </xf>
    <xf numFmtId="0" fontId="5" fillId="4" borderId="19" xfId="1" applyFont="1" applyFill="1" applyBorder="1" applyAlignment="1" applyProtection="1">
      <alignment horizontal="center" vertical="center"/>
    </xf>
    <xf numFmtId="0" fontId="5" fillId="4" borderId="23" xfId="1" applyFont="1" applyFill="1" applyBorder="1" applyAlignment="1" applyProtection="1">
      <alignment horizontal="center" vertical="center"/>
    </xf>
    <xf numFmtId="0" fontId="5" fillId="4" borderId="24" xfId="1" applyFont="1" applyFill="1" applyBorder="1" applyAlignment="1" applyProtection="1">
      <alignment horizontal="center" vertical="center"/>
    </xf>
    <xf numFmtId="0" fontId="5" fillId="4" borderId="12" xfId="1" applyFont="1" applyFill="1" applyBorder="1" applyAlignment="1" applyProtection="1">
      <alignment horizontal="center" vertical="center"/>
    </xf>
    <xf numFmtId="0" fontId="5" fillId="4" borderId="13" xfId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7" fillId="4" borderId="5" xfId="1" applyFont="1" applyFill="1" applyBorder="1" applyAlignment="1" applyProtection="1">
      <alignment horizontal="center" vertical="center"/>
    </xf>
    <xf numFmtId="0" fontId="5" fillId="4" borderId="1" xfId="1" applyFont="1" applyFill="1" applyBorder="1" applyAlignment="1" applyProtection="1">
      <alignment horizontal="center" vertical="center"/>
    </xf>
    <xf numFmtId="20" fontId="6" fillId="4" borderId="1" xfId="0" applyNumberFormat="1" applyFont="1" applyFill="1" applyBorder="1" applyAlignment="1" applyProtection="1">
      <alignment horizontal="center" vertical="center"/>
    </xf>
    <xf numFmtId="0" fontId="12" fillId="4" borderId="5" xfId="1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center"/>
    </xf>
    <xf numFmtId="0" fontId="12" fillId="4" borderId="2" xfId="1" applyFont="1" applyFill="1" applyBorder="1" applyAlignment="1" applyProtection="1">
      <alignment horizontal="center" vertical="center"/>
    </xf>
    <xf numFmtId="0" fontId="12" fillId="4" borderId="3" xfId="1" applyFont="1" applyFill="1" applyBorder="1" applyAlignment="1" applyProtection="1">
      <alignment horizontal="center" vertical="center"/>
    </xf>
    <xf numFmtId="0" fontId="12" fillId="4" borderId="1" xfId="1" applyFont="1" applyFill="1" applyBorder="1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center"/>
    </xf>
    <xf numFmtId="0" fontId="12" fillId="4" borderId="4" xfId="0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horizontal="center" vertical="center"/>
    </xf>
    <xf numFmtId="0" fontId="16" fillId="5" borderId="2" xfId="1" applyFont="1" applyFill="1" applyBorder="1" applyAlignment="1" applyProtection="1">
      <alignment horizontal="center" vertical="center"/>
    </xf>
    <xf numFmtId="0" fontId="16" fillId="5" borderId="5" xfId="1" applyFont="1" applyFill="1" applyBorder="1" applyAlignment="1" applyProtection="1">
      <alignment horizontal="center" vertical="center"/>
    </xf>
    <xf numFmtId="0" fontId="16" fillId="5" borderId="3" xfId="1" applyFont="1" applyFill="1" applyBorder="1" applyAlignment="1" applyProtection="1">
      <alignment horizontal="center" vertical="center"/>
    </xf>
    <xf numFmtId="0" fontId="16" fillId="5" borderId="1" xfId="1" applyFont="1" applyFill="1" applyBorder="1" applyAlignment="1" applyProtection="1">
      <alignment horizontal="center" vertical="center"/>
    </xf>
    <xf numFmtId="0" fontId="16" fillId="5" borderId="3" xfId="0" applyFont="1" applyFill="1" applyBorder="1" applyAlignment="1" applyProtection="1">
      <alignment horizontal="center" vertical="center"/>
    </xf>
    <xf numFmtId="0" fontId="16" fillId="5" borderId="4" xfId="0" applyFont="1" applyFill="1" applyBorder="1" applyAlignment="1" applyProtection="1">
      <alignment horizontal="center" vertical="center"/>
    </xf>
    <xf numFmtId="0" fontId="3" fillId="5" borderId="1" xfId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20" fontId="6" fillId="5" borderId="1" xfId="0" applyNumberFormat="1" applyFont="1" applyFill="1" applyBorder="1" applyAlignment="1" applyProtection="1">
      <alignment horizontal="center" vertical="center"/>
    </xf>
    <xf numFmtId="20" fontId="6" fillId="5" borderId="25" xfId="0" applyNumberFormat="1" applyFont="1" applyFill="1" applyBorder="1" applyAlignment="1" applyProtection="1">
      <alignment horizontal="center" vertical="center"/>
    </xf>
    <xf numFmtId="20" fontId="6" fillId="5" borderId="26" xfId="0" applyNumberFormat="1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left" vertical="center"/>
    </xf>
    <xf numFmtId="46" fontId="16" fillId="5" borderId="14" xfId="0" applyNumberFormat="1" applyFont="1" applyFill="1" applyBorder="1" applyAlignment="1" applyProtection="1">
      <alignment horizontal="center" vertical="center"/>
    </xf>
    <xf numFmtId="46" fontId="16" fillId="5" borderId="15" xfId="0" applyNumberFormat="1" applyFont="1" applyFill="1" applyBorder="1" applyAlignment="1" applyProtection="1">
      <alignment horizontal="center" vertical="center"/>
    </xf>
    <xf numFmtId="46" fontId="16" fillId="5" borderId="16" xfId="0" applyNumberFormat="1" applyFont="1" applyFill="1" applyBorder="1" applyAlignment="1" applyProtection="1">
      <alignment horizontal="center" vertical="center"/>
    </xf>
    <xf numFmtId="0" fontId="3" fillId="5" borderId="18" xfId="1" applyFont="1" applyFill="1" applyBorder="1" applyAlignment="1" applyProtection="1">
      <alignment horizontal="center" vertical="center"/>
    </xf>
    <xf numFmtId="0" fontId="3" fillId="5" borderId="19" xfId="1" applyFont="1" applyFill="1" applyBorder="1" applyAlignment="1" applyProtection="1">
      <alignment horizontal="center" vertical="center"/>
    </xf>
    <xf numFmtId="0" fontId="3" fillId="5" borderId="23" xfId="1" applyFont="1" applyFill="1" applyBorder="1" applyAlignment="1" applyProtection="1">
      <alignment horizontal="center" vertical="center"/>
    </xf>
    <xf numFmtId="0" fontId="3" fillId="5" borderId="24" xfId="1" applyFont="1" applyFill="1" applyBorder="1" applyAlignment="1" applyProtection="1">
      <alignment horizontal="center" vertical="center"/>
    </xf>
    <xf numFmtId="0" fontId="3" fillId="5" borderId="12" xfId="1" applyFont="1" applyFill="1" applyBorder="1" applyAlignment="1" applyProtection="1">
      <alignment horizontal="center" vertical="center"/>
    </xf>
    <xf numFmtId="0" fontId="3" fillId="5" borderId="13" xfId="1" applyFont="1" applyFill="1" applyBorder="1" applyAlignment="1" applyProtection="1">
      <alignment horizontal="center" vertical="center"/>
    </xf>
    <xf numFmtId="0" fontId="19" fillId="7" borderId="0" xfId="0" applyFont="1" applyFill="1" applyBorder="1" applyAlignment="1" applyProtection="1">
      <alignment horizontal="center" vertical="center"/>
    </xf>
    <xf numFmtId="20" fontId="6" fillId="2" borderId="1" xfId="0" applyNumberFormat="1" applyFont="1" applyFill="1" applyBorder="1" applyAlignment="1" applyProtection="1">
      <alignment horizontal="center" vertical="center"/>
    </xf>
    <xf numFmtId="20" fontId="6" fillId="6" borderId="1" xfId="0" applyNumberFormat="1" applyFont="1" applyFill="1" applyBorder="1" applyAlignment="1" applyProtection="1">
      <alignment horizontal="center" vertical="center"/>
    </xf>
    <xf numFmtId="0" fontId="3" fillId="7" borderId="1" xfId="1" applyFont="1" applyFill="1" applyBorder="1" applyAlignment="1" applyProtection="1">
      <alignment horizontal="center" vertical="center"/>
    </xf>
    <xf numFmtId="0" fontId="3" fillId="2" borderId="18" xfId="1" applyFont="1" applyFill="1" applyBorder="1" applyAlignment="1" applyProtection="1">
      <alignment horizontal="center" vertical="center"/>
    </xf>
    <xf numFmtId="0" fontId="3" fillId="2" borderId="19" xfId="1" applyFont="1" applyFill="1" applyBorder="1" applyAlignment="1" applyProtection="1">
      <alignment horizontal="center" vertical="center"/>
    </xf>
    <xf numFmtId="0" fontId="3" fillId="2" borderId="23" xfId="1" applyFont="1" applyFill="1" applyBorder="1" applyAlignment="1" applyProtection="1">
      <alignment horizontal="center" vertical="center"/>
    </xf>
    <xf numFmtId="0" fontId="3" fillId="2" borderId="24" xfId="1" applyFont="1" applyFill="1" applyBorder="1" applyAlignment="1" applyProtection="1">
      <alignment horizontal="center" vertical="center"/>
    </xf>
    <xf numFmtId="0" fontId="3" fillId="2" borderId="12" xfId="1" applyFont="1" applyFill="1" applyBorder="1" applyAlignment="1" applyProtection="1">
      <alignment horizontal="center" vertical="center"/>
    </xf>
    <xf numFmtId="0" fontId="3" fillId="2" borderId="13" xfId="1" applyFont="1" applyFill="1" applyBorder="1" applyAlignment="1" applyProtection="1">
      <alignment horizontal="center" vertical="center"/>
    </xf>
    <xf numFmtId="0" fontId="13" fillId="10" borderId="0" xfId="0" applyFont="1" applyFill="1" applyBorder="1" applyAlignment="1" applyProtection="1">
      <alignment horizontal="center" vertical="center"/>
    </xf>
  </cellXfs>
  <cellStyles count="3">
    <cellStyle name="Milliers" xfId="2" builtinId="3"/>
    <cellStyle name="Normal" xfId="0" builtinId="0"/>
    <cellStyle name="Titre 4" xfId="1" builtinId="19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99"/>
      <color rgb="FFFF99FF"/>
      <color rgb="FF800080"/>
      <color rgb="FFE565E5"/>
      <color rgb="FFCC00FF"/>
      <color rgb="FFB25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242618</xdr:colOff>
      <xdr:row>8</xdr:row>
      <xdr:rowOff>62900</xdr:rowOff>
    </xdr:from>
    <xdr:to>
      <xdr:col>7</xdr:col>
      <xdr:colOff>179717</xdr:colOff>
      <xdr:row>23</xdr:row>
      <xdr:rowOff>125802</xdr:rowOff>
    </xdr:to>
    <xdr:sp macro="" textlink="">
      <xdr:nvSpPr>
        <xdr:cNvPr id="2" name="Rectangle avec flèche vers le haut 1"/>
        <xdr:cNvSpPr/>
      </xdr:nvSpPr>
      <xdr:spPr>
        <a:xfrm>
          <a:off x="2183561" y="1931957"/>
          <a:ext cx="1985873" cy="2165590"/>
        </a:xfrm>
        <a:prstGeom prst="upArrowCallout">
          <a:avLst>
            <a:gd name="adj1" fmla="val 11585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Il faut virer ce format de contrôle et mettre l'ancien qui</a:t>
          </a:r>
          <a:r>
            <a:rPr lang="fr-FR" sz="1100" baseline="0"/>
            <a:t> est protégé. Le lié avec la céllule Q6 en jaune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Attention C6 contient désormais une formule</a:t>
          </a:r>
          <a:endParaRPr lang="fr-FR" sz="1100"/>
        </a:p>
      </xdr:txBody>
    </xdr:sp>
    <xdr:clientData/>
  </xdr:twoCellAnchor>
  <xdr:twoCellAnchor>
    <xdr:from>
      <xdr:col>15</xdr:col>
      <xdr:colOff>610678</xdr:colOff>
      <xdr:row>7</xdr:row>
      <xdr:rowOff>53556</xdr:rowOff>
    </xdr:from>
    <xdr:to>
      <xdr:col>17</xdr:col>
      <xdr:colOff>574735</xdr:colOff>
      <xdr:row>16</xdr:row>
      <xdr:rowOff>125442</xdr:rowOff>
    </xdr:to>
    <xdr:sp macro="" textlink="">
      <xdr:nvSpPr>
        <xdr:cNvPr id="3" name="Rectangle avec flèche vers le haut 2"/>
        <xdr:cNvSpPr/>
      </xdr:nvSpPr>
      <xdr:spPr>
        <a:xfrm>
          <a:off x="9201150" y="1653037"/>
          <a:ext cx="1491651" cy="1473679"/>
        </a:xfrm>
        <a:prstGeom prst="upArrowCallout">
          <a:avLst>
            <a:gd name="adj1" fmla="val 11585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en Q6</a:t>
          </a:r>
          <a:r>
            <a:rPr lang="fr-FR" sz="1100" baseline="0"/>
            <a:t> c'est la céllule liée du format de contrôle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2"/>
  <sheetViews>
    <sheetView showGridLines="0" zoomScale="106" zoomScaleNormal="136" workbookViewId="0">
      <selection activeCell="A42" sqref="A42:G42"/>
    </sheetView>
  </sheetViews>
  <sheetFormatPr baseColWidth="10" defaultRowHeight="15"/>
  <cols>
    <col min="1" max="1" width="13.7109375" style="4" customWidth="1"/>
    <col min="2" max="13" width="7.7109375" style="4" customWidth="1"/>
    <col min="14" max="14" width="11.42578125" style="4" customWidth="1"/>
    <col min="15" max="16384" width="11.42578125" style="4"/>
  </cols>
  <sheetData>
    <row r="1" spans="1:16" s="14" customFormat="1" ht="12.75" customHeight="1">
      <c r="A1" s="108" t="s">
        <v>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6" s="14" customFormat="1" ht="12.75" customHeight="1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6" s="14" customFormat="1" ht="12.75" customHeight="1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16" s="14" customFormat="1" ht="12.75" customHeight="1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</row>
    <row r="5" spans="1:16" s="14" customFormat="1" ht="12.75" customHeight="1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ht="47.25" thickBot="1">
      <c r="A6" s="4" t="s">
        <v>7</v>
      </c>
      <c r="B6" s="4" t="s">
        <v>8</v>
      </c>
      <c r="C6" s="107">
        <v>46</v>
      </c>
      <c r="D6" s="107"/>
      <c r="G6" s="16" t="s">
        <v>9</v>
      </c>
      <c r="H6" s="109">
        <f>DATE($O6,1,3)-WEEKDAY(DATE($O6,1,3))-5+7*$C6</f>
        <v>41953</v>
      </c>
      <c r="I6" s="109"/>
      <c r="J6" s="109"/>
      <c r="K6" s="16" t="s">
        <v>12</v>
      </c>
      <c r="L6" s="106">
        <f>DATE($O6,1,3)-WEEKDAY(DATE($O6,1,3))-5+7*$C6+5</f>
        <v>41958</v>
      </c>
      <c r="M6" s="106"/>
      <c r="N6" s="106"/>
      <c r="O6" s="18">
        <v>2014</v>
      </c>
    </row>
    <row r="7" spans="1:16" s="14" customFormat="1">
      <c r="A7" s="110" t="s">
        <v>6</v>
      </c>
      <c r="B7" s="111" t="s">
        <v>0</v>
      </c>
      <c r="C7" s="111"/>
      <c r="D7" s="111" t="s">
        <v>1</v>
      </c>
      <c r="E7" s="111"/>
      <c r="F7" s="111" t="s">
        <v>2</v>
      </c>
      <c r="G7" s="111"/>
      <c r="H7" s="111" t="s">
        <v>3</v>
      </c>
      <c r="I7" s="111"/>
      <c r="J7" s="111" t="s">
        <v>4</v>
      </c>
      <c r="K7" s="111"/>
      <c r="L7" s="111" t="s">
        <v>5</v>
      </c>
      <c r="M7" s="111"/>
      <c r="N7" s="100" t="s">
        <v>11</v>
      </c>
      <c r="O7" s="101"/>
    </row>
    <row r="8" spans="1:16" s="15" customFormat="1" ht="21">
      <c r="A8" s="7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58" t="s">
        <v>13</v>
      </c>
      <c r="O8" s="59" t="s">
        <v>14</v>
      </c>
    </row>
    <row r="9" spans="1:16" ht="12.75" customHeight="1">
      <c r="A9" s="72" t="s">
        <v>35</v>
      </c>
      <c r="B9" s="6">
        <v>0.375</v>
      </c>
      <c r="C9" s="6">
        <v>0.5</v>
      </c>
      <c r="D9" s="6"/>
      <c r="E9" s="6"/>
      <c r="F9" s="50"/>
      <c r="G9" s="50"/>
      <c r="H9" s="6"/>
      <c r="I9" s="6"/>
      <c r="J9" s="6"/>
      <c r="K9" s="6"/>
      <c r="L9" s="6">
        <v>0.33333333333333331</v>
      </c>
      <c r="M9" s="6">
        <v>0.52083333333333337</v>
      </c>
      <c r="N9" s="96"/>
      <c r="O9" s="97"/>
    </row>
    <row r="10" spans="1:16" ht="12.75" customHeight="1">
      <c r="A10" s="72"/>
      <c r="B10" s="6">
        <v>0.54166666666666663</v>
      </c>
      <c r="C10" s="6">
        <v>0.625</v>
      </c>
      <c r="D10" s="6"/>
      <c r="E10" s="6"/>
      <c r="F10" s="50"/>
      <c r="G10" s="50"/>
      <c r="H10" s="6"/>
      <c r="I10" s="6"/>
      <c r="J10" s="6"/>
      <c r="K10" s="6"/>
      <c r="L10" s="6"/>
      <c r="M10" s="6"/>
      <c r="N10" s="96"/>
      <c r="O10" s="97"/>
    </row>
    <row r="11" spans="1:16" s="1" customFormat="1" ht="12.75" customHeight="1">
      <c r="A11" s="72"/>
      <c r="B11" s="73"/>
      <c r="C11" s="73"/>
      <c r="D11" s="73"/>
      <c r="E11" s="73"/>
      <c r="F11" s="102" t="s">
        <v>17</v>
      </c>
      <c r="G11" s="102"/>
      <c r="H11" s="73"/>
      <c r="I11" s="73"/>
      <c r="J11" s="73"/>
      <c r="K11" s="73"/>
      <c r="L11" s="73"/>
      <c r="M11" s="73"/>
      <c r="N11" s="96"/>
      <c r="O11" s="97"/>
    </row>
    <row r="12" spans="1:16" ht="12.75" customHeight="1">
      <c r="A12" s="72"/>
      <c r="B12" s="8" t="s">
        <v>23</v>
      </c>
      <c r="C12" s="9">
        <v>8.3333333333333329E-2</v>
      </c>
      <c r="D12" s="8"/>
      <c r="E12" s="9"/>
      <c r="F12" s="51"/>
      <c r="G12" s="52"/>
      <c r="H12" s="8"/>
      <c r="I12" s="9"/>
      <c r="J12" s="8"/>
      <c r="K12" s="41"/>
      <c r="L12" s="8"/>
      <c r="M12" s="41"/>
      <c r="N12" s="96"/>
      <c r="O12" s="97"/>
      <c r="P12" s="3"/>
    </row>
    <row r="13" spans="1:16" s="16" customFormat="1" ht="12.75" customHeight="1">
      <c r="A13" s="60">
        <f>SUM(B13:M13)-(A14)*2</f>
        <v>0.47916666666666674</v>
      </c>
      <c r="B13" s="86">
        <f>(C9-B9)+(C10-B10)+C12</f>
        <v>0.29166666666666669</v>
      </c>
      <c r="C13" s="86"/>
      <c r="D13" s="86">
        <f t="shared" ref="D13" si="0">(E9-D9)+(E10-D10)+E12</f>
        <v>0</v>
      </c>
      <c r="E13" s="86"/>
      <c r="F13" s="86">
        <f t="shared" ref="F13" si="1">(G9-F9)+(G10-F10)+G12</f>
        <v>0</v>
      </c>
      <c r="G13" s="86"/>
      <c r="H13" s="86">
        <f t="shared" ref="H13" si="2">(I9-H9)+(I10-H10)+I12</f>
        <v>0</v>
      </c>
      <c r="I13" s="86"/>
      <c r="J13" s="86">
        <f t="shared" ref="J13" si="3">(K9-J9)+(K10-J10)+K12</f>
        <v>0</v>
      </c>
      <c r="K13" s="86"/>
      <c r="L13" s="86">
        <f t="shared" ref="L13" si="4">(M9-L9)+(M10-L10)+M12</f>
        <v>0.18750000000000006</v>
      </c>
      <c r="M13" s="86"/>
      <c r="N13" s="96"/>
      <c r="O13" s="97"/>
      <c r="P13" s="3"/>
    </row>
    <row r="14" spans="1:16" s="23" customFormat="1" ht="12.75" hidden="1" customHeight="1">
      <c r="A14" s="6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>
      <c r="A15" s="72" t="s">
        <v>36</v>
      </c>
      <c r="B15" s="6">
        <v>0.33333333333333331</v>
      </c>
      <c r="C15" s="6">
        <v>0.54166666666666663</v>
      </c>
      <c r="D15" s="6">
        <v>0.375</v>
      </c>
      <c r="E15" s="6">
        <v>0.54166666666666663</v>
      </c>
      <c r="F15" s="6"/>
      <c r="G15" s="6"/>
      <c r="H15" s="6">
        <v>0.375</v>
      </c>
      <c r="I15" s="6">
        <v>0.54166666666666663</v>
      </c>
      <c r="J15" s="6">
        <v>0.375</v>
      </c>
      <c r="K15" s="6">
        <v>0.54166666666666663</v>
      </c>
      <c r="L15" s="50"/>
      <c r="M15" s="50"/>
      <c r="N15" s="96"/>
      <c r="O15" s="97"/>
    </row>
    <row r="16" spans="1:16" ht="12.75" customHeight="1">
      <c r="A16" s="72"/>
      <c r="B16" s="6">
        <v>0.58333333333333337</v>
      </c>
      <c r="C16" s="6">
        <v>0.75</v>
      </c>
      <c r="D16" s="6">
        <v>0.58333333333333337</v>
      </c>
      <c r="E16" s="6">
        <v>0.75</v>
      </c>
      <c r="F16" s="6"/>
      <c r="G16" s="6"/>
      <c r="H16" s="6">
        <v>0.58333333333333337</v>
      </c>
      <c r="I16" s="6">
        <v>0.75</v>
      </c>
      <c r="J16" s="6">
        <v>0.58333333333333337</v>
      </c>
      <c r="K16" s="6">
        <v>0.75</v>
      </c>
      <c r="L16" s="50"/>
      <c r="M16" s="50"/>
      <c r="N16" s="96"/>
      <c r="O16" s="97"/>
    </row>
    <row r="17" spans="1:16" s="1" customFormat="1" ht="12.75" customHeight="1">
      <c r="A17" s="72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102" t="s">
        <v>17</v>
      </c>
      <c r="M17" s="102"/>
      <c r="N17" s="96"/>
      <c r="O17" s="97"/>
    </row>
    <row r="18" spans="1:16" ht="12.75" customHeight="1">
      <c r="A18" s="72"/>
      <c r="B18" s="8"/>
      <c r="C18" s="9"/>
      <c r="D18" s="8"/>
      <c r="E18" s="41"/>
      <c r="F18" s="8"/>
      <c r="G18" s="41"/>
      <c r="H18" s="8"/>
      <c r="I18" s="41"/>
      <c r="J18" s="8"/>
      <c r="K18" s="41"/>
      <c r="L18" s="51"/>
      <c r="M18" s="53"/>
      <c r="N18" s="96"/>
      <c r="O18" s="97"/>
      <c r="P18" s="3"/>
    </row>
    <row r="19" spans="1:16" ht="12.75" customHeight="1">
      <c r="A19" s="60">
        <f>SUM(B19:M19)-(A20)*2</f>
        <v>1.3749999999999998</v>
      </c>
      <c r="B19" s="86">
        <f t="shared" ref="B19" si="5">(C15-B15)+(C16-B16)+C18</f>
        <v>0.37499999999999994</v>
      </c>
      <c r="C19" s="86"/>
      <c r="D19" s="86">
        <f t="shared" ref="D19" si="6">(E15-D15)+(E16-D16)+E18</f>
        <v>0.33333333333333326</v>
      </c>
      <c r="E19" s="86"/>
      <c r="F19" s="86">
        <f t="shared" ref="F19" si="7">(G15-F15)+(G16-F16)+G18</f>
        <v>0</v>
      </c>
      <c r="G19" s="86"/>
      <c r="H19" s="86">
        <f t="shared" ref="H19" si="8">(I15-H15)+(I16-H16)+I18</f>
        <v>0.33333333333333326</v>
      </c>
      <c r="I19" s="86"/>
      <c r="J19" s="86">
        <f t="shared" ref="J19" si="9">(K15-J15)+(K16-J16)+K18</f>
        <v>0.33333333333333326</v>
      </c>
      <c r="K19" s="86"/>
      <c r="L19" s="86">
        <f t="shared" ref="L19" si="10">(M15-L15)+(M16-L16)+M18</f>
        <v>0</v>
      </c>
      <c r="M19" s="86"/>
      <c r="N19" s="96"/>
      <c r="O19" s="97"/>
      <c r="P19" s="3"/>
    </row>
    <row r="20" spans="1:16" s="23" customFormat="1" ht="12.75" hidden="1" customHeight="1">
      <c r="A20" s="61">
        <f>SUM(B20:M20)</f>
        <v>0</v>
      </c>
      <c r="B20" s="62" t="str">
        <f>IF(B18="Récup",C18,"")</f>
        <v/>
      </c>
      <c r="C20" s="62"/>
      <c r="D20" s="62" t="str">
        <f>IF(D18="Récup",E18,"")</f>
        <v/>
      </c>
      <c r="E20" s="62"/>
      <c r="F20" s="62" t="str">
        <f>IF(F18="Récup",G18,"")</f>
        <v/>
      </c>
      <c r="G20" s="62"/>
      <c r="H20" s="62" t="str">
        <f>IF(H18="Récup",I18,"")</f>
        <v/>
      </c>
      <c r="I20" s="62"/>
      <c r="J20" s="62" t="str">
        <f>IF(J18="Récup",K18,"")</f>
        <v/>
      </c>
      <c r="K20" s="62"/>
      <c r="L20" s="62" t="str">
        <f>IF(L18="Récup",M18,"")</f>
        <v/>
      </c>
      <c r="M20" s="62"/>
      <c r="N20" s="96"/>
      <c r="O20" s="97"/>
    </row>
    <row r="21" spans="1:16" ht="12.75" customHeight="1">
      <c r="A21" s="72" t="s">
        <v>40</v>
      </c>
      <c r="B21" s="54">
        <v>0.29166666666666669</v>
      </c>
      <c r="C21" s="54">
        <v>0.47916666666666669</v>
      </c>
      <c r="D21" s="54">
        <v>0.29166666666666669</v>
      </c>
      <c r="E21" s="54">
        <v>0.47916666666666669</v>
      </c>
      <c r="F21" s="54">
        <v>0.29166666666666669</v>
      </c>
      <c r="G21" s="54">
        <v>0.47916666666666669</v>
      </c>
      <c r="H21" s="54">
        <v>0.29166666666666669</v>
      </c>
      <c r="I21" s="54">
        <v>0.47916666666666669</v>
      </c>
      <c r="J21" s="54">
        <v>0.29166666666666669</v>
      </c>
      <c r="K21" s="54">
        <v>0.47916666666666669</v>
      </c>
      <c r="L21" s="54"/>
      <c r="M21" s="54"/>
      <c r="N21" s="96"/>
      <c r="O21" s="97"/>
    </row>
    <row r="22" spans="1:16" ht="12.75" customHeight="1">
      <c r="A22" s="72"/>
      <c r="B22" s="54">
        <v>0.54166666666666663</v>
      </c>
      <c r="C22" s="54">
        <v>0.66666666666666663</v>
      </c>
      <c r="D22" s="54">
        <v>0.54166666666666663</v>
      </c>
      <c r="E22" s="54">
        <v>0.66666666666666663</v>
      </c>
      <c r="F22" s="54">
        <v>0.54166666666666663</v>
      </c>
      <c r="G22" s="54">
        <v>0.66666666666666663</v>
      </c>
      <c r="H22" s="54">
        <v>0.54166666666666663</v>
      </c>
      <c r="I22" s="54">
        <v>0.66666666666666663</v>
      </c>
      <c r="J22" s="54">
        <v>0.54166666666666663</v>
      </c>
      <c r="K22" s="54">
        <v>0.64583333333333337</v>
      </c>
      <c r="L22" s="54"/>
      <c r="M22" s="54"/>
      <c r="N22" s="96"/>
      <c r="O22" s="97"/>
    </row>
    <row r="23" spans="1:16" s="1" customFormat="1" ht="12.75" customHeight="1">
      <c r="A23" s="72"/>
      <c r="B23" s="73" t="s">
        <v>16</v>
      </c>
      <c r="C23" s="73"/>
      <c r="D23" s="73" t="s">
        <v>16</v>
      </c>
      <c r="E23" s="73"/>
      <c r="F23" s="73" t="s">
        <v>16</v>
      </c>
      <c r="G23" s="73"/>
      <c r="H23" s="73" t="s">
        <v>16</v>
      </c>
      <c r="I23" s="73"/>
      <c r="J23" s="73" t="s">
        <v>16</v>
      </c>
      <c r="K23" s="73"/>
      <c r="L23" s="73" t="s">
        <v>17</v>
      </c>
      <c r="M23" s="73"/>
      <c r="N23" s="96"/>
      <c r="O23" s="97"/>
    </row>
    <row r="24" spans="1:16" ht="12.75" customHeight="1">
      <c r="A24" s="72"/>
      <c r="B24" s="55"/>
      <c r="C24" s="56"/>
      <c r="D24" s="55"/>
      <c r="E24" s="57"/>
      <c r="F24" s="55"/>
      <c r="G24" s="57"/>
      <c r="H24" s="55"/>
      <c r="I24" s="57"/>
      <c r="J24" s="55"/>
      <c r="K24" s="57"/>
      <c r="L24" s="55"/>
      <c r="M24" s="57"/>
      <c r="N24" s="96"/>
      <c r="O24" s="97"/>
      <c r="P24" s="3"/>
    </row>
    <row r="25" spans="1:16" s="16" customFormat="1" ht="12.75" customHeight="1">
      <c r="A25" s="60">
        <f>SUM(B25:M25)-(A26)*2</f>
        <v>1.5416666666666667</v>
      </c>
      <c r="B25" s="86">
        <f>(C21-B21)+(C22-B22)+C24</f>
        <v>0.3125</v>
      </c>
      <c r="C25" s="86"/>
      <c r="D25" s="86">
        <f t="shared" ref="D25" si="11">(E21-D21)+(E22-D22)+E24</f>
        <v>0.3125</v>
      </c>
      <c r="E25" s="86"/>
      <c r="F25" s="86">
        <f t="shared" ref="F25" si="12">(G21-F21)+(G22-F22)+G24</f>
        <v>0.3125</v>
      </c>
      <c r="G25" s="86"/>
      <c r="H25" s="86">
        <f t="shared" ref="H25" si="13">(I21-H21)+(I22-H22)+I24</f>
        <v>0.3125</v>
      </c>
      <c r="I25" s="86"/>
      <c r="J25" s="86">
        <f t="shared" ref="J25" si="14">(K21-J21)+(K22-J22)+K24</f>
        <v>0.29166666666666674</v>
      </c>
      <c r="K25" s="86"/>
      <c r="L25" s="86">
        <f t="shared" ref="L25" si="15">(M21-L21)+(M22-L22)+M24</f>
        <v>0</v>
      </c>
      <c r="M25" s="86"/>
      <c r="N25" s="96"/>
      <c r="O25" s="97"/>
      <c r="P25" s="3"/>
    </row>
    <row r="26" spans="1:16" s="23" customFormat="1" ht="12" hidden="1" customHeight="1">
      <c r="A26" s="6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customHeight="1">
      <c r="A27" s="72" t="s">
        <v>38</v>
      </c>
      <c r="B27" s="6">
        <v>0.375</v>
      </c>
      <c r="C27" s="6">
        <v>0.54166666666666663</v>
      </c>
      <c r="D27" s="6">
        <v>0.375</v>
      </c>
      <c r="E27" s="6">
        <v>0.54166666666666663</v>
      </c>
      <c r="F27" s="6">
        <v>0.33333333333333331</v>
      </c>
      <c r="G27" s="6">
        <v>0.54166666666666663</v>
      </c>
      <c r="H27" s="6"/>
      <c r="I27" s="6"/>
      <c r="J27" s="6">
        <v>0.375</v>
      </c>
      <c r="K27" s="6">
        <v>0.54166666666666663</v>
      </c>
      <c r="L27" s="6">
        <v>0.33333333333333331</v>
      </c>
      <c r="M27" s="6">
        <v>0.5</v>
      </c>
      <c r="N27" s="96"/>
      <c r="O27" s="97"/>
    </row>
    <row r="28" spans="1:16" ht="12.75" customHeight="1">
      <c r="A28" s="72"/>
      <c r="B28" s="6">
        <v>0.58333333333333337</v>
      </c>
      <c r="C28" s="6">
        <v>0.75</v>
      </c>
      <c r="D28" s="6">
        <v>0.58333333333333337</v>
      </c>
      <c r="E28" s="6">
        <v>0.75</v>
      </c>
      <c r="F28" s="6">
        <v>0.58333333333333337</v>
      </c>
      <c r="G28" s="6">
        <v>0.75</v>
      </c>
      <c r="H28" s="6"/>
      <c r="I28" s="6"/>
      <c r="J28" s="6">
        <v>0.58333333333333337</v>
      </c>
      <c r="K28" s="6">
        <v>0.75</v>
      </c>
      <c r="L28" s="6"/>
      <c r="M28" s="6"/>
      <c r="N28" s="96"/>
      <c r="O28" s="97"/>
    </row>
    <row r="29" spans="1:16" s="1" customFormat="1" ht="12.75" customHeight="1">
      <c r="A29" s="72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6"/>
      <c r="O29" s="97"/>
    </row>
    <row r="30" spans="1:16" ht="12.75" customHeight="1">
      <c r="A30" s="72"/>
      <c r="B30" s="8" t="s">
        <v>23</v>
      </c>
      <c r="C30" s="9">
        <v>8.3333333333333329E-2</v>
      </c>
      <c r="D30" s="8"/>
      <c r="E30" s="41"/>
      <c r="F30" s="8"/>
      <c r="G30" s="41"/>
      <c r="H30" s="8"/>
      <c r="I30" s="41"/>
      <c r="J30" s="8"/>
      <c r="K30" s="41"/>
      <c r="L30" s="8"/>
      <c r="M30" s="41"/>
      <c r="N30" s="96"/>
      <c r="O30" s="97"/>
      <c r="P30" s="3"/>
    </row>
    <row r="31" spans="1:16" s="16" customFormat="1" ht="12.75" customHeight="1">
      <c r="A31" s="60">
        <f>SUM(B31:M31)-(A32)*2</f>
        <v>1.6249999999999998</v>
      </c>
      <c r="B31" s="99">
        <f>(C27-B27)+(C28-B28)+C30</f>
        <v>0.41666666666666657</v>
      </c>
      <c r="C31" s="99"/>
      <c r="D31" s="99">
        <f t="shared" ref="D31" si="16">(E27-D27)+(E28-D28)+E30</f>
        <v>0.33333333333333326</v>
      </c>
      <c r="E31" s="99"/>
      <c r="F31" s="99">
        <f t="shared" ref="F31" si="17">(G27-F27)+(G28-F28)+G30</f>
        <v>0.37499999999999994</v>
      </c>
      <c r="G31" s="99"/>
      <c r="H31" s="99">
        <f t="shared" ref="H31" si="18">(I27-H27)+(I28-H28)+I30</f>
        <v>0</v>
      </c>
      <c r="I31" s="99"/>
      <c r="J31" s="99">
        <f t="shared" ref="J31" si="19">(K27-J27)+(K28-J28)+K30</f>
        <v>0.33333333333333326</v>
      </c>
      <c r="K31" s="99"/>
      <c r="L31" s="99">
        <f t="shared" ref="L31" si="20">(M27-L27)+(M28-L28)+M30</f>
        <v>0.16666666666666669</v>
      </c>
      <c r="M31" s="99"/>
      <c r="N31" s="96"/>
      <c r="O31" s="97"/>
      <c r="P31" s="3"/>
    </row>
    <row r="32" spans="1:16" s="23" customFormat="1" ht="12.75" hidden="1" customHeight="1">
      <c r="A32" s="6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>
      <c r="A33" s="90" t="s">
        <v>37</v>
      </c>
      <c r="B33" s="74" t="s">
        <v>22</v>
      </c>
      <c r="C33" s="75"/>
      <c r="D33" s="74" t="s">
        <v>22</v>
      </c>
      <c r="E33" s="75"/>
      <c r="F33" s="74" t="s">
        <v>22</v>
      </c>
      <c r="G33" s="75"/>
      <c r="H33" s="74" t="s">
        <v>22</v>
      </c>
      <c r="I33" s="75"/>
      <c r="J33" s="74" t="s">
        <v>22</v>
      </c>
      <c r="K33" s="75"/>
      <c r="L33" s="80" t="s">
        <v>17</v>
      </c>
      <c r="M33" s="81"/>
      <c r="N33" s="103"/>
      <c r="O33" s="93"/>
    </row>
    <row r="34" spans="1:16" s="1" customFormat="1" ht="12.75" customHeight="1">
      <c r="A34" s="91"/>
      <c r="B34" s="76"/>
      <c r="C34" s="77"/>
      <c r="D34" s="76"/>
      <c r="E34" s="77"/>
      <c r="F34" s="76"/>
      <c r="G34" s="77"/>
      <c r="H34" s="76"/>
      <c r="I34" s="77"/>
      <c r="J34" s="76"/>
      <c r="K34" s="77"/>
      <c r="L34" s="82"/>
      <c r="M34" s="83"/>
      <c r="N34" s="104"/>
      <c r="O34" s="94"/>
    </row>
    <row r="35" spans="1:16" ht="15.75" customHeight="1">
      <c r="A35" s="92"/>
      <c r="B35" s="78"/>
      <c r="C35" s="79"/>
      <c r="D35" s="78"/>
      <c r="E35" s="79"/>
      <c r="F35" s="78"/>
      <c r="G35" s="79"/>
      <c r="H35" s="78"/>
      <c r="I35" s="79"/>
      <c r="J35" s="78"/>
      <c r="K35" s="79"/>
      <c r="L35" s="84"/>
      <c r="M35" s="85"/>
      <c r="N35" s="105"/>
      <c r="O35" s="95"/>
      <c r="P35" s="3"/>
    </row>
    <row r="36" spans="1:16" s="2" customFormat="1" ht="12.75" hidden="1" customHeight="1" thickBot="1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>
      <c r="A38" s="88" t="s">
        <v>33</v>
      </c>
      <c r="B38" s="88"/>
      <c r="C38" s="88"/>
      <c r="D38" s="88"/>
      <c r="E38" s="88"/>
      <c r="I38" s="87" t="s">
        <v>32</v>
      </c>
      <c r="J38" s="87"/>
      <c r="K38" s="87"/>
      <c r="L38" s="87"/>
      <c r="M38" s="87"/>
      <c r="N38" s="87"/>
    </row>
    <row r="39" spans="1:16">
      <c r="A39" s="24" t="s">
        <v>34</v>
      </c>
    </row>
    <row r="41" spans="1:16">
      <c r="H41" s="89" t="s">
        <v>35</v>
      </c>
      <c r="I41" s="89"/>
      <c r="J41" s="89"/>
    </row>
    <row r="42" spans="1:16">
      <c r="A42" s="88" t="s">
        <v>31</v>
      </c>
      <c r="B42" s="88"/>
      <c r="C42" s="88"/>
      <c r="D42" s="88"/>
      <c r="E42" s="88"/>
      <c r="F42" s="88"/>
      <c r="G42" s="88"/>
      <c r="H42" s="89"/>
      <c r="I42" s="89"/>
      <c r="J42" s="89"/>
    </row>
  </sheetData>
  <sheetProtection selectLockedCells="1"/>
  <mergeCells count="85">
    <mergeCell ref="A9:A12"/>
    <mergeCell ref="L6:N6"/>
    <mergeCell ref="C6:D6"/>
    <mergeCell ref="A1:O5"/>
    <mergeCell ref="H6:J6"/>
    <mergeCell ref="A7:A8"/>
    <mergeCell ref="B7:C8"/>
    <mergeCell ref="D7:E8"/>
    <mergeCell ref="H7:I8"/>
    <mergeCell ref="F7:G8"/>
    <mergeCell ref="B11:C11"/>
    <mergeCell ref="H11:I11"/>
    <mergeCell ref="F11:G11"/>
    <mergeCell ref="D11:E11"/>
    <mergeCell ref="J7:K8"/>
    <mergeCell ref="L7:M8"/>
    <mergeCell ref="A15:A18"/>
    <mergeCell ref="B19:C19"/>
    <mergeCell ref="D19:E19"/>
    <mergeCell ref="F19:G19"/>
    <mergeCell ref="H19:I19"/>
    <mergeCell ref="B17:C17"/>
    <mergeCell ref="D13:E13"/>
    <mergeCell ref="F13:G13"/>
    <mergeCell ref="H13:I13"/>
    <mergeCell ref="B13:C13"/>
    <mergeCell ref="N33:N35"/>
    <mergeCell ref="D25:E25"/>
    <mergeCell ref="F25:G25"/>
    <mergeCell ref="H25:I25"/>
    <mergeCell ref="J25:K25"/>
    <mergeCell ref="L25:M25"/>
    <mergeCell ref="L19:M19"/>
    <mergeCell ref="D17:E17"/>
    <mergeCell ref="F17:G17"/>
    <mergeCell ref="H17:I17"/>
    <mergeCell ref="J17:K17"/>
    <mergeCell ref="J23:K23"/>
    <mergeCell ref="O21:O26"/>
    <mergeCell ref="N15:N20"/>
    <mergeCell ref="O15:O20"/>
    <mergeCell ref="L17:M17"/>
    <mergeCell ref="O9:O14"/>
    <mergeCell ref="L13:M13"/>
    <mergeCell ref="L23:M23"/>
    <mergeCell ref="N21:N26"/>
    <mergeCell ref="J11:K11"/>
    <mergeCell ref="L11:M11"/>
    <mergeCell ref="N7:O7"/>
    <mergeCell ref="N9:N14"/>
    <mergeCell ref="J13:K13"/>
    <mergeCell ref="O33:O35"/>
    <mergeCell ref="J19:K19"/>
    <mergeCell ref="N27:N32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H31:I31"/>
    <mergeCell ref="J31:K31"/>
    <mergeCell ref="L31:M31"/>
    <mergeCell ref="I38:N38"/>
    <mergeCell ref="A42:G42"/>
    <mergeCell ref="A38:E38"/>
    <mergeCell ref="H41:J42"/>
    <mergeCell ref="A33:A35"/>
    <mergeCell ref="B33:C35"/>
    <mergeCell ref="D33:E35"/>
    <mergeCell ref="F33:G35"/>
    <mergeCell ref="H33:I35"/>
    <mergeCell ref="A27:A30"/>
    <mergeCell ref="B23:C23"/>
    <mergeCell ref="D23:E23"/>
    <mergeCell ref="J33:K35"/>
    <mergeCell ref="L33:M35"/>
    <mergeCell ref="F23:G23"/>
    <mergeCell ref="H23:I23"/>
    <mergeCell ref="B25:C25"/>
    <mergeCell ref="A21:A24"/>
  </mergeCells>
  <conditionalFormatting sqref="C12:M12">
    <cfRule type="timePeriod" dxfId="6" priority="1" timePeriod="lastMonth">
      <formula>AND(MONTH(C12)=MONTH(EDATE(TODAY(),0-1)),YEAR(C12)=YEAR(EDATE(TODAY(),0-1)))</formula>
    </cfRule>
  </conditionalFormatting>
  <printOptions horizontalCentered="1" verticalCentered="1"/>
  <pageMargins left="0" right="0" top="0" bottom="0" header="0" footer="0"/>
  <pageSetup paperSize="9" orientation="landscape" horizontalDpi="4294967293" r:id="rId1"/>
  <legacyDrawing r:id="rId2"/>
  <controls>
    <control shapeId="1026" r:id="rId3" name="SpinButton1"/>
  </controls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Feuil1!$C$1:$C$4</xm:f>
          </x14:formula1>
          <xm:sqref>H41:J42</xm:sqref>
        </x14:dataValidation>
        <x14:dataValidation type="list" allowBlank="1" showInputMessage="1" showErrorMessage="1">
          <x14:formula1>
            <xm:f>Feuil1!$C$1:$C$5</xm:f>
          </x14:formula1>
          <xm:sqref>A9:A12 A15:A18 A21:A24 A27:A30 A33:A35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2"/>
  <sheetViews>
    <sheetView zoomScale="91" workbookViewId="0">
      <selection activeCell="A11" sqref="A11"/>
    </sheetView>
  </sheetViews>
  <sheetFormatPr baseColWidth="10" defaultRowHeight="15"/>
  <cols>
    <col min="1" max="1" width="13.85546875" bestFit="1" customWidth="1"/>
    <col min="3" max="3" width="11.42578125" style="5"/>
  </cols>
  <sheetData>
    <row r="1" spans="1:3">
      <c r="A1" t="s">
        <v>15</v>
      </c>
      <c r="B1" t="s">
        <v>23</v>
      </c>
      <c r="C1" s="5" t="s">
        <v>35</v>
      </c>
    </row>
    <row r="2" spans="1:3">
      <c r="A2" t="s">
        <v>21</v>
      </c>
      <c r="B2" t="s">
        <v>24</v>
      </c>
      <c r="C2" s="5" t="s">
        <v>36</v>
      </c>
    </row>
    <row r="3" spans="1:3">
      <c r="A3" t="s">
        <v>16</v>
      </c>
      <c r="C3" s="5" t="s">
        <v>38</v>
      </c>
    </row>
    <row r="4" spans="1:3">
      <c r="A4" t="s">
        <v>18</v>
      </c>
      <c r="C4" s="5" t="s">
        <v>37</v>
      </c>
    </row>
    <row r="5" spans="1:3">
      <c r="A5" t="s">
        <v>20</v>
      </c>
      <c r="C5" s="5" t="s">
        <v>40</v>
      </c>
    </row>
    <row r="6" spans="1:3">
      <c r="A6" t="s">
        <v>19</v>
      </c>
    </row>
    <row r="7" spans="1:3">
      <c r="A7" t="s">
        <v>25</v>
      </c>
    </row>
    <row r="8" spans="1:3">
      <c r="A8" t="s">
        <v>22</v>
      </c>
    </row>
    <row r="9" spans="1:3">
      <c r="A9" t="s">
        <v>17</v>
      </c>
    </row>
    <row r="10" spans="1:3">
      <c r="A10" t="s">
        <v>10</v>
      </c>
    </row>
    <row r="11" spans="1:3">
      <c r="A11" t="s">
        <v>42</v>
      </c>
    </row>
    <row r="12" spans="1:3">
      <c r="A12" t="s">
        <v>43</v>
      </c>
    </row>
  </sheetData>
  <sortState ref="A1:A10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44"/>
  <sheetViews>
    <sheetView showGridLines="0" topLeftCell="A6" zoomScale="106" zoomScaleNormal="136" workbookViewId="0">
      <selection activeCell="C43" sqref="C43"/>
    </sheetView>
  </sheetViews>
  <sheetFormatPr baseColWidth="10" defaultRowHeight="15"/>
  <cols>
    <col min="1" max="1" width="13.7109375" style="16" customWidth="1"/>
    <col min="2" max="13" width="7.7109375" style="16" customWidth="1"/>
    <col min="14" max="14" width="11.42578125" style="16" customWidth="1"/>
    <col min="15" max="16384" width="11.42578125" style="16"/>
  </cols>
  <sheetData>
    <row r="1" spans="1:16" s="14" customFormat="1" ht="11.25" customHeight="1">
      <c r="A1" s="124" t="s">
        <v>30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</row>
    <row r="2" spans="1:16" s="14" customFormat="1" ht="12.75" customHeight="1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1:16" s="14" customFormat="1" ht="12.75" customHeight="1">
      <c r="A3" s="124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</row>
    <row r="4" spans="1:16" s="14" customFormat="1" ht="12.75" customHeight="1">
      <c r="A4" s="124"/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</row>
    <row r="5" spans="1:16" s="14" customFormat="1" ht="12.7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</row>
    <row r="6" spans="1:16" ht="47.25" thickBot="1">
      <c r="A6" s="16" t="s">
        <v>7</v>
      </c>
      <c r="B6" s="16" t="s">
        <v>8</v>
      </c>
      <c r="C6" s="107">
        <v>43</v>
      </c>
      <c r="D6" s="107"/>
      <c r="G6" s="16" t="s">
        <v>9</v>
      </c>
      <c r="H6" s="109">
        <f>DATE($O6,1,3)-WEEKDAY(DATE($O6,1,3))-5+7*$C6</f>
        <v>41932</v>
      </c>
      <c r="I6" s="109"/>
      <c r="J6" s="109"/>
      <c r="K6" s="16" t="s">
        <v>12</v>
      </c>
      <c r="L6" s="106">
        <f>DATE($O6,1,3)-WEEKDAY(DATE($O6,1,3))-5+7*$C6+5</f>
        <v>41937</v>
      </c>
      <c r="M6" s="106"/>
      <c r="N6" s="106"/>
      <c r="O6" s="18">
        <v>2014</v>
      </c>
    </row>
    <row r="7" spans="1:16" s="14" customFormat="1" ht="21">
      <c r="A7" s="125" t="s">
        <v>6</v>
      </c>
      <c r="B7" s="127" t="s">
        <v>0</v>
      </c>
      <c r="C7" s="127"/>
      <c r="D7" s="127" t="s">
        <v>1</v>
      </c>
      <c r="E7" s="127"/>
      <c r="F7" s="127" t="s">
        <v>2</v>
      </c>
      <c r="G7" s="127"/>
      <c r="H7" s="127" t="s">
        <v>3</v>
      </c>
      <c r="I7" s="127"/>
      <c r="J7" s="127" t="s">
        <v>4</v>
      </c>
      <c r="K7" s="127"/>
      <c r="L7" s="127" t="s">
        <v>5</v>
      </c>
      <c r="M7" s="127"/>
      <c r="N7" s="129" t="s">
        <v>11</v>
      </c>
      <c r="O7" s="130"/>
    </row>
    <row r="8" spans="1:16" s="15" customFormat="1" ht="21">
      <c r="A8" s="126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9" t="s">
        <v>13</v>
      </c>
      <c r="O8" s="20" t="s">
        <v>14</v>
      </c>
    </row>
    <row r="9" spans="1:16" ht="12.75" customHeight="1">
      <c r="A9" s="122" t="s">
        <v>28</v>
      </c>
      <c r="B9" s="6">
        <v>0.33333333333333331</v>
      </c>
      <c r="C9" s="6">
        <v>0.5</v>
      </c>
      <c r="D9" s="6">
        <v>0.33333333333333331</v>
      </c>
      <c r="E9" s="6">
        <v>0.5</v>
      </c>
      <c r="F9" s="6">
        <v>0.33333333333333331</v>
      </c>
      <c r="G9" s="6">
        <v>0.5</v>
      </c>
      <c r="H9" s="6">
        <v>0.33333333333333331</v>
      </c>
      <c r="I9" s="6">
        <v>0.5</v>
      </c>
      <c r="J9" s="6">
        <v>0.33333333333333331</v>
      </c>
      <c r="K9" s="6">
        <v>0.5</v>
      </c>
      <c r="L9" s="6"/>
      <c r="M9" s="6"/>
      <c r="N9" s="96"/>
      <c r="O9" s="97"/>
    </row>
    <row r="10" spans="1:16" ht="12.75" customHeight="1">
      <c r="A10" s="122"/>
      <c r="B10" s="6">
        <v>0.54166666666666663</v>
      </c>
      <c r="C10" s="6">
        <v>0.6875</v>
      </c>
      <c r="D10" s="6">
        <v>0.54166666666666663</v>
      </c>
      <c r="E10" s="6">
        <v>0.6875</v>
      </c>
      <c r="F10" s="6">
        <v>0.54166666666666663</v>
      </c>
      <c r="G10" s="6">
        <v>0.6875</v>
      </c>
      <c r="H10" s="6">
        <v>0.54166666666666663</v>
      </c>
      <c r="I10" s="6">
        <v>0.6875</v>
      </c>
      <c r="J10" s="6">
        <v>0.54166666666666663</v>
      </c>
      <c r="K10" s="6">
        <v>0.66666666666666663</v>
      </c>
      <c r="L10" s="6"/>
      <c r="M10" s="6"/>
      <c r="N10" s="96"/>
      <c r="O10" s="97"/>
    </row>
    <row r="11" spans="1:16" s="1" customFormat="1" ht="12.75" customHeight="1">
      <c r="A11" s="122"/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 t="s">
        <v>17</v>
      </c>
      <c r="M11" s="123"/>
      <c r="N11" s="96"/>
      <c r="O11" s="97"/>
    </row>
    <row r="12" spans="1:16" ht="12.75" customHeight="1">
      <c r="A12" s="122"/>
      <c r="B12" s="8"/>
      <c r="C12" s="9"/>
      <c r="D12" s="8"/>
      <c r="E12" s="17"/>
      <c r="F12" s="8"/>
      <c r="G12" s="17"/>
      <c r="H12" s="8"/>
      <c r="I12" s="17"/>
      <c r="J12" s="8"/>
      <c r="K12" s="17"/>
      <c r="L12" s="8"/>
      <c r="M12" s="17"/>
      <c r="N12" s="96"/>
      <c r="O12" s="97"/>
      <c r="P12" s="3"/>
    </row>
    <row r="13" spans="1:16" ht="12.75" customHeight="1">
      <c r="A13" s="7">
        <f>SUM(B13:M13)-(A14*2)</f>
        <v>1.541666666666667</v>
      </c>
      <c r="B13" s="99">
        <f>(C9-B9)+(C10-B10)+C12</f>
        <v>0.31250000000000006</v>
      </c>
      <c r="C13" s="99"/>
      <c r="D13" s="99">
        <f t="shared" ref="D13" si="0">(E9-D9)+(E10-D10)+E12</f>
        <v>0.31250000000000006</v>
      </c>
      <c r="E13" s="99"/>
      <c r="F13" s="99">
        <f t="shared" ref="F13" si="1">(G9-F9)+(G10-F10)+G12</f>
        <v>0.31250000000000006</v>
      </c>
      <c r="G13" s="99"/>
      <c r="H13" s="99">
        <f t="shared" ref="H13" si="2">(I9-H9)+(I10-H10)+I12</f>
        <v>0.31250000000000006</v>
      </c>
      <c r="I13" s="99"/>
      <c r="J13" s="99">
        <f t="shared" ref="J13" si="3">(K9-J9)+(K10-J10)+K12</f>
        <v>0.29166666666666669</v>
      </c>
      <c r="K13" s="99"/>
      <c r="L13" s="99">
        <f t="shared" ref="L13" si="4">(M9-L9)+(M10-L10)+M12</f>
        <v>0</v>
      </c>
      <c r="M13" s="99"/>
      <c r="N13" s="96"/>
      <c r="O13" s="97"/>
      <c r="P13" s="3"/>
    </row>
    <row r="14" spans="1:16" s="23" customFormat="1" ht="12.75" hidden="1" customHeight="1">
      <c r="A14" s="2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>
      <c r="A15" s="122" t="s">
        <v>26</v>
      </c>
      <c r="B15" s="6">
        <v>0.33333333333333331</v>
      </c>
      <c r="C15" s="6">
        <v>0.54166666666666663</v>
      </c>
      <c r="D15" s="6">
        <v>0.375</v>
      </c>
      <c r="E15" s="6">
        <v>0.54166666666666663</v>
      </c>
      <c r="F15" s="6"/>
      <c r="G15" s="6"/>
      <c r="H15" s="6">
        <v>0.375</v>
      </c>
      <c r="I15" s="6">
        <v>0.54166666666666663</v>
      </c>
      <c r="J15" s="6">
        <v>0.375</v>
      </c>
      <c r="K15" s="6">
        <v>0.54166666666666663</v>
      </c>
      <c r="L15" s="6">
        <v>0.33333333333333331</v>
      </c>
      <c r="M15" s="6">
        <v>0.5</v>
      </c>
      <c r="N15" s="96"/>
      <c r="O15" s="97"/>
    </row>
    <row r="16" spans="1:16" ht="12.75" customHeight="1">
      <c r="A16" s="122"/>
      <c r="B16" s="6">
        <v>0.58333333333333337</v>
      </c>
      <c r="C16" s="6">
        <v>0.75</v>
      </c>
      <c r="D16" s="6">
        <v>0.58333333333333337</v>
      </c>
      <c r="E16" s="6">
        <v>0.75</v>
      </c>
      <c r="F16" s="6"/>
      <c r="G16" s="6"/>
      <c r="H16" s="6">
        <v>0.58333333333333337</v>
      </c>
      <c r="I16" s="6">
        <v>0.75</v>
      </c>
      <c r="J16" s="6">
        <v>0.58333333333333337</v>
      </c>
      <c r="K16" s="6">
        <v>0.75</v>
      </c>
      <c r="L16" s="6"/>
      <c r="M16" s="6"/>
      <c r="N16" s="96"/>
      <c r="O16" s="97"/>
    </row>
    <row r="17" spans="1:16" s="1" customFormat="1" ht="12.75" customHeight="1">
      <c r="A17" s="122"/>
      <c r="B17" s="123"/>
      <c r="C17" s="123"/>
      <c r="D17" s="123"/>
      <c r="E17" s="123"/>
      <c r="F17" s="123" t="s">
        <v>17</v>
      </c>
      <c r="G17" s="123"/>
      <c r="H17" s="123"/>
      <c r="I17" s="123"/>
      <c r="J17" s="123"/>
      <c r="K17" s="123"/>
      <c r="L17" s="123"/>
      <c r="M17" s="123"/>
      <c r="N17" s="96"/>
      <c r="O17" s="97"/>
    </row>
    <row r="18" spans="1:16" ht="12.75" customHeight="1">
      <c r="A18" s="122"/>
      <c r="B18" s="8"/>
      <c r="C18" s="9"/>
      <c r="D18" s="8"/>
      <c r="E18" s="17"/>
      <c r="F18" s="8"/>
      <c r="G18" s="17"/>
      <c r="H18" s="8"/>
      <c r="I18" s="17"/>
      <c r="J18" s="8"/>
      <c r="K18" s="17"/>
      <c r="L18" s="8"/>
      <c r="M18" s="17"/>
      <c r="N18" s="96"/>
      <c r="O18" s="97"/>
      <c r="P18" s="3"/>
    </row>
    <row r="19" spans="1:16" ht="12.75" customHeight="1">
      <c r="A19" s="7">
        <f>SUM(B19:M19)-(A16)*2</f>
        <v>1.5416666666666665</v>
      </c>
      <c r="B19" s="99">
        <f t="shared" ref="B19" si="5">(C15-B15)+(C16-B16)+C18</f>
        <v>0.37499999999999994</v>
      </c>
      <c r="C19" s="99"/>
      <c r="D19" s="99">
        <f t="shared" ref="D19" si="6">(E15-D15)+(E16-D16)+E18</f>
        <v>0.33333333333333326</v>
      </c>
      <c r="E19" s="99"/>
      <c r="F19" s="99">
        <f t="shared" ref="F19" si="7">(G15-F15)+(G16-F16)+G18</f>
        <v>0</v>
      </c>
      <c r="G19" s="99"/>
      <c r="H19" s="99">
        <f t="shared" ref="H19" si="8">(I15-H15)+(I16-H16)+I18</f>
        <v>0.33333333333333326</v>
      </c>
      <c r="I19" s="99"/>
      <c r="J19" s="99">
        <f t="shared" ref="J19" si="9">(K15-J15)+(K16-J16)+K18</f>
        <v>0.33333333333333326</v>
      </c>
      <c r="K19" s="99"/>
      <c r="L19" s="99">
        <f t="shared" ref="L19" si="10">(M15-L15)+(M16-L16)+M18</f>
        <v>0.16666666666666669</v>
      </c>
      <c r="M19" s="99"/>
      <c r="N19" s="96"/>
      <c r="O19" s="97"/>
      <c r="P19" s="3"/>
    </row>
    <row r="20" spans="1:16" s="23" customFormat="1" ht="12.75" hidden="1" customHeight="1">
      <c r="A20" s="21">
        <f>SUM(B20:M20)</f>
        <v>0</v>
      </c>
      <c r="B20" s="22" t="str">
        <f>IF(B18="Récup",C18,"")</f>
        <v/>
      </c>
      <c r="C20" s="22"/>
      <c r="D20" s="22" t="str">
        <f>IF(D18="Récup",E18,"")</f>
        <v/>
      </c>
      <c r="E20" s="22"/>
      <c r="F20" s="22" t="str">
        <f>IF(F18="Récup",G18,"")</f>
        <v/>
      </c>
      <c r="G20" s="22"/>
      <c r="H20" s="22" t="str">
        <f>IF(H18="Récup",I18,"")</f>
        <v/>
      </c>
      <c r="I20" s="22"/>
      <c r="J20" s="22" t="str">
        <f>IF(J18="Récup",K18,"")</f>
        <v/>
      </c>
      <c r="K20" s="22"/>
      <c r="L20" s="22" t="str">
        <f>IF(L18="Récup",M18,"")</f>
        <v/>
      </c>
      <c r="M20" s="22"/>
      <c r="N20" s="96"/>
      <c r="O20" s="97"/>
    </row>
    <row r="21" spans="1:16" ht="12.75" customHeight="1">
      <c r="A21" s="122" t="s">
        <v>27</v>
      </c>
      <c r="B21" s="6">
        <v>0.29166666666666669</v>
      </c>
      <c r="C21" s="6">
        <v>0.47916666666666669</v>
      </c>
      <c r="D21" s="6">
        <v>0.29166666666666669</v>
      </c>
      <c r="E21" s="6">
        <v>0.47916666666666669</v>
      </c>
      <c r="F21" s="6">
        <v>0.29166666666666669</v>
      </c>
      <c r="G21" s="6">
        <v>0.47916666666666669</v>
      </c>
      <c r="H21" s="6">
        <v>0.29166666666666669</v>
      </c>
      <c r="I21" s="6">
        <v>0.47916666666666669</v>
      </c>
      <c r="J21" s="6">
        <v>0.29166666666666669</v>
      </c>
      <c r="K21" s="6">
        <v>0.47916666666666669</v>
      </c>
      <c r="L21" s="6"/>
      <c r="M21" s="6"/>
      <c r="N21" s="96"/>
      <c r="O21" s="97"/>
    </row>
    <row r="22" spans="1:16" ht="12.75" customHeight="1">
      <c r="A22" s="122"/>
      <c r="B22" s="6">
        <v>0.54166666666666663</v>
      </c>
      <c r="C22" s="6">
        <v>0.66666666666666663</v>
      </c>
      <c r="D22" s="6">
        <v>0.54166666666666663</v>
      </c>
      <c r="E22" s="6">
        <v>0.66666666666666663</v>
      </c>
      <c r="F22" s="6">
        <v>0.54166666666666663</v>
      </c>
      <c r="G22" s="6">
        <v>0.66666666666666663</v>
      </c>
      <c r="H22" s="6">
        <v>0.54166666666666663</v>
      </c>
      <c r="I22" s="6">
        <v>0.66666666666666663</v>
      </c>
      <c r="J22" s="6">
        <v>0.54166666666666663</v>
      </c>
      <c r="K22" s="6">
        <v>0.64583333333333337</v>
      </c>
      <c r="L22" s="6"/>
      <c r="M22" s="6"/>
      <c r="N22" s="96"/>
      <c r="O22" s="97"/>
    </row>
    <row r="23" spans="1:16" s="1" customFormat="1" ht="12.75" customHeight="1">
      <c r="A23" s="122"/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 t="s">
        <v>17</v>
      </c>
      <c r="M23" s="123"/>
      <c r="N23" s="96"/>
      <c r="O23" s="97"/>
    </row>
    <row r="24" spans="1:16" ht="12.75" customHeight="1">
      <c r="A24" s="122"/>
      <c r="B24" s="8"/>
      <c r="C24" s="9"/>
      <c r="D24" s="8"/>
      <c r="E24" s="17"/>
      <c r="F24" s="8"/>
      <c r="G24" s="17"/>
      <c r="H24" s="8"/>
      <c r="I24" s="17"/>
      <c r="J24" s="8"/>
      <c r="K24" s="17"/>
      <c r="L24" s="8"/>
      <c r="M24" s="17"/>
      <c r="N24" s="96"/>
      <c r="O24" s="97"/>
      <c r="P24" s="3"/>
    </row>
    <row r="25" spans="1:16" ht="12.75" customHeight="1">
      <c r="A25" s="7">
        <f>SUM(B25:M25)-(A22)*2</f>
        <v>1.5416666666666667</v>
      </c>
      <c r="B25" s="99">
        <f>(C21-B21)+(C22-B22)+C24</f>
        <v>0.3125</v>
      </c>
      <c r="C25" s="99"/>
      <c r="D25" s="99">
        <f t="shared" ref="D25" si="11">(E21-D21)+(E22-D22)+E24</f>
        <v>0.3125</v>
      </c>
      <c r="E25" s="99"/>
      <c r="F25" s="99">
        <f t="shared" ref="F25" si="12">(G21-F21)+(G22-F22)+G24</f>
        <v>0.3125</v>
      </c>
      <c r="G25" s="99"/>
      <c r="H25" s="99">
        <f t="shared" ref="H25" si="13">(I21-H21)+(I22-H22)+I24</f>
        <v>0.3125</v>
      </c>
      <c r="I25" s="99"/>
      <c r="J25" s="99">
        <f t="shared" ref="J25" si="14">(K21-J21)+(K22-J22)+K24</f>
        <v>0.29166666666666674</v>
      </c>
      <c r="K25" s="99"/>
      <c r="L25" s="99">
        <f t="shared" ref="L25" si="15">(M21-L21)+(M22-L22)+M24</f>
        <v>0</v>
      </c>
      <c r="M25" s="99"/>
      <c r="N25" s="96"/>
      <c r="O25" s="97"/>
      <c r="P25" s="3"/>
    </row>
    <row r="26" spans="1:16" s="23" customFormat="1" ht="12.75" hidden="1" customHeight="1">
      <c r="A26" s="2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customHeight="1">
      <c r="A27" s="122" t="s">
        <v>29</v>
      </c>
      <c r="B27" s="6">
        <v>0.29166666666666669</v>
      </c>
      <c r="C27" s="6">
        <v>0.47916666666666669</v>
      </c>
      <c r="D27" s="6">
        <v>0.29166666666666669</v>
      </c>
      <c r="E27" s="6">
        <v>0.47916666666666669</v>
      </c>
      <c r="F27" s="6">
        <v>0.375</v>
      </c>
      <c r="G27" s="6">
        <v>0.54166666666666663</v>
      </c>
      <c r="H27" s="6">
        <v>0.29166666666666669</v>
      </c>
      <c r="I27" s="6">
        <v>0.47916666666666669</v>
      </c>
      <c r="J27" s="6">
        <v>0.29166666666666669</v>
      </c>
      <c r="K27" s="6">
        <v>0.47916666666666669</v>
      </c>
      <c r="L27" s="6"/>
      <c r="M27" s="6"/>
      <c r="N27" s="96"/>
      <c r="O27" s="97"/>
    </row>
    <row r="28" spans="1:16" ht="12.75" customHeight="1">
      <c r="A28" s="122"/>
      <c r="B28" s="6">
        <v>0.54166666666666663</v>
      </c>
      <c r="C28" s="6">
        <v>0.66666666666666663</v>
      </c>
      <c r="D28" s="6">
        <v>0.54166666666666663</v>
      </c>
      <c r="E28" s="6">
        <v>0.66666666666666663</v>
      </c>
      <c r="F28" s="6">
        <v>0.60416666666666663</v>
      </c>
      <c r="G28" s="6">
        <v>0.75</v>
      </c>
      <c r="H28" s="6">
        <v>0.54166666666666663</v>
      </c>
      <c r="I28" s="6">
        <v>0.66666666666666663</v>
      </c>
      <c r="J28" s="6">
        <v>0.54166666666666663</v>
      </c>
      <c r="K28" s="6">
        <v>0.64583333333333337</v>
      </c>
      <c r="L28" s="6"/>
      <c r="M28" s="6"/>
      <c r="N28" s="96"/>
      <c r="O28" s="97"/>
    </row>
    <row r="29" spans="1:16" s="1" customFormat="1" ht="12.75" customHeight="1">
      <c r="A29" s="122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 t="s">
        <v>17</v>
      </c>
      <c r="M29" s="123"/>
      <c r="N29" s="96"/>
      <c r="O29" s="97"/>
    </row>
    <row r="30" spans="1:16" ht="12.75" customHeight="1">
      <c r="A30" s="122"/>
      <c r="B30" s="8"/>
      <c r="C30" s="9"/>
      <c r="D30" s="8"/>
      <c r="E30" s="17"/>
      <c r="F30" s="8"/>
      <c r="G30" s="17"/>
      <c r="H30" s="8"/>
      <c r="I30" s="17"/>
      <c r="J30" s="8"/>
      <c r="K30" s="17"/>
      <c r="L30" s="8"/>
      <c r="M30" s="17"/>
      <c r="N30" s="96"/>
      <c r="O30" s="97"/>
      <c r="P30" s="3"/>
    </row>
    <row r="31" spans="1:16" ht="12.75" customHeight="1">
      <c r="A31" s="7">
        <f>SUM(B31:M31)-(A28)*2</f>
        <v>1.5416666666666667</v>
      </c>
      <c r="B31" s="99">
        <f>(C27-B27)+(C28-B28)+C30</f>
        <v>0.3125</v>
      </c>
      <c r="C31" s="99"/>
      <c r="D31" s="99">
        <f t="shared" ref="D31" si="16">(E27-D27)+(E28-D28)+E30</f>
        <v>0.3125</v>
      </c>
      <c r="E31" s="99"/>
      <c r="F31" s="99">
        <f t="shared" ref="F31" si="17">(G27-F27)+(G28-F28)+G30</f>
        <v>0.3125</v>
      </c>
      <c r="G31" s="99"/>
      <c r="H31" s="99">
        <f t="shared" ref="H31" si="18">(I27-H27)+(I28-H28)+I30</f>
        <v>0.3125</v>
      </c>
      <c r="I31" s="99"/>
      <c r="J31" s="99">
        <f t="shared" ref="J31" si="19">(K27-J27)+(K28-J28)+K30</f>
        <v>0.29166666666666674</v>
      </c>
      <c r="K31" s="99"/>
      <c r="L31" s="99">
        <f t="shared" ref="L31" si="20">(M27-L27)+(M28-L28)+M30</f>
        <v>0</v>
      </c>
      <c r="M31" s="99"/>
      <c r="N31" s="96"/>
      <c r="O31" s="97"/>
      <c r="P31" s="3"/>
    </row>
    <row r="32" spans="1:16" s="23" customFormat="1" ht="12.75" hidden="1" customHeight="1">
      <c r="A32" s="2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>
      <c r="A33" s="119" t="s">
        <v>27</v>
      </c>
      <c r="B33" s="113" t="s">
        <v>22</v>
      </c>
      <c r="C33" s="114"/>
      <c r="D33" s="113" t="s">
        <v>22</v>
      </c>
      <c r="E33" s="114"/>
      <c r="F33" s="113" t="s">
        <v>17</v>
      </c>
      <c r="G33" s="114"/>
      <c r="H33" s="113" t="s">
        <v>22</v>
      </c>
      <c r="I33" s="114"/>
      <c r="J33" s="113" t="s">
        <v>22</v>
      </c>
      <c r="K33" s="114"/>
      <c r="L33" s="113" t="s">
        <v>22</v>
      </c>
      <c r="M33" s="114"/>
      <c r="N33" s="103"/>
      <c r="O33" s="93"/>
    </row>
    <row r="34" spans="1:16" s="1" customFormat="1" ht="12.75" customHeight="1">
      <c r="A34" s="120"/>
      <c r="B34" s="115"/>
      <c r="C34" s="116"/>
      <c r="D34" s="115"/>
      <c r="E34" s="116"/>
      <c r="F34" s="115"/>
      <c r="G34" s="116"/>
      <c r="H34" s="115"/>
      <c r="I34" s="116"/>
      <c r="J34" s="115"/>
      <c r="K34" s="116"/>
      <c r="L34" s="115"/>
      <c r="M34" s="116"/>
      <c r="N34" s="104"/>
      <c r="O34" s="94"/>
    </row>
    <row r="35" spans="1:16" ht="15.75" customHeight="1">
      <c r="A35" s="121"/>
      <c r="B35" s="117"/>
      <c r="C35" s="118"/>
      <c r="D35" s="117"/>
      <c r="E35" s="118"/>
      <c r="F35" s="117"/>
      <c r="G35" s="118"/>
      <c r="H35" s="117"/>
      <c r="I35" s="118"/>
      <c r="J35" s="117"/>
      <c r="K35" s="118"/>
      <c r="L35" s="117"/>
      <c r="M35" s="118"/>
      <c r="N35" s="105"/>
      <c r="O35" s="95"/>
      <c r="P35" s="3"/>
    </row>
    <row r="36" spans="1:16" s="2" customFormat="1" ht="12.75" customHeight="1" thickBot="1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>
      <c r="A38" s="88" t="s">
        <v>33</v>
      </c>
      <c r="B38" s="88"/>
      <c r="C38" s="88"/>
      <c r="D38" s="88"/>
      <c r="E38" s="88"/>
    </row>
    <row r="39" spans="1:16">
      <c r="A39" s="24" t="s">
        <v>34</v>
      </c>
    </row>
    <row r="41" spans="1:16">
      <c r="H41" s="89" t="s">
        <v>27</v>
      </c>
      <c r="I41" s="89"/>
      <c r="J41" s="89"/>
    </row>
    <row r="42" spans="1:16">
      <c r="A42" s="88" t="s">
        <v>31</v>
      </c>
      <c r="B42" s="88"/>
      <c r="C42" s="88"/>
      <c r="D42" s="88"/>
      <c r="E42" s="88"/>
      <c r="F42" s="88"/>
      <c r="G42" s="88"/>
      <c r="H42" s="89"/>
      <c r="I42" s="89"/>
      <c r="J42" s="89"/>
    </row>
    <row r="44" spans="1:16">
      <c r="J44" s="87" t="s">
        <v>32</v>
      </c>
      <c r="K44" s="87"/>
      <c r="L44" s="87"/>
      <c r="M44" s="87"/>
      <c r="N44" s="87"/>
      <c r="O44" s="87"/>
    </row>
  </sheetData>
  <sheetProtection selectLockedCells="1"/>
  <mergeCells count="85"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  <mergeCell ref="L7:M8"/>
    <mergeCell ref="N7:O7"/>
    <mergeCell ref="A9:A12"/>
    <mergeCell ref="N9:N14"/>
    <mergeCell ref="O9:O14"/>
    <mergeCell ref="B11:C11"/>
    <mergeCell ref="D11:E11"/>
    <mergeCell ref="F11:G11"/>
    <mergeCell ref="H11:I11"/>
    <mergeCell ref="J11:K11"/>
    <mergeCell ref="L11:M11"/>
    <mergeCell ref="B13:C13"/>
    <mergeCell ref="D13:E13"/>
    <mergeCell ref="F13:G13"/>
    <mergeCell ref="H13:I13"/>
    <mergeCell ref="J13:K13"/>
    <mergeCell ref="L13:M13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D19:E19"/>
    <mergeCell ref="F19:G19"/>
    <mergeCell ref="H19:I19"/>
    <mergeCell ref="J19:K19"/>
    <mergeCell ref="L19:M19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F25:G25"/>
    <mergeCell ref="H25:I25"/>
    <mergeCell ref="J25:K25"/>
    <mergeCell ref="L25:M25"/>
    <mergeCell ref="A27:A30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N27:N32"/>
    <mergeCell ref="H31:I31"/>
    <mergeCell ref="J31:K31"/>
    <mergeCell ref="L31:M31"/>
    <mergeCell ref="J44:O44"/>
    <mergeCell ref="L33:M35"/>
    <mergeCell ref="N33:N35"/>
    <mergeCell ref="O33:O35"/>
    <mergeCell ref="A38:E38"/>
    <mergeCell ref="H41:J42"/>
    <mergeCell ref="A42:G42"/>
    <mergeCell ref="A33:A35"/>
    <mergeCell ref="B33:C35"/>
    <mergeCell ref="D33:E35"/>
    <mergeCell ref="F33:G35"/>
    <mergeCell ref="H33:I35"/>
    <mergeCell ref="J33:K35"/>
  </mergeCells>
  <conditionalFormatting sqref="C12:M12">
    <cfRule type="timePeriod" dxfId="5" priority="1" timePeriod="lastMonth">
      <formula>AND(MONTH(C12)=MONTH(EDATE(TODAY(),0-1)),YEAR(C12)=YEAR(EDATE(TODAY(),0-1)))</formula>
    </cfRule>
  </conditionalFormatting>
  <printOptions horizontalCentered="1" verticalCentered="1"/>
  <pageMargins left="0" right="0" top="0" bottom="0" header="0" footer="0"/>
  <pageSetup paperSize="9" orientation="landscape" r:id="rId1"/>
  <legacyDrawing r:id="rId2"/>
  <controls>
    <control shapeId="3073" r:id="rId3" name="SpinButton1"/>
  </controls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Feuil1!$C$1:$C$4</xm:f>
          </x14:formula1>
          <xm:sqref>A27:A30 A21:A24 A15:A18 A9:A12 H41:J42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B258EA"/>
  </sheetPr>
  <dimension ref="A1:P42"/>
  <sheetViews>
    <sheetView workbookViewId="0">
      <selection activeCell="B9" sqref="B9:K13"/>
    </sheetView>
  </sheetViews>
  <sheetFormatPr baseColWidth="10" defaultRowHeight="15"/>
  <cols>
    <col min="1" max="1" width="13.7109375" style="25" customWidth="1"/>
    <col min="2" max="13" width="7.7109375" style="25" customWidth="1"/>
    <col min="14" max="14" width="11.42578125" style="25" customWidth="1"/>
    <col min="15" max="16384" width="11.42578125" style="25"/>
  </cols>
  <sheetData>
    <row r="1" spans="1:16" s="14" customFormat="1" ht="11.25" customHeight="1">
      <c r="A1" s="151" t="s">
        <v>39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1:16" s="14" customFormat="1" ht="12.75" customHeight="1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</row>
    <row r="3" spans="1:16" s="14" customFormat="1" ht="12.75" customHeight="1">
      <c r="A3" s="151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</row>
    <row r="4" spans="1:16" s="14" customFormat="1" ht="12.75" customHeight="1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</row>
    <row r="5" spans="1:16" s="14" customFormat="1" ht="12.75" customHeight="1">
      <c r="A5" s="151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</row>
    <row r="6" spans="1:16" ht="47.25" thickBot="1">
      <c r="A6" s="25" t="s">
        <v>7</v>
      </c>
      <c r="B6" s="25" t="s">
        <v>8</v>
      </c>
      <c r="C6" s="107">
        <v>43</v>
      </c>
      <c r="D6" s="107"/>
      <c r="G6" s="25" t="s">
        <v>9</v>
      </c>
      <c r="H6" s="109">
        <f>DATE($O6,1,3)-WEEKDAY(DATE($O6,1,3))-5+7*$C6</f>
        <v>41932</v>
      </c>
      <c r="I6" s="109"/>
      <c r="J6" s="109"/>
      <c r="K6" s="25" t="s">
        <v>12</v>
      </c>
      <c r="L6" s="106">
        <f>DATE($O6,1,3)-WEEKDAY(DATE($O6,1,3))-5+7*$C6+5</f>
        <v>41937</v>
      </c>
      <c r="M6" s="106"/>
      <c r="N6" s="106"/>
      <c r="O6" s="18">
        <v>2014</v>
      </c>
    </row>
    <row r="7" spans="1:16" s="14" customFormat="1">
      <c r="A7" s="152" t="s">
        <v>6</v>
      </c>
      <c r="B7" s="153" t="s">
        <v>0</v>
      </c>
      <c r="C7" s="153"/>
      <c r="D7" s="153" t="s">
        <v>1</v>
      </c>
      <c r="E7" s="153"/>
      <c r="F7" s="153" t="s">
        <v>2</v>
      </c>
      <c r="G7" s="153"/>
      <c r="H7" s="153" t="s">
        <v>3</v>
      </c>
      <c r="I7" s="153"/>
      <c r="J7" s="153" t="s">
        <v>4</v>
      </c>
      <c r="K7" s="153"/>
      <c r="L7" s="153" t="s">
        <v>5</v>
      </c>
      <c r="M7" s="153"/>
      <c r="N7" s="155" t="s">
        <v>11</v>
      </c>
      <c r="O7" s="156"/>
    </row>
    <row r="8" spans="1:16" s="15" customFormat="1" ht="21">
      <c r="A8" s="150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28" t="s">
        <v>13</v>
      </c>
      <c r="O8" s="29" t="s">
        <v>14</v>
      </c>
    </row>
    <row r="9" spans="1:16" ht="12.75" customHeight="1">
      <c r="A9" s="150" t="s">
        <v>35</v>
      </c>
      <c r="B9" s="32">
        <v>0.29166666666666669</v>
      </c>
      <c r="C9" s="32">
        <v>0.47916666666666669</v>
      </c>
      <c r="D9" s="32">
        <v>0.29166666666666669</v>
      </c>
      <c r="E9" s="32">
        <v>0.5</v>
      </c>
      <c r="F9" s="32">
        <v>0.29166666666666669</v>
      </c>
      <c r="G9" s="32">
        <v>0.5</v>
      </c>
      <c r="H9" s="32">
        <v>0.33333333333333331</v>
      </c>
      <c r="I9" s="32">
        <v>0.47916666666666669</v>
      </c>
      <c r="J9" s="32">
        <v>0.33333333333333331</v>
      </c>
      <c r="K9" s="32">
        <v>0.47916666666666669</v>
      </c>
      <c r="L9" s="32"/>
      <c r="M9" s="32"/>
      <c r="N9" s="96"/>
      <c r="O9" s="97"/>
    </row>
    <row r="10" spans="1:16" ht="12.75" customHeight="1">
      <c r="A10" s="150"/>
      <c r="B10" s="32">
        <v>0.54166666666666663</v>
      </c>
      <c r="C10" s="32">
        <v>0.75</v>
      </c>
      <c r="D10" s="32"/>
      <c r="E10" s="32"/>
      <c r="F10" s="32"/>
      <c r="G10" s="32"/>
      <c r="H10" s="32">
        <v>0.54166666666666663</v>
      </c>
      <c r="I10" s="32">
        <v>0.75</v>
      </c>
      <c r="J10" s="32">
        <v>0.54166666666666663</v>
      </c>
      <c r="K10" s="32">
        <v>0.77083333333333337</v>
      </c>
      <c r="L10" s="32"/>
      <c r="M10" s="32"/>
      <c r="N10" s="96"/>
      <c r="O10" s="97"/>
    </row>
    <row r="11" spans="1:16" s="1" customFormat="1" ht="12.75" customHeight="1">
      <c r="A11" s="150"/>
      <c r="B11" s="148" t="s">
        <v>10</v>
      </c>
      <c r="C11" s="148"/>
      <c r="D11" s="148" t="s">
        <v>10</v>
      </c>
      <c r="E11" s="148"/>
      <c r="F11" s="148" t="s">
        <v>10</v>
      </c>
      <c r="G11" s="148"/>
      <c r="H11" s="148" t="s">
        <v>10</v>
      </c>
      <c r="I11" s="148"/>
      <c r="J11" s="148" t="s">
        <v>10</v>
      </c>
      <c r="K11" s="148"/>
      <c r="L11" s="148" t="s">
        <v>17</v>
      </c>
      <c r="M11" s="148"/>
      <c r="N11" s="96"/>
      <c r="O11" s="97"/>
    </row>
    <row r="12" spans="1:16" ht="12.75" customHeight="1">
      <c r="A12" s="150"/>
      <c r="B12" s="33"/>
      <c r="C12" s="37"/>
      <c r="D12" s="33"/>
      <c r="E12" s="34"/>
      <c r="F12" s="33"/>
      <c r="G12" s="34"/>
      <c r="H12" s="33"/>
      <c r="I12" s="34"/>
      <c r="J12" s="33"/>
      <c r="K12" s="34"/>
      <c r="L12" s="33"/>
      <c r="M12" s="34"/>
      <c r="N12" s="96"/>
      <c r="O12" s="97"/>
      <c r="P12" s="3"/>
    </row>
    <row r="13" spans="1:16" ht="12.75" customHeight="1">
      <c r="A13" s="30">
        <f>SUM(B13:M13)-(A14*2)</f>
        <v>1.541666666666667</v>
      </c>
      <c r="B13" s="149">
        <f>(C9-B9)+(C10-B10)+C12</f>
        <v>0.39583333333333337</v>
      </c>
      <c r="C13" s="149"/>
      <c r="D13" s="149">
        <f t="shared" ref="D13" si="0">(E9-D9)+(E10-D10)+E12</f>
        <v>0.20833333333333331</v>
      </c>
      <c r="E13" s="149"/>
      <c r="F13" s="149">
        <f t="shared" ref="F13" si="1">(G9-F9)+(G10-F10)+G12</f>
        <v>0.20833333333333331</v>
      </c>
      <c r="G13" s="149"/>
      <c r="H13" s="149">
        <f t="shared" ref="H13" si="2">(I9-H9)+(I10-H10)+I12</f>
        <v>0.35416666666666674</v>
      </c>
      <c r="I13" s="149"/>
      <c r="J13" s="149">
        <f t="shared" ref="J13" si="3">(K9-J9)+(K10-J10)+K12</f>
        <v>0.37500000000000011</v>
      </c>
      <c r="K13" s="149"/>
      <c r="L13" s="149">
        <f t="shared" ref="L13" si="4">(M9-L9)+(M10-L10)+M12</f>
        <v>0</v>
      </c>
      <c r="M13" s="149"/>
      <c r="N13" s="96"/>
      <c r="O13" s="97"/>
      <c r="P13" s="3"/>
    </row>
    <row r="14" spans="1:16" s="23" customFormat="1" ht="12.75" hidden="1" customHeight="1">
      <c r="A14" s="3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>
      <c r="A15" s="150" t="s">
        <v>36</v>
      </c>
      <c r="B15" s="6">
        <v>0.29166666666666669</v>
      </c>
      <c r="C15" s="6">
        <v>0.54166666666666663</v>
      </c>
      <c r="D15" s="6">
        <v>0.29166666666666669</v>
      </c>
      <c r="E15" s="6">
        <v>0.47916666666666669</v>
      </c>
      <c r="F15" s="6">
        <v>0.29166666666666669</v>
      </c>
      <c r="G15" s="6">
        <v>0.47916666666666669</v>
      </c>
      <c r="H15" s="6">
        <v>0.29166666666666669</v>
      </c>
      <c r="I15" s="6">
        <v>0.47916666666666669</v>
      </c>
      <c r="J15" s="6">
        <v>0.29166666666666669</v>
      </c>
      <c r="K15" s="6">
        <v>0.47916666666666669</v>
      </c>
      <c r="L15" s="32"/>
      <c r="M15" s="32"/>
      <c r="N15" s="96"/>
      <c r="O15" s="97"/>
    </row>
    <row r="16" spans="1:16" ht="12.75" customHeight="1">
      <c r="A16" s="150"/>
      <c r="B16" s="6"/>
      <c r="C16" s="6"/>
      <c r="D16" s="6">
        <v>0.54166666666666663</v>
      </c>
      <c r="E16" s="6">
        <v>0.77083333333333337</v>
      </c>
      <c r="F16" s="6">
        <v>0.54166666666666663</v>
      </c>
      <c r="G16" s="6">
        <v>0.75</v>
      </c>
      <c r="H16" s="6">
        <v>0.54166666666666663</v>
      </c>
      <c r="I16" s="6">
        <v>0.75</v>
      </c>
      <c r="J16" s="6">
        <v>0.54166666666666663</v>
      </c>
      <c r="K16" s="6">
        <v>0.77083333333333337</v>
      </c>
      <c r="L16" s="32"/>
      <c r="M16" s="32"/>
      <c r="N16" s="96"/>
      <c r="O16" s="97"/>
    </row>
    <row r="17" spans="1:16" s="1" customFormat="1" ht="12.75" customHeight="1">
      <c r="A17" s="150"/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48" t="s">
        <v>17</v>
      </c>
      <c r="M17" s="148"/>
      <c r="N17" s="96"/>
      <c r="O17" s="97"/>
    </row>
    <row r="18" spans="1:16" ht="12.75" customHeight="1">
      <c r="A18" s="150"/>
      <c r="B18" s="8"/>
      <c r="C18" s="9"/>
      <c r="D18" s="8"/>
      <c r="E18" s="27"/>
      <c r="F18" s="8"/>
      <c r="G18" s="27"/>
      <c r="H18" s="8"/>
      <c r="I18" s="27"/>
      <c r="J18" s="8"/>
      <c r="K18" s="27"/>
      <c r="L18" s="33"/>
      <c r="M18" s="34"/>
      <c r="N18" s="96"/>
      <c r="O18" s="97"/>
      <c r="P18" s="3"/>
    </row>
    <row r="19" spans="1:16" ht="12.75" customHeight="1">
      <c r="A19" s="30">
        <f>SUM(B19:M19)-(A16)*2</f>
        <v>1.8750000000000002</v>
      </c>
      <c r="B19" s="149">
        <f t="shared" ref="B19" si="5">(C15-B15)+(C16-B16)+C18</f>
        <v>0.24999999999999994</v>
      </c>
      <c r="C19" s="149"/>
      <c r="D19" s="149">
        <f t="shared" ref="D19" si="6">(E15-D15)+(E16-D16)+E18</f>
        <v>0.41666666666666674</v>
      </c>
      <c r="E19" s="149"/>
      <c r="F19" s="149">
        <f t="shared" ref="F19" si="7">(G15-F15)+(G16-F16)+G18</f>
        <v>0.39583333333333337</v>
      </c>
      <c r="G19" s="149"/>
      <c r="H19" s="149">
        <f t="shared" ref="H19" si="8">(I15-H15)+(I16-H16)+I18</f>
        <v>0.39583333333333337</v>
      </c>
      <c r="I19" s="149"/>
      <c r="J19" s="149">
        <f t="shared" ref="J19" si="9">(K15-J15)+(K16-J16)+K18</f>
        <v>0.41666666666666674</v>
      </c>
      <c r="K19" s="149"/>
      <c r="L19" s="149">
        <f t="shared" ref="L19" si="10">(M15-L15)+(M16-L16)+M18</f>
        <v>0</v>
      </c>
      <c r="M19" s="149"/>
      <c r="N19" s="96"/>
      <c r="O19" s="97"/>
      <c r="P19" s="3"/>
    </row>
    <row r="20" spans="1:16" s="23" customFormat="1" ht="12.75" hidden="1" customHeight="1">
      <c r="A20" s="31">
        <f>SUM(B20:M20)</f>
        <v>0</v>
      </c>
      <c r="B20" s="22" t="str">
        <f>IF(B18="Récup",C18,"")</f>
        <v/>
      </c>
      <c r="C20" s="22"/>
      <c r="D20" s="22" t="str">
        <f>IF(D18="Récup",E18,"")</f>
        <v/>
      </c>
      <c r="E20" s="22"/>
      <c r="F20" s="22" t="str">
        <f>IF(F18="Récup",G18,"")</f>
        <v/>
      </c>
      <c r="G20" s="22"/>
      <c r="H20" s="22" t="str">
        <f>IF(H18="Récup",I18,"")</f>
        <v/>
      </c>
      <c r="I20" s="22"/>
      <c r="J20" s="22" t="str">
        <f>IF(J18="Récup",K18,"")</f>
        <v/>
      </c>
      <c r="K20" s="22"/>
      <c r="L20" s="22" t="str">
        <f>IF(L18="Récup",M18,"")</f>
        <v/>
      </c>
      <c r="M20" s="22"/>
      <c r="N20" s="96"/>
      <c r="O20" s="97"/>
    </row>
    <row r="21" spans="1:16" ht="12.75" customHeight="1">
      <c r="A21" s="150" t="s">
        <v>38</v>
      </c>
      <c r="B21" s="32">
        <v>0.29166666666666669</v>
      </c>
      <c r="C21" s="32">
        <v>0.47916666666666669</v>
      </c>
      <c r="D21" s="32">
        <v>0.29166666666666669</v>
      </c>
      <c r="E21" s="32">
        <v>0.47916666666666669</v>
      </c>
      <c r="F21" s="32">
        <v>0.29166666666666669</v>
      </c>
      <c r="G21" s="32">
        <v>0.47916666666666669</v>
      </c>
      <c r="H21" s="32">
        <v>0.29166666666666669</v>
      </c>
      <c r="I21" s="32">
        <v>0.47916666666666669</v>
      </c>
      <c r="J21" s="32">
        <v>0.29166666666666669</v>
      </c>
      <c r="K21" s="32">
        <v>0.47916666666666669</v>
      </c>
      <c r="L21" s="32"/>
      <c r="M21" s="32"/>
      <c r="N21" s="96"/>
      <c r="O21" s="97"/>
    </row>
    <row r="22" spans="1:16" ht="12.75" customHeight="1">
      <c r="A22" s="150"/>
      <c r="B22" s="32">
        <v>0.54166666666666663</v>
      </c>
      <c r="C22" s="32">
        <v>0.66666666666666663</v>
      </c>
      <c r="D22" s="32">
        <v>0.54166666666666663</v>
      </c>
      <c r="E22" s="32">
        <v>0.66666666666666663</v>
      </c>
      <c r="F22" s="32">
        <v>0.54166666666666663</v>
      </c>
      <c r="G22" s="32">
        <v>0.66666666666666663</v>
      </c>
      <c r="H22" s="32">
        <v>0.54166666666666663</v>
      </c>
      <c r="I22" s="32">
        <v>0.66666666666666663</v>
      </c>
      <c r="J22" s="32">
        <v>0.54166666666666663</v>
      </c>
      <c r="K22" s="32">
        <v>0.64583333333333337</v>
      </c>
      <c r="L22" s="32"/>
      <c r="M22" s="32"/>
      <c r="N22" s="96"/>
      <c r="O22" s="97"/>
    </row>
    <row r="23" spans="1:16" s="1" customFormat="1" ht="12.75" customHeight="1">
      <c r="A23" s="150"/>
      <c r="B23" s="148" t="s">
        <v>16</v>
      </c>
      <c r="C23" s="148"/>
      <c r="D23" s="148" t="s">
        <v>16</v>
      </c>
      <c r="E23" s="148"/>
      <c r="F23" s="148" t="s">
        <v>16</v>
      </c>
      <c r="G23" s="148"/>
      <c r="H23" s="148" t="s">
        <v>16</v>
      </c>
      <c r="I23" s="148"/>
      <c r="J23" s="148" t="s">
        <v>16</v>
      </c>
      <c r="K23" s="148"/>
      <c r="L23" s="148" t="s">
        <v>17</v>
      </c>
      <c r="M23" s="148"/>
      <c r="N23" s="96"/>
      <c r="O23" s="97"/>
    </row>
    <row r="24" spans="1:16" ht="12.75" customHeight="1">
      <c r="A24" s="150"/>
      <c r="B24" s="33"/>
      <c r="C24" s="37"/>
      <c r="D24" s="33"/>
      <c r="E24" s="34"/>
      <c r="F24" s="33"/>
      <c r="G24" s="34"/>
      <c r="H24" s="33"/>
      <c r="I24" s="34"/>
      <c r="J24" s="33"/>
      <c r="K24" s="34"/>
      <c r="L24" s="33"/>
      <c r="M24" s="34"/>
      <c r="N24" s="96"/>
      <c r="O24" s="97"/>
      <c r="P24" s="3"/>
    </row>
    <row r="25" spans="1:16" ht="12.75" customHeight="1">
      <c r="A25" s="30">
        <f>SUM(B25:M25)-(A22)*2</f>
        <v>1.5416666666666667</v>
      </c>
      <c r="B25" s="149">
        <f>(C21-B21)+(C22-B22)+C24</f>
        <v>0.3125</v>
      </c>
      <c r="C25" s="149"/>
      <c r="D25" s="149">
        <f t="shared" ref="D25" si="11">(E21-D21)+(E22-D22)+E24</f>
        <v>0.3125</v>
      </c>
      <c r="E25" s="149"/>
      <c r="F25" s="149">
        <f t="shared" ref="F25" si="12">(G21-F21)+(G22-F22)+G24</f>
        <v>0.3125</v>
      </c>
      <c r="G25" s="149"/>
      <c r="H25" s="149">
        <f t="shared" ref="H25" si="13">(I21-H21)+(I22-H22)+I24</f>
        <v>0.3125</v>
      </c>
      <c r="I25" s="149"/>
      <c r="J25" s="149">
        <f t="shared" ref="J25" si="14">(K21-J21)+(K22-J22)+K24</f>
        <v>0.29166666666666674</v>
      </c>
      <c r="K25" s="149"/>
      <c r="L25" s="149">
        <f t="shared" ref="L25" si="15">(M21-L21)+(M22-L22)+M24</f>
        <v>0</v>
      </c>
      <c r="M25" s="149"/>
      <c r="N25" s="96"/>
      <c r="O25" s="97"/>
      <c r="P25" s="3"/>
    </row>
    <row r="26" spans="1:16" s="23" customFormat="1" ht="12.75" hidden="1" customHeight="1">
      <c r="A26" s="3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hidden="1" customHeight="1">
      <c r="A27" s="147"/>
      <c r="B27" s="6">
        <v>0.29166666666666669</v>
      </c>
      <c r="C27" s="6">
        <v>0.47916666666666669</v>
      </c>
      <c r="D27" s="6">
        <v>0.29166666666666669</v>
      </c>
      <c r="E27" s="6">
        <v>0.47916666666666669</v>
      </c>
      <c r="F27" s="6">
        <v>0.375</v>
      </c>
      <c r="G27" s="6">
        <v>0.54166666666666663</v>
      </c>
      <c r="H27" s="6">
        <v>0.29166666666666669</v>
      </c>
      <c r="I27" s="6">
        <v>0.47916666666666669</v>
      </c>
      <c r="J27" s="6">
        <v>0.29166666666666669</v>
      </c>
      <c r="K27" s="6">
        <v>0.47916666666666669</v>
      </c>
      <c r="L27" s="6"/>
      <c r="M27" s="6"/>
      <c r="N27" s="96"/>
      <c r="O27" s="97"/>
    </row>
    <row r="28" spans="1:16" ht="12.75" hidden="1" customHeight="1">
      <c r="A28" s="147"/>
      <c r="B28" s="6">
        <v>0.54166666666666663</v>
      </c>
      <c r="C28" s="6">
        <v>0.66666666666666663</v>
      </c>
      <c r="D28" s="6">
        <v>0.54166666666666663</v>
      </c>
      <c r="E28" s="6">
        <v>0.66666666666666663</v>
      </c>
      <c r="F28" s="6">
        <v>0.60416666666666663</v>
      </c>
      <c r="G28" s="6">
        <v>0.75</v>
      </c>
      <c r="H28" s="6">
        <v>0.54166666666666663</v>
      </c>
      <c r="I28" s="6">
        <v>0.66666666666666663</v>
      </c>
      <c r="J28" s="6">
        <v>0.54166666666666663</v>
      </c>
      <c r="K28" s="6">
        <v>0.64583333333333337</v>
      </c>
      <c r="L28" s="6"/>
      <c r="M28" s="6"/>
      <c r="N28" s="96"/>
      <c r="O28" s="97"/>
    </row>
    <row r="29" spans="1:16" s="1" customFormat="1" ht="12.75" hidden="1" customHeight="1">
      <c r="A29" s="147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 t="s">
        <v>17</v>
      </c>
      <c r="M29" s="123"/>
      <c r="N29" s="96"/>
      <c r="O29" s="97"/>
    </row>
    <row r="30" spans="1:16" ht="12.75" hidden="1" customHeight="1">
      <c r="A30" s="147"/>
      <c r="B30" s="8"/>
      <c r="C30" s="9"/>
      <c r="D30" s="8"/>
      <c r="E30" s="27"/>
      <c r="F30" s="8"/>
      <c r="G30" s="27"/>
      <c r="H30" s="8"/>
      <c r="I30" s="27"/>
      <c r="J30" s="8"/>
      <c r="K30" s="27"/>
      <c r="L30" s="8"/>
      <c r="M30" s="27"/>
      <c r="N30" s="96"/>
      <c r="O30" s="97"/>
      <c r="P30" s="3"/>
    </row>
    <row r="31" spans="1:16" ht="12.75" hidden="1" customHeight="1">
      <c r="A31" s="30">
        <f>SUM(B31:M31)-(A28)*2</f>
        <v>1.5416666666666667</v>
      </c>
      <c r="B31" s="99">
        <f>(C27-B27)+(C28-B28)+C30</f>
        <v>0.3125</v>
      </c>
      <c r="C31" s="99"/>
      <c r="D31" s="99">
        <f t="shared" ref="D31" si="16">(E27-D27)+(E28-D28)+E30</f>
        <v>0.3125</v>
      </c>
      <c r="E31" s="99"/>
      <c r="F31" s="99">
        <f t="shared" ref="F31" si="17">(G27-F27)+(G28-F28)+G30</f>
        <v>0.3125</v>
      </c>
      <c r="G31" s="99"/>
      <c r="H31" s="99">
        <f t="shared" ref="H31" si="18">(I27-H27)+(I28-H28)+I30</f>
        <v>0.3125</v>
      </c>
      <c r="I31" s="99"/>
      <c r="J31" s="99">
        <f t="shared" ref="J31" si="19">(K27-J27)+(K28-J28)+K30</f>
        <v>0.29166666666666674</v>
      </c>
      <c r="K31" s="99"/>
      <c r="L31" s="99">
        <f t="shared" ref="L31" si="20">(M27-L27)+(M28-L28)+M30</f>
        <v>0</v>
      </c>
      <c r="M31" s="99"/>
      <c r="N31" s="96"/>
      <c r="O31" s="97"/>
      <c r="P31" s="3"/>
    </row>
    <row r="32" spans="1:16" s="23" customFormat="1" ht="12.75" hidden="1" customHeight="1">
      <c r="A32" s="3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>
      <c r="A33" s="131" t="s">
        <v>37</v>
      </c>
      <c r="B33" s="113" t="s">
        <v>22</v>
      </c>
      <c r="C33" s="114"/>
      <c r="D33" s="113" t="s">
        <v>22</v>
      </c>
      <c r="E33" s="114"/>
      <c r="F33" s="134" t="s">
        <v>22</v>
      </c>
      <c r="G33" s="135"/>
      <c r="H33" s="134" t="s">
        <v>22</v>
      </c>
      <c r="I33" s="135"/>
      <c r="J33" s="140" t="s">
        <v>17</v>
      </c>
      <c r="K33" s="141"/>
      <c r="L33" s="113" t="s">
        <v>22</v>
      </c>
      <c r="M33" s="114"/>
      <c r="N33" s="103"/>
      <c r="O33" s="93"/>
    </row>
    <row r="34" spans="1:16" s="1" customFormat="1" ht="12.75" customHeight="1">
      <c r="A34" s="132"/>
      <c r="B34" s="115"/>
      <c r="C34" s="116"/>
      <c r="D34" s="115"/>
      <c r="E34" s="116"/>
      <c r="F34" s="136"/>
      <c r="G34" s="137"/>
      <c r="H34" s="136"/>
      <c r="I34" s="137"/>
      <c r="J34" s="142"/>
      <c r="K34" s="143"/>
      <c r="L34" s="115"/>
      <c r="M34" s="116"/>
      <c r="N34" s="104"/>
      <c r="O34" s="94"/>
    </row>
    <row r="35" spans="1:16" ht="15.75" customHeight="1">
      <c r="A35" s="133"/>
      <c r="B35" s="117"/>
      <c r="C35" s="118"/>
      <c r="D35" s="117"/>
      <c r="E35" s="118"/>
      <c r="F35" s="138"/>
      <c r="G35" s="139"/>
      <c r="H35" s="138"/>
      <c r="I35" s="139"/>
      <c r="J35" s="144"/>
      <c r="K35" s="145"/>
      <c r="L35" s="117"/>
      <c r="M35" s="118"/>
      <c r="N35" s="105"/>
      <c r="O35" s="95"/>
      <c r="P35" s="3"/>
    </row>
    <row r="36" spans="1:16" s="2" customFormat="1" ht="12.75" customHeight="1" thickBot="1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>
      <c r="A38" s="88" t="s">
        <v>33</v>
      </c>
      <c r="B38" s="88"/>
      <c r="C38" s="88"/>
      <c r="D38" s="88"/>
      <c r="E38" s="88"/>
    </row>
    <row r="39" spans="1:16">
      <c r="A39" s="26" t="s">
        <v>34</v>
      </c>
      <c r="J39" s="146" t="s">
        <v>32</v>
      </c>
      <c r="K39" s="146"/>
      <c r="L39" s="146"/>
      <c r="M39" s="146"/>
      <c r="N39" s="146"/>
      <c r="O39" s="146"/>
    </row>
    <row r="41" spans="1:16">
      <c r="H41" s="89" t="s">
        <v>36</v>
      </c>
      <c r="I41" s="89"/>
      <c r="J41" s="89"/>
    </row>
    <row r="42" spans="1:16">
      <c r="A42" s="88" t="s">
        <v>31</v>
      </c>
      <c r="B42" s="88"/>
      <c r="C42" s="88"/>
      <c r="D42" s="88"/>
      <c r="E42" s="88"/>
      <c r="F42" s="88"/>
      <c r="G42" s="88"/>
      <c r="H42" s="89"/>
      <c r="I42" s="89"/>
      <c r="J42" s="89"/>
    </row>
  </sheetData>
  <mergeCells count="85"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  <mergeCell ref="L7:M8"/>
    <mergeCell ref="N7:O7"/>
    <mergeCell ref="A9:A12"/>
    <mergeCell ref="N9:N14"/>
    <mergeCell ref="O9:O14"/>
    <mergeCell ref="B11:C11"/>
    <mergeCell ref="D11:E11"/>
    <mergeCell ref="F11:G11"/>
    <mergeCell ref="H11:I11"/>
    <mergeCell ref="J11:K11"/>
    <mergeCell ref="L11:M11"/>
    <mergeCell ref="B13:C13"/>
    <mergeCell ref="D13:E13"/>
    <mergeCell ref="F13:G13"/>
    <mergeCell ref="H13:I13"/>
    <mergeCell ref="J13:K13"/>
    <mergeCell ref="L13:M13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D19:E19"/>
    <mergeCell ref="F19:G19"/>
    <mergeCell ref="H19:I19"/>
    <mergeCell ref="J19:K19"/>
    <mergeCell ref="L19:M19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F25:G25"/>
    <mergeCell ref="H25:I25"/>
    <mergeCell ref="J25:K25"/>
    <mergeCell ref="L25:M25"/>
    <mergeCell ref="A27:A30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N27:N32"/>
    <mergeCell ref="H31:I31"/>
    <mergeCell ref="J31:K31"/>
    <mergeCell ref="L31:M31"/>
    <mergeCell ref="H41:J42"/>
    <mergeCell ref="A42:G42"/>
    <mergeCell ref="A33:A35"/>
    <mergeCell ref="B33:C35"/>
    <mergeCell ref="D33:E35"/>
    <mergeCell ref="F33:G35"/>
    <mergeCell ref="H33:I35"/>
    <mergeCell ref="J33:K35"/>
    <mergeCell ref="J39:O39"/>
    <mergeCell ref="L33:M35"/>
    <mergeCell ref="N33:N35"/>
    <mergeCell ref="O33:O35"/>
    <mergeCell ref="A38:E38"/>
  </mergeCells>
  <conditionalFormatting sqref="C12:M12">
    <cfRule type="timePeriod" dxfId="4" priority="1" timePeriod="lastMonth">
      <formula>AND(MONTH(C12)=MONTH(EDATE(TODAY(),0-1)),YEAR(C12)=YEAR(EDATE(TODAY(),0-1)))</formula>
    </cfRule>
  </conditionalFormatting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Feuil1!$C$1:$C$4</xm:f>
          </x14:formula1>
          <xm:sqref>A27:A30 A21:A24 A15:A18 A9:A12 H41:J42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B258EA"/>
  </sheetPr>
  <dimension ref="A1:P42"/>
  <sheetViews>
    <sheetView workbookViewId="0">
      <selection activeCell="D49" sqref="D49"/>
    </sheetView>
  </sheetViews>
  <sheetFormatPr baseColWidth="10" defaultRowHeight="15"/>
  <cols>
    <col min="1" max="1" width="13.7109375" style="35" customWidth="1"/>
    <col min="2" max="13" width="7.7109375" style="35" customWidth="1"/>
    <col min="14" max="14" width="11.42578125" style="35" customWidth="1"/>
    <col min="15" max="16384" width="11.42578125" style="35"/>
  </cols>
  <sheetData>
    <row r="1" spans="1:16" s="14" customFormat="1" ht="12.75" customHeight="1">
      <c r="A1" s="157" t="s">
        <v>39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</row>
    <row r="2" spans="1:16" s="14" customFormat="1" ht="12.75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</row>
    <row r="3" spans="1:16" s="14" customFormat="1" ht="12.75" customHeight="1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</row>
    <row r="4" spans="1:16" s="14" customFormat="1" ht="12.75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</row>
    <row r="5" spans="1:16" s="14" customFormat="1" ht="12.75" customHeight="1">
      <c r="A5" s="157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</row>
    <row r="6" spans="1:16" ht="47.25" thickBot="1">
      <c r="A6" s="35" t="s">
        <v>7</v>
      </c>
      <c r="B6" s="35" t="s">
        <v>8</v>
      </c>
      <c r="C6" s="107">
        <v>44</v>
      </c>
      <c r="D6" s="107"/>
      <c r="G6" s="35" t="s">
        <v>9</v>
      </c>
      <c r="H6" s="109">
        <f>DATE($O6,1,3)-WEEKDAY(DATE($O6,1,3))-5+7*$C6</f>
        <v>41939</v>
      </c>
      <c r="I6" s="109"/>
      <c r="J6" s="109"/>
      <c r="K6" s="35" t="s">
        <v>12</v>
      </c>
      <c r="L6" s="106">
        <f>DATE($O6,1,3)-WEEKDAY(DATE($O6,1,3))-5+7*$C6+5</f>
        <v>41944</v>
      </c>
      <c r="M6" s="106"/>
      <c r="N6" s="106"/>
      <c r="O6" s="18">
        <v>2014</v>
      </c>
    </row>
    <row r="7" spans="1:16" s="14" customFormat="1">
      <c r="A7" s="158" t="s">
        <v>6</v>
      </c>
      <c r="B7" s="160" t="s">
        <v>0</v>
      </c>
      <c r="C7" s="160"/>
      <c r="D7" s="160" t="s">
        <v>1</v>
      </c>
      <c r="E7" s="160"/>
      <c r="F7" s="160" t="s">
        <v>2</v>
      </c>
      <c r="G7" s="160"/>
      <c r="H7" s="160" t="s">
        <v>3</v>
      </c>
      <c r="I7" s="160"/>
      <c r="J7" s="160" t="s">
        <v>4</v>
      </c>
      <c r="K7" s="160"/>
      <c r="L7" s="160" t="s">
        <v>5</v>
      </c>
      <c r="M7" s="160"/>
      <c r="N7" s="162" t="s">
        <v>11</v>
      </c>
      <c r="O7" s="163"/>
    </row>
    <row r="8" spans="1:16" s="15" customFormat="1" ht="21">
      <c r="A8" s="159"/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42" t="s">
        <v>13</v>
      </c>
      <c r="O8" s="43" t="s">
        <v>14</v>
      </c>
    </row>
    <row r="9" spans="1:16" ht="12.75" customHeight="1">
      <c r="A9" s="159" t="s">
        <v>35</v>
      </c>
      <c r="B9" s="46"/>
      <c r="C9" s="46"/>
      <c r="D9" s="38">
        <v>0.29166666666666669</v>
      </c>
      <c r="E9" s="38">
        <v>0.47916666666666669</v>
      </c>
      <c r="F9" s="6">
        <v>0.33333333333333331</v>
      </c>
      <c r="G9" s="6">
        <v>0.54166666666666663</v>
      </c>
      <c r="H9" s="6">
        <v>0.33333333333333331</v>
      </c>
      <c r="I9" s="6">
        <v>0.54166666666666663</v>
      </c>
      <c r="J9" s="6">
        <v>0.33333333333333331</v>
      </c>
      <c r="K9" s="6">
        <v>0.54166666666666663</v>
      </c>
      <c r="L9" s="38">
        <v>0.33333333333333331</v>
      </c>
      <c r="M9" s="38">
        <v>0.52083333333333337</v>
      </c>
      <c r="N9" s="96"/>
      <c r="O9" s="97"/>
    </row>
    <row r="10" spans="1:16" ht="12.75" customHeight="1">
      <c r="A10" s="159"/>
      <c r="B10" s="46"/>
      <c r="C10" s="46"/>
      <c r="D10" s="38">
        <v>0.54166666666666663</v>
      </c>
      <c r="E10" s="38">
        <v>0.77083333333333337</v>
      </c>
      <c r="F10" s="6">
        <v>0.60416666666666663</v>
      </c>
      <c r="G10" s="6">
        <v>0.77083333333333337</v>
      </c>
      <c r="H10" s="6">
        <v>0.60416666666666663</v>
      </c>
      <c r="I10" s="6">
        <v>0.77083333333333337</v>
      </c>
      <c r="J10" s="6">
        <v>0.60416666666666663</v>
      </c>
      <c r="K10" s="6">
        <v>0.77083333333333337</v>
      </c>
      <c r="L10" s="38"/>
      <c r="M10" s="38"/>
      <c r="N10" s="96"/>
      <c r="O10" s="97"/>
    </row>
    <row r="11" spans="1:16" s="1" customFormat="1" ht="12.75" customHeight="1">
      <c r="A11" s="159"/>
      <c r="B11" s="164" t="s">
        <v>17</v>
      </c>
      <c r="C11" s="164"/>
      <c r="D11" s="165"/>
      <c r="E11" s="165"/>
      <c r="F11" s="98"/>
      <c r="G11" s="98"/>
      <c r="H11" s="98"/>
      <c r="I11" s="98"/>
      <c r="J11" s="98"/>
      <c r="K11" s="98"/>
      <c r="L11" s="165"/>
      <c r="M11" s="165"/>
      <c r="N11" s="96"/>
      <c r="O11" s="97"/>
    </row>
    <row r="12" spans="1:16" ht="12.75" customHeight="1">
      <c r="A12" s="159"/>
      <c r="B12" s="47"/>
      <c r="C12" s="48"/>
      <c r="D12" s="39"/>
      <c r="E12" s="63"/>
      <c r="F12" s="8"/>
      <c r="G12" s="9"/>
      <c r="H12" s="8"/>
      <c r="I12" s="9"/>
      <c r="J12" s="8"/>
      <c r="K12" s="41"/>
      <c r="L12" s="39"/>
      <c r="M12" s="40"/>
      <c r="N12" s="96"/>
      <c r="O12" s="97"/>
      <c r="P12" s="3"/>
    </row>
    <row r="13" spans="1:16" ht="12.75" customHeight="1">
      <c r="A13" s="44">
        <f>SUM(B13:M13)-(A14)</f>
        <v>1.7291666666666667</v>
      </c>
      <c r="B13" s="166">
        <f>(C9-B9)+(C10-B10)+C12</f>
        <v>0</v>
      </c>
      <c r="C13" s="166"/>
      <c r="D13" s="166">
        <f t="shared" ref="D13" si="0">(E9-D9)+(E10-D10)+E12</f>
        <v>0.41666666666666674</v>
      </c>
      <c r="E13" s="166"/>
      <c r="F13" s="166">
        <f t="shared" ref="F13" si="1">(G9-F9)+(G10-F10)+G12</f>
        <v>0.37500000000000006</v>
      </c>
      <c r="G13" s="166"/>
      <c r="H13" s="166">
        <f t="shared" ref="H13" si="2">(I9-H9)+(I10-H10)+I12</f>
        <v>0.37500000000000006</v>
      </c>
      <c r="I13" s="166"/>
      <c r="J13" s="166">
        <f t="shared" ref="J13" si="3">(K9-J9)+(K10-J10)+K12</f>
        <v>0.37500000000000006</v>
      </c>
      <c r="K13" s="166"/>
      <c r="L13" s="166">
        <f t="shared" ref="L13" si="4">(M9-L9)+(M10-L10)+M12</f>
        <v>0.18750000000000006</v>
      </c>
      <c r="M13" s="166"/>
      <c r="N13" s="96"/>
      <c r="O13" s="97"/>
      <c r="P13" s="3"/>
    </row>
    <row r="14" spans="1:16" s="23" customFormat="1" ht="12.75" hidden="1" customHeight="1">
      <c r="A14" s="45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>
      <c r="A15" s="159" t="s">
        <v>36</v>
      </c>
      <c r="B15" s="38">
        <v>0.29166666666666669</v>
      </c>
      <c r="C15" s="38">
        <v>0.47916666666666669</v>
      </c>
      <c r="D15" s="6">
        <v>0.33333333333333331</v>
      </c>
      <c r="E15" s="6">
        <v>0.54166666666666663</v>
      </c>
      <c r="F15" s="6">
        <v>0.29166666666666669</v>
      </c>
      <c r="G15" s="6">
        <v>0.47916666666666669</v>
      </c>
      <c r="H15" s="6">
        <v>0.29166666666666669</v>
      </c>
      <c r="I15" s="6">
        <v>0.47916666666666669</v>
      </c>
      <c r="J15" s="6">
        <v>0.29166666666666669</v>
      </c>
      <c r="K15" s="6">
        <v>0.47916666666666669</v>
      </c>
      <c r="L15" s="46"/>
      <c r="M15" s="46"/>
      <c r="N15" s="96"/>
      <c r="O15" s="97"/>
    </row>
    <row r="16" spans="1:16" ht="12.75" customHeight="1">
      <c r="A16" s="159"/>
      <c r="B16" s="38">
        <v>0.54166666666666663</v>
      </c>
      <c r="C16" s="38">
        <v>0.77083333333333337</v>
      </c>
      <c r="D16" s="6"/>
      <c r="E16" s="6"/>
      <c r="F16" s="6">
        <v>0.54166666666666663</v>
      </c>
      <c r="G16" s="6">
        <v>0.72916666666666663</v>
      </c>
      <c r="H16" s="6">
        <v>0.54166666666666663</v>
      </c>
      <c r="I16" s="6">
        <v>0.72916666666666663</v>
      </c>
      <c r="J16" s="6">
        <v>0.54166666666666663</v>
      </c>
      <c r="K16" s="6">
        <v>0.70833333333333337</v>
      </c>
      <c r="L16" s="46"/>
      <c r="M16" s="46"/>
      <c r="N16" s="96"/>
      <c r="O16" s="97"/>
    </row>
    <row r="17" spans="1:16" s="1" customFormat="1" ht="12.75" customHeight="1">
      <c r="A17" s="159"/>
      <c r="B17" s="165"/>
      <c r="C17" s="165"/>
      <c r="D17" s="98"/>
      <c r="E17" s="98"/>
      <c r="F17" s="98"/>
      <c r="G17" s="98"/>
      <c r="H17" s="98"/>
      <c r="I17" s="98"/>
      <c r="J17" s="98"/>
      <c r="K17" s="98"/>
      <c r="L17" s="164" t="s">
        <v>17</v>
      </c>
      <c r="M17" s="164"/>
      <c r="N17" s="96"/>
      <c r="O17" s="97"/>
    </row>
    <row r="18" spans="1:16" ht="12.75" customHeight="1">
      <c r="A18" s="159"/>
      <c r="B18" s="39"/>
      <c r="C18" s="63"/>
      <c r="D18" s="8"/>
      <c r="E18" s="41"/>
      <c r="F18" s="8"/>
      <c r="G18" s="41"/>
      <c r="H18" s="8"/>
      <c r="I18" s="41"/>
      <c r="J18" s="8"/>
      <c r="K18" s="41"/>
      <c r="L18" s="47"/>
      <c r="M18" s="49"/>
      <c r="N18" s="96"/>
      <c r="O18" s="97"/>
      <c r="P18" s="3"/>
    </row>
    <row r="19" spans="1:16" ht="12.75" customHeight="1">
      <c r="A19" s="44">
        <f>SUM(B19:M19)-(A20)</f>
        <v>1.7291666666666667</v>
      </c>
      <c r="B19" s="167">
        <f t="shared" ref="B19" si="5">(C15-B15)+(C16-B16)+C18</f>
        <v>0.41666666666666674</v>
      </c>
      <c r="C19" s="168"/>
      <c r="D19" s="167">
        <f t="shared" ref="D19" si="6">(E15-D15)+(E16-D16)+E18</f>
        <v>0.20833333333333331</v>
      </c>
      <c r="E19" s="168"/>
      <c r="F19" s="167">
        <f t="shared" ref="F19" si="7">(G15-F15)+(G16-F16)+G18</f>
        <v>0.375</v>
      </c>
      <c r="G19" s="168"/>
      <c r="H19" s="167">
        <f t="shared" ref="H19" si="8">(I15-H15)+(I16-H16)+I18</f>
        <v>0.375</v>
      </c>
      <c r="I19" s="168"/>
      <c r="J19" s="167">
        <f t="shared" ref="J19" si="9">(K15-J15)+(K16-J16)+K18</f>
        <v>0.35416666666666674</v>
      </c>
      <c r="K19" s="168"/>
      <c r="L19" s="167">
        <f t="shared" ref="L19" si="10">(M15-L15)+(M16-L16)+M18</f>
        <v>0</v>
      </c>
      <c r="M19" s="168"/>
      <c r="N19" s="96"/>
      <c r="O19" s="97"/>
      <c r="P19" s="3"/>
    </row>
    <row r="20" spans="1:16" s="23" customFormat="1" ht="12.75" hidden="1" customHeight="1">
      <c r="A20" s="45">
        <f>SUM(B20:M20)</f>
        <v>0</v>
      </c>
      <c r="B20" s="22" t="str">
        <f>IF(B18="Récup",C18,"")</f>
        <v/>
      </c>
      <c r="C20" s="22"/>
      <c r="D20" s="22" t="str">
        <f>IF(D18="Récup",E18,"")</f>
        <v/>
      </c>
      <c r="E20" s="22"/>
      <c r="F20" s="22" t="str">
        <f>IF(F18="Récup",G18,"")</f>
        <v/>
      </c>
      <c r="G20" s="22"/>
      <c r="H20" s="22" t="str">
        <f>IF(H18="Récup",I18,"")</f>
        <v/>
      </c>
      <c r="I20" s="22"/>
      <c r="J20" s="22" t="str">
        <f>IF(J18="Récup",K18,"")</f>
        <v/>
      </c>
      <c r="K20" s="22"/>
      <c r="L20" s="22" t="str">
        <f>IF(L18="Récup",M18,"")</f>
        <v/>
      </c>
      <c r="M20" s="22"/>
      <c r="N20" s="96"/>
      <c r="O20" s="97"/>
    </row>
    <row r="21" spans="1:16" ht="12.75" customHeight="1">
      <c r="A21" s="159" t="s">
        <v>38</v>
      </c>
      <c r="B21" s="46">
        <v>0.29166666666666669</v>
      </c>
      <c r="C21" s="46">
        <v>0.47916666666666669</v>
      </c>
      <c r="D21" s="46">
        <v>0.29166666666666669</v>
      </c>
      <c r="E21" s="46">
        <v>0.47916666666666669</v>
      </c>
      <c r="F21" s="46">
        <v>0.29166666666666669</v>
      </c>
      <c r="G21" s="46">
        <v>0.47916666666666669</v>
      </c>
      <c r="H21" s="46">
        <v>0.29166666666666669</v>
      </c>
      <c r="I21" s="46">
        <v>0.47916666666666669</v>
      </c>
      <c r="J21" s="46">
        <v>0.29166666666666669</v>
      </c>
      <c r="K21" s="46">
        <v>0.47916666666666669</v>
      </c>
      <c r="L21" s="46"/>
      <c r="M21" s="46"/>
      <c r="N21" s="96"/>
      <c r="O21" s="97"/>
    </row>
    <row r="22" spans="1:16" ht="12.75" customHeight="1">
      <c r="A22" s="159"/>
      <c r="B22" s="46">
        <v>0.54166666666666663</v>
      </c>
      <c r="C22" s="46">
        <v>0.66666666666666663</v>
      </c>
      <c r="D22" s="46">
        <v>0.54166666666666663</v>
      </c>
      <c r="E22" s="46">
        <v>0.66666666666666663</v>
      </c>
      <c r="F22" s="46">
        <v>0.54166666666666663</v>
      </c>
      <c r="G22" s="46">
        <v>0.66666666666666663</v>
      </c>
      <c r="H22" s="46">
        <v>0.54166666666666663</v>
      </c>
      <c r="I22" s="46">
        <v>0.66666666666666663</v>
      </c>
      <c r="J22" s="46">
        <v>0.54166666666666663</v>
      </c>
      <c r="K22" s="46">
        <v>0.64583333333333337</v>
      </c>
      <c r="L22" s="46"/>
      <c r="M22" s="46"/>
      <c r="N22" s="96"/>
      <c r="O22" s="97"/>
    </row>
    <row r="23" spans="1:16" s="1" customFormat="1" ht="12.75" customHeight="1">
      <c r="A23" s="159"/>
      <c r="B23" s="164" t="s">
        <v>16</v>
      </c>
      <c r="C23" s="164"/>
      <c r="D23" s="164" t="s">
        <v>16</v>
      </c>
      <c r="E23" s="164"/>
      <c r="F23" s="164" t="s">
        <v>16</v>
      </c>
      <c r="G23" s="164"/>
      <c r="H23" s="164" t="s">
        <v>16</v>
      </c>
      <c r="I23" s="164"/>
      <c r="J23" s="164" t="s">
        <v>16</v>
      </c>
      <c r="K23" s="164"/>
      <c r="L23" s="164" t="s">
        <v>17</v>
      </c>
      <c r="M23" s="164"/>
      <c r="N23" s="96"/>
      <c r="O23" s="97"/>
    </row>
    <row r="24" spans="1:16" ht="12.75" customHeight="1">
      <c r="A24" s="159"/>
      <c r="B24" s="47"/>
      <c r="C24" s="48"/>
      <c r="D24" s="47"/>
      <c r="E24" s="49"/>
      <c r="F24" s="47"/>
      <c r="G24" s="49"/>
      <c r="H24" s="47"/>
      <c r="I24" s="49"/>
      <c r="J24" s="47"/>
      <c r="K24" s="49"/>
      <c r="L24" s="47"/>
      <c r="M24" s="49"/>
      <c r="N24" s="96"/>
      <c r="O24" s="97"/>
      <c r="P24" s="3"/>
    </row>
    <row r="25" spans="1:16" ht="12.75" customHeight="1">
      <c r="A25" s="44">
        <f>SUM(B25:M25)-(A26)</f>
        <v>1.5416666666666667</v>
      </c>
      <c r="B25" s="166">
        <f>(C21-B21)+(C22-B22)+C24</f>
        <v>0.3125</v>
      </c>
      <c r="C25" s="166"/>
      <c r="D25" s="166">
        <f>(E21-D21)+(E22-D22)+E24</f>
        <v>0.3125</v>
      </c>
      <c r="E25" s="166"/>
      <c r="F25" s="166">
        <f>(G21-F21)+(G22-F22)+G24</f>
        <v>0.3125</v>
      </c>
      <c r="G25" s="166"/>
      <c r="H25" s="166">
        <f>(I21-H21)+(I22-H22)+I24</f>
        <v>0.3125</v>
      </c>
      <c r="I25" s="166"/>
      <c r="J25" s="166">
        <f>(K21-J21)+(K22-J22)+K24</f>
        <v>0.29166666666666674</v>
      </c>
      <c r="K25" s="166"/>
      <c r="L25" s="166">
        <f>(M21-L21)+(M22-L22)+M24</f>
        <v>0</v>
      </c>
      <c r="M25" s="166"/>
      <c r="N25" s="96"/>
      <c r="O25" s="97"/>
      <c r="P25" s="3"/>
    </row>
    <row r="26" spans="1:16" s="23" customFormat="1" ht="12" hidden="1" customHeight="1">
      <c r="A26" s="45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hidden="1" customHeight="1">
      <c r="A27" s="159" t="s">
        <v>29</v>
      </c>
      <c r="B27" s="6">
        <v>0.375</v>
      </c>
      <c r="C27" s="6">
        <v>0.54166666666666663</v>
      </c>
      <c r="D27" s="6">
        <v>0.375</v>
      </c>
      <c r="E27" s="6">
        <v>0.54166666666666663</v>
      </c>
      <c r="F27" s="6">
        <v>0.33333333333333331</v>
      </c>
      <c r="G27" s="6">
        <v>0.54166666666666663</v>
      </c>
      <c r="H27" s="6"/>
      <c r="I27" s="6"/>
      <c r="J27" s="6">
        <v>0.375</v>
      </c>
      <c r="K27" s="6">
        <v>0.54166666666666663</v>
      </c>
      <c r="L27" s="6">
        <v>0.33333333333333331</v>
      </c>
      <c r="M27" s="6">
        <v>0.5</v>
      </c>
      <c r="N27" s="96"/>
      <c r="O27" s="97"/>
    </row>
    <row r="28" spans="1:16" ht="12.75" hidden="1" customHeight="1">
      <c r="A28" s="159"/>
      <c r="B28" s="6">
        <v>0.58333333333333337</v>
      </c>
      <c r="C28" s="6">
        <v>0.75</v>
      </c>
      <c r="D28" s="6">
        <v>0.58333333333333337</v>
      </c>
      <c r="E28" s="6">
        <v>0.75</v>
      </c>
      <c r="F28" s="6">
        <v>0.58333333333333337</v>
      </c>
      <c r="G28" s="6">
        <v>0.75</v>
      </c>
      <c r="H28" s="6"/>
      <c r="I28" s="6"/>
      <c r="J28" s="6">
        <v>0.58333333333333337</v>
      </c>
      <c r="K28" s="6">
        <v>0.75</v>
      </c>
      <c r="L28" s="6"/>
      <c r="M28" s="6"/>
      <c r="N28" s="96"/>
      <c r="O28" s="97"/>
    </row>
    <row r="29" spans="1:16" s="1" customFormat="1" ht="12.75" hidden="1" customHeight="1">
      <c r="A29" s="159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6"/>
      <c r="O29" s="97"/>
    </row>
    <row r="30" spans="1:16" ht="12.75" hidden="1" customHeight="1">
      <c r="A30" s="159"/>
      <c r="B30" s="8" t="s">
        <v>23</v>
      </c>
      <c r="C30" s="9">
        <v>8.3333333333333329E-2</v>
      </c>
      <c r="D30" s="8"/>
      <c r="E30" s="41"/>
      <c r="F30" s="8"/>
      <c r="G30" s="41"/>
      <c r="H30" s="8"/>
      <c r="I30" s="41"/>
      <c r="J30" s="8"/>
      <c r="K30" s="41"/>
      <c r="L30" s="8"/>
      <c r="M30" s="41"/>
      <c r="N30" s="96"/>
      <c r="O30" s="97"/>
      <c r="P30" s="3"/>
    </row>
    <row r="31" spans="1:16" ht="12.75" hidden="1" customHeight="1">
      <c r="A31" s="44">
        <f>SUM(B31:M31)-(A32)</f>
        <v>1.6249999999999998</v>
      </c>
      <c r="B31" s="99">
        <f>(C27-B27)+(C28-B28)+C30</f>
        <v>0.41666666666666657</v>
      </c>
      <c r="C31" s="99"/>
      <c r="D31" s="99">
        <f t="shared" ref="D31" si="11">(E27-D27)+(E28-D28)+E30</f>
        <v>0.33333333333333326</v>
      </c>
      <c r="E31" s="99"/>
      <c r="F31" s="99">
        <f t="shared" ref="F31" si="12">(G27-F27)+(G28-F28)+G30</f>
        <v>0.37499999999999994</v>
      </c>
      <c r="G31" s="99"/>
      <c r="H31" s="99">
        <f t="shared" ref="H31" si="13">(I27-H27)+(I28-H28)+I30</f>
        <v>0</v>
      </c>
      <c r="I31" s="99"/>
      <c r="J31" s="99">
        <f t="shared" ref="J31" si="14">(K27-J27)+(K28-J28)+K30</f>
        <v>0.33333333333333326</v>
      </c>
      <c r="K31" s="99"/>
      <c r="L31" s="99">
        <f t="shared" ref="L31" si="15">(M27-L27)+(M28-L28)+M30</f>
        <v>0.16666666666666669</v>
      </c>
      <c r="M31" s="99"/>
      <c r="N31" s="96"/>
      <c r="O31" s="97"/>
      <c r="P31" s="3"/>
    </row>
    <row r="32" spans="1:16" s="23" customFormat="1" ht="12.75" hidden="1" customHeight="1">
      <c r="A32" s="45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>
      <c r="A33" s="170" t="s">
        <v>37</v>
      </c>
      <c r="B33" s="74" t="s">
        <v>22</v>
      </c>
      <c r="C33" s="75"/>
      <c r="D33" s="74" t="s">
        <v>22</v>
      </c>
      <c r="E33" s="75"/>
      <c r="F33" s="173" t="s">
        <v>17</v>
      </c>
      <c r="G33" s="174"/>
      <c r="H33" s="173" t="s">
        <v>18</v>
      </c>
      <c r="I33" s="174"/>
      <c r="J33" s="173" t="s">
        <v>18</v>
      </c>
      <c r="K33" s="174"/>
      <c r="L33" s="173" t="s">
        <v>25</v>
      </c>
      <c r="M33" s="174"/>
      <c r="N33" s="103"/>
      <c r="O33" s="93"/>
    </row>
    <row r="34" spans="1:16" s="1" customFormat="1" ht="12.75" customHeight="1">
      <c r="A34" s="171"/>
      <c r="B34" s="76"/>
      <c r="C34" s="77"/>
      <c r="D34" s="76"/>
      <c r="E34" s="77"/>
      <c r="F34" s="175"/>
      <c r="G34" s="176"/>
      <c r="H34" s="175"/>
      <c r="I34" s="176"/>
      <c r="J34" s="175"/>
      <c r="K34" s="176"/>
      <c r="L34" s="175"/>
      <c r="M34" s="176"/>
      <c r="N34" s="104"/>
      <c r="O34" s="94"/>
    </row>
    <row r="35" spans="1:16" ht="15.75" customHeight="1">
      <c r="A35" s="172"/>
      <c r="B35" s="78"/>
      <c r="C35" s="79"/>
      <c r="D35" s="78"/>
      <c r="E35" s="79"/>
      <c r="F35" s="177"/>
      <c r="G35" s="178"/>
      <c r="H35" s="177"/>
      <c r="I35" s="178"/>
      <c r="J35" s="177"/>
      <c r="K35" s="178"/>
      <c r="L35" s="177"/>
      <c r="M35" s="178"/>
      <c r="N35" s="105"/>
      <c r="O35" s="95"/>
      <c r="P35" s="3"/>
    </row>
    <row r="36" spans="1:16" s="2" customFormat="1" ht="12.75" hidden="1" customHeight="1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>
      <c r="A38" s="88" t="s">
        <v>33</v>
      </c>
      <c r="B38" s="88"/>
      <c r="C38" s="88"/>
      <c r="D38" s="88"/>
      <c r="E38" s="88"/>
      <c r="I38" s="179" t="s">
        <v>32</v>
      </c>
      <c r="J38" s="179"/>
      <c r="K38" s="179"/>
      <c r="L38" s="179"/>
      <c r="M38" s="179"/>
      <c r="N38" s="179"/>
    </row>
    <row r="39" spans="1:16">
      <c r="A39" s="36" t="s">
        <v>34</v>
      </c>
    </row>
    <row r="41" spans="1:16">
      <c r="H41" s="169" t="s">
        <v>35</v>
      </c>
      <c r="I41" s="169"/>
      <c r="J41" s="169"/>
    </row>
    <row r="42" spans="1:16">
      <c r="A42" s="88" t="s">
        <v>31</v>
      </c>
      <c r="B42" s="88"/>
      <c r="C42" s="88"/>
      <c r="D42" s="88"/>
      <c r="E42" s="88"/>
      <c r="F42" s="88"/>
      <c r="G42" s="88"/>
      <c r="H42" s="169"/>
      <c r="I42" s="169"/>
      <c r="J42" s="169"/>
    </row>
  </sheetData>
  <mergeCells count="85">
    <mergeCell ref="O33:O35"/>
    <mergeCell ref="A38:E38"/>
    <mergeCell ref="H41:J42"/>
    <mergeCell ref="A42:G42"/>
    <mergeCell ref="A33:A35"/>
    <mergeCell ref="B33:C35"/>
    <mergeCell ref="D33:E35"/>
    <mergeCell ref="F33:G35"/>
    <mergeCell ref="H33:I35"/>
    <mergeCell ref="J33:K35"/>
    <mergeCell ref="I38:N38"/>
    <mergeCell ref="L33:M35"/>
    <mergeCell ref="N33:N35"/>
    <mergeCell ref="A27:A30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N27:N32"/>
    <mergeCell ref="H31:I31"/>
    <mergeCell ref="J31:K31"/>
    <mergeCell ref="L31:M31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F25:G25"/>
    <mergeCell ref="H25:I25"/>
    <mergeCell ref="J25:K25"/>
    <mergeCell ref="L25:M25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D19:E19"/>
    <mergeCell ref="F19:G19"/>
    <mergeCell ref="H19:I19"/>
    <mergeCell ref="J19:K19"/>
    <mergeCell ref="L19:M19"/>
    <mergeCell ref="A9:A12"/>
    <mergeCell ref="N9:N14"/>
    <mergeCell ref="O9:O14"/>
    <mergeCell ref="B11:C11"/>
    <mergeCell ref="D11:E11"/>
    <mergeCell ref="F11:G11"/>
    <mergeCell ref="H11:I11"/>
    <mergeCell ref="J11:K11"/>
    <mergeCell ref="L11:M11"/>
    <mergeCell ref="B13:C13"/>
    <mergeCell ref="D13:E13"/>
    <mergeCell ref="F13:G13"/>
    <mergeCell ref="H13:I13"/>
    <mergeCell ref="J13:K13"/>
    <mergeCell ref="L13:M13"/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  <mergeCell ref="L7:M8"/>
    <mergeCell ref="N7:O7"/>
  </mergeCells>
  <conditionalFormatting sqref="C12:M12">
    <cfRule type="timePeriod" dxfId="3" priority="1" timePeriod="lastMonth">
      <formula>AND(MONTH(C12)=MONTH(EDATE(TODAY(),0-1)),YEAR(C12)=YEAR(EDATE(TODAY(),0-1)))</formula>
    </cfRule>
  </conditionalFormatting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Feuil1!$C$1:$C$4</xm:f>
          </x14:formula1>
          <xm:sqref>A27:A30 A21:A24 A15:A18 A9:A12 H41:J42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>
    <tabColor rgb="FFE565E5"/>
  </sheetPr>
  <dimension ref="A1:P42"/>
  <sheetViews>
    <sheetView showGridLines="0" zoomScale="106" zoomScaleNormal="136" workbookViewId="0">
      <selection activeCell="H9" sqref="H9"/>
    </sheetView>
  </sheetViews>
  <sheetFormatPr baseColWidth="10" defaultRowHeight="15"/>
  <cols>
    <col min="1" max="1" width="13.7109375" style="65" customWidth="1"/>
    <col min="2" max="13" width="7.7109375" style="65" customWidth="1"/>
    <col min="14" max="14" width="11.42578125" style="65" customWidth="1"/>
    <col min="15" max="16384" width="11.42578125" style="65"/>
  </cols>
  <sheetData>
    <row r="1" spans="1:16" s="14" customFormat="1" ht="12.75" customHeight="1">
      <c r="A1" s="108" t="s">
        <v>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6" s="14" customFormat="1" ht="12.75" customHeight="1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6" s="14" customFormat="1" ht="12.75" customHeight="1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16" s="14" customFormat="1" ht="12.75" customHeight="1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</row>
    <row r="5" spans="1:16" s="14" customFormat="1" ht="12.75" customHeight="1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ht="47.25" thickBot="1">
      <c r="A6" s="65" t="s">
        <v>7</v>
      </c>
      <c r="B6" s="65" t="s">
        <v>8</v>
      </c>
      <c r="C6" s="107">
        <v>45</v>
      </c>
      <c r="D6" s="107"/>
      <c r="G6" s="65" t="s">
        <v>9</v>
      </c>
      <c r="H6" s="109">
        <f>DATE($O6,1,3)-WEEKDAY(DATE($O6,1,3))-5+7*$C6</f>
        <v>41946</v>
      </c>
      <c r="I6" s="109"/>
      <c r="J6" s="109"/>
      <c r="K6" s="65" t="s">
        <v>12</v>
      </c>
      <c r="L6" s="106">
        <f>DATE($O6,1,3)-WEEKDAY(DATE($O6,1,3))-5+7*$C6+5</f>
        <v>41951</v>
      </c>
      <c r="M6" s="106"/>
      <c r="N6" s="106"/>
      <c r="O6" s="18">
        <v>2014</v>
      </c>
    </row>
    <row r="7" spans="1:16" s="14" customFormat="1">
      <c r="A7" s="110" t="s">
        <v>6</v>
      </c>
      <c r="B7" s="111" t="s">
        <v>0</v>
      </c>
      <c r="C7" s="111"/>
      <c r="D7" s="111" t="s">
        <v>1</v>
      </c>
      <c r="E7" s="111"/>
      <c r="F7" s="111" t="s">
        <v>2</v>
      </c>
      <c r="G7" s="111"/>
      <c r="H7" s="111" t="s">
        <v>3</v>
      </c>
      <c r="I7" s="111"/>
      <c r="J7" s="111" t="s">
        <v>4</v>
      </c>
      <c r="K7" s="111"/>
      <c r="L7" s="111" t="s">
        <v>5</v>
      </c>
      <c r="M7" s="111"/>
      <c r="N7" s="100" t="s">
        <v>11</v>
      </c>
      <c r="O7" s="101"/>
    </row>
    <row r="8" spans="1:16" s="15" customFormat="1" ht="21">
      <c r="A8" s="7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58" t="s">
        <v>13</v>
      </c>
      <c r="O8" s="59" t="s">
        <v>14</v>
      </c>
    </row>
    <row r="9" spans="1:16" ht="12.75" customHeight="1">
      <c r="A9" s="72" t="s">
        <v>35</v>
      </c>
      <c r="B9" s="67">
        <v>0.29166666666666669</v>
      </c>
      <c r="C9" s="67">
        <v>0.54166666666666663</v>
      </c>
      <c r="D9" s="6"/>
      <c r="E9" s="6"/>
      <c r="F9" s="50"/>
      <c r="G9" s="50"/>
      <c r="H9" s="6">
        <v>0.35416666666666669</v>
      </c>
      <c r="I9" s="6">
        <v>0.47916666666666669</v>
      </c>
      <c r="J9" s="6">
        <v>0.33333333333333331</v>
      </c>
      <c r="K9" s="6">
        <v>0.47916666666666669</v>
      </c>
      <c r="L9" s="6">
        <v>0.33333333333333331</v>
      </c>
      <c r="M9" s="6">
        <v>0.52083333333333337</v>
      </c>
      <c r="N9" s="96"/>
      <c r="O9" s="97"/>
    </row>
    <row r="10" spans="1:16" ht="12.75" customHeight="1">
      <c r="A10" s="72"/>
      <c r="B10" s="6">
        <v>0.60416666666666663</v>
      </c>
      <c r="C10" s="6">
        <v>0.77083333333333337</v>
      </c>
      <c r="D10" s="6">
        <v>0.5625</v>
      </c>
      <c r="E10" s="6">
        <v>0.77083333333333337</v>
      </c>
      <c r="F10" s="50"/>
      <c r="G10" s="50"/>
      <c r="H10" s="6">
        <v>0.54166666666666663</v>
      </c>
      <c r="I10" s="6">
        <v>0.77083333333333337</v>
      </c>
      <c r="J10" s="6">
        <v>0.54166666666666663</v>
      </c>
      <c r="K10" s="6">
        <v>0.77083333333333337</v>
      </c>
      <c r="L10" s="6"/>
      <c r="M10" s="6"/>
      <c r="N10" s="96"/>
      <c r="O10" s="97"/>
    </row>
    <row r="11" spans="1:16" s="1" customFormat="1" ht="12.75" customHeight="1">
      <c r="A11" s="72"/>
      <c r="B11" s="165"/>
      <c r="C11" s="165"/>
      <c r="D11" s="165"/>
      <c r="E11" s="165"/>
      <c r="F11" s="102" t="s">
        <v>17</v>
      </c>
      <c r="G11" s="102"/>
      <c r="H11" s="165"/>
      <c r="I11" s="165"/>
      <c r="J11" s="165"/>
      <c r="K11" s="165"/>
      <c r="L11" s="165"/>
      <c r="M11" s="165"/>
      <c r="N11" s="96"/>
      <c r="O11" s="97"/>
    </row>
    <row r="12" spans="1:16" ht="12.75" customHeight="1">
      <c r="A12" s="72"/>
      <c r="B12" s="8"/>
      <c r="C12" s="9"/>
      <c r="D12" s="8"/>
      <c r="E12" s="9"/>
      <c r="F12" s="51"/>
      <c r="G12" s="52"/>
      <c r="H12" s="8"/>
      <c r="I12" s="9"/>
      <c r="J12" s="8"/>
      <c r="K12" s="64"/>
      <c r="L12" s="8"/>
      <c r="M12" s="64"/>
      <c r="N12" s="96"/>
      <c r="O12" s="97"/>
      <c r="P12" s="3"/>
    </row>
    <row r="13" spans="1:16" ht="12.75" customHeight="1">
      <c r="A13" s="60">
        <f>SUM(B13:M13)-(A14)*2</f>
        <v>1.541666666666667</v>
      </c>
      <c r="B13" s="86">
        <f>(C9-B9)+(C10-B10)+C12</f>
        <v>0.41666666666666669</v>
      </c>
      <c r="C13" s="86"/>
      <c r="D13" s="86">
        <f t="shared" ref="D13" si="0">(E9-D9)+(E10-D10)+E12</f>
        <v>0.20833333333333337</v>
      </c>
      <c r="E13" s="86"/>
      <c r="F13" s="86">
        <f t="shared" ref="F13" si="1">(G9-F9)+(G10-F10)+G12</f>
        <v>0</v>
      </c>
      <c r="G13" s="86"/>
      <c r="H13" s="86">
        <f t="shared" ref="H13" si="2">(I9-H9)+(I10-H10)+I12</f>
        <v>0.35416666666666674</v>
      </c>
      <c r="I13" s="86"/>
      <c r="J13" s="86">
        <f t="shared" ref="J13" si="3">(K9-J9)+(K10-J10)+K12</f>
        <v>0.37500000000000011</v>
      </c>
      <c r="K13" s="86"/>
      <c r="L13" s="86">
        <f t="shared" ref="L13" si="4">(M9-L9)+(M10-L10)+M12</f>
        <v>0.18750000000000006</v>
      </c>
      <c r="M13" s="86"/>
      <c r="N13" s="96"/>
      <c r="O13" s="97"/>
      <c r="P13" s="3"/>
    </row>
    <row r="14" spans="1:16" s="23" customFormat="1" ht="12.75" hidden="1" customHeight="1">
      <c r="A14" s="6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>
      <c r="A15" s="72" t="s">
        <v>36</v>
      </c>
      <c r="B15" s="6">
        <v>0.33333333333333331</v>
      </c>
      <c r="C15" s="6">
        <v>0.47916666666666669</v>
      </c>
      <c r="D15" s="6">
        <v>0.29166666666666669</v>
      </c>
      <c r="E15" s="6">
        <v>0.5625</v>
      </c>
      <c r="F15" s="6">
        <v>0.29166666666666669</v>
      </c>
      <c r="G15" s="6">
        <v>0.54166666666666663</v>
      </c>
      <c r="H15" s="6">
        <v>0.29166666666666669</v>
      </c>
      <c r="I15" s="6">
        <v>0.5625</v>
      </c>
      <c r="J15" s="6">
        <v>0.29166666666666669</v>
      </c>
      <c r="K15" s="6">
        <v>0.5625</v>
      </c>
      <c r="L15" s="50"/>
      <c r="M15" s="50"/>
      <c r="N15" s="96"/>
      <c r="O15" s="97"/>
    </row>
    <row r="16" spans="1:16" ht="12.75" customHeight="1">
      <c r="A16" s="72"/>
      <c r="B16" s="6">
        <v>0.54166666666666663</v>
      </c>
      <c r="C16" s="6">
        <v>0.70833333333333337</v>
      </c>
      <c r="D16" s="6"/>
      <c r="E16" s="6"/>
      <c r="F16" s="6">
        <v>0.60416666666666663</v>
      </c>
      <c r="G16" s="6">
        <v>0.77083333333333337</v>
      </c>
      <c r="H16" s="6"/>
      <c r="I16" s="6"/>
      <c r="J16" s="6"/>
      <c r="K16" s="6"/>
      <c r="L16" s="50"/>
      <c r="M16" s="50"/>
      <c r="N16" s="96"/>
      <c r="O16" s="97"/>
    </row>
    <row r="17" spans="1:16" s="1" customFormat="1" ht="12.75" customHeight="1">
      <c r="A17" s="72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02" t="s">
        <v>17</v>
      </c>
      <c r="M17" s="102"/>
      <c r="N17" s="96"/>
      <c r="O17" s="97"/>
    </row>
    <row r="18" spans="1:16" ht="12.75" customHeight="1">
      <c r="A18" s="72"/>
      <c r="B18" s="8"/>
      <c r="C18" s="9"/>
      <c r="D18" s="8"/>
      <c r="E18" s="64"/>
      <c r="F18" s="8"/>
      <c r="G18" s="64"/>
      <c r="H18" s="8"/>
      <c r="I18" s="64"/>
      <c r="J18" s="8"/>
      <c r="K18" s="64"/>
      <c r="L18" s="51"/>
      <c r="M18" s="53"/>
      <c r="N18" s="96"/>
      <c r="O18" s="97"/>
      <c r="P18" s="3"/>
    </row>
    <row r="19" spans="1:16" ht="12.75" customHeight="1">
      <c r="A19" s="60">
        <f>SUM(B19:M19)-(A20)*2</f>
        <v>1.5416666666666667</v>
      </c>
      <c r="B19" s="86">
        <f t="shared" ref="B19" si="5">(C15-B15)+(C16-B16)+C18</f>
        <v>0.31250000000000011</v>
      </c>
      <c r="C19" s="86"/>
      <c r="D19" s="86">
        <f t="shared" ref="D19" si="6">(E15-D15)+(E16-D16)+E18</f>
        <v>0.27083333333333331</v>
      </c>
      <c r="E19" s="86"/>
      <c r="F19" s="86">
        <f t="shared" ref="F19" si="7">(G15-F15)+(G16-F16)+G18</f>
        <v>0.41666666666666669</v>
      </c>
      <c r="G19" s="86"/>
      <c r="H19" s="86">
        <f t="shared" ref="H19" si="8">(I15-H15)+(I16-H16)+I18</f>
        <v>0.27083333333333331</v>
      </c>
      <c r="I19" s="86"/>
      <c r="J19" s="86">
        <f t="shared" ref="J19" si="9">(K15-J15)+(K16-J16)+K18</f>
        <v>0.27083333333333331</v>
      </c>
      <c r="K19" s="86"/>
      <c r="L19" s="86">
        <f t="shared" ref="L19" si="10">(M15-L15)+(M16-L16)+M18</f>
        <v>0</v>
      </c>
      <c r="M19" s="86"/>
      <c r="N19" s="96"/>
      <c r="O19" s="97"/>
      <c r="P19" s="3"/>
    </row>
    <row r="20" spans="1:16" s="23" customFormat="1" ht="12.75" hidden="1" customHeight="1">
      <c r="A20" s="61">
        <f>SUM(B20:M20)</f>
        <v>0</v>
      </c>
      <c r="B20" s="62" t="str">
        <f>IF(B18="Récup",C18,"")</f>
        <v/>
      </c>
      <c r="C20" s="62"/>
      <c r="D20" s="62" t="str">
        <f>IF(D18="Récup",E18,"")</f>
        <v/>
      </c>
      <c r="E20" s="62"/>
      <c r="F20" s="62" t="str">
        <f>IF(F18="Récup",G18,"")</f>
        <v/>
      </c>
      <c r="G20" s="62"/>
      <c r="H20" s="62" t="str">
        <f>IF(H18="Récup",I18,"")</f>
        <v/>
      </c>
      <c r="I20" s="62"/>
      <c r="J20" s="62" t="str">
        <f>IF(J18="Récup",K18,"")</f>
        <v/>
      </c>
      <c r="K20" s="62"/>
      <c r="L20" s="62" t="str">
        <f>IF(L18="Récup",M18,"")</f>
        <v/>
      </c>
      <c r="M20" s="62"/>
      <c r="N20" s="96"/>
      <c r="O20" s="97"/>
    </row>
    <row r="21" spans="1:16" ht="12.75" customHeight="1">
      <c r="A21" s="72" t="s">
        <v>40</v>
      </c>
      <c r="B21" s="67">
        <v>0.375</v>
      </c>
      <c r="C21" s="67">
        <v>0.54166666666666663</v>
      </c>
      <c r="D21" s="38">
        <v>0.29166666666666669</v>
      </c>
      <c r="E21" s="38">
        <v>0.47916666666666669</v>
      </c>
      <c r="F21" s="38">
        <v>0.29166666666666669</v>
      </c>
      <c r="G21" s="38">
        <v>0.58333333333333337</v>
      </c>
      <c r="H21" s="38">
        <v>0.375</v>
      </c>
      <c r="I21" s="38">
        <v>0.47916666666666669</v>
      </c>
      <c r="J21" s="38">
        <v>0.375</v>
      </c>
      <c r="K21" s="38">
        <v>0.47916666666666669</v>
      </c>
      <c r="L21" s="50"/>
      <c r="M21" s="50"/>
      <c r="N21" s="96"/>
      <c r="O21" s="97"/>
    </row>
    <row r="22" spans="1:16" ht="12.75" customHeight="1">
      <c r="A22" s="72"/>
      <c r="B22" s="38">
        <v>0.60416666666666663</v>
      </c>
      <c r="C22" s="38">
        <v>0.75</v>
      </c>
      <c r="D22" s="38">
        <v>0.54166666666666663</v>
      </c>
      <c r="E22" s="38">
        <v>0.70833333333333337</v>
      </c>
      <c r="F22" s="38"/>
      <c r="G22" s="38"/>
      <c r="H22" s="38">
        <v>0.54166666666666663</v>
      </c>
      <c r="I22" s="38">
        <v>0.70833333333333337</v>
      </c>
      <c r="J22" s="38">
        <v>0.54166666666666663</v>
      </c>
      <c r="K22" s="38">
        <v>0.75</v>
      </c>
      <c r="L22" s="50"/>
      <c r="M22" s="50"/>
      <c r="N22" s="96"/>
      <c r="O22" s="97"/>
    </row>
    <row r="23" spans="1:16" s="1" customFormat="1" ht="12.75" customHeight="1">
      <c r="A23" s="72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02" t="s">
        <v>17</v>
      </c>
      <c r="M23" s="102"/>
      <c r="N23" s="96"/>
      <c r="O23" s="97"/>
    </row>
    <row r="24" spans="1:16" ht="12.75" customHeight="1">
      <c r="A24" s="72"/>
      <c r="B24" s="39"/>
      <c r="C24" s="63"/>
      <c r="D24" s="39"/>
      <c r="E24" s="40"/>
      <c r="F24" s="39"/>
      <c r="G24" s="40"/>
      <c r="H24" s="39"/>
      <c r="I24" s="40"/>
      <c r="J24" s="39"/>
      <c r="K24" s="40"/>
      <c r="L24" s="51"/>
      <c r="M24" s="53"/>
      <c r="N24" s="96"/>
      <c r="O24" s="97"/>
      <c r="P24" s="3"/>
    </row>
    <row r="25" spans="1:16" ht="12.75" customHeight="1">
      <c r="A25" s="60">
        <f>SUM(B25:M25)-(A26)*2</f>
        <v>1.541666666666667</v>
      </c>
      <c r="B25" s="180">
        <f>(C21-B21)+(C22-B22)+C24</f>
        <v>0.3125</v>
      </c>
      <c r="C25" s="180"/>
      <c r="D25" s="180">
        <f t="shared" ref="D25" si="11">(E21-D21)+(E22-D22)+E24</f>
        <v>0.35416666666666674</v>
      </c>
      <c r="E25" s="180"/>
      <c r="F25" s="180">
        <f t="shared" ref="F25" si="12">(G21-F21)+(G22-F22)+G24</f>
        <v>0.29166666666666669</v>
      </c>
      <c r="G25" s="180"/>
      <c r="H25" s="180">
        <f t="shared" ref="H25" si="13">(I21-H21)+(I22-H22)+I24</f>
        <v>0.27083333333333343</v>
      </c>
      <c r="I25" s="180"/>
      <c r="J25" s="180">
        <f t="shared" ref="J25" si="14">(K21-J21)+(K22-J22)+K24</f>
        <v>0.31250000000000006</v>
      </c>
      <c r="K25" s="180"/>
      <c r="L25" s="181">
        <f t="shared" ref="L25" si="15">(M21-L21)+(M22-L22)+M24</f>
        <v>0</v>
      </c>
      <c r="M25" s="181"/>
      <c r="N25" s="96"/>
      <c r="O25" s="97"/>
      <c r="P25" s="3"/>
    </row>
    <row r="26" spans="1:16" s="23" customFormat="1" ht="12" hidden="1" customHeight="1">
      <c r="A26" s="6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customHeight="1">
      <c r="A27" s="72" t="s">
        <v>38</v>
      </c>
      <c r="B27" s="54">
        <v>0.375</v>
      </c>
      <c r="C27" s="54">
        <v>0.54166666666666663</v>
      </c>
      <c r="D27" s="54">
        <v>0.375</v>
      </c>
      <c r="E27" s="54">
        <v>0.54166666666666663</v>
      </c>
      <c r="F27" s="54">
        <v>0.33333333333333331</v>
      </c>
      <c r="G27" s="54">
        <v>0.54166666666666663</v>
      </c>
      <c r="H27" s="54">
        <v>0.29166666666666669</v>
      </c>
      <c r="I27" s="54">
        <v>0.625</v>
      </c>
      <c r="J27" s="54">
        <v>0.375</v>
      </c>
      <c r="K27" s="54">
        <v>0.54166666666666663</v>
      </c>
      <c r="L27" s="54">
        <v>0.33333333333333331</v>
      </c>
      <c r="M27" s="54">
        <v>0.5</v>
      </c>
      <c r="N27" s="96"/>
      <c r="O27" s="97"/>
    </row>
    <row r="28" spans="1:16" ht="12.75" customHeight="1">
      <c r="A28" s="72"/>
      <c r="B28" s="54">
        <v>0.58333333333333337</v>
      </c>
      <c r="C28" s="54">
        <v>0.75</v>
      </c>
      <c r="D28" s="54">
        <v>0.58333333333333337</v>
      </c>
      <c r="E28" s="54">
        <v>0.75</v>
      </c>
      <c r="F28" s="54">
        <v>0.58333333333333337</v>
      </c>
      <c r="G28" s="54">
        <v>0.75</v>
      </c>
      <c r="H28" s="54"/>
      <c r="I28" s="54"/>
      <c r="J28" s="54">
        <v>0.58333333333333337</v>
      </c>
      <c r="K28" s="54">
        <v>0.75</v>
      </c>
      <c r="L28" s="54"/>
      <c r="M28" s="54"/>
      <c r="N28" s="96"/>
      <c r="O28" s="97"/>
    </row>
    <row r="29" spans="1:16" s="1" customFormat="1" ht="12.75" customHeight="1">
      <c r="A29" s="72"/>
      <c r="B29" s="73" t="s">
        <v>16</v>
      </c>
      <c r="C29" s="73"/>
      <c r="D29" s="73" t="s">
        <v>16</v>
      </c>
      <c r="E29" s="73"/>
      <c r="F29" s="73" t="s">
        <v>16</v>
      </c>
      <c r="G29" s="73"/>
      <c r="H29" s="73" t="s">
        <v>16</v>
      </c>
      <c r="I29" s="73"/>
      <c r="J29" s="73" t="s">
        <v>16</v>
      </c>
      <c r="K29" s="73"/>
      <c r="L29" s="73" t="s">
        <v>16</v>
      </c>
      <c r="M29" s="73"/>
      <c r="N29" s="96"/>
      <c r="O29" s="97"/>
    </row>
    <row r="30" spans="1:16" ht="12.75" customHeight="1">
      <c r="A30" s="72"/>
      <c r="B30" s="55"/>
      <c r="C30" s="56"/>
      <c r="D30" s="55"/>
      <c r="E30" s="57"/>
      <c r="F30" s="55"/>
      <c r="G30" s="57"/>
      <c r="H30" s="55"/>
      <c r="I30" s="57"/>
      <c r="J30" s="55"/>
      <c r="K30" s="57"/>
      <c r="L30" s="55"/>
      <c r="M30" s="57"/>
      <c r="N30" s="96"/>
      <c r="O30" s="97"/>
      <c r="P30" s="3"/>
    </row>
    <row r="31" spans="1:16" ht="12.75" customHeight="1">
      <c r="A31" s="60">
        <f>SUM(B31:M31)-(A32)*2</f>
        <v>1.5416666666666665</v>
      </c>
      <c r="B31" s="86"/>
      <c r="C31" s="86"/>
      <c r="D31" s="86">
        <f t="shared" ref="D31" si="16">(E27-D27)+(E28-D28)+E30</f>
        <v>0.33333333333333326</v>
      </c>
      <c r="E31" s="86"/>
      <c r="F31" s="86">
        <f t="shared" ref="F31" si="17">(G27-F27)+(G28-F28)+G30</f>
        <v>0.37499999999999994</v>
      </c>
      <c r="G31" s="86"/>
      <c r="H31" s="86">
        <f t="shared" ref="H31" si="18">(I27-H27)+(I28-H28)+I30</f>
        <v>0.33333333333333331</v>
      </c>
      <c r="I31" s="86"/>
      <c r="J31" s="86">
        <f t="shared" ref="J31" si="19">(K27-J27)+(K28-J28)+K30</f>
        <v>0.33333333333333326</v>
      </c>
      <c r="K31" s="86"/>
      <c r="L31" s="86">
        <f t="shared" ref="L31" si="20">(M27-L27)+(M28-L28)+M30</f>
        <v>0.16666666666666669</v>
      </c>
      <c r="M31" s="86"/>
      <c r="N31" s="96"/>
      <c r="O31" s="97"/>
      <c r="P31" s="3"/>
    </row>
    <row r="32" spans="1:16" s="23" customFormat="1" ht="12.75" hidden="1" customHeight="1">
      <c r="A32" s="6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>
      <c r="A33" s="90" t="s">
        <v>37</v>
      </c>
      <c r="B33" s="74" t="s">
        <v>22</v>
      </c>
      <c r="C33" s="75"/>
      <c r="D33" s="74" t="s">
        <v>22</v>
      </c>
      <c r="E33" s="75"/>
      <c r="F33" s="74" t="s">
        <v>22</v>
      </c>
      <c r="G33" s="75"/>
      <c r="H33" s="74" t="s">
        <v>22</v>
      </c>
      <c r="I33" s="75"/>
      <c r="J33" s="74" t="s">
        <v>22</v>
      </c>
      <c r="K33" s="75"/>
      <c r="L33" s="80" t="s">
        <v>17</v>
      </c>
      <c r="M33" s="81"/>
      <c r="N33" s="103"/>
      <c r="O33" s="93"/>
    </row>
    <row r="34" spans="1:16" s="1" customFormat="1" ht="12.75" customHeight="1">
      <c r="A34" s="91"/>
      <c r="B34" s="76"/>
      <c r="C34" s="77"/>
      <c r="D34" s="76"/>
      <c r="E34" s="77"/>
      <c r="F34" s="76"/>
      <c r="G34" s="77"/>
      <c r="H34" s="76"/>
      <c r="I34" s="77"/>
      <c r="J34" s="76"/>
      <c r="K34" s="77"/>
      <c r="L34" s="82"/>
      <c r="M34" s="83"/>
      <c r="N34" s="104"/>
      <c r="O34" s="94"/>
    </row>
    <row r="35" spans="1:16" ht="15.75" customHeight="1">
      <c r="A35" s="92"/>
      <c r="B35" s="78"/>
      <c r="C35" s="79"/>
      <c r="D35" s="78"/>
      <c r="E35" s="79"/>
      <c r="F35" s="78"/>
      <c r="G35" s="79"/>
      <c r="H35" s="78"/>
      <c r="I35" s="79"/>
      <c r="J35" s="78"/>
      <c r="K35" s="79"/>
      <c r="L35" s="84"/>
      <c r="M35" s="85"/>
      <c r="N35" s="105"/>
      <c r="O35" s="95"/>
      <c r="P35" s="3"/>
    </row>
    <row r="36" spans="1:16" s="2" customFormat="1" ht="12.75" hidden="1" customHeight="1" thickBot="1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>
      <c r="A38" s="88" t="s">
        <v>33</v>
      </c>
      <c r="B38" s="88"/>
      <c r="C38" s="88"/>
      <c r="D38" s="88"/>
      <c r="E38" s="88"/>
      <c r="I38" s="87" t="s">
        <v>32</v>
      </c>
      <c r="J38" s="87"/>
      <c r="K38" s="87"/>
      <c r="L38" s="87"/>
      <c r="M38" s="87"/>
      <c r="N38" s="87"/>
    </row>
    <row r="39" spans="1:16">
      <c r="A39" s="66" t="s">
        <v>34</v>
      </c>
      <c r="D39" s="68"/>
      <c r="E39" s="68" t="s">
        <v>41</v>
      </c>
      <c r="F39" s="68"/>
    </row>
    <row r="41" spans="1:16">
      <c r="H41" s="89" t="s">
        <v>35</v>
      </c>
      <c r="I41" s="89"/>
      <c r="J41" s="89"/>
    </row>
    <row r="42" spans="1:16">
      <c r="A42" s="88" t="s">
        <v>31</v>
      </c>
      <c r="B42" s="88"/>
      <c r="C42" s="88"/>
      <c r="D42" s="88"/>
      <c r="E42" s="88"/>
      <c r="F42" s="88"/>
      <c r="G42" s="88"/>
      <c r="H42" s="89"/>
      <c r="I42" s="89"/>
      <c r="J42" s="89"/>
    </row>
  </sheetData>
  <sheetProtection selectLockedCells="1"/>
  <mergeCells count="85">
    <mergeCell ref="L33:M35"/>
    <mergeCell ref="N33:N35"/>
    <mergeCell ref="O33:O35"/>
    <mergeCell ref="A38:E38"/>
    <mergeCell ref="I38:N38"/>
    <mergeCell ref="H41:J42"/>
    <mergeCell ref="A42:G42"/>
    <mergeCell ref="A33:A35"/>
    <mergeCell ref="B33:C35"/>
    <mergeCell ref="D33:E35"/>
    <mergeCell ref="F33:G35"/>
    <mergeCell ref="H33:I35"/>
    <mergeCell ref="J33:K35"/>
    <mergeCell ref="A27:A30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N27:N32"/>
    <mergeCell ref="H31:I31"/>
    <mergeCell ref="J31:K31"/>
    <mergeCell ref="L31:M31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F25:G25"/>
    <mergeCell ref="H25:I25"/>
    <mergeCell ref="J25:K25"/>
    <mergeCell ref="L25:M25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D19:E19"/>
    <mergeCell ref="F19:G19"/>
    <mergeCell ref="H19:I19"/>
    <mergeCell ref="J19:K19"/>
    <mergeCell ref="L19:M19"/>
    <mergeCell ref="A9:A12"/>
    <mergeCell ref="N9:N14"/>
    <mergeCell ref="O9:O14"/>
    <mergeCell ref="B11:C11"/>
    <mergeCell ref="D11:E11"/>
    <mergeCell ref="F11:G11"/>
    <mergeCell ref="H11:I11"/>
    <mergeCell ref="J11:K11"/>
    <mergeCell ref="L11:M11"/>
    <mergeCell ref="B13:C13"/>
    <mergeCell ref="D13:E13"/>
    <mergeCell ref="F13:G13"/>
    <mergeCell ref="H13:I13"/>
    <mergeCell ref="J13:K13"/>
    <mergeCell ref="L13:M13"/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  <mergeCell ref="L7:M8"/>
    <mergeCell ref="N7:O7"/>
  </mergeCells>
  <conditionalFormatting sqref="C12:M12">
    <cfRule type="timePeriod" dxfId="2" priority="1" timePeriod="lastMonth">
      <formula>AND(MONTH(C12)=MONTH(EDATE(TODAY(),0-1)),YEAR(C12)=YEAR(EDATE(TODAY(),0-1)))</formula>
    </cfRule>
  </conditionalFormatting>
  <printOptions horizontalCentered="1" verticalCentered="1"/>
  <pageMargins left="0" right="0" top="0" bottom="0" header="0" footer="0"/>
  <pageSetup paperSize="9" orientation="landscape" r:id="rId1"/>
  <legacyDrawing r:id="rId2"/>
  <controls>
    <control shapeId="4097" r:id="rId3" name="SpinButton1"/>
  </controls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Feuil1!$C$1:$C$5</xm:f>
          </x14:formula1>
          <xm:sqref>A9:A12 A15:A18 A21:A24 A27:A30 A33:A35</xm:sqref>
        </x14:dataValidation>
        <x14:dataValidation type="list" allowBlank="1" showInputMessage="1" showErrorMessage="1">
          <x14:formula1>
            <xm:f>Feuil1!$C$1:$C$4</xm:f>
          </x14:formula1>
          <xm:sqref>H41:J42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P42"/>
  <sheetViews>
    <sheetView showGridLines="0" zoomScale="106" zoomScaleNormal="136" workbookViewId="0">
      <selection activeCell="D40" sqref="D40:D41"/>
    </sheetView>
  </sheetViews>
  <sheetFormatPr baseColWidth="10" defaultRowHeight="15"/>
  <cols>
    <col min="1" max="1" width="13.7109375" style="70" customWidth="1"/>
    <col min="2" max="13" width="7.7109375" style="70" customWidth="1"/>
    <col min="14" max="14" width="11.42578125" style="70" customWidth="1"/>
    <col min="15" max="16384" width="11.42578125" style="70"/>
  </cols>
  <sheetData>
    <row r="1" spans="1:16" s="14" customFormat="1" ht="12.75" customHeight="1">
      <c r="A1" s="108" t="s">
        <v>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6" s="14" customFormat="1" ht="12.75" customHeight="1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6" s="14" customFormat="1" ht="12.75" customHeight="1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16" s="14" customFormat="1" ht="12.75" customHeight="1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</row>
    <row r="5" spans="1:16" s="14" customFormat="1" ht="12.75" customHeight="1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ht="47.25" thickBot="1">
      <c r="A6" s="70" t="s">
        <v>7</v>
      </c>
      <c r="B6" s="70" t="s">
        <v>8</v>
      </c>
      <c r="C6" s="107">
        <v>46</v>
      </c>
      <c r="D6" s="107"/>
      <c r="G6" s="70" t="s">
        <v>9</v>
      </c>
      <c r="H6" s="109">
        <f>DATE($O6,1,3)-WEEKDAY(DATE($O6,1,3))-5+7*$C6</f>
        <v>41953</v>
      </c>
      <c r="I6" s="109"/>
      <c r="J6" s="109"/>
      <c r="K6" s="70" t="s">
        <v>12</v>
      </c>
      <c r="L6" s="106">
        <f>DATE($O6,1,3)-WEEKDAY(DATE($O6,1,3))-5+7*$C6+5</f>
        <v>41958</v>
      </c>
      <c r="M6" s="106"/>
      <c r="N6" s="106"/>
      <c r="O6" s="18">
        <v>2014</v>
      </c>
    </row>
    <row r="7" spans="1:16" s="14" customFormat="1">
      <c r="A7" s="110" t="s">
        <v>6</v>
      </c>
      <c r="B7" s="111" t="s">
        <v>0</v>
      </c>
      <c r="C7" s="111"/>
      <c r="D7" s="111" t="s">
        <v>1</v>
      </c>
      <c r="E7" s="111"/>
      <c r="F7" s="111" t="s">
        <v>2</v>
      </c>
      <c r="G7" s="111"/>
      <c r="H7" s="111" t="s">
        <v>3</v>
      </c>
      <c r="I7" s="111"/>
      <c r="J7" s="111" t="s">
        <v>4</v>
      </c>
      <c r="K7" s="111"/>
      <c r="L7" s="111" t="s">
        <v>5</v>
      </c>
      <c r="M7" s="111"/>
      <c r="N7" s="100" t="s">
        <v>11</v>
      </c>
      <c r="O7" s="101"/>
    </row>
    <row r="8" spans="1:16" s="15" customFormat="1" ht="21">
      <c r="A8" s="7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58" t="s">
        <v>13</v>
      </c>
      <c r="O8" s="59" t="s">
        <v>14</v>
      </c>
    </row>
    <row r="9" spans="1:16" ht="12.75" customHeight="1">
      <c r="A9" s="72" t="s">
        <v>35</v>
      </c>
      <c r="B9" s="6">
        <v>0.29166666666666669</v>
      </c>
      <c r="C9" s="6">
        <v>0.47916666666666669</v>
      </c>
      <c r="D9" s="6"/>
      <c r="E9" s="6"/>
      <c r="F9" s="38"/>
      <c r="G9" s="38"/>
      <c r="H9" s="6"/>
      <c r="I9" s="6"/>
      <c r="J9" s="6"/>
      <c r="K9" s="6"/>
      <c r="L9" s="50"/>
      <c r="M9" s="50"/>
      <c r="N9" s="96"/>
      <c r="O9" s="97"/>
    </row>
    <row r="10" spans="1:16" ht="12.75" customHeight="1">
      <c r="A10" s="72"/>
      <c r="B10" s="6">
        <v>0.54166666666666663</v>
      </c>
      <c r="C10" s="6">
        <v>0.77083333333333337</v>
      </c>
      <c r="D10" s="6"/>
      <c r="E10" s="6"/>
      <c r="F10" s="38"/>
      <c r="G10" s="38"/>
      <c r="H10" s="6"/>
      <c r="I10" s="6"/>
      <c r="J10" s="6"/>
      <c r="K10" s="6"/>
      <c r="L10" s="50"/>
      <c r="M10" s="50"/>
      <c r="N10" s="96"/>
      <c r="O10" s="97"/>
    </row>
    <row r="11" spans="1:16" s="1" customFormat="1" ht="12.75" customHeight="1">
      <c r="A11" s="72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02" t="s">
        <v>17</v>
      </c>
      <c r="M11" s="102"/>
      <c r="N11" s="96"/>
      <c r="O11" s="97"/>
    </row>
    <row r="12" spans="1:16" ht="12.75" customHeight="1">
      <c r="A12" s="72"/>
      <c r="B12" s="8"/>
      <c r="C12" s="9"/>
      <c r="D12" s="8"/>
      <c r="E12" s="9"/>
      <c r="F12" s="39"/>
      <c r="G12" s="63"/>
      <c r="H12" s="8"/>
      <c r="I12" s="9"/>
      <c r="J12" s="8"/>
      <c r="K12" s="69"/>
      <c r="L12" s="51"/>
      <c r="M12" s="53"/>
      <c r="N12" s="96"/>
      <c r="O12" s="97"/>
      <c r="P12" s="3"/>
    </row>
    <row r="13" spans="1:16" ht="12.75" customHeight="1">
      <c r="A13" s="60">
        <f>SUM(B13:M13)-(A14)*2</f>
        <v>0.41666666666666674</v>
      </c>
      <c r="B13" s="86">
        <f>(C9-B9)+(C10-B10)+C12</f>
        <v>0.41666666666666674</v>
      </c>
      <c r="C13" s="86"/>
      <c r="D13" s="86">
        <f t="shared" ref="D13" si="0">(E9-D9)+(E10-D10)+E12</f>
        <v>0</v>
      </c>
      <c r="E13" s="86"/>
      <c r="F13" s="86">
        <f t="shared" ref="F13" si="1">(G9-F9)+(G10-F10)+G12</f>
        <v>0</v>
      </c>
      <c r="G13" s="86"/>
      <c r="H13" s="86">
        <f t="shared" ref="H13" si="2">(I9-H9)+(I10-H10)+I12</f>
        <v>0</v>
      </c>
      <c r="I13" s="86"/>
      <c r="J13" s="86">
        <f t="shared" ref="J13" si="3">(K9-J9)+(K10-J10)+K12</f>
        <v>0</v>
      </c>
      <c r="K13" s="86"/>
      <c r="L13" s="86">
        <f t="shared" ref="L13" si="4">(M9-L9)+(M10-L10)+M12</f>
        <v>0</v>
      </c>
      <c r="M13" s="86"/>
      <c r="N13" s="96"/>
      <c r="O13" s="97"/>
      <c r="P13" s="3"/>
    </row>
    <row r="14" spans="1:16" s="23" customFormat="1" ht="12.75" hidden="1" customHeight="1">
      <c r="A14" s="6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>
      <c r="A15" s="72" t="s">
        <v>36</v>
      </c>
      <c r="B15" s="50"/>
      <c r="C15" s="50"/>
      <c r="D15" s="6">
        <v>0.375</v>
      </c>
      <c r="E15" s="6">
        <v>0.54166666666666663</v>
      </c>
      <c r="F15" s="6"/>
      <c r="G15" s="6"/>
      <c r="H15" s="6">
        <v>0.375</v>
      </c>
      <c r="I15" s="6">
        <v>0.54166666666666663</v>
      </c>
      <c r="J15" s="6">
        <v>0.375</v>
      </c>
      <c r="K15" s="6">
        <v>0.54166666666666663</v>
      </c>
      <c r="L15" s="38">
        <v>0.33333333333333331</v>
      </c>
      <c r="M15" s="38">
        <v>0.52083333333333337</v>
      </c>
      <c r="N15" s="96"/>
      <c r="O15" s="97"/>
    </row>
    <row r="16" spans="1:16" ht="12.75" customHeight="1">
      <c r="A16" s="72"/>
      <c r="B16" s="50"/>
      <c r="C16" s="50"/>
      <c r="D16" s="6">
        <v>0.58333333333333337</v>
      </c>
      <c r="E16" s="6">
        <v>0.75</v>
      </c>
      <c r="F16" s="6"/>
      <c r="G16" s="6"/>
      <c r="H16" s="6">
        <v>0.58333333333333337</v>
      </c>
      <c r="I16" s="6">
        <v>0.75</v>
      </c>
      <c r="J16" s="6">
        <v>0.58333333333333337</v>
      </c>
      <c r="K16" s="6">
        <v>0.75</v>
      </c>
      <c r="L16" s="38"/>
      <c r="M16" s="38"/>
      <c r="N16" s="96"/>
      <c r="O16" s="97"/>
    </row>
    <row r="17" spans="1:16" s="1" customFormat="1" ht="12.75" customHeight="1">
      <c r="A17" s="72"/>
      <c r="B17" s="102" t="s">
        <v>17</v>
      </c>
      <c r="C17" s="102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96"/>
      <c r="O17" s="97"/>
    </row>
    <row r="18" spans="1:16" ht="12.75" customHeight="1">
      <c r="A18" s="72"/>
      <c r="B18" s="51"/>
      <c r="C18" s="52"/>
      <c r="D18" s="8"/>
      <c r="E18" s="69"/>
      <c r="F18" s="8"/>
      <c r="G18" s="69"/>
      <c r="H18" s="8"/>
      <c r="I18" s="69"/>
      <c r="J18" s="8"/>
      <c r="K18" s="69"/>
      <c r="L18" s="39"/>
      <c r="M18" s="40"/>
      <c r="N18" s="96"/>
      <c r="O18" s="97"/>
      <c r="P18" s="3"/>
    </row>
    <row r="19" spans="1:16" ht="12.75" customHeight="1">
      <c r="A19" s="60">
        <f>SUM(B19:M19)-(A20)*2</f>
        <v>1.1874999999999998</v>
      </c>
      <c r="B19" s="86">
        <f t="shared" ref="B19" si="5">(C15-B15)+(C16-B16)+C18</f>
        <v>0</v>
      </c>
      <c r="C19" s="86"/>
      <c r="D19" s="86">
        <f t="shared" ref="D19" si="6">(E15-D15)+(E16-D16)+E18</f>
        <v>0.33333333333333326</v>
      </c>
      <c r="E19" s="86"/>
      <c r="F19" s="86">
        <f t="shared" ref="F19" si="7">(G15-F15)+(G16-F16)+G18</f>
        <v>0</v>
      </c>
      <c r="G19" s="86"/>
      <c r="H19" s="86">
        <f t="shared" ref="H19" si="8">(I15-H15)+(I16-H16)+I18</f>
        <v>0.33333333333333326</v>
      </c>
      <c r="I19" s="86"/>
      <c r="J19" s="86">
        <f t="shared" ref="J19" si="9">(K15-J15)+(K16-J16)+K18</f>
        <v>0.33333333333333326</v>
      </c>
      <c r="K19" s="86"/>
      <c r="L19" s="86">
        <f t="shared" ref="L19" si="10">(M15-L15)+(M16-L16)+M18</f>
        <v>0.18750000000000006</v>
      </c>
      <c r="M19" s="86"/>
      <c r="N19" s="96"/>
      <c r="O19" s="97"/>
      <c r="P19" s="3"/>
    </row>
    <row r="20" spans="1:16" s="23" customFormat="1" ht="12.75" hidden="1" customHeight="1">
      <c r="A20" s="61">
        <f>SUM(B20:M20)</f>
        <v>0</v>
      </c>
      <c r="B20" s="62" t="str">
        <f>IF(B18="Récup",C18,"")</f>
        <v/>
      </c>
      <c r="C20" s="62"/>
      <c r="D20" s="62" t="str">
        <f>IF(D18="Récup",E18,"")</f>
        <v/>
      </c>
      <c r="E20" s="62"/>
      <c r="F20" s="62" t="str">
        <f>IF(F18="Récup",G18,"")</f>
        <v/>
      </c>
      <c r="G20" s="62"/>
      <c r="H20" s="62" t="str">
        <f>IF(H18="Récup",I18,"")</f>
        <v/>
      </c>
      <c r="I20" s="62"/>
      <c r="J20" s="62" t="str">
        <f>IF(J18="Récup",K18,"")</f>
        <v/>
      </c>
      <c r="K20" s="62"/>
      <c r="L20" s="62" t="str">
        <f>IF(L18="Récup",M18,"")</f>
        <v/>
      </c>
      <c r="M20" s="62"/>
      <c r="N20" s="96"/>
      <c r="O20" s="97"/>
    </row>
    <row r="21" spans="1:16" ht="12.75" customHeight="1">
      <c r="A21" s="72" t="s">
        <v>40</v>
      </c>
      <c r="B21" s="38">
        <v>0.29166666666666669</v>
      </c>
      <c r="C21" s="38">
        <v>0.47916666666666669</v>
      </c>
      <c r="D21" s="38">
        <v>0.29166666666666669</v>
      </c>
      <c r="E21" s="38">
        <v>0.47916666666666669</v>
      </c>
      <c r="F21" s="38">
        <v>0.29166666666666669</v>
      </c>
      <c r="G21" s="38">
        <v>0.47916666666666669</v>
      </c>
      <c r="H21" s="38">
        <v>0.29166666666666669</v>
      </c>
      <c r="I21" s="38">
        <v>0.47916666666666669</v>
      </c>
      <c r="J21" s="38">
        <v>0.29166666666666669</v>
      </c>
      <c r="K21" s="38">
        <v>0.47916666666666669</v>
      </c>
      <c r="L21" s="50"/>
      <c r="M21" s="50"/>
      <c r="N21" s="96"/>
      <c r="O21" s="97"/>
    </row>
    <row r="22" spans="1:16" ht="12.75" customHeight="1">
      <c r="A22" s="72"/>
      <c r="B22" s="38">
        <v>0.54166666666666663</v>
      </c>
      <c r="C22" s="38">
        <v>0.66666666666666663</v>
      </c>
      <c r="D22" s="38">
        <v>0.54166666666666663</v>
      </c>
      <c r="E22" s="38">
        <v>0.66666666666666663</v>
      </c>
      <c r="F22" s="38">
        <v>0.54166666666666663</v>
      </c>
      <c r="G22" s="38">
        <v>0.66666666666666663</v>
      </c>
      <c r="H22" s="38">
        <v>0.54166666666666663</v>
      </c>
      <c r="I22" s="38">
        <v>0.66666666666666663</v>
      </c>
      <c r="J22" s="38">
        <v>0.54166666666666663</v>
      </c>
      <c r="K22" s="38">
        <v>0.64583333333333337</v>
      </c>
      <c r="L22" s="50"/>
      <c r="M22" s="50"/>
      <c r="N22" s="96"/>
      <c r="O22" s="97"/>
    </row>
    <row r="23" spans="1:16" s="1" customFormat="1" ht="12.75" customHeight="1">
      <c r="A23" s="72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02" t="s">
        <v>17</v>
      </c>
      <c r="M23" s="102"/>
      <c r="N23" s="96"/>
      <c r="O23" s="97"/>
    </row>
    <row r="24" spans="1:16" ht="12.75" customHeight="1">
      <c r="A24" s="72"/>
      <c r="B24" s="39"/>
      <c r="C24" s="63"/>
      <c r="D24" s="39"/>
      <c r="E24" s="40"/>
      <c r="F24" s="39"/>
      <c r="G24" s="40"/>
      <c r="H24" s="39"/>
      <c r="I24" s="40"/>
      <c r="J24" s="39"/>
      <c r="K24" s="40"/>
      <c r="L24" s="51"/>
      <c r="M24" s="53"/>
      <c r="N24" s="96"/>
      <c r="O24" s="97"/>
      <c r="P24" s="3"/>
    </row>
    <row r="25" spans="1:16" ht="12.75" customHeight="1">
      <c r="A25" s="60">
        <f>SUM(B25:M25)-(A26)*2</f>
        <v>1.5416666666666667</v>
      </c>
      <c r="B25" s="86">
        <f>(C21-B21)+(C22-B22)+C24</f>
        <v>0.3125</v>
      </c>
      <c r="C25" s="86"/>
      <c r="D25" s="86">
        <f t="shared" ref="D25" si="11">(E21-D21)+(E22-D22)+E24</f>
        <v>0.3125</v>
      </c>
      <c r="E25" s="86"/>
      <c r="F25" s="86">
        <f t="shared" ref="F25" si="12">(G21-F21)+(G22-F22)+G24</f>
        <v>0.3125</v>
      </c>
      <c r="G25" s="86"/>
      <c r="H25" s="86">
        <f t="shared" ref="H25" si="13">(I21-H21)+(I22-H22)+I24</f>
        <v>0.3125</v>
      </c>
      <c r="I25" s="86"/>
      <c r="J25" s="86">
        <f t="shared" ref="J25" si="14">(K21-J21)+(K22-J22)+K24</f>
        <v>0.29166666666666674</v>
      </c>
      <c r="K25" s="86"/>
      <c r="L25" s="86">
        <f t="shared" ref="L25" si="15">(M21-L21)+(M22-L22)+M24</f>
        <v>0</v>
      </c>
      <c r="M25" s="86"/>
      <c r="N25" s="96"/>
      <c r="O25" s="97"/>
      <c r="P25" s="3"/>
    </row>
    <row r="26" spans="1:16" s="23" customFormat="1" ht="12" hidden="1" customHeight="1">
      <c r="A26" s="6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customHeight="1">
      <c r="A27" s="72" t="s">
        <v>38</v>
      </c>
      <c r="B27" s="54">
        <v>0.375</v>
      </c>
      <c r="C27" s="54">
        <v>0.54166666666666663</v>
      </c>
      <c r="D27" s="54">
        <v>0.375</v>
      </c>
      <c r="E27" s="54">
        <v>0.54166666666666663</v>
      </c>
      <c r="F27" s="54">
        <v>0.33333333333333331</v>
      </c>
      <c r="G27" s="54">
        <v>0.54166666666666663</v>
      </c>
      <c r="H27" s="54"/>
      <c r="I27" s="54"/>
      <c r="J27" s="54">
        <v>0.375</v>
      </c>
      <c r="K27" s="54">
        <v>0.54166666666666663</v>
      </c>
      <c r="L27" s="54">
        <v>0.33333333333333331</v>
      </c>
      <c r="M27" s="54">
        <v>0.5</v>
      </c>
      <c r="N27" s="96"/>
      <c r="O27" s="97"/>
    </row>
    <row r="28" spans="1:16" ht="12.75" customHeight="1">
      <c r="A28" s="72"/>
      <c r="B28" s="54">
        <v>0.58333333333333337</v>
      </c>
      <c r="C28" s="54">
        <v>0.75</v>
      </c>
      <c r="D28" s="54">
        <v>0.58333333333333337</v>
      </c>
      <c r="E28" s="54">
        <v>0.75</v>
      </c>
      <c r="F28" s="54">
        <v>0.58333333333333337</v>
      </c>
      <c r="G28" s="54">
        <v>0.75</v>
      </c>
      <c r="H28" s="54"/>
      <c r="I28" s="54"/>
      <c r="J28" s="54">
        <v>0.58333333333333337</v>
      </c>
      <c r="K28" s="54">
        <v>0.75</v>
      </c>
      <c r="L28" s="54"/>
      <c r="M28" s="54"/>
      <c r="N28" s="96"/>
      <c r="O28" s="97"/>
    </row>
    <row r="29" spans="1:16" s="1" customFormat="1" ht="12.75" customHeight="1">
      <c r="A29" s="72"/>
      <c r="B29" s="182" t="s">
        <v>16</v>
      </c>
      <c r="C29" s="182"/>
      <c r="D29" s="182" t="s">
        <v>16</v>
      </c>
      <c r="E29" s="182"/>
      <c r="F29" s="182" t="s">
        <v>16</v>
      </c>
      <c r="G29" s="182"/>
      <c r="H29" s="182" t="s">
        <v>16</v>
      </c>
      <c r="I29" s="182"/>
      <c r="J29" s="182" t="s">
        <v>16</v>
      </c>
      <c r="K29" s="182"/>
      <c r="L29" s="182" t="s">
        <v>16</v>
      </c>
      <c r="M29" s="182"/>
      <c r="N29" s="96"/>
      <c r="O29" s="97"/>
    </row>
    <row r="30" spans="1:16" ht="12.75" customHeight="1">
      <c r="A30" s="72"/>
      <c r="B30" s="55"/>
      <c r="C30" s="56"/>
      <c r="D30" s="55"/>
      <c r="E30" s="57"/>
      <c r="F30" s="55"/>
      <c r="G30" s="57"/>
      <c r="H30" s="55"/>
      <c r="I30" s="57"/>
      <c r="J30" s="55"/>
      <c r="K30" s="57"/>
      <c r="L30" s="55"/>
      <c r="M30" s="57"/>
      <c r="N30" s="96"/>
      <c r="O30" s="97"/>
      <c r="P30" s="3"/>
    </row>
    <row r="31" spans="1:16" ht="12.75" customHeight="1">
      <c r="A31" s="60">
        <f>SUM(B31:M31)-(A32)*2</f>
        <v>1.5416666666666665</v>
      </c>
      <c r="B31" s="86">
        <f>(C27-B27)+(C28-B28)+C30</f>
        <v>0.33333333333333326</v>
      </c>
      <c r="C31" s="86"/>
      <c r="D31" s="86">
        <f t="shared" ref="D31" si="16">(E27-D27)+(E28-D28)+E30</f>
        <v>0.33333333333333326</v>
      </c>
      <c r="E31" s="86"/>
      <c r="F31" s="86">
        <f t="shared" ref="F31" si="17">(G27-F27)+(G28-F28)+G30</f>
        <v>0.37499999999999994</v>
      </c>
      <c r="G31" s="86"/>
      <c r="H31" s="86">
        <f t="shared" ref="H31" si="18">(I27-H27)+(I28-H28)+I30</f>
        <v>0</v>
      </c>
      <c r="I31" s="86"/>
      <c r="J31" s="86">
        <f t="shared" ref="J31" si="19">(K27-J27)+(K28-J28)+K30</f>
        <v>0.33333333333333326</v>
      </c>
      <c r="K31" s="86"/>
      <c r="L31" s="86">
        <f t="shared" ref="L31" si="20">(M27-L27)+(M28-L28)+M30</f>
        <v>0.16666666666666669</v>
      </c>
      <c r="M31" s="86"/>
      <c r="N31" s="96"/>
      <c r="O31" s="97"/>
      <c r="P31" s="3"/>
    </row>
    <row r="32" spans="1:16" s="23" customFormat="1" ht="12.75" hidden="1" customHeight="1">
      <c r="A32" s="6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>
      <c r="A33" s="90" t="s">
        <v>37</v>
      </c>
      <c r="B33" s="74" t="s">
        <v>22</v>
      </c>
      <c r="C33" s="75"/>
      <c r="D33" s="74" t="s">
        <v>22</v>
      </c>
      <c r="E33" s="75"/>
      <c r="F33" s="80" t="s">
        <v>17</v>
      </c>
      <c r="G33" s="81"/>
      <c r="H33" s="183" t="s">
        <v>22</v>
      </c>
      <c r="I33" s="184"/>
      <c r="J33" s="74" t="s">
        <v>22</v>
      </c>
      <c r="K33" s="75"/>
      <c r="L33" s="183" t="s">
        <v>22</v>
      </c>
      <c r="M33" s="184"/>
      <c r="N33" s="103"/>
      <c r="O33" s="93"/>
    </row>
    <row r="34" spans="1:16" s="1" customFormat="1" ht="12.75" customHeight="1">
      <c r="A34" s="91"/>
      <c r="B34" s="76"/>
      <c r="C34" s="77"/>
      <c r="D34" s="76"/>
      <c r="E34" s="77"/>
      <c r="F34" s="82"/>
      <c r="G34" s="83"/>
      <c r="H34" s="185"/>
      <c r="I34" s="186"/>
      <c r="J34" s="76"/>
      <c r="K34" s="77"/>
      <c r="L34" s="185"/>
      <c r="M34" s="186"/>
      <c r="N34" s="104"/>
      <c r="O34" s="94"/>
    </row>
    <row r="35" spans="1:16" ht="15.75" customHeight="1">
      <c r="A35" s="92"/>
      <c r="B35" s="78"/>
      <c r="C35" s="79"/>
      <c r="D35" s="78"/>
      <c r="E35" s="79"/>
      <c r="F35" s="84"/>
      <c r="G35" s="85"/>
      <c r="H35" s="187"/>
      <c r="I35" s="188"/>
      <c r="J35" s="78"/>
      <c r="K35" s="79"/>
      <c r="L35" s="187"/>
      <c r="M35" s="188"/>
      <c r="N35" s="105"/>
      <c r="O35" s="95"/>
      <c r="P35" s="3"/>
    </row>
    <row r="36" spans="1:16" s="2" customFormat="1" ht="12.75" hidden="1" customHeight="1" thickBot="1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>
      <c r="A38" s="88" t="s">
        <v>33</v>
      </c>
      <c r="B38" s="88"/>
      <c r="C38" s="88"/>
      <c r="D38" s="88"/>
      <c r="E38" s="88"/>
      <c r="I38" s="87" t="s">
        <v>32</v>
      </c>
      <c r="J38" s="87"/>
      <c r="K38" s="87"/>
      <c r="L38" s="87"/>
      <c r="M38" s="87"/>
      <c r="N38" s="87"/>
    </row>
    <row r="39" spans="1:16">
      <c r="A39" s="71" t="s">
        <v>34</v>
      </c>
    </row>
    <row r="41" spans="1:16">
      <c r="H41" s="89" t="s">
        <v>35</v>
      </c>
      <c r="I41" s="89"/>
      <c r="J41" s="89"/>
    </row>
    <row r="42" spans="1:16">
      <c r="A42" s="88" t="s">
        <v>31</v>
      </c>
      <c r="B42" s="88"/>
      <c r="C42" s="88"/>
      <c r="D42" s="88"/>
      <c r="E42" s="88"/>
      <c r="F42" s="88"/>
      <c r="G42" s="88"/>
      <c r="H42" s="89"/>
      <c r="I42" s="89"/>
      <c r="J42" s="89"/>
    </row>
  </sheetData>
  <sheetProtection selectLockedCells="1"/>
  <mergeCells count="85">
    <mergeCell ref="L33:M35"/>
    <mergeCell ref="N33:N35"/>
    <mergeCell ref="O33:O35"/>
    <mergeCell ref="A38:E38"/>
    <mergeCell ref="I38:N38"/>
    <mergeCell ref="H41:J42"/>
    <mergeCell ref="A42:G42"/>
    <mergeCell ref="A33:A35"/>
    <mergeCell ref="B33:C35"/>
    <mergeCell ref="D33:E35"/>
    <mergeCell ref="F33:G35"/>
    <mergeCell ref="H33:I35"/>
    <mergeCell ref="J33:K35"/>
    <mergeCell ref="A27:A30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N27:N32"/>
    <mergeCell ref="H31:I31"/>
    <mergeCell ref="J31:K31"/>
    <mergeCell ref="L31:M31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F25:G25"/>
    <mergeCell ref="H25:I25"/>
    <mergeCell ref="J25:K25"/>
    <mergeCell ref="L25:M25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D19:E19"/>
    <mergeCell ref="F19:G19"/>
    <mergeCell ref="H19:I19"/>
    <mergeCell ref="J19:K19"/>
    <mergeCell ref="L19:M19"/>
    <mergeCell ref="A9:A12"/>
    <mergeCell ref="N9:N14"/>
    <mergeCell ref="O9:O14"/>
    <mergeCell ref="B11:C11"/>
    <mergeCell ref="D11:E11"/>
    <mergeCell ref="F11:G11"/>
    <mergeCell ref="H11:I11"/>
    <mergeCell ref="J11:K11"/>
    <mergeCell ref="L11:M11"/>
    <mergeCell ref="B13:C13"/>
    <mergeCell ref="D13:E13"/>
    <mergeCell ref="F13:G13"/>
    <mergeCell ref="H13:I13"/>
    <mergeCell ref="J13:K13"/>
    <mergeCell ref="L13:M13"/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  <mergeCell ref="L7:M8"/>
    <mergeCell ref="N7:O7"/>
  </mergeCells>
  <conditionalFormatting sqref="C12:M12">
    <cfRule type="timePeriod" dxfId="1" priority="1" timePeriod="lastMonth">
      <formula>AND(MONTH(C12)=MONTH(EDATE(TODAY(),0-1)),YEAR(C12)=YEAR(EDATE(TODAY(),0-1)))</formula>
    </cfRule>
  </conditionalFormatting>
  <printOptions horizontalCentered="1" verticalCentered="1"/>
  <pageMargins left="0" right="0" top="0" bottom="0" header="0" footer="0"/>
  <pageSetup paperSize="9" orientation="landscape" horizontalDpi="4294967293" r:id="rId1"/>
  <legacyDrawing r:id="rId2"/>
  <controls>
    <control shapeId="5121" r:id="rId3" name="SpinButton1"/>
  </controls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Feuil1!$C$1:$C$5</xm:f>
          </x14:formula1>
          <xm:sqref>A9:A12 A15:A18 A21:A24 A27:A30 A33:A35</xm:sqref>
        </x14:dataValidation>
        <x14:dataValidation type="list" allowBlank="1" showInputMessage="1" showErrorMessage="1">
          <x14:formula1>
            <xm:f>Feuil1!$C$1:$C$4</xm:f>
          </x14:formula1>
          <xm:sqref>H41:J42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Q42"/>
  <sheetViews>
    <sheetView showGridLines="0" tabSelected="1" zoomScale="106" zoomScaleNormal="136" workbookViewId="0">
      <selection activeCell="H6" sqref="H6:J6"/>
    </sheetView>
  </sheetViews>
  <sheetFormatPr baseColWidth="10" defaultRowHeight="15"/>
  <cols>
    <col min="1" max="1" width="13.7109375" style="70" customWidth="1"/>
    <col min="2" max="13" width="7.7109375" style="70" customWidth="1"/>
    <col min="14" max="14" width="11.42578125" style="70" customWidth="1"/>
    <col min="15" max="16384" width="11.42578125" style="70"/>
  </cols>
  <sheetData>
    <row r="1" spans="1:17" s="14" customFormat="1" ht="12.75" customHeight="1">
      <c r="A1" s="108" t="s">
        <v>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7" s="14" customFormat="1" ht="12.75" customHeight="1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7" s="14" customFormat="1" ht="12.75" customHeight="1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17" s="14" customFormat="1" ht="12.75" customHeight="1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</row>
    <row r="5" spans="1:17" s="14" customFormat="1" ht="12.75" customHeight="1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7" ht="47.25" thickBot="1">
      <c r="A6" s="70" t="s">
        <v>7</v>
      </c>
      <c r="B6" s="70" t="s">
        <v>8</v>
      </c>
      <c r="C6" s="189">
        <f>WEEKNUM(L6)</f>
        <v>50</v>
      </c>
      <c r="D6" s="189"/>
      <c r="G6" s="70" t="s">
        <v>9</v>
      </c>
      <c r="H6" s="109">
        <f>DATE(2014,1,Q6*7-1)</f>
        <v>42345</v>
      </c>
      <c r="I6" s="109"/>
      <c r="J6" s="109"/>
      <c r="K6" s="70" t="s">
        <v>12</v>
      </c>
      <c r="L6" s="106">
        <f>H6+4</f>
        <v>42349</v>
      </c>
      <c r="M6" s="106"/>
      <c r="N6" s="106"/>
      <c r="O6" s="18">
        <f>YEAR(H6)</f>
        <v>2015</v>
      </c>
      <c r="Q6" s="68">
        <v>101</v>
      </c>
    </row>
    <row r="7" spans="1:17" s="14" customFormat="1">
      <c r="A7" s="110" t="s">
        <v>6</v>
      </c>
      <c r="B7" s="111" t="s">
        <v>0</v>
      </c>
      <c r="C7" s="111"/>
      <c r="D7" s="111" t="s">
        <v>1</v>
      </c>
      <c r="E7" s="111"/>
      <c r="F7" s="111" t="s">
        <v>2</v>
      </c>
      <c r="G7" s="111"/>
      <c r="H7" s="111" t="s">
        <v>3</v>
      </c>
      <c r="I7" s="111"/>
      <c r="J7" s="111" t="s">
        <v>4</v>
      </c>
      <c r="K7" s="111"/>
      <c r="L7" s="111" t="s">
        <v>5</v>
      </c>
      <c r="M7" s="111"/>
      <c r="N7" s="100" t="s">
        <v>11</v>
      </c>
      <c r="O7" s="101"/>
    </row>
    <row r="8" spans="1:17" s="15" customFormat="1" ht="21">
      <c r="A8" s="7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58" t="s">
        <v>13</v>
      </c>
      <c r="O8" s="59" t="s">
        <v>14</v>
      </c>
    </row>
    <row r="9" spans="1:17" ht="12.75" customHeight="1">
      <c r="A9" s="72" t="s">
        <v>35</v>
      </c>
      <c r="B9" s="6">
        <v>0.29166666666666669</v>
      </c>
      <c r="C9" s="6">
        <v>0.47916666666666669</v>
      </c>
      <c r="D9" s="6"/>
      <c r="E9" s="6"/>
      <c r="F9" s="50"/>
      <c r="G9" s="50"/>
      <c r="H9" s="6"/>
      <c r="I9" s="6"/>
      <c r="J9" s="6"/>
      <c r="K9" s="6"/>
      <c r="L9" s="38">
        <v>0.33333333333333331</v>
      </c>
      <c r="M9" s="38">
        <v>0.52083333333333337</v>
      </c>
      <c r="N9" s="96"/>
      <c r="O9" s="97"/>
    </row>
    <row r="10" spans="1:17" ht="12.75" customHeight="1">
      <c r="A10" s="72"/>
      <c r="B10" s="6">
        <v>0.54166666666666663</v>
      </c>
      <c r="C10" s="6">
        <v>0.77083333333333337</v>
      </c>
      <c r="D10" s="6"/>
      <c r="E10" s="6"/>
      <c r="F10" s="50"/>
      <c r="G10" s="50"/>
      <c r="H10" s="6"/>
      <c r="I10" s="6"/>
      <c r="J10" s="6"/>
      <c r="K10" s="6"/>
      <c r="L10" s="38"/>
      <c r="M10" s="38"/>
      <c r="N10" s="96"/>
      <c r="O10" s="97"/>
    </row>
    <row r="11" spans="1:17" s="1" customFormat="1" ht="12.75" customHeight="1">
      <c r="A11" s="72"/>
      <c r="B11" s="165"/>
      <c r="C11" s="165"/>
      <c r="D11" s="165"/>
      <c r="E11" s="165"/>
      <c r="F11" s="102" t="s">
        <v>17</v>
      </c>
      <c r="G11" s="102"/>
      <c r="H11" s="165"/>
      <c r="I11" s="165"/>
      <c r="J11" s="165"/>
      <c r="K11" s="165"/>
      <c r="L11" s="165"/>
      <c r="M11" s="165"/>
      <c r="N11" s="96"/>
      <c r="O11" s="97"/>
    </row>
    <row r="12" spans="1:17" ht="12.75" customHeight="1">
      <c r="A12" s="72"/>
      <c r="B12" s="8"/>
      <c r="C12" s="9"/>
      <c r="D12" s="8"/>
      <c r="E12" s="9"/>
      <c r="F12" s="51"/>
      <c r="G12" s="52"/>
      <c r="H12" s="8"/>
      <c r="I12" s="9"/>
      <c r="J12" s="8"/>
      <c r="K12" s="69"/>
      <c r="L12" s="39"/>
      <c r="M12" s="40"/>
      <c r="N12" s="96"/>
      <c r="O12" s="97"/>
      <c r="P12" s="3"/>
    </row>
    <row r="13" spans="1:17" ht="12.75" customHeight="1">
      <c r="A13" s="60">
        <f>SUM(B13:M13)-(A14)*2</f>
        <v>0.60416666666666674</v>
      </c>
      <c r="B13" s="86">
        <f>(C9-B9)+(C10-B10)+C12</f>
        <v>0.41666666666666674</v>
      </c>
      <c r="C13" s="86"/>
      <c r="D13" s="86">
        <f t="shared" ref="D13" si="0">(E9-D9)+(E10-D10)+E12</f>
        <v>0</v>
      </c>
      <c r="E13" s="86"/>
      <c r="F13" s="86">
        <f t="shared" ref="F13" si="1">(G9-F9)+(G10-F10)+G12</f>
        <v>0</v>
      </c>
      <c r="G13" s="86"/>
      <c r="H13" s="86">
        <f t="shared" ref="H13" si="2">(I9-H9)+(I10-H10)+I12</f>
        <v>0</v>
      </c>
      <c r="I13" s="86"/>
      <c r="J13" s="86">
        <f t="shared" ref="J13" si="3">(K9-J9)+(K10-J10)+K12</f>
        <v>0</v>
      </c>
      <c r="K13" s="86"/>
      <c r="L13" s="86">
        <f t="shared" ref="L13" si="4">(M9-L9)+(M10-L10)+M12</f>
        <v>0.18750000000000006</v>
      </c>
      <c r="M13" s="86"/>
      <c r="N13" s="96"/>
      <c r="O13" s="97"/>
      <c r="P13" s="3"/>
    </row>
    <row r="14" spans="1:17" s="23" customFormat="1" ht="12.75" hidden="1" customHeight="1">
      <c r="A14" s="6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7" ht="12.75" customHeight="1">
      <c r="A15" s="72" t="s">
        <v>36</v>
      </c>
      <c r="B15" s="38"/>
      <c r="C15" s="38"/>
      <c r="D15" s="6">
        <v>0.375</v>
      </c>
      <c r="E15" s="6">
        <v>0.54166666666666663</v>
      </c>
      <c r="F15" s="6"/>
      <c r="G15" s="6"/>
      <c r="H15" s="6">
        <v>0.375</v>
      </c>
      <c r="I15" s="6">
        <v>0.54166666666666663</v>
      </c>
      <c r="J15" s="6">
        <v>0.375</v>
      </c>
      <c r="K15" s="6">
        <v>0.54166666666666663</v>
      </c>
      <c r="L15" s="50"/>
      <c r="M15" s="50"/>
      <c r="N15" s="96"/>
      <c r="O15" s="97"/>
    </row>
    <row r="16" spans="1:17" ht="12.75" customHeight="1">
      <c r="A16" s="72"/>
      <c r="B16" s="38"/>
      <c r="C16" s="38"/>
      <c r="D16" s="6">
        <v>0.58333333333333337</v>
      </c>
      <c r="E16" s="6">
        <v>0.75</v>
      </c>
      <c r="F16" s="6"/>
      <c r="G16" s="6"/>
      <c r="H16" s="6">
        <v>0.58333333333333337</v>
      </c>
      <c r="I16" s="6">
        <v>0.75</v>
      </c>
      <c r="J16" s="6">
        <v>0.58333333333333337</v>
      </c>
      <c r="K16" s="6">
        <v>0.75</v>
      </c>
      <c r="L16" s="50"/>
      <c r="M16" s="50"/>
      <c r="N16" s="96"/>
      <c r="O16" s="97"/>
    </row>
    <row r="17" spans="1:16" s="1" customFormat="1" ht="12.75" customHeight="1">
      <c r="A17" s="72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02" t="s">
        <v>17</v>
      </c>
      <c r="M17" s="102"/>
      <c r="N17" s="96"/>
      <c r="O17" s="97"/>
    </row>
    <row r="18" spans="1:16" ht="12.75" customHeight="1">
      <c r="A18" s="72"/>
      <c r="B18" s="39"/>
      <c r="C18" s="63"/>
      <c r="D18" s="8"/>
      <c r="E18" s="69"/>
      <c r="F18" s="8"/>
      <c r="G18" s="69"/>
      <c r="H18" s="8"/>
      <c r="I18" s="69"/>
      <c r="J18" s="8"/>
      <c r="K18" s="69"/>
      <c r="L18" s="51"/>
      <c r="M18" s="53"/>
      <c r="N18" s="96"/>
      <c r="O18" s="97"/>
      <c r="P18" s="3"/>
    </row>
    <row r="19" spans="1:16" ht="12.75" customHeight="1">
      <c r="A19" s="60">
        <f>SUM(B19:M19)-(A20)*2</f>
        <v>0.99999999999999978</v>
      </c>
      <c r="B19" s="86">
        <f t="shared" ref="B19" si="5">(C15-B15)+(C16-B16)+C18</f>
        <v>0</v>
      </c>
      <c r="C19" s="86"/>
      <c r="D19" s="86">
        <f t="shared" ref="D19" si="6">(E15-D15)+(E16-D16)+E18</f>
        <v>0.33333333333333326</v>
      </c>
      <c r="E19" s="86"/>
      <c r="F19" s="86">
        <f t="shared" ref="F19" si="7">(G15-F15)+(G16-F16)+G18</f>
        <v>0</v>
      </c>
      <c r="G19" s="86"/>
      <c r="H19" s="86">
        <f t="shared" ref="H19" si="8">(I15-H15)+(I16-H16)+I18</f>
        <v>0.33333333333333326</v>
      </c>
      <c r="I19" s="86"/>
      <c r="J19" s="86">
        <f t="shared" ref="J19" si="9">(K15-J15)+(K16-J16)+K18</f>
        <v>0.33333333333333326</v>
      </c>
      <c r="K19" s="86"/>
      <c r="L19" s="86">
        <f t="shared" ref="L19" si="10">(M15-L15)+(M16-L16)+M18</f>
        <v>0</v>
      </c>
      <c r="M19" s="86"/>
      <c r="N19" s="96"/>
      <c r="O19" s="97"/>
      <c r="P19" s="3"/>
    </row>
    <row r="20" spans="1:16" s="23" customFormat="1" ht="12.75" hidden="1" customHeight="1">
      <c r="A20" s="61">
        <f>SUM(B20:M20)</f>
        <v>0</v>
      </c>
      <c r="B20" s="62" t="str">
        <f>IF(B18="Récup",C18,"")</f>
        <v/>
      </c>
      <c r="C20" s="62"/>
      <c r="D20" s="62" t="str">
        <f>IF(D18="Récup",E18,"")</f>
        <v/>
      </c>
      <c r="E20" s="62"/>
      <c r="F20" s="62" t="str">
        <f>IF(F18="Récup",G18,"")</f>
        <v/>
      </c>
      <c r="G20" s="62"/>
      <c r="H20" s="62" t="str">
        <f>IF(H18="Récup",I18,"")</f>
        <v/>
      </c>
      <c r="I20" s="62"/>
      <c r="J20" s="62" t="str">
        <f>IF(J18="Récup",K18,"")</f>
        <v/>
      </c>
      <c r="K20" s="62"/>
      <c r="L20" s="62" t="str">
        <f>IF(L18="Récup",M18,"")</f>
        <v/>
      </c>
      <c r="M20" s="62"/>
      <c r="N20" s="96"/>
      <c r="O20" s="97"/>
    </row>
    <row r="21" spans="1:16" ht="12.75" customHeight="1">
      <c r="A21" s="72" t="s">
        <v>40</v>
      </c>
      <c r="B21" s="38">
        <v>0.29166666666666669</v>
      </c>
      <c r="C21" s="38">
        <v>0.47916666666666669</v>
      </c>
      <c r="D21" s="38">
        <v>0.29166666666666669</v>
      </c>
      <c r="E21" s="38">
        <v>0.47916666666666669</v>
      </c>
      <c r="F21" s="38">
        <v>0.29166666666666669</v>
      </c>
      <c r="G21" s="38">
        <v>0.47916666666666669</v>
      </c>
      <c r="H21" s="38">
        <v>0.29166666666666669</v>
      </c>
      <c r="I21" s="38">
        <v>0.47916666666666669</v>
      </c>
      <c r="J21" s="38">
        <v>0.29166666666666669</v>
      </c>
      <c r="K21" s="38">
        <v>0.47916666666666669</v>
      </c>
      <c r="L21" s="50"/>
      <c r="M21" s="50"/>
      <c r="N21" s="96"/>
      <c r="O21" s="97"/>
    </row>
    <row r="22" spans="1:16" ht="12.75" customHeight="1">
      <c r="A22" s="72"/>
      <c r="B22" s="38">
        <v>0.54166666666666663</v>
      </c>
      <c r="C22" s="38">
        <v>0.66666666666666663</v>
      </c>
      <c r="D22" s="38">
        <v>0.54166666666666663</v>
      </c>
      <c r="E22" s="38">
        <v>0.66666666666666663</v>
      </c>
      <c r="F22" s="38">
        <v>0.54166666666666663</v>
      </c>
      <c r="G22" s="38">
        <v>0.66666666666666663</v>
      </c>
      <c r="H22" s="38">
        <v>0.54166666666666663</v>
      </c>
      <c r="I22" s="38">
        <v>0.66666666666666663</v>
      </c>
      <c r="J22" s="38">
        <v>0.54166666666666663</v>
      </c>
      <c r="K22" s="38">
        <v>0.64583333333333337</v>
      </c>
      <c r="L22" s="50"/>
      <c r="M22" s="50"/>
      <c r="N22" s="96"/>
      <c r="O22" s="97"/>
    </row>
    <row r="23" spans="1:16" s="1" customFormat="1" ht="12.75" customHeight="1">
      <c r="A23" s="72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02" t="s">
        <v>17</v>
      </c>
      <c r="M23" s="102"/>
      <c r="N23" s="96"/>
      <c r="O23" s="97"/>
    </row>
    <row r="24" spans="1:16" ht="12.75" customHeight="1">
      <c r="A24" s="72"/>
      <c r="B24" s="39"/>
      <c r="C24" s="63"/>
      <c r="D24" s="39"/>
      <c r="E24" s="40"/>
      <c r="F24" s="39"/>
      <c r="G24" s="40"/>
      <c r="H24" s="39"/>
      <c r="I24" s="40"/>
      <c r="J24" s="39"/>
      <c r="K24" s="40"/>
      <c r="L24" s="51"/>
      <c r="M24" s="53"/>
      <c r="N24" s="96"/>
      <c r="O24" s="97"/>
      <c r="P24" s="3"/>
    </row>
    <row r="25" spans="1:16" ht="12.75" customHeight="1">
      <c r="A25" s="60">
        <f>SUM(B25:M25)-(A26)*2</f>
        <v>1.5416666666666667</v>
      </c>
      <c r="B25" s="86">
        <f>(C21-B21)+(C22-B22)+C24</f>
        <v>0.3125</v>
      </c>
      <c r="C25" s="86"/>
      <c r="D25" s="86">
        <f t="shared" ref="D25" si="11">(E21-D21)+(E22-D22)+E24</f>
        <v>0.3125</v>
      </c>
      <c r="E25" s="86"/>
      <c r="F25" s="86">
        <f t="shared" ref="F25" si="12">(G21-F21)+(G22-F22)+G24</f>
        <v>0.3125</v>
      </c>
      <c r="G25" s="86"/>
      <c r="H25" s="86">
        <f t="shared" ref="H25" si="13">(I21-H21)+(I22-H22)+I24</f>
        <v>0.3125</v>
      </c>
      <c r="I25" s="86"/>
      <c r="J25" s="86">
        <f t="shared" ref="J25" si="14">(K21-J21)+(K22-J22)+K24</f>
        <v>0.29166666666666674</v>
      </c>
      <c r="K25" s="86"/>
      <c r="L25" s="86">
        <f t="shared" ref="L25" si="15">(M21-L21)+(M22-L22)+M24</f>
        <v>0</v>
      </c>
      <c r="M25" s="86"/>
      <c r="N25" s="96"/>
      <c r="O25" s="97"/>
      <c r="P25" s="3"/>
    </row>
    <row r="26" spans="1:16" s="23" customFormat="1" ht="12" hidden="1" customHeight="1">
      <c r="A26" s="6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customHeight="1">
      <c r="A27" s="72" t="s">
        <v>38</v>
      </c>
      <c r="B27" s="54">
        <v>0.375</v>
      </c>
      <c r="C27" s="54">
        <v>0.54166666666666663</v>
      </c>
      <c r="D27" s="54">
        <v>0.375</v>
      </c>
      <c r="E27" s="54">
        <v>0.54166666666666663</v>
      </c>
      <c r="F27" s="54">
        <v>0.33333333333333331</v>
      </c>
      <c r="G27" s="54">
        <v>0.54166666666666663</v>
      </c>
      <c r="H27" s="54"/>
      <c r="I27" s="54"/>
      <c r="J27" s="54">
        <v>0.375</v>
      </c>
      <c r="K27" s="54">
        <v>0.54166666666666663</v>
      </c>
      <c r="L27" s="54">
        <v>0.33333333333333331</v>
      </c>
      <c r="M27" s="54">
        <v>0.5</v>
      </c>
      <c r="N27" s="96"/>
      <c r="O27" s="97"/>
    </row>
    <row r="28" spans="1:16" ht="12.75" customHeight="1">
      <c r="A28" s="72"/>
      <c r="B28" s="54">
        <v>0.58333333333333337</v>
      </c>
      <c r="C28" s="54">
        <v>0.75</v>
      </c>
      <c r="D28" s="54">
        <v>0.58333333333333337</v>
      </c>
      <c r="E28" s="54">
        <v>0.75</v>
      </c>
      <c r="F28" s="54">
        <v>0.58333333333333337</v>
      </c>
      <c r="G28" s="54">
        <v>0.75</v>
      </c>
      <c r="H28" s="54"/>
      <c r="I28" s="54"/>
      <c r="J28" s="54">
        <v>0.58333333333333337</v>
      </c>
      <c r="K28" s="54">
        <v>0.75</v>
      </c>
      <c r="L28" s="54"/>
      <c r="M28" s="54"/>
      <c r="N28" s="96"/>
      <c r="O28" s="97"/>
    </row>
    <row r="29" spans="1:16" s="1" customFormat="1" ht="12.75" customHeight="1">
      <c r="A29" s="72"/>
      <c r="B29" s="182" t="s">
        <v>16</v>
      </c>
      <c r="C29" s="182"/>
      <c r="D29" s="182" t="s">
        <v>16</v>
      </c>
      <c r="E29" s="182"/>
      <c r="F29" s="182" t="s">
        <v>16</v>
      </c>
      <c r="G29" s="182"/>
      <c r="H29" s="182" t="s">
        <v>16</v>
      </c>
      <c r="I29" s="182"/>
      <c r="J29" s="182" t="s">
        <v>16</v>
      </c>
      <c r="K29" s="182"/>
      <c r="L29" s="182" t="s">
        <v>16</v>
      </c>
      <c r="M29" s="182"/>
      <c r="N29" s="96"/>
      <c r="O29" s="97"/>
    </row>
    <row r="30" spans="1:16" ht="12.75" customHeight="1">
      <c r="A30" s="72"/>
      <c r="B30" s="55"/>
      <c r="C30" s="56"/>
      <c r="D30" s="55"/>
      <c r="E30" s="57"/>
      <c r="F30" s="55"/>
      <c r="G30" s="57"/>
      <c r="H30" s="55"/>
      <c r="I30" s="57"/>
      <c r="J30" s="55"/>
      <c r="K30" s="57"/>
      <c r="L30" s="55"/>
      <c r="M30" s="57"/>
      <c r="N30" s="96"/>
      <c r="O30" s="97"/>
      <c r="P30" s="3"/>
    </row>
    <row r="31" spans="1:16" ht="12.75" customHeight="1">
      <c r="A31" s="60">
        <f>SUM(B31:M31)-(A32)*2</f>
        <v>1.5416666666666665</v>
      </c>
      <c r="B31" s="86">
        <f>(C27-B27)+(C28-B28)+C30</f>
        <v>0.33333333333333326</v>
      </c>
      <c r="C31" s="86"/>
      <c r="D31" s="86">
        <f t="shared" ref="D31" si="16">(E27-D27)+(E28-D28)+E30</f>
        <v>0.33333333333333326</v>
      </c>
      <c r="E31" s="86"/>
      <c r="F31" s="86">
        <f t="shared" ref="F31" si="17">(G27-F27)+(G28-F28)+G30</f>
        <v>0.37499999999999994</v>
      </c>
      <c r="G31" s="86"/>
      <c r="H31" s="86">
        <f t="shared" ref="H31" si="18">(I27-H27)+(I28-H28)+I30</f>
        <v>0</v>
      </c>
      <c r="I31" s="86"/>
      <c r="J31" s="86">
        <f t="shared" ref="J31" si="19">(K27-J27)+(K28-J28)+K30</f>
        <v>0.33333333333333326</v>
      </c>
      <c r="K31" s="86"/>
      <c r="L31" s="86">
        <f t="shared" ref="L31" si="20">(M27-L27)+(M28-L28)+M30</f>
        <v>0.16666666666666669</v>
      </c>
      <c r="M31" s="86"/>
      <c r="N31" s="96"/>
      <c r="O31" s="97"/>
      <c r="P31" s="3"/>
    </row>
    <row r="32" spans="1:16" s="23" customFormat="1" ht="12.75" hidden="1" customHeight="1">
      <c r="A32" s="6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>
      <c r="A33" s="90" t="s">
        <v>37</v>
      </c>
      <c r="B33" s="74" t="s">
        <v>22</v>
      </c>
      <c r="C33" s="75"/>
      <c r="D33" s="74" t="s">
        <v>22</v>
      </c>
      <c r="E33" s="75"/>
      <c r="F33" s="183" t="s">
        <v>22</v>
      </c>
      <c r="G33" s="184"/>
      <c r="H33" s="183" t="s">
        <v>22</v>
      </c>
      <c r="I33" s="184"/>
      <c r="J33" s="74" t="s">
        <v>22</v>
      </c>
      <c r="K33" s="75"/>
      <c r="L33" s="80" t="s">
        <v>17</v>
      </c>
      <c r="M33" s="81"/>
      <c r="N33" s="103"/>
      <c r="O33" s="93"/>
    </row>
    <row r="34" spans="1:16" s="1" customFormat="1" ht="12.75" customHeight="1">
      <c r="A34" s="91"/>
      <c r="B34" s="76"/>
      <c r="C34" s="77"/>
      <c r="D34" s="76"/>
      <c r="E34" s="77"/>
      <c r="F34" s="185"/>
      <c r="G34" s="186"/>
      <c r="H34" s="185"/>
      <c r="I34" s="186"/>
      <c r="J34" s="76"/>
      <c r="K34" s="77"/>
      <c r="L34" s="82"/>
      <c r="M34" s="83"/>
      <c r="N34" s="104"/>
      <c r="O34" s="94"/>
    </row>
    <row r="35" spans="1:16" ht="15.75" customHeight="1">
      <c r="A35" s="92"/>
      <c r="B35" s="78"/>
      <c r="C35" s="79"/>
      <c r="D35" s="78"/>
      <c r="E35" s="79"/>
      <c r="F35" s="187"/>
      <c r="G35" s="188"/>
      <c r="H35" s="187"/>
      <c r="I35" s="188"/>
      <c r="J35" s="78"/>
      <c r="K35" s="79"/>
      <c r="L35" s="84"/>
      <c r="M35" s="85"/>
      <c r="N35" s="105"/>
      <c r="O35" s="95"/>
      <c r="P35" s="3"/>
    </row>
    <row r="36" spans="1:16" s="2" customFormat="1" ht="12.75" hidden="1" customHeight="1" thickBot="1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>
      <c r="A38" s="88" t="s">
        <v>33</v>
      </c>
      <c r="B38" s="88"/>
      <c r="C38" s="88"/>
      <c r="D38" s="88"/>
      <c r="E38" s="88"/>
      <c r="I38" s="87" t="s">
        <v>32</v>
      </c>
      <c r="J38" s="87"/>
      <c r="K38" s="87"/>
      <c r="L38" s="87"/>
      <c r="M38" s="87"/>
      <c r="N38" s="87"/>
    </row>
    <row r="39" spans="1:16">
      <c r="A39" s="71" t="s">
        <v>34</v>
      </c>
    </row>
    <row r="41" spans="1:16">
      <c r="H41" s="89" t="s">
        <v>35</v>
      </c>
      <c r="I41" s="89"/>
      <c r="J41" s="89"/>
    </row>
    <row r="42" spans="1:16">
      <c r="A42" s="88" t="s">
        <v>31</v>
      </c>
      <c r="B42" s="88"/>
      <c r="C42" s="88"/>
      <c r="D42" s="88"/>
      <c r="E42" s="88"/>
      <c r="F42" s="88"/>
      <c r="G42" s="88"/>
      <c r="H42" s="89"/>
      <c r="I42" s="89"/>
      <c r="J42" s="89"/>
    </row>
  </sheetData>
  <sheetProtection selectLockedCells="1"/>
  <mergeCells count="85">
    <mergeCell ref="L33:M35"/>
    <mergeCell ref="N33:N35"/>
    <mergeCell ref="O33:O35"/>
    <mergeCell ref="A38:E38"/>
    <mergeCell ref="I38:N38"/>
    <mergeCell ref="H41:J42"/>
    <mergeCell ref="A42:G42"/>
    <mergeCell ref="A33:A35"/>
    <mergeCell ref="B33:C35"/>
    <mergeCell ref="D33:E35"/>
    <mergeCell ref="F33:G35"/>
    <mergeCell ref="H33:I35"/>
    <mergeCell ref="J33:K35"/>
    <mergeCell ref="A27:A30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N27:N32"/>
    <mergeCell ref="H31:I31"/>
    <mergeCell ref="J31:K31"/>
    <mergeCell ref="L31:M31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F25:G25"/>
    <mergeCell ref="H25:I25"/>
    <mergeCell ref="J25:K25"/>
    <mergeCell ref="L25:M25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D19:E19"/>
    <mergeCell ref="F19:G19"/>
    <mergeCell ref="H19:I19"/>
    <mergeCell ref="J19:K19"/>
    <mergeCell ref="L19:M19"/>
    <mergeCell ref="A9:A12"/>
    <mergeCell ref="N9:N14"/>
    <mergeCell ref="O9:O14"/>
    <mergeCell ref="B11:C11"/>
    <mergeCell ref="D11:E11"/>
    <mergeCell ref="F11:G11"/>
    <mergeCell ref="H11:I11"/>
    <mergeCell ref="J11:K11"/>
    <mergeCell ref="L11:M11"/>
    <mergeCell ref="B13:C13"/>
    <mergeCell ref="D13:E13"/>
    <mergeCell ref="F13:G13"/>
    <mergeCell ref="H13:I13"/>
    <mergeCell ref="J13:K13"/>
    <mergeCell ref="L13:M13"/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  <mergeCell ref="L7:M8"/>
    <mergeCell ref="N7:O7"/>
  </mergeCells>
  <conditionalFormatting sqref="C12:M12">
    <cfRule type="timePeriod" dxfId="0" priority="1" timePeriod="lastMonth">
      <formula>AND(MONTH(C12)=MONTH(EDATE(TODAY(),0-1)),YEAR(C12)=YEAR(EDATE(TODAY(),0-1)))</formula>
    </cfRule>
  </conditionalFormatting>
  <printOptions horizontalCentered="1" verticalCentered="1"/>
  <pageMargins left="0" right="0" top="0" bottom="0" header="0" footer="0"/>
  <pageSetup paperSize="9" orientation="landscape" horizontalDpi="4294967293" r:id="rId1"/>
  <drawing r:id="rId2"/>
  <legacyDrawing r:id="rId3"/>
  <controls>
    <control shapeId="9217" r:id="rId4" name="SpinButton1"/>
  </controls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Feuil1!$C$1:$C$4</xm:f>
          </x14:formula1>
          <xm:sqref>H41:J42</xm:sqref>
        </x14:dataValidation>
        <x14:dataValidation type="list" allowBlank="1" showInputMessage="1" showErrorMessage="1">
          <x14:formula1>
            <xm:f>Feuil1!$C$1:$C$5</xm:f>
          </x14:formula1>
          <xm:sqref>A9:A12 A15:A18 A21:A24 A27:A30 A33:A35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IMPAIRE</vt:lpstr>
      <vt:lpstr>Feuil1</vt:lpstr>
      <vt:lpstr>S40</vt:lpstr>
      <vt:lpstr>43</vt:lpstr>
      <vt:lpstr>44</vt:lpstr>
      <vt:lpstr>45</vt:lpstr>
      <vt:lpstr>46</vt:lpstr>
      <vt:lpstr>47</vt:lpstr>
      <vt:lpstr>Feuil4</vt:lpstr>
      <vt:lpstr>'45'!Plage_A</vt:lpstr>
      <vt:lpstr>'46'!Plage_A</vt:lpstr>
      <vt:lpstr>'47'!Plage_A</vt:lpstr>
      <vt:lpstr>'S40'!Plage_A</vt:lpstr>
      <vt:lpstr>Plage_A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JIM</cp:lastModifiedBy>
  <cp:lastPrinted>2014-10-18T08:52:45Z</cp:lastPrinted>
  <dcterms:created xsi:type="dcterms:W3CDTF">2014-09-06T21:49:44Z</dcterms:created>
  <dcterms:modified xsi:type="dcterms:W3CDTF">2014-11-10T12:05:15Z</dcterms:modified>
</cp:coreProperties>
</file>