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gif" ContentType="image/gi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 codeName="{DC747B9D-DBBB-FA85-71B4-595EBAB9782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Excel\AGENDA\"/>
    </mc:Choice>
  </mc:AlternateContent>
  <xr:revisionPtr revIDLastSave="0" documentId="13_ncr:1_{FEE28D4F-AC19-4190-BC6D-3F63354F263A}" xr6:coauthVersionLast="47" xr6:coauthVersionMax="47" xr10:uidLastSave="{00000000-0000-0000-0000-000000000000}"/>
  <bookViews>
    <workbookView xWindow="1770" yWindow="225" windowWidth="21600" windowHeight="14820" activeTab="2" xr2:uid="{4F37AF0C-FC09-4758-899F-19FDC4126500}"/>
  </bookViews>
  <sheets>
    <sheet name="Bdd" sheetId="1" r:id="rId1"/>
    <sheet name="Hebdo" sheetId="2" r:id="rId2"/>
    <sheet name="Mois" sheetId="3" r:id="rId3"/>
  </sheets>
  <functionGroups builtInGroupCount="19"/>
  <definedNames>
    <definedName name="Ferie">Mois!$AR$5:$AS$17</definedName>
    <definedName name="Zn_Saisie">Mois!$D$4:$R$34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D3" i="3" l="1"/>
  <c r="AE3" i="3"/>
  <c r="AF3" i="3"/>
  <c r="AG3" i="3"/>
  <c r="AH3" i="3"/>
  <c r="AI3" i="3"/>
  <c r="AJ3" i="3"/>
  <c r="AK3" i="3"/>
  <c r="AL3" i="3" s="1"/>
  <c r="AM3" i="3" s="1"/>
  <c r="AN3" i="3" s="1"/>
  <c r="B4" i="3" l="1"/>
  <c r="B3" i="3" s="1"/>
  <c r="E3" i="3"/>
  <c r="F3" i="3" s="1"/>
  <c r="G3" i="3" s="1"/>
  <c r="H3" i="3" s="1"/>
  <c r="I3" i="3" s="1"/>
  <c r="J3" i="3" s="1"/>
  <c r="K3" i="3" s="1"/>
  <c r="L3" i="3" s="1"/>
  <c r="M3" i="3" s="1"/>
  <c r="N3" i="3" s="1"/>
  <c r="O3" i="3" s="1"/>
  <c r="P3" i="3" s="1"/>
  <c r="Q3" i="3" s="1"/>
  <c r="R3" i="3" s="1"/>
  <c r="S3" i="3" s="1"/>
  <c r="T3" i="3" s="1"/>
  <c r="U3" i="3" s="1"/>
  <c r="V3" i="3" s="1"/>
  <c r="W3" i="3" s="1"/>
  <c r="X3" i="3" s="1"/>
  <c r="Y3" i="3" s="1"/>
  <c r="Z3" i="3" s="1"/>
  <c r="AA3" i="3" s="1"/>
  <c r="AB3" i="3" s="1"/>
  <c r="AC3" i="3" s="1"/>
  <c r="C4" i="3" l="1"/>
  <c r="B5" i="3"/>
  <c r="B2" i="3"/>
  <c r="C2" i="3"/>
  <c r="AS16" i="3" l="1"/>
  <c r="AS8" i="3"/>
  <c r="AR14" i="3"/>
  <c r="AR8" i="3"/>
  <c r="AS17" i="3"/>
  <c r="AS15" i="3"/>
  <c r="AS13" i="3"/>
  <c r="AS9" i="3"/>
  <c r="AS5" i="3"/>
  <c r="D2" i="3"/>
  <c r="AS14" i="3"/>
  <c r="AS6" i="3"/>
  <c r="AR16" i="3"/>
  <c r="AR6" i="3"/>
  <c r="AR17" i="3"/>
  <c r="AR15" i="3"/>
  <c r="AR13" i="3"/>
  <c r="AR9" i="3"/>
  <c r="AR5" i="3"/>
  <c r="B6" i="3"/>
  <c r="C5" i="3"/>
  <c r="AS10" i="3" l="1"/>
  <c r="AS11" i="3"/>
  <c r="AS12" i="3" s="1"/>
  <c r="AS7" i="3"/>
  <c r="C6" i="3"/>
  <c r="B7" i="3"/>
  <c r="AR10" i="3"/>
  <c r="AR11" i="3"/>
  <c r="AR12" i="3" s="1"/>
  <c r="AR7" i="3"/>
  <c r="B8" i="3" l="1"/>
  <c r="C7" i="3"/>
  <c r="C8" i="3" l="1"/>
  <c r="B9" i="3"/>
  <c r="B10" i="3" l="1"/>
  <c r="C9" i="3"/>
  <c r="C10" i="3" l="1"/>
  <c r="B11" i="3"/>
  <c r="B12" i="3" l="1"/>
  <c r="C11" i="3"/>
  <c r="C12" i="3" l="1"/>
  <c r="B13" i="3"/>
  <c r="B14" i="3" l="1"/>
  <c r="C13" i="3"/>
  <c r="C14" i="3" l="1"/>
  <c r="B15" i="3"/>
  <c r="B16" i="3" l="1"/>
  <c r="C15" i="3"/>
  <c r="C16" i="3" l="1"/>
  <c r="B17" i="3"/>
  <c r="B18" i="3" l="1"/>
  <c r="C17" i="3"/>
  <c r="C18" i="3" l="1"/>
  <c r="B19" i="3"/>
  <c r="C19" i="3" l="1"/>
  <c r="B20" i="3"/>
  <c r="C20" i="3" l="1"/>
  <c r="B21" i="3"/>
  <c r="B22" i="3" l="1"/>
  <c r="C21" i="3"/>
  <c r="C22" i="3" l="1"/>
  <c r="B23" i="3"/>
  <c r="C23" i="3" l="1"/>
  <c r="B24" i="3"/>
  <c r="B25" i="3" l="1"/>
  <c r="C24" i="3"/>
  <c r="B26" i="3" l="1"/>
  <c r="C25" i="3"/>
  <c r="C26" i="3" l="1"/>
  <c r="B27" i="3"/>
  <c r="B28" i="3" l="1"/>
  <c r="C27" i="3"/>
  <c r="C28" i="3" l="1"/>
  <c r="B29" i="3"/>
  <c r="B30" i="3" l="1"/>
  <c r="C29" i="3"/>
  <c r="C30" i="3" l="1"/>
  <c r="B31" i="3"/>
  <c r="C31" i="3" l="1"/>
  <c r="B32" i="3"/>
  <c r="C32" i="3" l="1"/>
  <c r="B33" i="3"/>
  <c r="B34" i="3" l="1"/>
  <c r="C34" i="3" s="1"/>
  <c r="C33" i="3"/>
  <c r="B7" i="2"/>
  <c r="B8" i="2" s="1"/>
  <c r="B9" i="2" s="1"/>
  <c r="B10" i="2" s="1"/>
  <c r="B11" i="2" s="1"/>
  <c r="B12" i="2" s="1"/>
  <c r="B13" i="2" s="1"/>
  <c r="B14" i="2" s="1"/>
  <c r="B15" i="2" s="1"/>
  <c r="B16" i="2" s="1"/>
  <c r="B17" i="2" s="1"/>
  <c r="B18" i="2" s="1"/>
  <c r="B19" i="2" s="1"/>
  <c r="B20" i="2" s="1"/>
  <c r="B21" i="2" s="1"/>
  <c r="B22" i="2" s="1"/>
  <c r="B23" i="2" s="1"/>
  <c r="B24" i="2" s="1"/>
  <c r="B25" i="2" s="1"/>
  <c r="B26" i="2" s="1"/>
  <c r="B27" i="2" s="1"/>
  <c r="B28" i="2" s="1"/>
  <c r="B29" i="2" s="1"/>
  <c r="B30" i="2" s="1"/>
  <c r="B31" i="2" s="1"/>
  <c r="B32" i="2" s="1"/>
  <c r="B33" i="2" s="1"/>
  <c r="B34" i="2" s="1"/>
  <c r="B35" i="2" s="1"/>
  <c r="B36" i="2" s="1"/>
  <c r="B37" i="2" s="1"/>
  <c r="B38" i="2" s="1"/>
  <c r="B39" i="2" s="1"/>
  <c r="B40" i="2" s="1"/>
  <c r="B41" i="2" s="1"/>
  <c r="B42" i="2" s="1"/>
  <c r="D4" i="2"/>
  <c r="E4" i="2" l="1"/>
  <c r="FS5" i="2"/>
  <c r="D2" i="2"/>
  <c r="D3" i="2"/>
  <c r="C4" i="2"/>
  <c r="FS15" i="2" l="1"/>
  <c r="FS7" i="2"/>
  <c r="FS14" i="2"/>
  <c r="FS6" i="2"/>
  <c r="FS13" i="2"/>
  <c r="FS12" i="2"/>
  <c r="FS11" i="2"/>
  <c r="FS10" i="2"/>
  <c r="FS17" i="2"/>
  <c r="FS9" i="2"/>
  <c r="FS16" i="2"/>
  <c r="FS8" i="2"/>
  <c r="F4" i="2"/>
  <c r="F5" i="2" l="1"/>
  <c r="D5" i="2"/>
  <c r="E5" i="2"/>
  <c r="G4" i="2"/>
  <c r="G5" i="2" s="1"/>
  <c r="H4" i="2" l="1"/>
  <c r="H5" i="2" s="1"/>
  <c r="I4" i="2" l="1"/>
  <c r="I5" i="2" s="1"/>
  <c r="J4" i="2" l="1"/>
  <c r="J5" i="2" s="1"/>
</calcChain>
</file>

<file path=xl/sharedStrings.xml><?xml version="1.0" encoding="utf-8"?>
<sst xmlns="http://schemas.openxmlformats.org/spreadsheetml/2006/main" count="93" uniqueCount="62">
  <si>
    <t>Id</t>
  </si>
  <si>
    <t>Couleur</t>
  </si>
  <si>
    <t>Hr_deb</t>
  </si>
  <si>
    <t>Cldr</t>
  </si>
  <si>
    <t>Lieu</t>
  </si>
  <si>
    <t>Debut</t>
  </si>
  <si>
    <t>Fin</t>
  </si>
  <si>
    <t>Recurrence</t>
  </si>
  <si>
    <t>Jour ouvrable</t>
  </si>
  <si>
    <t>Event</t>
  </si>
  <si>
    <t>Info1</t>
  </si>
  <si>
    <t>Info2</t>
  </si>
  <si>
    <t>Liste des Agendas</t>
  </si>
  <si>
    <t>Col B</t>
  </si>
  <si>
    <t>Gaëlle|Yann|Maëlle|Myriam</t>
  </si>
  <si>
    <t>Yann</t>
  </si>
  <si>
    <t xml:space="preserve"> </t>
  </si>
  <si>
    <t>Durée</t>
  </si>
  <si>
    <t>Description</t>
  </si>
  <si>
    <t>Scie</t>
  </si>
  <si>
    <t>Vector</t>
  </si>
  <si>
    <t>Plaqueuse</t>
  </si>
  <si>
    <t>Stockeur</t>
  </si>
  <si>
    <t>Jour de l'An</t>
  </si>
  <si>
    <t>Lundi de Pâques</t>
  </si>
  <si>
    <t>Fête du Travail</t>
  </si>
  <si>
    <t>Victoire 1945</t>
  </si>
  <si>
    <t>Ascension</t>
  </si>
  <si>
    <t>Lundi de Pentecôte</t>
  </si>
  <si>
    <t>Fête Nationale</t>
  </si>
  <si>
    <t>Assomption</t>
  </si>
  <si>
    <t>Toussaint</t>
  </si>
  <si>
    <t>Armistice</t>
  </si>
  <si>
    <t>Noël</t>
  </si>
  <si>
    <t>&amp;HC0FFC0</t>
  </si>
  <si>
    <t>x</t>
  </si>
  <si>
    <t>2.m..1.4</t>
  </si>
  <si>
    <r>
      <rPr>
        <b/>
        <sz val="8"/>
        <color rgb="FFFFC000"/>
        <rFont val="Calibri"/>
        <family val="2"/>
        <scheme val="minor"/>
      </rPr>
      <t>A</t>
    </r>
    <r>
      <rPr>
        <b/>
        <sz val="8"/>
        <color rgb="FF7030A0"/>
        <rFont val="Calibri"/>
        <family val="2"/>
        <scheme val="minor"/>
      </rPr>
      <t xml:space="preserve"> </t>
    </r>
    <r>
      <rPr>
        <b/>
        <sz val="8"/>
        <color rgb="FF92D050"/>
        <rFont val="Calibri"/>
        <family val="2"/>
        <scheme val="minor"/>
      </rPr>
      <t>B</t>
    </r>
    <r>
      <rPr>
        <b/>
        <sz val="8"/>
        <color rgb="FF7030A0"/>
        <rFont val="Calibri"/>
        <family val="2"/>
        <scheme val="minor"/>
      </rPr>
      <t xml:space="preserve"> </t>
    </r>
    <r>
      <rPr>
        <b/>
        <sz val="8"/>
        <color rgb="FF00B0F0"/>
        <rFont val="Calibri"/>
        <family val="2"/>
        <scheme val="minor"/>
      </rPr>
      <t>C</t>
    </r>
  </si>
  <si>
    <t>Premier de l'An</t>
  </si>
  <si>
    <t>Pâques</t>
  </si>
  <si>
    <t>Pentecôte</t>
  </si>
  <si>
    <t>1.m..1.4</t>
  </si>
  <si>
    <t>1er jeudi de chaque mois</t>
  </si>
  <si>
    <t>ici</t>
  </si>
  <si>
    <t>&amp;HFFB266</t>
  </si>
  <si>
    <t>Graissage 2 mois</t>
  </si>
  <si>
    <t>1.yyyy..1.4</t>
  </si>
  <si>
    <t>Graissage Annuel</t>
  </si>
  <si>
    <t>&amp;HFF</t>
  </si>
  <si>
    <t>mlk</t>
  </si>
  <si>
    <t>2.m.</t>
  </si>
  <si>
    <t>Graissage</t>
  </si>
  <si>
    <t>Ts les 2 mois</t>
  </si>
  <si>
    <t>Annuel</t>
  </si>
  <si>
    <t>les 7 ts les 2mois</t>
  </si>
  <si>
    <t>1.w.</t>
  </si>
  <si>
    <t>VECTOR</t>
  </si>
  <si>
    <t>NETTOYAGE</t>
  </si>
  <si>
    <t>azerty</t>
  </si>
  <si>
    <t>pau</t>
  </si>
  <si>
    <t>xxxx</t>
  </si>
  <si>
    <t>&amp;HFFE5CC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</si>
</sst>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64" formatCode="mmmm\ yyyy"/>
    <numFmt numFmtId="165" formatCode="ddd"/>
    <numFmt numFmtId="166" formatCode="&quot;semaine &quot;00"/>
    <numFmt numFmtId="167" formatCode="mmmm"/>
    <numFmt numFmtId="168" formatCode="ddd\ dd\ mmm"/>
    <numFmt numFmtId="169" formatCode="d"/>
    <numFmt numFmtId="170" formatCode="dd\ mmm"/>
    <numFmt numFmtId="171" formatCode="h:mm;@"/>
    <numFmt numFmtId="172" formatCode="dddd* d\ mmmm\ yyyy\ "/>
    <numFmt numFmtId="173" formatCode="&quot;s.&quot;00"/>
    <numFmt numFmtId="174" formatCode="&quot;Total &quot;0"/>
  </numFmts>
  <fonts count="3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rgb="FF0000FF"/>
      <name val="Webdings"/>
      <family val="1"/>
      <charset val="2"/>
    </font>
    <font>
      <b/>
      <sz val="14"/>
      <color theme="4" tint="-0.499984740745262"/>
      <name val="Calibri"/>
      <family val="2"/>
      <scheme val="minor"/>
    </font>
    <font>
      <b/>
      <sz val="14"/>
      <color theme="1" tint="0.34998626667073579"/>
      <name val="Calibri"/>
      <family val="2"/>
      <scheme val="minor"/>
    </font>
    <font>
      <sz val="20"/>
      <color theme="4" tint="-0.249977111117893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2"/>
      <color theme="1" tint="0.34998626667073579"/>
      <name val="Calibri"/>
      <family val="2"/>
      <scheme val="minor"/>
    </font>
    <font>
      <b/>
      <i/>
      <sz val="12"/>
      <color theme="4" tint="-0.249977111117893"/>
      <name val="Calibri"/>
      <family val="2"/>
      <scheme val="minor"/>
    </font>
    <font>
      <b/>
      <sz val="10"/>
      <color theme="1" tint="0.14999847407452621"/>
      <name val="Calibri"/>
      <family val="2"/>
      <scheme val="minor"/>
    </font>
    <font>
      <sz val="12"/>
      <color theme="1" tint="0.1499984740745262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indexed="8"/>
      <name val="Calibri"/>
      <family val="2"/>
      <scheme val="minor"/>
    </font>
    <font>
      <i/>
      <sz val="9"/>
      <color theme="0"/>
      <name val="Calibri"/>
      <family val="2"/>
      <scheme val="minor"/>
    </font>
    <font>
      <b/>
      <sz val="8"/>
      <color theme="0" tint="-0.14999847407452621"/>
      <name val="Calibri"/>
      <family val="2"/>
      <scheme val="minor"/>
    </font>
    <font>
      <sz val="11"/>
      <color theme="0" tint="-0.14999847407452621"/>
      <name val="Calibri"/>
      <family val="2"/>
      <scheme val="minor"/>
    </font>
    <font>
      <b/>
      <sz val="8"/>
      <color rgb="FFFFC000"/>
      <name val="Calibri"/>
      <family val="2"/>
      <scheme val="minor"/>
    </font>
    <font>
      <b/>
      <sz val="8"/>
      <color rgb="FF7030A0"/>
      <name val="Calibri"/>
      <family val="2"/>
      <scheme val="minor"/>
    </font>
    <font>
      <b/>
      <sz val="8"/>
      <color rgb="FF92D050"/>
      <name val="Calibri"/>
      <family val="2"/>
      <scheme val="minor"/>
    </font>
    <font>
      <b/>
      <sz val="8"/>
      <color rgb="FF00B0F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9"/>
      <color theme="1" tint="0.14999847407452621"/>
      <name val="Calibri"/>
      <family val="2"/>
      <scheme val="minor"/>
    </font>
    <font>
      <b/>
      <sz val="10"/>
      <color theme="8" tint="-0.249977111117893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theme="4" tint="-0.499984740745262"/>
      <name val="Calibri"/>
      <family val="2"/>
      <scheme val="minor"/>
    </font>
    <font>
      <b/>
      <i/>
      <sz val="9"/>
      <color theme="4" tint="-0.499984740745262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6"/>
      <color theme="0" tint="-0.1499984740745262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 tint="0.34998626667073579"/>
      <name val="Calibri"/>
      <family val="2"/>
      <scheme val="minor"/>
    </font>
    <font>
      <sz val="8"/>
      <color theme="4" tint="-0.249977111117893"/>
      <name val="Calibri"/>
      <family val="2"/>
      <scheme val="minor"/>
    </font>
  </fonts>
  <fills count="21">
    <fill>
      <patternFill patternType="none"/>
    </fill>
    <fill>
      <patternFill patternType="gray125"/>
    </fill>
    <fill>
      <patternFill patternType="solid">
        <fgColor rgb="FF8F45C7" tint="0.89999084444715716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8F45C7" tint="0.79998168889431442"/>
        <bgColor indexed="64"/>
      </patternFill>
    </fill>
    <fill>
      <patternFill patternType="solid">
        <fgColor rgb="FF8F45C7" tint="0.69997253334147158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8F45C7" tint="0.59999389629810485"/>
        <bgColor indexed="64"/>
      </patternFill>
    </fill>
    <fill>
      <patternFill patternType="solid">
        <fgColor rgb="FF8F45C7" tint="0.49998474074526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8F45C7" tint="0.39997558519241921"/>
        <bgColor indexed="64"/>
      </patternFill>
    </fill>
    <fill>
      <patternFill patternType="solid">
        <fgColor rgb="FF8F45C7" tint="0.29999694814905242"/>
        <bgColor indexed="64"/>
      </patternFill>
    </fill>
    <fill>
      <patternFill patternType="solid">
        <fgColor rgb="FF8F45C7" tint="0.19998779259620961"/>
        <bgColor indexed="64"/>
      </patternFill>
    </fill>
    <fill>
      <patternFill patternType="solid">
        <fgColor rgb="FF8F45C7" tint="9.9978637043366805E-2"/>
        <bgColor indexed="64"/>
      </patternFill>
    </fill>
    <fill>
      <patternFill patternType="solid">
        <fgColor rgb="FF8F45C7"/>
        <bgColor indexed="64"/>
      </patternFill>
    </fill>
    <fill>
      <patternFill patternType="solid">
        <fgColor rgb="FF8F45C7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theme="6" tint="0.79998168889431442"/>
      </patternFill>
    </fill>
  </fills>
  <borders count="31">
    <border>
      <left/>
      <right/>
      <top/>
      <bottom/>
      <diagonal/>
    </border>
    <border>
      <left/>
      <right/>
      <top style="thin">
        <color theme="6" tint="0.39997558519241921"/>
      </top>
      <bottom style="thin">
        <color theme="6" tint="0.39997558519241921"/>
      </bottom>
      <diagonal/>
    </border>
    <border>
      <left style="thin">
        <color theme="0"/>
      </left>
      <right/>
      <top/>
      <bottom/>
      <diagonal/>
    </border>
    <border>
      <left/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theme="0"/>
      </right>
      <top style="thin">
        <color auto="1"/>
      </top>
      <bottom style="thin">
        <color theme="0"/>
      </bottom>
      <diagonal/>
    </border>
    <border>
      <left/>
      <right style="thin">
        <color theme="0"/>
      </right>
      <top style="thin">
        <color auto="1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/>
      <bottom style="thin">
        <color theme="0"/>
      </bottom>
      <diagonal/>
    </border>
    <border>
      <left/>
      <right style="thin">
        <color indexed="64"/>
      </right>
      <top/>
      <bottom style="thin">
        <color theme="0"/>
      </bottom>
      <diagonal/>
    </border>
    <border>
      <left/>
      <right style="thin">
        <color theme="0"/>
      </right>
      <top/>
      <bottom style="thin">
        <color indexed="64"/>
      </bottom>
      <diagonal/>
    </border>
    <border>
      <left style="thin">
        <color theme="0"/>
      </left>
      <right style="thin">
        <color theme="0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6" tint="0.39997558519241921"/>
      </left>
      <right/>
      <top style="thin">
        <color theme="6" tint="0.39997558519241921"/>
      </top>
      <bottom style="thin">
        <color theme="6" tint="0.39997558519241921"/>
      </bottom>
      <diagonal/>
    </border>
    <border>
      <left/>
      <right style="thin">
        <color theme="6" tint="0.39997558519241921"/>
      </right>
      <top style="thin">
        <color theme="6" tint="0.39997558519241921"/>
      </top>
      <bottom style="thin">
        <color theme="6" tint="0.39997558519241921"/>
      </bottom>
      <diagonal/>
    </border>
  </borders>
  <cellStyleXfs count="1">
    <xf numFmtId="0" fontId="0" fillId="0" borderId="0"/>
  </cellStyleXfs>
  <cellXfs count="123">
    <xf numFmtId="0" fontId="0" fillId="0" borderId="0" xfId="0"/>
    <xf numFmtId="1" fontId="1" fillId="0" borderId="0" xfId="0" applyNumberFormat="1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22" fontId="1" fillId="0" borderId="0" xfId="0" applyNumberFormat="1" applyFont="1" applyAlignment="1">
      <alignment horizontal="center" vertical="center" wrapText="1"/>
    </xf>
    <xf numFmtId="0" fontId="0" fillId="0" borderId="0" xfId="0" applyAlignment="1">
      <alignment horizontal="center"/>
    </xf>
    <xf numFmtId="14" fontId="0" fillId="0" borderId="0" xfId="0" applyNumberFormat="1"/>
    <xf numFmtId="14" fontId="0" fillId="0" borderId="0" xfId="0" applyNumberFormat="1" applyAlignment="1">
      <alignment horizontal="left" vertical="center"/>
    </xf>
    <xf numFmtId="0" fontId="0" fillId="2" borderId="0" xfId="0" applyFill="1"/>
    <xf numFmtId="0" fontId="0" fillId="0" borderId="0" xfId="0" applyAlignment="1">
      <alignment horizontal="left" vertical="center"/>
    </xf>
    <xf numFmtId="0" fontId="6" fillId="3" borderId="0" xfId="0" applyFont="1" applyFill="1" applyAlignment="1">
      <alignment horizontal="centerContinuous" vertical="center"/>
    </xf>
    <xf numFmtId="0" fontId="7" fillId="3" borderId="0" xfId="0" applyFont="1" applyFill="1" applyAlignment="1">
      <alignment horizontal="centerContinuous" vertical="center"/>
    </xf>
    <xf numFmtId="164" fontId="8" fillId="4" borderId="2" xfId="0" applyNumberFormat="1" applyFont="1" applyFill="1" applyBorder="1" applyAlignment="1">
      <alignment horizontal="centerContinuous" vertical="center"/>
    </xf>
    <xf numFmtId="0" fontId="9" fillId="4" borderId="0" xfId="0" applyFont="1" applyFill="1" applyAlignment="1">
      <alignment horizontal="centerContinuous"/>
    </xf>
    <xf numFmtId="0" fontId="0" fillId="5" borderId="0" xfId="0" applyFill="1"/>
    <xf numFmtId="0" fontId="7" fillId="3" borderId="0" xfId="0" applyFont="1" applyFill="1" applyAlignment="1">
      <alignment horizontal="center" vertical="center"/>
    </xf>
    <xf numFmtId="166" fontId="8" fillId="4" borderId="2" xfId="0" applyNumberFormat="1" applyFont="1" applyFill="1" applyBorder="1" applyAlignment="1">
      <alignment horizontal="centerContinuous" vertical="center"/>
    </xf>
    <xf numFmtId="0" fontId="0" fillId="6" borderId="0" xfId="0" applyFill="1"/>
    <xf numFmtId="167" fontId="10" fillId="3" borderId="3" xfId="0" applyNumberFormat="1" applyFont="1" applyFill="1" applyBorder="1" applyAlignment="1">
      <alignment horizontal="center" vertical="top"/>
    </xf>
    <xf numFmtId="167" fontId="10" fillId="3" borderId="4" xfId="0" applyNumberFormat="1" applyFont="1" applyFill="1" applyBorder="1" applyAlignment="1">
      <alignment horizontal="center" vertical="top"/>
    </xf>
    <xf numFmtId="168" fontId="4" fillId="7" borderId="5" xfId="0" applyNumberFormat="1" applyFont="1" applyFill="1" applyBorder="1" applyAlignment="1">
      <alignment horizontal="center" vertical="center"/>
    </xf>
    <xf numFmtId="168" fontId="4" fillId="7" borderId="6" xfId="0" applyNumberFormat="1" applyFont="1" applyFill="1" applyBorder="1" applyAlignment="1">
      <alignment horizontal="center" vertical="center"/>
    </xf>
    <xf numFmtId="0" fontId="0" fillId="8" borderId="0" xfId="0" applyFill="1"/>
    <xf numFmtId="169" fontId="4" fillId="3" borderId="7" xfId="0" applyNumberFormat="1" applyFont="1" applyFill="1" applyBorder="1" applyAlignment="1">
      <alignment horizontal="center" vertical="center"/>
    </xf>
    <xf numFmtId="169" fontId="4" fillId="3" borderId="8" xfId="0" applyNumberFormat="1" applyFont="1" applyFill="1" applyBorder="1" applyAlignment="1">
      <alignment horizontal="center" vertical="center"/>
    </xf>
    <xf numFmtId="0" fontId="11" fillId="4" borderId="10" xfId="0" applyFont="1" applyFill="1" applyBorder="1" applyAlignment="1">
      <alignment horizontal="center" vertical="center"/>
    </xf>
    <xf numFmtId="0" fontId="0" fillId="9" borderId="0" xfId="0" applyFill="1"/>
    <xf numFmtId="0" fontId="0" fillId="10" borderId="0" xfId="0" applyFill="1" applyAlignment="1">
      <alignment vertical="center"/>
    </xf>
    <xf numFmtId="20" fontId="12" fillId="11" borderId="8" xfId="0" applyNumberFormat="1" applyFont="1" applyFill="1" applyBorder="1" applyAlignment="1">
      <alignment horizontal="center" vertical="center"/>
    </xf>
    <xf numFmtId="0" fontId="13" fillId="11" borderId="8" xfId="0" applyFont="1" applyFill="1" applyBorder="1" applyAlignment="1">
      <alignment horizontal="left" vertical="center" indent="1"/>
    </xf>
    <xf numFmtId="0" fontId="3" fillId="11" borderId="8" xfId="0" applyFont="1" applyFill="1" applyBorder="1" applyAlignment="1">
      <alignment horizontal="center" vertical="center"/>
    </xf>
    <xf numFmtId="0" fontId="3" fillId="11" borderId="9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168" fontId="14" fillId="12" borderId="11" xfId="0" applyNumberFormat="1" applyFont="1" applyFill="1" applyBorder="1" applyAlignment="1">
      <alignment horizontal="left" vertical="center" indent="2"/>
    </xf>
    <xf numFmtId="0" fontId="15" fillId="0" borderId="12" xfId="0" applyFont="1" applyBorder="1" applyAlignment="1">
      <alignment vertical="center"/>
    </xf>
    <xf numFmtId="14" fontId="15" fillId="0" borderId="13" xfId="0" applyNumberFormat="1" applyFont="1" applyBorder="1" applyAlignment="1">
      <alignment vertical="center"/>
    </xf>
    <xf numFmtId="0" fontId="0" fillId="13" borderId="0" xfId="0" applyFill="1" applyAlignment="1">
      <alignment vertical="center"/>
    </xf>
    <xf numFmtId="168" fontId="14" fillId="12" borderId="14" xfId="0" applyNumberFormat="1" applyFont="1" applyFill="1" applyBorder="1" applyAlignment="1">
      <alignment horizontal="left" vertical="center" indent="2"/>
    </xf>
    <xf numFmtId="0" fontId="16" fillId="0" borderId="15" xfId="0" applyFont="1" applyBorder="1" applyAlignment="1">
      <alignment vertical="center"/>
    </xf>
    <xf numFmtId="14" fontId="15" fillId="0" borderId="16" xfId="0" applyNumberFormat="1" applyFont="1" applyBorder="1" applyAlignment="1">
      <alignment vertical="center"/>
    </xf>
    <xf numFmtId="0" fontId="0" fillId="14" borderId="0" xfId="0" applyFill="1" applyAlignment="1">
      <alignment vertical="center"/>
    </xf>
    <xf numFmtId="0" fontId="13" fillId="11" borderId="6" xfId="0" applyFont="1" applyFill="1" applyBorder="1" applyAlignment="1">
      <alignment horizontal="left" vertical="center" indent="1"/>
    </xf>
    <xf numFmtId="0" fontId="3" fillId="11" borderId="6" xfId="0" applyFont="1" applyFill="1" applyBorder="1" applyAlignment="1">
      <alignment horizontal="center" vertical="center"/>
    </xf>
    <xf numFmtId="0" fontId="3" fillId="11" borderId="5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0" fillId="15" borderId="0" xfId="0" applyFill="1" applyAlignment="1">
      <alignment vertical="center"/>
    </xf>
    <xf numFmtId="0" fontId="0" fillId="16" borderId="0" xfId="0" applyFill="1" applyAlignment="1">
      <alignment vertical="center"/>
    </xf>
    <xf numFmtId="0" fontId="0" fillId="17" borderId="0" xfId="0" applyFill="1" applyAlignment="1">
      <alignment vertical="center"/>
    </xf>
    <xf numFmtId="0" fontId="0" fillId="18" borderId="0" xfId="0" applyFill="1" applyAlignment="1">
      <alignment vertical="center"/>
    </xf>
    <xf numFmtId="168" fontId="14" fillId="12" borderId="17" xfId="0" applyNumberFormat="1" applyFont="1" applyFill="1" applyBorder="1" applyAlignment="1">
      <alignment horizontal="left" vertical="center" indent="2"/>
    </xf>
    <xf numFmtId="0" fontId="15" fillId="0" borderId="18" xfId="0" applyFont="1" applyBorder="1" applyAlignment="1">
      <alignment vertical="center"/>
    </xf>
    <xf numFmtId="14" fontId="15" fillId="0" borderId="19" xfId="0" applyNumberFormat="1" applyFont="1" applyBorder="1" applyAlignment="1">
      <alignment vertical="center"/>
    </xf>
    <xf numFmtId="0" fontId="0" fillId="0" borderId="0" xfId="0" applyAlignment="1">
      <alignment wrapText="1"/>
    </xf>
    <xf numFmtId="171" fontId="1" fillId="0" borderId="0" xfId="0" applyNumberFormat="1" applyFont="1" applyAlignment="1">
      <alignment horizontal="center" vertical="center" wrapText="1"/>
    </xf>
    <xf numFmtId="171" fontId="0" fillId="0" borderId="0" xfId="0" applyNumberFormat="1" applyAlignment="1">
      <alignment horizontal="center"/>
    </xf>
    <xf numFmtId="171" fontId="0" fillId="0" borderId="0" xfId="0" applyNumberFormat="1"/>
    <xf numFmtId="171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vertical="center"/>
    </xf>
    <xf numFmtId="0" fontId="0" fillId="19" borderId="0" xfId="0" applyFill="1" applyAlignment="1">
      <alignment horizontal="center" vertical="center"/>
    </xf>
    <xf numFmtId="0" fontId="0" fillId="19" borderId="0" xfId="0" applyFill="1"/>
    <xf numFmtId="170" fontId="17" fillId="7" borderId="8" xfId="0" applyNumberFormat="1" applyFont="1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0" fontId="18" fillId="12" borderId="13" xfId="0" applyFont="1" applyFill="1" applyBorder="1" applyAlignment="1">
      <alignment horizontal="center" vertical="center"/>
    </xf>
    <xf numFmtId="0" fontId="19" fillId="12" borderId="12" xfId="0" applyFont="1" applyFill="1" applyBorder="1" applyAlignment="1">
      <alignment horizontal="left"/>
    </xf>
    <xf numFmtId="0" fontId="0" fillId="12" borderId="20" xfId="0" applyFill="1" applyBorder="1" applyAlignment="1">
      <alignment horizontal="center"/>
    </xf>
    <xf numFmtId="0" fontId="0" fillId="12" borderId="20" xfId="0" applyFill="1" applyBorder="1" applyAlignment="1">
      <alignment horizontal="left"/>
    </xf>
    <xf numFmtId="0" fontId="0" fillId="12" borderId="20" xfId="0" applyFill="1" applyBorder="1"/>
    <xf numFmtId="0" fontId="24" fillId="0" borderId="0" xfId="0" applyFont="1" applyAlignment="1">
      <alignment vertical="center"/>
    </xf>
    <xf numFmtId="0" fontId="24" fillId="0" borderId="0" xfId="0" applyFont="1"/>
    <xf numFmtId="172" fontId="25" fillId="11" borderId="24" xfId="0" applyNumberFormat="1" applyFont="1" applyFill="1" applyBorder="1" applyAlignment="1">
      <alignment horizontal="center" vertical="center"/>
    </xf>
    <xf numFmtId="0" fontId="26" fillId="11" borderId="24" xfId="0" applyFont="1" applyFill="1" applyBorder="1" applyAlignment="1">
      <alignment horizontal="left" vertical="center"/>
    </xf>
    <xf numFmtId="0" fontId="26" fillId="11" borderId="8" xfId="0" applyFont="1" applyFill="1" applyBorder="1" applyAlignment="1">
      <alignment horizontal="center" vertical="center"/>
    </xf>
    <xf numFmtId="0" fontId="26" fillId="11" borderId="8" xfId="0" applyFont="1" applyFill="1" applyBorder="1" applyAlignment="1">
      <alignment horizontal="left" vertical="center"/>
    </xf>
    <xf numFmtId="0" fontId="27" fillId="0" borderId="0" xfId="0" applyFont="1" applyAlignment="1">
      <alignment vertical="center"/>
    </xf>
    <xf numFmtId="0" fontId="26" fillId="11" borderId="9" xfId="0" applyFont="1" applyFill="1" applyBorder="1" applyAlignment="1">
      <alignment horizontal="left" vertical="center"/>
    </xf>
    <xf numFmtId="0" fontId="26" fillId="11" borderId="9" xfId="0" applyFont="1" applyFill="1" applyBorder="1" applyAlignment="1">
      <alignment horizontal="center" vertical="center"/>
    </xf>
    <xf numFmtId="0" fontId="15" fillId="0" borderId="0" xfId="0" applyFont="1"/>
    <xf numFmtId="14" fontId="15" fillId="0" borderId="0" xfId="0" applyNumberFormat="1" applyFont="1"/>
    <xf numFmtId="0" fontId="16" fillId="0" borderId="0" xfId="0" applyFont="1"/>
    <xf numFmtId="0" fontId="26" fillId="11" borderId="26" xfId="0" applyFont="1" applyFill="1" applyBorder="1" applyAlignment="1">
      <alignment horizontal="center" vertical="center"/>
    </xf>
    <xf numFmtId="0" fontId="26" fillId="11" borderId="27" xfId="0" applyFont="1" applyFill="1" applyBorder="1" applyAlignment="1">
      <alignment horizontal="center" vertical="center"/>
    </xf>
    <xf numFmtId="0" fontId="26" fillId="11" borderId="27" xfId="0" applyFont="1" applyFill="1" applyBorder="1" applyAlignment="1">
      <alignment horizontal="left" vertical="center"/>
    </xf>
    <xf numFmtId="174" fontId="28" fillId="0" borderId="21" xfId="0" applyNumberFormat="1" applyFont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  <xf numFmtId="2" fontId="30" fillId="0" borderId="0" xfId="0" applyNumberFormat="1" applyFont="1" applyAlignment="1">
      <alignment horizontal="center" vertical="center"/>
    </xf>
    <xf numFmtId="171" fontId="14" fillId="7" borderId="22" xfId="0" applyNumberFormat="1" applyFont="1" applyFill="1" applyBorder="1" applyAlignment="1">
      <alignment horizontal="center" vertical="center" textRotation="90" wrapText="1"/>
    </xf>
    <xf numFmtId="171" fontId="14" fillId="7" borderId="23" xfId="0" applyNumberFormat="1" applyFont="1" applyFill="1" applyBorder="1" applyAlignment="1">
      <alignment horizontal="center" vertical="center" textRotation="90" wrapText="1"/>
    </xf>
    <xf numFmtId="0" fontId="31" fillId="12" borderId="12" xfId="0" applyFont="1" applyFill="1" applyBorder="1" applyAlignment="1">
      <alignment horizontal="center" vertical="center"/>
    </xf>
    <xf numFmtId="0" fontId="13" fillId="12" borderId="25" xfId="0" applyFont="1" applyFill="1" applyBorder="1" applyAlignment="1">
      <alignment horizontal="center" vertical="center"/>
    </xf>
    <xf numFmtId="167" fontId="32" fillId="12" borderId="18" xfId="0" applyNumberFormat="1" applyFont="1" applyFill="1" applyBorder="1" applyAlignment="1">
      <alignment horizontal="center"/>
    </xf>
    <xf numFmtId="165" fontId="33" fillId="3" borderId="0" xfId="0" applyNumberFormat="1" applyFont="1" applyFill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22" fontId="0" fillId="0" borderId="0" xfId="0" applyNumberFormat="1" applyAlignment="1">
      <alignment horizontal="center" vertical="center"/>
    </xf>
    <xf numFmtId="22" fontId="0" fillId="0" borderId="0" xfId="0" applyNumberFormat="1" applyAlignment="1">
      <alignment horizontal="left" vertical="center"/>
    </xf>
    <xf numFmtId="1" fontId="0" fillId="0" borderId="29" xfId="0" applyNumberFormat="1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22" fontId="0" fillId="0" borderId="1" xfId="0" applyNumberFormat="1" applyBorder="1" applyAlignment="1">
      <alignment horizontal="center" vertical="center"/>
    </xf>
    <xf numFmtId="22" fontId="0" fillId="0" borderId="1" xfId="0" applyNumberFormat="1" applyBorder="1" applyAlignment="1">
      <alignment horizontal="left" vertical="center"/>
    </xf>
    <xf numFmtId="0" fontId="0" fillId="0" borderId="1" xfId="0" applyBorder="1" applyAlignment="1">
      <alignment vertical="center"/>
    </xf>
    <xf numFmtId="1" fontId="0" fillId="0" borderId="30" xfId="0" applyNumberFormat="1" applyBorder="1" applyAlignment="1">
      <alignment horizontal="center" vertical="center"/>
    </xf>
    <xf numFmtId="1" fontId="0" fillId="20" borderId="29" xfId="0" applyNumberFormat="1" applyFill="1" applyBorder="1" applyAlignment="1">
      <alignment horizontal="center" vertical="center"/>
    </xf>
    <xf numFmtId="1" fontId="0" fillId="20" borderId="1" xfId="0" applyNumberFormat="1" applyFill="1" applyBorder="1" applyAlignment="1">
      <alignment horizontal="center" vertical="center"/>
    </xf>
    <xf numFmtId="14" fontId="0" fillId="20" borderId="1" xfId="0" applyNumberFormat="1" applyFill="1" applyBorder="1" applyAlignment="1">
      <alignment horizontal="center" vertical="center"/>
    </xf>
    <xf numFmtId="0" fontId="0" fillId="20" borderId="1" xfId="0" applyFill="1" applyBorder="1" applyAlignment="1">
      <alignment horizontal="center" vertical="center"/>
    </xf>
    <xf numFmtId="22" fontId="0" fillId="20" borderId="1" xfId="0" applyNumberFormat="1" applyFill="1" applyBorder="1" applyAlignment="1">
      <alignment horizontal="center" vertical="center"/>
    </xf>
    <xf numFmtId="22" fontId="0" fillId="20" borderId="1" xfId="0" applyNumberFormat="1" applyFill="1" applyBorder="1" applyAlignment="1">
      <alignment horizontal="left" vertical="center"/>
    </xf>
    <xf numFmtId="0" fontId="0" fillId="20" borderId="1" xfId="0" applyFill="1" applyBorder="1" applyAlignment="1">
      <alignment vertical="center"/>
    </xf>
    <xf numFmtId="1" fontId="0" fillId="20" borderId="30" xfId="0" applyNumberFormat="1" applyFill="1" applyBorder="1" applyAlignment="1">
      <alignment horizontal="center" vertical="center"/>
    </xf>
    <xf numFmtId="173" fontId="34" fillId="11" borderId="25" xfId="0" applyNumberFormat="1" applyFont="1" applyFill="1" applyBorder="1" applyAlignment="1">
      <alignment horizontal="center" vertical="center"/>
    </xf>
    <xf numFmtId="1" fontId="0" fillId="0" borderId="0" xfId="0" applyNumberFormat="1" applyFont="1" applyFill="1" applyBorder="1" applyAlignment="1">
      <alignment horizontal="center" vertical="center"/>
    </xf>
    <xf numFmtId="14" fontId="0" fillId="0" borderId="0" xfId="0" applyNumberFormat="1" applyFont="1" applyFill="1" applyBorder="1" applyAlignment="1">
      <alignment horizontal="center" vertical="center"/>
    </xf>
    <xf numFmtId="0" fontId="0" fillId="0" borderId="1" xfId="0" applyNumberFormat="1" applyFont="1" applyFill="1" applyBorder="1" applyAlignment="1">
      <alignment horizontal="center" vertical="center"/>
    </xf>
    <xf numFmtId="0" fontId="0" fillId="0" borderId="0" xfId="0" applyNumberFormat="1" applyFont="1" applyFill="1" applyBorder="1" applyAlignment="1">
      <alignment horizontal="center" vertical="center"/>
    </xf>
    <xf numFmtId="22" fontId="0" fillId="0" borderId="0" xfId="0" applyNumberFormat="1" applyFont="1" applyFill="1" applyBorder="1" applyAlignment="1">
      <alignment horizontal="center" vertical="center"/>
    </xf>
    <xf numFmtId="22" fontId="0" fillId="0" borderId="0" xfId="0" applyNumberFormat="1" applyFont="1" applyFill="1" applyBorder="1" applyAlignment="1">
      <alignment horizontal="left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vertical="center"/>
    </xf>
  </cellXfs>
  <cellStyles count="1">
    <cellStyle name="Normal" xfId="0" builtinId="0"/>
  </cellStyles>
  <dxfs count="23">
    <dxf>
      <fill>
        <patternFill patternType="gray125">
          <fgColor rgb="FFFFC000"/>
          <bgColor auto="1"/>
        </patternFill>
      </fill>
      <border>
        <left/>
        <right/>
        <top style="dashed">
          <color rgb="FFC00000"/>
        </top>
        <bottom style="dashed">
          <color rgb="FFC00000"/>
        </bottom>
      </border>
    </dxf>
    <dxf>
      <fill>
        <patternFill>
          <bgColor theme="0" tint="-0.34998626667073579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34998626667073579"/>
        </patternFill>
      </fill>
    </dxf>
    <dxf>
      <font>
        <b val="0"/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7" formatCode="dd/mm/yyyy\ hh:mm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theme="6" tint="0.79998168889431442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6" tint="0.39997558519241921"/>
        </top>
        <bottom style="thin">
          <color theme="6" tint="0.39997558519241921"/>
        </bottom>
      </border>
    </dxf>
    <dxf>
      <font>
        <b val="0"/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bgColor auto="1"/>
        </patternFill>
      </fill>
      <alignment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27" formatCode="dd/mm/yyyy\ hh:mm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gi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gif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emf"/><Relationship Id="rId1" Type="http://schemas.openxmlformats.org/officeDocument/2006/relationships/image" Target="../media/image5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533400</xdr:colOff>
          <xdr:row>1</xdr:row>
          <xdr:rowOff>333375</xdr:rowOff>
        </xdr:from>
        <xdr:to>
          <xdr:col>4</xdr:col>
          <xdr:colOff>85725</xdr:colOff>
          <xdr:row>2</xdr:row>
          <xdr:rowOff>123825</xdr:rowOff>
        </xdr:to>
        <xdr:sp macro="" textlink="">
          <xdr:nvSpPr>
            <xdr:cNvPr id="2049" name="ComboBox2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333375</xdr:colOff>
          <xdr:row>1</xdr:row>
          <xdr:rowOff>361950</xdr:rowOff>
        </xdr:from>
        <xdr:to>
          <xdr:col>1</xdr:col>
          <xdr:colOff>1276350</xdr:colOff>
          <xdr:row>2</xdr:row>
          <xdr:rowOff>171450</xdr:rowOff>
        </xdr:to>
        <xdr:sp macro="" textlink="">
          <xdr:nvSpPr>
            <xdr:cNvPr id="2053" name="CommandButton3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00000000-0008-0000-01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541020</xdr:colOff>
          <xdr:row>1</xdr:row>
          <xdr:rowOff>60960</xdr:rowOff>
        </xdr:from>
        <xdr:to>
          <xdr:col>1</xdr:col>
          <xdr:colOff>1127760</xdr:colOff>
          <xdr:row>1</xdr:row>
          <xdr:rowOff>297180</xdr:rowOff>
        </xdr:to>
        <xdr:grpSp>
          <xdr:nvGrpSpPr>
            <xdr:cNvPr id="4" name="Prec_Suiv">
              <a:extLst>
                <a:ext uri="{FF2B5EF4-FFF2-40B4-BE49-F238E27FC236}">
                  <a16:creationId xmlns:a16="http://schemas.microsoft.com/office/drawing/2014/main" id="{00000000-0008-0000-0100-000004000000}"/>
                </a:ext>
              </a:extLst>
            </xdr:cNvPr>
            <xdr:cNvGrpSpPr/>
          </xdr:nvGrpSpPr>
          <xdr:grpSpPr>
            <a:xfrm>
              <a:off x="617220" y="146685"/>
              <a:ext cx="586740" cy="236220"/>
              <a:chOff x="1958340" y="243840"/>
              <a:chExt cx="586740" cy="236220"/>
            </a:xfrm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xdr:grpSpPr>
          <xdr:sp macro="" textlink="">
            <xdr:nvSpPr>
              <xdr:cNvPr id="2054" name="-1" hidden="1">
                <a:extLst>
                  <a:ext uri="{63B3BB69-23CF-44E3-9099-C40C66FF867C}">
                    <a14:compatExt spid="_x0000_s2054"/>
                  </a:ext>
                  <a:ext uri="{FF2B5EF4-FFF2-40B4-BE49-F238E27FC236}">
                    <a16:creationId xmlns:a16="http://schemas.microsoft.com/office/drawing/2014/main" id="{00000000-0008-0000-0100-000006080000}"/>
                  </a:ext>
                </a:extLst>
              </xdr:cNvPr>
              <xdr:cNvSpPr/>
            </xdr:nvSpPr>
            <xdr:spPr bwMode="auto">
              <a:xfrm>
                <a:off x="1958340" y="243840"/>
                <a:ext cx="289560" cy="23622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54864" tIns="27432" rIns="54864" bIns="27432" anchor="ctr" upright="1"/>
              <a:lstStyle/>
              <a:p>
                <a:pPr algn="ctr" rtl="0">
                  <a:defRPr sz="1000"/>
                </a:pPr>
                <a:r>
                  <a:rPr lang="fr-FR" sz="1200" b="1" i="0" u="none" strike="noStrike" baseline="0">
                    <a:solidFill>
                      <a:srgbClr val="0000FF"/>
                    </a:solidFill>
                    <a:latin typeface="Webdings"/>
                  </a:rPr>
                  <a:t>3</a:t>
                </a:r>
              </a:p>
            </xdr:txBody>
          </xdr:sp>
          <xdr:sp macro="" textlink="">
            <xdr:nvSpPr>
              <xdr:cNvPr id="2055" name="+1" hidden="1">
                <a:extLst>
                  <a:ext uri="{63B3BB69-23CF-44E3-9099-C40C66FF867C}">
                    <a14:compatExt spid="_x0000_s2055"/>
                  </a:ext>
                  <a:ext uri="{FF2B5EF4-FFF2-40B4-BE49-F238E27FC236}">
                    <a16:creationId xmlns:a16="http://schemas.microsoft.com/office/drawing/2014/main" id="{00000000-0008-0000-0100-000007080000}"/>
                  </a:ext>
                </a:extLst>
              </xdr:cNvPr>
              <xdr:cNvSpPr/>
            </xdr:nvSpPr>
            <xdr:spPr bwMode="auto">
              <a:xfrm>
                <a:off x="2255520" y="243840"/>
                <a:ext cx="289560" cy="23622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54864" tIns="27432" rIns="54864" bIns="27432" anchor="ctr" upright="1"/>
              <a:lstStyle/>
              <a:p>
                <a:pPr algn="ctr" rtl="0">
                  <a:defRPr sz="1000"/>
                </a:pPr>
                <a:r>
                  <a:rPr lang="fr-FR" sz="1200" b="1" i="0" u="none" strike="noStrike" baseline="0">
                    <a:solidFill>
                      <a:srgbClr val="0000FF"/>
                    </a:solidFill>
                    <a:latin typeface="Webdings"/>
                  </a:rPr>
                  <a:t>4</a:t>
                </a:r>
              </a:p>
            </xdr:txBody>
          </xdr:sp>
        </xdr:grpSp>
        <xdr:clientData fPrintsWithSheet="0"/>
      </xdr:twoCellAnchor>
    </mc:Choice>
    <mc:Fallback/>
  </mc:AlternateContent>
  <xdr:twoCellAnchor editAs="oneCell">
    <xdr:from>
      <xdr:col>1</xdr:col>
      <xdr:colOff>541020</xdr:colOff>
      <xdr:row>3</xdr:row>
      <xdr:rowOff>152400</xdr:rowOff>
    </xdr:from>
    <xdr:to>
      <xdr:col>1</xdr:col>
      <xdr:colOff>922020</xdr:colOff>
      <xdr:row>4</xdr:row>
      <xdr:rowOff>304800</xdr:rowOff>
    </xdr:to>
    <xdr:pic macro="[0]!Tatiak">
      <xdr:nvPicPr>
        <xdr:cNvPr id="5" name="Image_P56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7220" y="1066800"/>
          <a:ext cx="381000" cy="381000"/>
        </a:xfrm>
        <a:prstGeom prst="rect">
          <a:avLst/>
        </a:prstGeom>
      </xdr:spPr>
    </xdr:pic>
    <xdr:clientData/>
  </xdr:twoCellAnchor>
  <xdr:twoCellAnchor>
    <xdr:from>
      <xdr:col>6</xdr:col>
      <xdr:colOff>25400</xdr:colOff>
      <xdr:row>18</xdr:row>
      <xdr:rowOff>114300</xdr:rowOff>
    </xdr:from>
    <xdr:to>
      <xdr:col>6</xdr:col>
      <xdr:colOff>1622425</xdr:colOff>
      <xdr:row>19</xdr:row>
      <xdr:rowOff>99060</xdr:rowOff>
    </xdr:to>
    <xdr:sp macro="Clic_Evt" textlink="">
      <xdr:nvSpPr>
        <xdr:cNvPr id="22" name=".3_6" descr="|3_6|&amp;HC0FFC0|02/01/2025||10.5|0.5|1.m..1.4|x|Vector|Graissage|ici|1er jeudi de chaque mois||">
          <a:extLst>
            <a:ext uri="{FF2B5EF4-FFF2-40B4-BE49-F238E27FC236}">
              <a16:creationId xmlns:a16="http://schemas.microsoft.com/office/drawing/2014/main" id="{1549E29D-71B1-94C8-3ADE-8EA6C98A507F}"/>
            </a:ext>
          </a:extLst>
        </xdr:cNvPr>
        <xdr:cNvSpPr/>
      </xdr:nvSpPr>
      <xdr:spPr>
        <a:xfrm>
          <a:off x="6607175" y="4676775"/>
          <a:ext cx="1597025" cy="213360"/>
        </a:xfrm>
        <a:prstGeom prst="roundRect">
          <a:avLst/>
        </a:prstGeom>
        <a:solidFill>
          <a:srgbClr val="C0FFC0">
            <a:alpha val="70000"/>
          </a:srgbClr>
        </a:solidFill>
        <a:ln>
          <a:solidFill>
            <a:srgbClr val="A0A0A0"/>
          </a:solidFill>
        </a:ln>
        <a:effectLst>
          <a:outerShdw blurRad="50800" dist="38100" dir="2700000" algn="tl">
            <a:prstClr val="black">
              <a:alpha val="40000"/>
            </a:prstClr>
          </a:outerShdw>
        </a:effec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FR" sz="1000" b="1" kern="1200">
              <a:solidFill>
                <a:srgbClr val="353535"/>
              </a:solidFill>
            </a:rPr>
            <a:t>Graissage - ici</a:t>
          </a:r>
        </a:p>
      </xdr:txBody>
    </xdr:sp>
    <xdr:clientData/>
  </xdr:twoCellAnchor>
  <xdr:twoCellAnchor>
    <xdr:from>
      <xdr:col>5</xdr:col>
      <xdr:colOff>1462751</xdr:colOff>
      <xdr:row>18</xdr:row>
      <xdr:rowOff>114300</xdr:rowOff>
    </xdr:from>
    <xdr:to>
      <xdr:col>6</xdr:col>
      <xdr:colOff>235875</xdr:colOff>
      <xdr:row>19</xdr:row>
      <xdr:rowOff>69918</xdr:rowOff>
    </xdr:to>
    <xdr:sp macro="Clic_Evt" textlink="">
      <xdr:nvSpPr>
        <xdr:cNvPr id="23" name="..3_6" descr="|3_6|&amp;HC0FFC0|02/01/2025||10.5|0.5|1.m..1.4|x|Vector|Graissage|ici|1er jeudi de chaque mois||">
          <a:extLst>
            <a:ext uri="{FF2B5EF4-FFF2-40B4-BE49-F238E27FC236}">
              <a16:creationId xmlns:a16="http://schemas.microsoft.com/office/drawing/2014/main" id="{DF243333-7961-21E1-8AB3-5890E2CBFAF9}"/>
            </a:ext>
          </a:extLst>
        </xdr:cNvPr>
        <xdr:cNvSpPr txBox="1"/>
      </xdr:nvSpPr>
      <xdr:spPr>
        <a:xfrm>
          <a:off x="6396701" y="4676775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 kern="1200"/>
            <a:t>10:30</a:t>
          </a:r>
        </a:p>
      </xdr:txBody>
    </xdr:sp>
    <xdr:clientData/>
  </xdr:twoCellAnchor>
  <xdr:twoCellAnchor>
    <xdr:from>
      <xdr:col>6</xdr:col>
      <xdr:colOff>1411950</xdr:colOff>
      <xdr:row>18</xdr:row>
      <xdr:rowOff>149860</xdr:rowOff>
    </xdr:from>
    <xdr:to>
      <xdr:col>7</xdr:col>
      <xdr:colOff>185074</xdr:colOff>
      <xdr:row>19</xdr:row>
      <xdr:rowOff>105478</xdr:rowOff>
    </xdr:to>
    <xdr:sp macro="Clic_Evt" textlink="">
      <xdr:nvSpPr>
        <xdr:cNvPr id="24" name="..3_6" descr="|3_6|&amp;HC0FFC0|02/01/2025||10.5|0.5|1.m..1.4|x|Vector|Graissage|ici|1er jeudi de chaque mois||">
          <a:extLst>
            <a:ext uri="{FF2B5EF4-FFF2-40B4-BE49-F238E27FC236}">
              <a16:creationId xmlns:a16="http://schemas.microsoft.com/office/drawing/2014/main" id="{277009FE-0A4D-A2C1-6598-F9DE2F5B137D}"/>
            </a:ext>
          </a:extLst>
        </xdr:cNvPr>
        <xdr:cNvSpPr txBox="1"/>
      </xdr:nvSpPr>
      <xdr:spPr>
        <a:xfrm>
          <a:off x="7993725" y="4712335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 kern="1200"/>
            <a:t>11:00</a:t>
          </a:r>
        </a:p>
      </xdr:txBody>
    </xdr:sp>
    <xdr:clientData/>
  </xdr:twoCellAnchor>
  <xdr:twoCellAnchor>
    <xdr:from>
      <xdr:col>6</xdr:col>
      <xdr:colOff>25400</xdr:colOff>
      <xdr:row>20</xdr:row>
      <xdr:rowOff>114300</xdr:rowOff>
    </xdr:from>
    <xdr:to>
      <xdr:col>6</xdr:col>
      <xdr:colOff>1622425</xdr:colOff>
      <xdr:row>21</xdr:row>
      <xdr:rowOff>99060</xdr:rowOff>
    </xdr:to>
    <xdr:sp macro="Clic_Evt" textlink="">
      <xdr:nvSpPr>
        <xdr:cNvPr id="25" name=".5_35" descr="|5_35|&amp;HFF|02/01/2025||11.5|0.5|1.yyyy..1.4||Vector|Graissage Annuel||Annuel||">
          <a:extLst>
            <a:ext uri="{FF2B5EF4-FFF2-40B4-BE49-F238E27FC236}">
              <a16:creationId xmlns:a16="http://schemas.microsoft.com/office/drawing/2014/main" id="{E53544B9-EE1D-1028-723F-1BC7600A5436}"/>
            </a:ext>
          </a:extLst>
        </xdr:cNvPr>
        <xdr:cNvSpPr/>
      </xdr:nvSpPr>
      <xdr:spPr>
        <a:xfrm>
          <a:off x="6607175" y="5133975"/>
          <a:ext cx="1597025" cy="213360"/>
        </a:xfrm>
        <a:prstGeom prst="roundRect">
          <a:avLst/>
        </a:prstGeom>
        <a:solidFill>
          <a:srgbClr val="FF0000">
            <a:alpha val="70000"/>
          </a:srgbClr>
        </a:solidFill>
        <a:ln>
          <a:solidFill>
            <a:srgbClr val="A0A0A0"/>
          </a:solidFill>
        </a:ln>
        <a:effectLst>
          <a:outerShdw blurRad="50800" dist="38100" dir="2700000" algn="tl">
            <a:prstClr val="black">
              <a:alpha val="40000"/>
            </a:prstClr>
          </a:outerShdw>
        </a:effec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FR" sz="1000" b="1" kern="1200">
              <a:solidFill>
                <a:srgbClr val="353535"/>
              </a:solidFill>
            </a:rPr>
            <a:t>Graissage Annuel - </a:t>
          </a:r>
        </a:p>
      </xdr:txBody>
    </xdr:sp>
    <xdr:clientData/>
  </xdr:twoCellAnchor>
  <xdr:twoCellAnchor>
    <xdr:from>
      <xdr:col>5</xdr:col>
      <xdr:colOff>1462751</xdr:colOff>
      <xdr:row>20</xdr:row>
      <xdr:rowOff>114300</xdr:rowOff>
    </xdr:from>
    <xdr:to>
      <xdr:col>6</xdr:col>
      <xdr:colOff>235875</xdr:colOff>
      <xdr:row>21</xdr:row>
      <xdr:rowOff>69918</xdr:rowOff>
    </xdr:to>
    <xdr:sp macro="Clic_Evt" textlink="">
      <xdr:nvSpPr>
        <xdr:cNvPr id="26" name="..5_35" descr="|5_35|&amp;HFF|02/01/2025||11.5|0.5|1.yyyy..1.4||Vector|Graissage Annuel||Annuel||">
          <a:extLst>
            <a:ext uri="{FF2B5EF4-FFF2-40B4-BE49-F238E27FC236}">
              <a16:creationId xmlns:a16="http://schemas.microsoft.com/office/drawing/2014/main" id="{826BD701-14DE-B279-E88F-F8EBB5A6100B}"/>
            </a:ext>
          </a:extLst>
        </xdr:cNvPr>
        <xdr:cNvSpPr txBox="1"/>
      </xdr:nvSpPr>
      <xdr:spPr>
        <a:xfrm>
          <a:off x="6396701" y="5133975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 kern="1200"/>
            <a:t>11:30</a:t>
          </a:r>
        </a:p>
      </xdr:txBody>
    </xdr:sp>
    <xdr:clientData/>
  </xdr:twoCellAnchor>
  <xdr:twoCellAnchor>
    <xdr:from>
      <xdr:col>6</xdr:col>
      <xdr:colOff>1411950</xdr:colOff>
      <xdr:row>20</xdr:row>
      <xdr:rowOff>149860</xdr:rowOff>
    </xdr:from>
    <xdr:to>
      <xdr:col>7</xdr:col>
      <xdr:colOff>185074</xdr:colOff>
      <xdr:row>21</xdr:row>
      <xdr:rowOff>105478</xdr:rowOff>
    </xdr:to>
    <xdr:sp macro="Clic_Evt" textlink="">
      <xdr:nvSpPr>
        <xdr:cNvPr id="27" name="..5_35" descr="|5_35|&amp;HFF|02/01/2025||11.5|0.5|1.yyyy..1.4||Vector|Graissage Annuel||Annuel||">
          <a:extLst>
            <a:ext uri="{FF2B5EF4-FFF2-40B4-BE49-F238E27FC236}">
              <a16:creationId xmlns:a16="http://schemas.microsoft.com/office/drawing/2014/main" id="{24785D86-78DF-767C-6212-12F6321DA786}"/>
            </a:ext>
          </a:extLst>
        </xdr:cNvPr>
        <xdr:cNvSpPr txBox="1"/>
      </xdr:nvSpPr>
      <xdr:spPr>
        <a:xfrm>
          <a:off x="7993725" y="5169535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 kern="1200"/>
            <a:t>12:00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390525</xdr:colOff>
          <xdr:row>1</xdr:row>
          <xdr:rowOff>400050</xdr:rowOff>
        </xdr:from>
        <xdr:to>
          <xdr:col>1</xdr:col>
          <xdr:colOff>1257300</xdr:colOff>
          <xdr:row>2</xdr:row>
          <xdr:rowOff>200025</xdr:rowOff>
        </xdr:to>
        <xdr:sp macro="" textlink="">
          <xdr:nvSpPr>
            <xdr:cNvPr id="3073" name="ComboBox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2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106680</xdr:colOff>
          <xdr:row>1</xdr:row>
          <xdr:rowOff>152400</xdr:rowOff>
        </xdr:from>
        <xdr:to>
          <xdr:col>5</xdr:col>
          <xdr:colOff>68580</xdr:colOff>
          <xdr:row>1</xdr:row>
          <xdr:rowOff>388620</xdr:rowOff>
        </xdr:to>
        <xdr:grpSp>
          <xdr:nvGrpSpPr>
            <xdr:cNvPr id="2" name="Prec_Suiv">
              <a:extLst>
                <a:ext uri="{FF2B5EF4-FFF2-40B4-BE49-F238E27FC236}">
                  <a16:creationId xmlns:a16="http://schemas.microsoft.com/office/drawing/2014/main" id="{00000000-0008-0000-0200-000002000000}"/>
                </a:ext>
              </a:extLst>
            </xdr:cNvPr>
            <xdr:cNvGrpSpPr/>
          </xdr:nvGrpSpPr>
          <xdr:grpSpPr>
            <a:xfrm>
              <a:off x="1992630" y="219075"/>
              <a:ext cx="571500" cy="236220"/>
              <a:chOff x="1958340" y="243840"/>
              <a:chExt cx="586740" cy="236220"/>
            </a:xfrm>
          </xdr:grpSpPr>
          <xdr:sp macro="" textlink="">
            <xdr:nvSpPr>
              <xdr:cNvPr id="3074" name="-1" hidden="1">
                <a:extLst>
                  <a:ext uri="{63B3BB69-23CF-44E3-9099-C40C66FF867C}">
                    <a14:compatExt spid="_x0000_s3074"/>
                  </a:ext>
                  <a:ext uri="{FF2B5EF4-FFF2-40B4-BE49-F238E27FC236}">
                    <a16:creationId xmlns:a16="http://schemas.microsoft.com/office/drawing/2014/main" id="{00000000-0008-0000-0200-0000020C0000}"/>
                  </a:ext>
                </a:extLst>
              </xdr:cNvPr>
              <xdr:cNvSpPr/>
            </xdr:nvSpPr>
            <xdr:spPr bwMode="auto">
              <a:xfrm>
                <a:off x="1958340" y="243840"/>
                <a:ext cx="289560" cy="23622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54864" tIns="27432" rIns="54864" bIns="27432" anchor="ctr" upright="1"/>
              <a:lstStyle/>
              <a:p>
                <a:pPr algn="ctr" rtl="0">
                  <a:defRPr sz="1000"/>
                </a:pPr>
                <a:r>
                  <a:rPr lang="fr-FR" sz="1200" b="1" i="0" u="none" strike="noStrike" baseline="0">
                    <a:solidFill>
                      <a:srgbClr val="0000FF"/>
                    </a:solidFill>
                    <a:latin typeface="Webdings"/>
                  </a:rPr>
                  <a:t>3</a:t>
                </a:r>
              </a:p>
            </xdr:txBody>
          </xdr:sp>
          <xdr:sp macro="" textlink="">
            <xdr:nvSpPr>
              <xdr:cNvPr id="3075" name="+1" hidden="1">
                <a:extLst>
                  <a:ext uri="{63B3BB69-23CF-44E3-9099-C40C66FF867C}">
                    <a14:compatExt spid="_x0000_s3075"/>
                  </a:ext>
                  <a:ext uri="{FF2B5EF4-FFF2-40B4-BE49-F238E27FC236}">
                    <a16:creationId xmlns:a16="http://schemas.microsoft.com/office/drawing/2014/main" id="{00000000-0008-0000-0200-0000030C0000}"/>
                  </a:ext>
                </a:extLst>
              </xdr:cNvPr>
              <xdr:cNvSpPr/>
            </xdr:nvSpPr>
            <xdr:spPr bwMode="auto">
              <a:xfrm>
                <a:off x="2255520" y="243840"/>
                <a:ext cx="289560" cy="23622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54864" tIns="27432" rIns="54864" bIns="27432" anchor="ctr" upright="1"/>
              <a:lstStyle/>
              <a:p>
                <a:pPr algn="ctr" rtl="0">
                  <a:defRPr sz="1000"/>
                </a:pPr>
                <a:r>
                  <a:rPr lang="fr-FR" sz="1200" b="1" i="0" u="none" strike="noStrike" baseline="0">
                    <a:solidFill>
                      <a:srgbClr val="0000FF"/>
                    </a:solidFill>
                    <a:latin typeface="Webdings"/>
                  </a:rPr>
                  <a:t>4</a:t>
                </a:r>
              </a:p>
            </xdr:txBody>
          </xdr:sp>
        </xdr:grpSp>
        <xdr:clientData fPrintsWithSheet="0"/>
      </xdr:twoCellAnchor>
    </mc:Choice>
    <mc:Fallback/>
  </mc:AlternateContent>
  <xdr:twoCellAnchor editAs="absolute">
    <xdr:from>
      <xdr:col>5</xdr:col>
      <xdr:colOff>190500</xdr:colOff>
      <xdr:row>0</xdr:row>
      <xdr:rowOff>60960</xdr:rowOff>
    </xdr:from>
    <xdr:to>
      <xdr:col>36</xdr:col>
      <xdr:colOff>11430</xdr:colOff>
      <xdr:row>1</xdr:row>
      <xdr:rowOff>388620</xdr:rowOff>
    </xdr:to>
    <xdr:grpSp>
      <xdr:nvGrpSpPr>
        <xdr:cNvPr id="3" name="MOIS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GrpSpPr/>
      </xdr:nvGrpSpPr>
      <xdr:grpSpPr>
        <a:xfrm>
          <a:off x="2686050" y="60960"/>
          <a:ext cx="9269730" cy="394335"/>
          <a:chOff x="2415540" y="299720"/>
          <a:chExt cx="9505950" cy="396240"/>
        </a:xfrm>
        <a:effectLst>
          <a:outerShdw blurRad="50800" dist="38100" dir="2700000" algn="tl" rotWithShape="0">
            <a:prstClr val="black">
              <a:alpha val="40000"/>
            </a:prstClr>
          </a:outerShdw>
        </a:effectLst>
      </xdr:grpSpPr>
      <xdr:sp macro="[0]!Feuil3.Clic_Mois" textlink="">
        <xdr:nvSpPr>
          <xdr:cNvPr id="4" name="_M2" title="2">
            <a:extLst>
              <a:ext uri="{FF2B5EF4-FFF2-40B4-BE49-F238E27FC236}">
                <a16:creationId xmlns:a16="http://schemas.microsoft.com/office/drawing/2014/main" id="{00000000-0008-0000-0200-000004000000}"/>
              </a:ext>
            </a:extLst>
          </xdr:cNvPr>
          <xdr:cNvSpPr/>
        </xdr:nvSpPr>
        <xdr:spPr>
          <a:xfrm>
            <a:off x="3209290" y="426720"/>
            <a:ext cx="774700" cy="269240"/>
          </a:xfrm>
          <a:prstGeom prst="round2SameRect">
            <a:avLst/>
          </a:prstGeom>
          <a:solidFill>
            <a:srgbClr val="B0C4DE"/>
          </a:solidFill>
          <a:ln w="6350" cap="flat" cmpd="sng" algn="ctr">
            <a:solidFill>
              <a:srgbClr val="B0C4DE"/>
            </a:solidFill>
            <a:prstDash val="solid"/>
            <a:miter lim="800000"/>
          </a:ln>
          <a:effectLst/>
        </xdr:spPr>
        <xdr:txBody>
          <a:bodyPr vertOverflow="clip" horzOverflow="clip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fr-FR" sz="1000" b="1" i="0" u="none" strike="noStrike" kern="0" cap="none" spc="0" normalizeH="0" baseline="0" noProof="0">
                <a:ln>
                  <a:noFill/>
                </a:ln>
                <a:solidFill>
                  <a:srgbClr val="F0F0F0"/>
                </a:solidFill>
                <a:effectLst/>
                <a:uLnTx/>
                <a:uFillTx/>
                <a:latin typeface="Calibri" panose="020F0502020204030204"/>
                <a:ea typeface="+mn-ea"/>
                <a:cs typeface="+mn-cs"/>
              </a:rPr>
              <a:t>Fév.</a:t>
            </a:r>
          </a:p>
        </xdr:txBody>
      </xdr:sp>
      <xdr:sp macro="[0]!Feuil3.Clic_Mois" textlink="">
        <xdr:nvSpPr>
          <xdr:cNvPr id="5" name="_M1" title="1">
            <a:extLst>
              <a:ext uri="{FF2B5EF4-FFF2-40B4-BE49-F238E27FC236}">
                <a16:creationId xmlns:a16="http://schemas.microsoft.com/office/drawing/2014/main" id="{00000000-0008-0000-0200-000005000000}"/>
              </a:ext>
            </a:extLst>
          </xdr:cNvPr>
          <xdr:cNvSpPr/>
        </xdr:nvSpPr>
        <xdr:spPr>
          <a:xfrm>
            <a:off x="2415540" y="426720"/>
            <a:ext cx="774700" cy="269240"/>
          </a:xfrm>
          <a:prstGeom prst="round2SameRect">
            <a:avLst/>
          </a:prstGeom>
          <a:solidFill>
            <a:srgbClr val="B0C4DE"/>
          </a:solidFill>
          <a:ln w="6350" cap="flat" cmpd="sng" algn="ctr">
            <a:solidFill>
              <a:srgbClr val="B0C4DE"/>
            </a:solidFill>
            <a:prstDash val="solid"/>
            <a:miter lim="800000"/>
          </a:ln>
          <a:effectLst/>
        </xdr:spPr>
        <xdr:txBody>
          <a:bodyPr vertOverflow="clip" horzOverflow="clip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fr-FR" sz="1000" b="1" i="0" u="none" strike="noStrike" kern="0" cap="none" spc="0" normalizeH="0" baseline="0" noProof="0">
                <a:ln>
                  <a:noFill/>
                </a:ln>
                <a:solidFill>
                  <a:srgbClr val="F0F0F0"/>
                </a:solidFill>
                <a:effectLst/>
                <a:uLnTx/>
                <a:uFillTx/>
                <a:latin typeface="Calibri" panose="020F0502020204030204"/>
                <a:ea typeface="+mn-ea"/>
                <a:cs typeface="+mn-cs"/>
              </a:rPr>
              <a:t>Jan.</a:t>
            </a:r>
          </a:p>
        </xdr:txBody>
      </xdr:sp>
      <xdr:sp macro="[0]!Feuil3.Clic_Mois" textlink="">
        <xdr:nvSpPr>
          <xdr:cNvPr id="6" name="_M3" title="3">
            <a:extLst>
              <a:ext uri="{FF2B5EF4-FFF2-40B4-BE49-F238E27FC236}">
                <a16:creationId xmlns:a16="http://schemas.microsoft.com/office/drawing/2014/main" id="{00000000-0008-0000-0200-000006000000}"/>
              </a:ext>
            </a:extLst>
          </xdr:cNvPr>
          <xdr:cNvSpPr/>
        </xdr:nvSpPr>
        <xdr:spPr>
          <a:xfrm>
            <a:off x="4003040" y="426720"/>
            <a:ext cx="774700" cy="269240"/>
          </a:xfrm>
          <a:prstGeom prst="round2SameRect">
            <a:avLst/>
          </a:prstGeom>
          <a:solidFill>
            <a:srgbClr val="B0C4DE"/>
          </a:solidFill>
          <a:ln w="6350" cap="flat" cmpd="sng" algn="ctr">
            <a:solidFill>
              <a:srgbClr val="B0C4DE"/>
            </a:solidFill>
            <a:prstDash val="solid"/>
            <a:miter lim="800000"/>
          </a:ln>
          <a:effectLst/>
        </xdr:spPr>
        <xdr:txBody>
          <a:bodyPr vertOverflow="clip" horzOverflow="clip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fr-FR" sz="1000" b="1" i="0" u="none" strike="noStrike" kern="0" cap="none" spc="0" normalizeH="0" baseline="0" noProof="0">
                <a:ln>
                  <a:noFill/>
                </a:ln>
                <a:solidFill>
                  <a:srgbClr val="F0F0F0"/>
                </a:solidFill>
                <a:effectLst/>
                <a:uLnTx/>
                <a:uFillTx/>
                <a:latin typeface="Calibri" panose="020F0502020204030204"/>
                <a:ea typeface="+mn-ea"/>
                <a:cs typeface="+mn-cs"/>
              </a:rPr>
              <a:t>Mars</a:t>
            </a:r>
          </a:p>
        </xdr:txBody>
      </xdr:sp>
      <xdr:sp macro="[0]!Feuil3.Clic_Mois" textlink="">
        <xdr:nvSpPr>
          <xdr:cNvPr id="7" name="_M4" title="4">
            <a:extLst>
              <a:ext uri="{FF2B5EF4-FFF2-40B4-BE49-F238E27FC236}">
                <a16:creationId xmlns:a16="http://schemas.microsoft.com/office/drawing/2014/main" id="{00000000-0008-0000-0200-000007000000}"/>
              </a:ext>
            </a:extLst>
          </xdr:cNvPr>
          <xdr:cNvSpPr/>
        </xdr:nvSpPr>
        <xdr:spPr>
          <a:xfrm>
            <a:off x="4796790" y="426720"/>
            <a:ext cx="774700" cy="269240"/>
          </a:xfrm>
          <a:prstGeom prst="round2SameRect">
            <a:avLst/>
          </a:prstGeom>
          <a:solidFill>
            <a:srgbClr val="B0C4DE"/>
          </a:solidFill>
          <a:ln w="6350" cap="flat" cmpd="sng" algn="ctr">
            <a:solidFill>
              <a:srgbClr val="B0C4DE"/>
            </a:solidFill>
            <a:prstDash val="solid"/>
            <a:miter lim="800000"/>
          </a:ln>
          <a:effectLst/>
        </xdr:spPr>
        <xdr:txBody>
          <a:bodyPr vertOverflow="clip" horzOverflow="clip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fr-FR" sz="1000" b="1" i="0" u="none" strike="noStrike" kern="0" cap="none" spc="0" normalizeH="0" baseline="0" noProof="0">
                <a:ln>
                  <a:noFill/>
                </a:ln>
                <a:solidFill>
                  <a:srgbClr val="F0F0F0"/>
                </a:solidFill>
                <a:effectLst/>
                <a:uLnTx/>
                <a:uFillTx/>
                <a:latin typeface="Calibri" panose="020F0502020204030204"/>
                <a:ea typeface="+mn-ea"/>
                <a:cs typeface="+mn-cs"/>
              </a:rPr>
              <a:t>Avr.</a:t>
            </a:r>
          </a:p>
        </xdr:txBody>
      </xdr:sp>
      <xdr:sp macro="[0]!Feuil3.Clic_Mois" textlink="">
        <xdr:nvSpPr>
          <xdr:cNvPr id="8" name="_M5" title="5">
            <a:extLst>
              <a:ext uri="{FF2B5EF4-FFF2-40B4-BE49-F238E27FC236}">
                <a16:creationId xmlns:a16="http://schemas.microsoft.com/office/drawing/2014/main" id="{00000000-0008-0000-0200-000008000000}"/>
              </a:ext>
            </a:extLst>
          </xdr:cNvPr>
          <xdr:cNvSpPr/>
        </xdr:nvSpPr>
        <xdr:spPr>
          <a:xfrm>
            <a:off x="5590540" y="426720"/>
            <a:ext cx="774700" cy="269240"/>
          </a:xfrm>
          <a:prstGeom prst="round2SameRect">
            <a:avLst/>
          </a:prstGeom>
          <a:solidFill>
            <a:srgbClr val="B0C4DE"/>
          </a:solidFill>
          <a:ln w="6350" cap="flat" cmpd="sng" algn="ctr">
            <a:solidFill>
              <a:srgbClr val="B0C4DE"/>
            </a:solidFill>
            <a:prstDash val="solid"/>
            <a:miter lim="800000"/>
          </a:ln>
          <a:effectLst/>
        </xdr:spPr>
        <xdr:txBody>
          <a:bodyPr vertOverflow="clip" horzOverflow="clip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fr-FR" sz="1000" b="1" i="0" u="none" strike="noStrike" kern="0" cap="none" spc="0" normalizeH="0" baseline="0" noProof="0">
                <a:ln>
                  <a:noFill/>
                </a:ln>
                <a:solidFill>
                  <a:srgbClr val="F0F0F0"/>
                </a:solidFill>
                <a:effectLst/>
                <a:uLnTx/>
                <a:uFillTx/>
                <a:latin typeface="Calibri" panose="020F0502020204030204"/>
                <a:ea typeface="+mn-ea"/>
                <a:cs typeface="+mn-cs"/>
              </a:rPr>
              <a:t>Mai</a:t>
            </a:r>
          </a:p>
        </xdr:txBody>
      </xdr:sp>
      <xdr:sp macro="[0]!Feuil3.Clic_Mois" textlink="">
        <xdr:nvSpPr>
          <xdr:cNvPr id="9" name="_M6" title="6">
            <a:extLst>
              <a:ext uri="{FF2B5EF4-FFF2-40B4-BE49-F238E27FC236}">
                <a16:creationId xmlns:a16="http://schemas.microsoft.com/office/drawing/2014/main" id="{00000000-0008-0000-0200-000009000000}"/>
              </a:ext>
            </a:extLst>
          </xdr:cNvPr>
          <xdr:cNvSpPr/>
        </xdr:nvSpPr>
        <xdr:spPr>
          <a:xfrm>
            <a:off x="6384290" y="426720"/>
            <a:ext cx="774700" cy="269240"/>
          </a:xfrm>
          <a:prstGeom prst="round2SameRect">
            <a:avLst/>
          </a:prstGeom>
          <a:solidFill>
            <a:srgbClr val="B0C4DE"/>
          </a:solidFill>
          <a:ln w="6350" cap="flat" cmpd="sng" algn="ctr">
            <a:solidFill>
              <a:srgbClr val="B0C4DE"/>
            </a:solidFill>
            <a:prstDash val="solid"/>
            <a:miter lim="800000"/>
          </a:ln>
          <a:effectLst/>
        </xdr:spPr>
        <xdr:txBody>
          <a:bodyPr vertOverflow="clip" horzOverflow="clip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fr-FR" sz="1000" b="1" i="0" u="none" strike="noStrike" kern="0" cap="none" spc="0" normalizeH="0" baseline="0" noProof="0">
                <a:ln>
                  <a:noFill/>
                </a:ln>
                <a:solidFill>
                  <a:srgbClr val="F0F0F0"/>
                </a:solidFill>
                <a:effectLst/>
                <a:uLnTx/>
                <a:uFillTx/>
                <a:latin typeface="Calibri" panose="020F0502020204030204"/>
                <a:ea typeface="+mn-ea"/>
                <a:cs typeface="+mn-cs"/>
              </a:rPr>
              <a:t>Juin</a:t>
            </a:r>
          </a:p>
        </xdr:txBody>
      </xdr:sp>
      <xdr:sp macro="[0]!Feuil3.Clic_Mois" textlink="">
        <xdr:nvSpPr>
          <xdr:cNvPr id="10" name="_M7" title="7">
            <a:extLst>
              <a:ext uri="{FF2B5EF4-FFF2-40B4-BE49-F238E27FC236}">
                <a16:creationId xmlns:a16="http://schemas.microsoft.com/office/drawing/2014/main" id="{00000000-0008-0000-0200-00000A000000}"/>
              </a:ext>
            </a:extLst>
          </xdr:cNvPr>
          <xdr:cNvSpPr/>
        </xdr:nvSpPr>
        <xdr:spPr>
          <a:xfrm>
            <a:off x="7178040" y="426720"/>
            <a:ext cx="774700" cy="269240"/>
          </a:xfrm>
          <a:prstGeom prst="round2SameRect">
            <a:avLst/>
          </a:prstGeom>
          <a:solidFill>
            <a:srgbClr val="B0C4DE"/>
          </a:solidFill>
          <a:ln w="6350" cap="flat" cmpd="sng" algn="ctr">
            <a:solidFill>
              <a:srgbClr val="B0C4DE"/>
            </a:solidFill>
            <a:prstDash val="solid"/>
            <a:miter lim="800000"/>
          </a:ln>
          <a:effectLst/>
        </xdr:spPr>
        <xdr:txBody>
          <a:bodyPr vertOverflow="clip" horzOverflow="clip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fr-FR" sz="1000" b="1" i="0" u="none" strike="noStrike" kern="0" cap="none" spc="0" normalizeH="0" baseline="0" noProof="0">
                <a:ln>
                  <a:noFill/>
                </a:ln>
                <a:solidFill>
                  <a:srgbClr val="F0F0F0"/>
                </a:solidFill>
                <a:effectLst/>
                <a:uLnTx/>
                <a:uFillTx/>
                <a:latin typeface="Calibri" panose="020F0502020204030204"/>
                <a:ea typeface="+mn-ea"/>
                <a:cs typeface="+mn-cs"/>
              </a:rPr>
              <a:t>Juil.</a:t>
            </a:r>
          </a:p>
        </xdr:txBody>
      </xdr:sp>
      <xdr:sp macro="[0]!Feuil3.Clic_Mois" textlink="">
        <xdr:nvSpPr>
          <xdr:cNvPr id="11" name="_M8" title="8">
            <a:extLst>
              <a:ext uri="{FF2B5EF4-FFF2-40B4-BE49-F238E27FC236}">
                <a16:creationId xmlns:a16="http://schemas.microsoft.com/office/drawing/2014/main" id="{00000000-0008-0000-0200-00000B000000}"/>
              </a:ext>
            </a:extLst>
          </xdr:cNvPr>
          <xdr:cNvSpPr/>
        </xdr:nvSpPr>
        <xdr:spPr>
          <a:xfrm>
            <a:off x="7971790" y="426720"/>
            <a:ext cx="774700" cy="269240"/>
          </a:xfrm>
          <a:prstGeom prst="round2SameRect">
            <a:avLst/>
          </a:prstGeom>
          <a:solidFill>
            <a:srgbClr val="B0C4DE"/>
          </a:solidFill>
          <a:ln w="6350" cap="flat" cmpd="sng" algn="ctr">
            <a:solidFill>
              <a:srgbClr val="B0C4DE"/>
            </a:solidFill>
            <a:prstDash val="solid"/>
            <a:miter lim="800000"/>
          </a:ln>
          <a:effectLst/>
        </xdr:spPr>
        <xdr:txBody>
          <a:bodyPr vertOverflow="clip" horzOverflow="clip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fr-FR" sz="1000" b="1" i="0" u="none" strike="noStrike" kern="0" cap="none" spc="0" normalizeH="0" baseline="0" noProof="0">
                <a:ln>
                  <a:noFill/>
                </a:ln>
                <a:solidFill>
                  <a:srgbClr val="F0F0F0"/>
                </a:solidFill>
                <a:effectLst/>
                <a:uLnTx/>
                <a:uFillTx/>
                <a:latin typeface="Calibri" panose="020F0502020204030204"/>
                <a:ea typeface="+mn-ea"/>
                <a:cs typeface="+mn-cs"/>
              </a:rPr>
              <a:t>Août</a:t>
            </a:r>
          </a:p>
        </xdr:txBody>
      </xdr:sp>
      <xdr:sp macro="[0]!Feuil3.Clic_Mois" textlink="">
        <xdr:nvSpPr>
          <xdr:cNvPr id="12" name="_M9" title="9">
            <a:extLst>
              <a:ext uri="{FF2B5EF4-FFF2-40B4-BE49-F238E27FC236}">
                <a16:creationId xmlns:a16="http://schemas.microsoft.com/office/drawing/2014/main" id="{00000000-0008-0000-0200-00000C000000}"/>
              </a:ext>
            </a:extLst>
          </xdr:cNvPr>
          <xdr:cNvSpPr/>
        </xdr:nvSpPr>
        <xdr:spPr>
          <a:xfrm>
            <a:off x="8765540" y="426720"/>
            <a:ext cx="774700" cy="269240"/>
          </a:xfrm>
          <a:prstGeom prst="round2SameRect">
            <a:avLst/>
          </a:prstGeom>
          <a:solidFill>
            <a:srgbClr val="B0C4DE"/>
          </a:solidFill>
          <a:ln w="6350" cap="flat" cmpd="sng" algn="ctr">
            <a:solidFill>
              <a:srgbClr val="B0C4DE"/>
            </a:solidFill>
            <a:prstDash val="solid"/>
            <a:miter lim="800000"/>
          </a:ln>
          <a:effectLst/>
        </xdr:spPr>
        <xdr:txBody>
          <a:bodyPr vertOverflow="clip" horzOverflow="clip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fr-FR" sz="1000" b="1" i="0" u="none" strike="noStrike" kern="0" cap="none" spc="0" normalizeH="0" baseline="0" noProof="0">
                <a:ln>
                  <a:noFill/>
                </a:ln>
                <a:solidFill>
                  <a:srgbClr val="F0F0F0"/>
                </a:solidFill>
                <a:effectLst/>
                <a:uLnTx/>
                <a:uFillTx/>
                <a:latin typeface="Calibri" panose="020F0502020204030204"/>
                <a:ea typeface="+mn-ea"/>
                <a:cs typeface="+mn-cs"/>
              </a:rPr>
              <a:t>Sept.</a:t>
            </a:r>
          </a:p>
        </xdr:txBody>
      </xdr:sp>
      <xdr:sp macro="[0]!Feuil3.Clic_Mois" textlink="">
        <xdr:nvSpPr>
          <xdr:cNvPr id="13" name="_M10" title="10">
            <a:extLst>
              <a:ext uri="{FF2B5EF4-FFF2-40B4-BE49-F238E27FC236}">
                <a16:creationId xmlns:a16="http://schemas.microsoft.com/office/drawing/2014/main" id="{00000000-0008-0000-0200-00000D000000}"/>
              </a:ext>
            </a:extLst>
          </xdr:cNvPr>
          <xdr:cNvSpPr/>
        </xdr:nvSpPr>
        <xdr:spPr>
          <a:xfrm>
            <a:off x="9559290" y="426720"/>
            <a:ext cx="774700" cy="269240"/>
          </a:xfrm>
          <a:prstGeom prst="round2SameRect">
            <a:avLst/>
          </a:prstGeom>
          <a:solidFill>
            <a:srgbClr val="B0C4DE"/>
          </a:solidFill>
          <a:ln w="6350" cap="flat" cmpd="sng" algn="ctr">
            <a:solidFill>
              <a:srgbClr val="B0C4DE"/>
            </a:solidFill>
            <a:prstDash val="solid"/>
            <a:miter lim="800000"/>
          </a:ln>
          <a:effectLst/>
        </xdr:spPr>
        <xdr:txBody>
          <a:bodyPr vertOverflow="clip" horzOverflow="clip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fr-FR" sz="1000" b="1" i="0" u="none" strike="noStrike" kern="0" cap="none" spc="0" normalizeH="0" baseline="0" noProof="0">
                <a:ln>
                  <a:noFill/>
                </a:ln>
                <a:solidFill>
                  <a:srgbClr val="F0F0F0"/>
                </a:solidFill>
                <a:effectLst/>
                <a:uLnTx/>
                <a:uFillTx/>
                <a:latin typeface="Calibri" panose="020F0502020204030204"/>
                <a:ea typeface="+mn-ea"/>
                <a:cs typeface="+mn-cs"/>
              </a:rPr>
              <a:t>Oct.</a:t>
            </a:r>
          </a:p>
        </xdr:txBody>
      </xdr:sp>
      <xdr:sp macro="[0]!Feuil3.Clic_Mois" textlink="">
        <xdr:nvSpPr>
          <xdr:cNvPr id="14" name="_M11" title="11">
            <a:extLst>
              <a:ext uri="{FF2B5EF4-FFF2-40B4-BE49-F238E27FC236}">
                <a16:creationId xmlns:a16="http://schemas.microsoft.com/office/drawing/2014/main" id="{00000000-0008-0000-0200-00000E000000}"/>
              </a:ext>
            </a:extLst>
          </xdr:cNvPr>
          <xdr:cNvSpPr/>
        </xdr:nvSpPr>
        <xdr:spPr>
          <a:xfrm>
            <a:off x="10353040" y="426720"/>
            <a:ext cx="774700" cy="269240"/>
          </a:xfrm>
          <a:prstGeom prst="round2SameRect">
            <a:avLst/>
          </a:prstGeom>
          <a:solidFill>
            <a:srgbClr val="B0C4DE"/>
          </a:solidFill>
          <a:ln w="6350" cap="flat" cmpd="sng" algn="ctr">
            <a:solidFill>
              <a:srgbClr val="B0C4DE"/>
            </a:solidFill>
            <a:prstDash val="solid"/>
            <a:miter lim="800000"/>
          </a:ln>
          <a:effectLst/>
        </xdr:spPr>
        <xdr:txBody>
          <a:bodyPr vertOverflow="clip" horzOverflow="clip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fr-FR" sz="1000" b="1" i="0" u="none" strike="noStrike" kern="0" cap="none" spc="0" normalizeH="0" baseline="0" noProof="0">
                <a:ln>
                  <a:noFill/>
                </a:ln>
                <a:solidFill>
                  <a:srgbClr val="F0F0F0"/>
                </a:solidFill>
                <a:effectLst/>
                <a:uLnTx/>
                <a:uFillTx/>
                <a:latin typeface="Calibri" panose="020F0502020204030204"/>
                <a:ea typeface="+mn-ea"/>
                <a:cs typeface="+mn-cs"/>
              </a:rPr>
              <a:t>Nov.</a:t>
            </a:r>
          </a:p>
        </xdr:txBody>
      </xdr:sp>
      <xdr:sp macro="[0]!Feuil3.Clic_Mois" textlink="">
        <xdr:nvSpPr>
          <xdr:cNvPr id="15" name="_M12" title="12">
            <a:extLst>
              <a:ext uri="{FF2B5EF4-FFF2-40B4-BE49-F238E27FC236}">
                <a16:creationId xmlns:a16="http://schemas.microsoft.com/office/drawing/2014/main" id="{00000000-0008-0000-0200-00000F000000}"/>
              </a:ext>
            </a:extLst>
          </xdr:cNvPr>
          <xdr:cNvSpPr/>
        </xdr:nvSpPr>
        <xdr:spPr>
          <a:xfrm>
            <a:off x="11146790" y="426720"/>
            <a:ext cx="774700" cy="269240"/>
          </a:xfrm>
          <a:prstGeom prst="round2SameRect">
            <a:avLst/>
          </a:prstGeom>
          <a:solidFill>
            <a:srgbClr val="B0C4DE"/>
          </a:solidFill>
          <a:ln w="6350" cap="flat" cmpd="sng" algn="ctr">
            <a:solidFill>
              <a:srgbClr val="B0C4DE"/>
            </a:solidFill>
            <a:prstDash val="solid"/>
            <a:miter lim="800000"/>
          </a:ln>
          <a:effectLst/>
        </xdr:spPr>
        <xdr:txBody>
          <a:bodyPr vertOverflow="clip" horzOverflow="clip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fr-FR" sz="1000" b="1" i="0" u="none" strike="noStrike" kern="0" cap="none" spc="0" normalizeH="0" baseline="0" noProof="0">
                <a:ln>
                  <a:noFill/>
                </a:ln>
                <a:solidFill>
                  <a:srgbClr val="F0F0F0"/>
                </a:solidFill>
                <a:effectLst/>
                <a:uLnTx/>
                <a:uFillTx/>
                <a:latin typeface="Calibri" panose="020F0502020204030204"/>
                <a:ea typeface="+mn-ea"/>
                <a:cs typeface="+mn-cs"/>
              </a:rPr>
              <a:t>Dec.</a:t>
            </a:r>
          </a:p>
        </xdr:txBody>
      </xdr:sp>
      <xdr:sp macro="[0]!Feuil3.Clic_Mois" textlink="">
        <xdr:nvSpPr>
          <xdr:cNvPr id="16" name="_M0" title="0">
            <a:extLst>
              <a:ext uri="{FF2B5EF4-FFF2-40B4-BE49-F238E27FC236}">
                <a16:creationId xmlns:a16="http://schemas.microsoft.com/office/drawing/2014/main" id="{00000000-0008-0000-0200-000010000000}"/>
              </a:ext>
            </a:extLst>
          </xdr:cNvPr>
          <xdr:cNvSpPr/>
        </xdr:nvSpPr>
        <xdr:spPr>
          <a:xfrm>
            <a:off x="10353041" y="299720"/>
            <a:ext cx="774700" cy="396240"/>
          </a:xfrm>
          <a:prstGeom prst="round2SameRect">
            <a:avLst/>
          </a:prstGeom>
          <a:solidFill>
            <a:srgbClr val="6495ED"/>
          </a:solidFill>
          <a:ln w="6350" cap="flat" cmpd="sng" algn="ctr">
            <a:solidFill>
              <a:srgbClr val="B0C4DE"/>
            </a:solidFill>
            <a:prstDash val="solid"/>
            <a:miter lim="800000"/>
          </a:ln>
          <a:effectLst/>
        </xdr:spPr>
        <xdr:txBody>
          <a:bodyPr vertOverflow="clip" horzOverflow="clip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fr-FR" sz="105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Calibri" panose="020F0502020204030204"/>
                <a:ea typeface="+mn-ea"/>
                <a:cs typeface="+mn-cs"/>
              </a:rPr>
              <a:t>Nov.</a:t>
            </a:r>
          </a:p>
        </xdr:txBody>
      </xdr: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180975</xdr:colOff>
          <xdr:row>1</xdr:row>
          <xdr:rowOff>85725</xdr:rowOff>
        </xdr:from>
        <xdr:to>
          <xdr:col>1</xdr:col>
          <xdr:colOff>1428750</xdr:colOff>
          <xdr:row>1</xdr:row>
          <xdr:rowOff>333375</xdr:rowOff>
        </xdr:to>
        <xdr:sp macro="" textlink="">
          <xdr:nvSpPr>
            <xdr:cNvPr id="3076" name="ComboBox2" hidden="1">
              <a:extLst>
                <a:ext uri="{63B3BB69-23CF-44E3-9099-C40C66FF867C}">
                  <a14:compatExt spid="_x0000_s3076"/>
                </a:ext>
                <a:ext uri="{FF2B5EF4-FFF2-40B4-BE49-F238E27FC236}">
                  <a16:creationId xmlns:a16="http://schemas.microsoft.com/office/drawing/2014/main" id="{00000000-0008-0000-0200-00000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37</xdr:col>
      <xdr:colOff>266700</xdr:colOff>
      <xdr:row>1</xdr:row>
      <xdr:rowOff>53340</xdr:rowOff>
    </xdr:from>
    <xdr:to>
      <xdr:col>39</xdr:col>
      <xdr:colOff>22860</xdr:colOff>
      <xdr:row>1</xdr:row>
      <xdr:rowOff>434340</xdr:rowOff>
    </xdr:to>
    <xdr:pic macro="[0]!Tatiak">
      <xdr:nvPicPr>
        <xdr:cNvPr id="4152" name="Image_P56">
          <a:extLst>
            <a:ext uri="{FF2B5EF4-FFF2-40B4-BE49-F238E27FC236}">
              <a16:creationId xmlns:a16="http://schemas.microsoft.com/office/drawing/2014/main" id="{00000000-0008-0000-0200-0000381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824460" y="121920"/>
          <a:ext cx="381000" cy="381000"/>
        </a:xfrm>
        <a:prstGeom prst="rect">
          <a:avLst/>
        </a:prstGeom>
      </xdr:spPr>
    </xdr:pic>
    <xdr:clientData/>
  </xdr:twoCellAnchor>
  <xdr:twoCellAnchor>
    <xdr:from>
      <xdr:col>16</xdr:col>
      <xdr:colOff>152400</xdr:colOff>
      <xdr:row>9</xdr:row>
      <xdr:rowOff>25400</xdr:rowOff>
    </xdr:from>
    <xdr:to>
      <xdr:col>17</xdr:col>
      <xdr:colOff>137160</xdr:colOff>
      <xdr:row>9</xdr:row>
      <xdr:rowOff>279400</xdr:rowOff>
    </xdr:to>
    <xdr:sp macro="Clic_Evt" textlink="">
      <xdr:nvSpPr>
        <xdr:cNvPr id="3104" name=".2_6" descr="|2_6|&amp;HC0FFC0|07/11/2024||10.5|0.5|1.m..1.4|x|Vector|Graissage|ici|1er jeudi de chaque mois||">
          <a:extLst>
            <a:ext uri="{FF2B5EF4-FFF2-40B4-BE49-F238E27FC236}">
              <a16:creationId xmlns:a16="http://schemas.microsoft.com/office/drawing/2014/main" id="{27A388AB-0232-C21D-37FA-93EAFF43AE01}"/>
            </a:ext>
          </a:extLst>
        </xdr:cNvPr>
        <xdr:cNvSpPr/>
      </xdr:nvSpPr>
      <xdr:spPr>
        <a:xfrm>
          <a:off x="6000750" y="2844800"/>
          <a:ext cx="289560" cy="254000"/>
        </a:xfrm>
        <a:prstGeom prst="roundRect">
          <a:avLst/>
        </a:prstGeom>
        <a:solidFill>
          <a:srgbClr val="C0FFC0">
            <a:alpha val="70000"/>
          </a:srgbClr>
        </a:solidFill>
        <a:ln>
          <a:solidFill>
            <a:srgbClr val="A0A0A0"/>
          </a:solidFill>
        </a:ln>
        <a:effectLst>
          <a:outerShdw blurRad="50800" dist="38100" dir="2700000" algn="tl">
            <a:prstClr val="black">
              <a:alpha val="40000"/>
            </a:prstClr>
          </a:outerShdw>
        </a:effec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FR" sz="900" b="1" kern="1200">
              <a:solidFill>
                <a:srgbClr val="353535"/>
              </a:solidFill>
            </a:rPr>
            <a:t>Graissage - ici</a:t>
          </a:r>
        </a:p>
      </xdr:txBody>
    </xdr:sp>
    <xdr:clientData/>
  </xdr:twoCellAnchor>
  <xdr:twoCellAnchor>
    <xdr:from>
      <xdr:col>15</xdr:col>
      <xdr:colOff>246726</xdr:colOff>
      <xdr:row>9</xdr:row>
      <xdr:rowOff>25400</xdr:rowOff>
    </xdr:from>
    <xdr:to>
      <xdr:col>17</xdr:col>
      <xdr:colOff>58075</xdr:colOff>
      <xdr:row>9</xdr:row>
      <xdr:rowOff>209618</xdr:rowOff>
    </xdr:to>
    <xdr:sp macro="Clic_Evt" textlink="">
      <xdr:nvSpPr>
        <xdr:cNvPr id="3105" name="..2_6" descr="|2_6|&amp;HC0FFC0|07/11/2024||10.5|0.5|1.m..1.4|x|Vector|Graissage|ici|1er jeudi de chaque mois||">
          <a:extLst>
            <a:ext uri="{FF2B5EF4-FFF2-40B4-BE49-F238E27FC236}">
              <a16:creationId xmlns:a16="http://schemas.microsoft.com/office/drawing/2014/main" id="{1D1F8E97-5461-D848-9607-DF48B611DE25}"/>
            </a:ext>
          </a:extLst>
        </xdr:cNvPr>
        <xdr:cNvSpPr txBox="1"/>
      </xdr:nvSpPr>
      <xdr:spPr>
        <a:xfrm>
          <a:off x="5790276" y="284480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 kern="1200"/>
            <a:t>10:30</a:t>
          </a:r>
        </a:p>
      </xdr:txBody>
    </xdr:sp>
    <xdr:clientData/>
  </xdr:twoCellAnchor>
  <xdr:twoCellAnchor>
    <xdr:from>
      <xdr:col>16</xdr:col>
      <xdr:colOff>231485</xdr:colOff>
      <xdr:row>9</xdr:row>
      <xdr:rowOff>101600</xdr:rowOff>
    </xdr:from>
    <xdr:to>
      <xdr:col>18</xdr:col>
      <xdr:colOff>42834</xdr:colOff>
      <xdr:row>9</xdr:row>
      <xdr:rowOff>285818</xdr:rowOff>
    </xdr:to>
    <xdr:sp macro="Clic_Evt" textlink="">
      <xdr:nvSpPr>
        <xdr:cNvPr id="3106" name="..2_6" descr="|2_6|&amp;HC0FFC0|07/11/2024||10.5|0.5|1.m..1.4|x|Vector|Graissage|ici|1er jeudi de chaque mois||">
          <a:extLst>
            <a:ext uri="{FF2B5EF4-FFF2-40B4-BE49-F238E27FC236}">
              <a16:creationId xmlns:a16="http://schemas.microsoft.com/office/drawing/2014/main" id="{1236D09F-199E-B1F8-49E2-E20CADD5CEC7}"/>
            </a:ext>
          </a:extLst>
        </xdr:cNvPr>
        <xdr:cNvSpPr txBox="1"/>
      </xdr:nvSpPr>
      <xdr:spPr>
        <a:xfrm>
          <a:off x="6079835" y="292100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 kern="1200"/>
            <a:t>11:00</a:t>
          </a:r>
        </a:p>
      </xdr:txBody>
    </xdr:sp>
    <xdr:clientData/>
  </xdr:twoCellAnchor>
  <xdr:twoCellAnchor>
    <xdr:from>
      <xdr:col>18</xdr:col>
      <xdr:colOff>152400</xdr:colOff>
      <xdr:row>16</xdr:row>
      <xdr:rowOff>25400</xdr:rowOff>
    </xdr:from>
    <xdr:to>
      <xdr:col>31</xdr:col>
      <xdr:colOff>137160</xdr:colOff>
      <xdr:row>16</xdr:row>
      <xdr:rowOff>279400</xdr:rowOff>
    </xdr:to>
    <xdr:sp macro="Clic_Evt" textlink="">
      <xdr:nvSpPr>
        <xdr:cNvPr id="3107" name=".3_36" descr="|3_36|&amp;HFFE5CC|14/11/2024|14/11/2024|11.5|6.5||x|Vector|azerty|pau|xxxx|456|123">
          <a:extLst>
            <a:ext uri="{FF2B5EF4-FFF2-40B4-BE49-F238E27FC236}">
              <a16:creationId xmlns:a16="http://schemas.microsoft.com/office/drawing/2014/main" id="{5E736BE9-41A9-5C0A-2C85-58D78D82666E}"/>
            </a:ext>
          </a:extLst>
        </xdr:cNvPr>
        <xdr:cNvSpPr/>
      </xdr:nvSpPr>
      <xdr:spPr>
        <a:xfrm>
          <a:off x="6610350" y="4978400"/>
          <a:ext cx="3947160" cy="254000"/>
        </a:xfrm>
        <a:prstGeom prst="roundRect">
          <a:avLst/>
        </a:prstGeom>
        <a:solidFill>
          <a:srgbClr val="CCE5FF">
            <a:alpha val="70000"/>
          </a:srgbClr>
        </a:solidFill>
        <a:ln>
          <a:solidFill>
            <a:srgbClr val="A0A0A0"/>
          </a:solidFill>
        </a:ln>
        <a:effectLst>
          <a:outerShdw blurRad="50800" dist="38100" dir="2700000" algn="tl">
            <a:prstClr val="black">
              <a:alpha val="40000"/>
            </a:prstClr>
          </a:outerShdw>
        </a:effec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FR" sz="900" b="1" kern="1200">
              <a:solidFill>
                <a:srgbClr val="353535"/>
              </a:solidFill>
            </a:rPr>
            <a:t>azerty - pau</a:t>
          </a:r>
        </a:p>
      </xdr:txBody>
    </xdr:sp>
    <xdr:clientData/>
  </xdr:twoCellAnchor>
  <xdr:twoCellAnchor>
    <xdr:from>
      <xdr:col>17</xdr:col>
      <xdr:colOff>246726</xdr:colOff>
      <xdr:row>16</xdr:row>
      <xdr:rowOff>25400</xdr:rowOff>
    </xdr:from>
    <xdr:to>
      <xdr:col>19</xdr:col>
      <xdr:colOff>58075</xdr:colOff>
      <xdr:row>16</xdr:row>
      <xdr:rowOff>209618</xdr:rowOff>
    </xdr:to>
    <xdr:sp macro="Clic_Evt" textlink="">
      <xdr:nvSpPr>
        <xdr:cNvPr id="3108" name="..3_36" descr="|3_36|&amp;HFFE5CC|14/11/2024|14/11/2024|11.5|6.5||x|Vector|azerty|pau|xxxx|456|123">
          <a:extLst>
            <a:ext uri="{FF2B5EF4-FFF2-40B4-BE49-F238E27FC236}">
              <a16:creationId xmlns:a16="http://schemas.microsoft.com/office/drawing/2014/main" id="{5ED7934F-A6BD-E41F-4979-EAE099D6248A}"/>
            </a:ext>
          </a:extLst>
        </xdr:cNvPr>
        <xdr:cNvSpPr txBox="1"/>
      </xdr:nvSpPr>
      <xdr:spPr>
        <a:xfrm>
          <a:off x="6399876" y="497840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 kern="1200"/>
            <a:t>11:30</a:t>
          </a:r>
        </a:p>
      </xdr:txBody>
    </xdr:sp>
    <xdr:clientData/>
  </xdr:twoCellAnchor>
  <xdr:twoCellAnchor>
    <xdr:from>
      <xdr:col>30</xdr:col>
      <xdr:colOff>231485</xdr:colOff>
      <xdr:row>16</xdr:row>
      <xdr:rowOff>101600</xdr:rowOff>
    </xdr:from>
    <xdr:to>
      <xdr:col>32</xdr:col>
      <xdr:colOff>42834</xdr:colOff>
      <xdr:row>16</xdr:row>
      <xdr:rowOff>285818</xdr:rowOff>
    </xdr:to>
    <xdr:sp macro="Clic_Evt" textlink="">
      <xdr:nvSpPr>
        <xdr:cNvPr id="3109" name="..3_36" descr="|3_36|&amp;HFFE5CC|14/11/2024|14/11/2024|11.5|6.5||x|Vector|azerty|pau|xxxx|456|123">
          <a:extLst>
            <a:ext uri="{FF2B5EF4-FFF2-40B4-BE49-F238E27FC236}">
              <a16:creationId xmlns:a16="http://schemas.microsoft.com/office/drawing/2014/main" id="{9BADE9D7-EBF3-4EEF-6494-CE4BE95F8714}"/>
            </a:ext>
          </a:extLst>
        </xdr:cNvPr>
        <xdr:cNvSpPr txBox="1"/>
      </xdr:nvSpPr>
      <xdr:spPr>
        <a:xfrm>
          <a:off x="10347035" y="505460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 kern="1200"/>
            <a:t>18:00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8309067-D616-4991-90EE-97C9F2321FFB}" name="Ts_Event" displayName="Ts_Event" ref="A1:N5" totalsRowShown="0" headerRowDxfId="22" dataDxfId="21">
  <autoFilter ref="A1:N5" xr:uid="{C8309067-D616-4991-90EE-97C9F2321FFB}"/>
  <tableColumns count="14">
    <tableColumn id="1" xr3:uid="{D92961DE-1965-47EE-83EE-0BE5A4F0DD2F}" name="Id" dataDxfId="20"/>
    <tableColumn id="3" xr3:uid="{5F8BDA6B-3D28-4788-99D0-97EB89D82A74}" name="Couleur" dataDxfId="19"/>
    <tableColumn id="4" xr3:uid="{AEC7ADB6-DC44-41C9-B36F-70D8C676FE07}" name="Debut" dataDxfId="18"/>
    <tableColumn id="2" xr3:uid="{A3770FD7-DE8C-40AF-84CD-39144F34CBCC}" name="Fin" dataDxfId="17"/>
    <tableColumn id="5" xr3:uid="{1D0457E2-E9A6-4D58-97B9-D9D779CE22BE}" name="Hr_deb" dataDxfId="16"/>
    <tableColumn id="6" xr3:uid="{C928CDC6-6595-4357-BD20-455B812F233B}" name="Durée" dataDxfId="15"/>
    <tableColumn id="13" xr3:uid="{A9F96697-2FE5-4B3C-A4FA-D939497E2CEE}" name="Recurrence" dataDxfId="14"/>
    <tableColumn id="14" xr3:uid="{2A73A123-2BCE-48C7-AD0C-6547D3D31B98}" name="Jour ouvrable" dataDxfId="13"/>
    <tableColumn id="8" xr3:uid="{000E9FE0-D16E-4B3C-AEFC-BC6647F6DAAB}" name="Cldr" dataDxfId="12"/>
    <tableColumn id="9" xr3:uid="{55C81E95-1903-4DDA-AC9E-A99988304E51}" name="Event" dataDxfId="11"/>
    <tableColumn id="10" xr3:uid="{BF8967B6-16AA-44AC-BC6B-581329F9A1D8}" name="Lieu" dataDxfId="10"/>
    <tableColumn id="11" xr3:uid="{650E3EBA-8D75-4D20-9C55-D992BA3A304B}" name="Description" dataDxfId="9"/>
    <tableColumn id="12" xr3:uid="{BCD82786-44D4-4930-AC42-8F6C0B186E1F}" name="Info1" dataDxfId="8"/>
    <tableColumn id="7" xr3:uid="{76716F39-383E-45F5-967A-0A0BE31E827E}" name="Info2" dataDxfId="7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5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4.xml"/><Relationship Id="rId5" Type="http://schemas.openxmlformats.org/officeDocument/2006/relationships/image" Target="../media/image4.emf"/><Relationship Id="rId4" Type="http://schemas.openxmlformats.org/officeDocument/2006/relationships/control" Target="../activeX/activeX3.xml"/><Relationship Id="rId9" Type="http://schemas.openxmlformats.org/officeDocument/2006/relationships/ctrlProp" Target="../ctrlProps/ctrlProp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C04D09-73A8-4258-A59D-4620CDF6A46D}">
  <sheetPr codeName="Feuil1"/>
  <dimension ref="A1:AC43"/>
  <sheetViews>
    <sheetView workbookViewId="0">
      <selection activeCell="B5" sqref="B5"/>
    </sheetView>
  </sheetViews>
  <sheetFormatPr baseColWidth="10" defaultRowHeight="15" x14ac:dyDescent="0.25"/>
  <cols>
    <col min="3" max="3" width="11.5703125" style="4"/>
    <col min="5" max="6" width="11.5703125" style="54"/>
    <col min="7" max="7" width="19.5703125" style="4" customWidth="1"/>
    <col min="8" max="8" width="11.5703125" style="4"/>
    <col min="12" max="12" width="21.28515625" bestFit="1" customWidth="1"/>
  </cols>
  <sheetData>
    <row r="1" spans="1:29" ht="28.15" customHeight="1" x14ac:dyDescent="0.25">
      <c r="A1" s="1" t="s">
        <v>0</v>
      </c>
      <c r="B1" s="2" t="s">
        <v>1</v>
      </c>
      <c r="C1" s="2" t="s">
        <v>5</v>
      </c>
      <c r="D1" s="1" t="s">
        <v>6</v>
      </c>
      <c r="E1" s="53" t="s">
        <v>2</v>
      </c>
      <c r="F1" s="53" t="s">
        <v>17</v>
      </c>
      <c r="G1" s="3" t="s">
        <v>7</v>
      </c>
      <c r="H1" s="1" t="s">
        <v>8</v>
      </c>
      <c r="I1" s="3" t="s">
        <v>3</v>
      </c>
      <c r="J1" s="3" t="s">
        <v>9</v>
      </c>
      <c r="K1" s="2" t="s">
        <v>4</v>
      </c>
      <c r="L1" s="3" t="s">
        <v>18</v>
      </c>
      <c r="M1" s="3" t="s">
        <v>10</v>
      </c>
      <c r="N1" s="3" t="s">
        <v>11</v>
      </c>
    </row>
    <row r="2" spans="1:29" s="32" customFormat="1" x14ac:dyDescent="0.25">
      <c r="A2" s="95">
        <v>6</v>
      </c>
      <c r="B2" s="95" t="s">
        <v>34</v>
      </c>
      <c r="C2" s="62">
        <v>45295</v>
      </c>
      <c r="D2" s="62"/>
      <c r="E2" s="96">
        <v>10.5</v>
      </c>
      <c r="F2" s="57">
        <v>0.5</v>
      </c>
      <c r="G2" s="97" t="s">
        <v>41</v>
      </c>
      <c r="H2" s="95" t="s">
        <v>35</v>
      </c>
      <c r="I2" s="97" t="s">
        <v>20</v>
      </c>
      <c r="J2" s="98" t="s">
        <v>51</v>
      </c>
      <c r="K2" s="57" t="s">
        <v>43</v>
      </c>
      <c r="L2" s="97" t="s">
        <v>42</v>
      </c>
      <c r="M2" s="97"/>
      <c r="N2" s="95"/>
    </row>
    <row r="3" spans="1:29" s="32" customFormat="1" x14ac:dyDescent="0.25">
      <c r="A3" s="99">
        <v>34</v>
      </c>
      <c r="B3" s="100" t="s">
        <v>44</v>
      </c>
      <c r="C3" s="101">
        <v>45323</v>
      </c>
      <c r="D3" s="101"/>
      <c r="E3" s="96">
        <v>11</v>
      </c>
      <c r="F3" s="96">
        <v>0.5</v>
      </c>
      <c r="G3" s="102" t="s">
        <v>36</v>
      </c>
      <c r="H3" s="100"/>
      <c r="I3" s="102" t="s">
        <v>20</v>
      </c>
      <c r="J3" s="103" t="s">
        <v>45</v>
      </c>
      <c r="K3" s="96"/>
      <c r="L3" s="102" t="s">
        <v>52</v>
      </c>
      <c r="M3" s="104"/>
      <c r="N3" s="105"/>
      <c r="P3" s="99">
        <v>34</v>
      </c>
      <c r="Q3" s="100" t="s">
        <v>44</v>
      </c>
      <c r="R3" s="101">
        <v>45323</v>
      </c>
      <c r="S3" s="101"/>
      <c r="T3" s="96">
        <v>11</v>
      </c>
      <c r="U3" s="96">
        <v>0.5</v>
      </c>
      <c r="V3" s="102" t="s">
        <v>36</v>
      </c>
      <c r="W3" s="100"/>
      <c r="X3" s="102" t="s">
        <v>20</v>
      </c>
      <c r="Y3" s="103" t="s">
        <v>45</v>
      </c>
      <c r="Z3" s="96"/>
      <c r="AA3" s="102" t="s">
        <v>52</v>
      </c>
      <c r="AB3" s="104"/>
      <c r="AC3" s="105"/>
    </row>
    <row r="4" spans="1:29" s="32" customFormat="1" x14ac:dyDescent="0.25">
      <c r="A4" s="99">
        <v>35</v>
      </c>
      <c r="B4" s="100" t="s">
        <v>48</v>
      </c>
      <c r="C4" s="101">
        <v>45295</v>
      </c>
      <c r="D4" s="101"/>
      <c r="E4" s="96">
        <v>11.5</v>
      </c>
      <c r="F4" s="96">
        <v>0.5</v>
      </c>
      <c r="G4" s="102" t="s">
        <v>46</v>
      </c>
      <c r="H4" s="100"/>
      <c r="I4" s="102" t="s">
        <v>20</v>
      </c>
      <c r="J4" s="103" t="s">
        <v>47</v>
      </c>
      <c r="K4" s="96"/>
      <c r="L4" s="102" t="s">
        <v>53</v>
      </c>
      <c r="M4" s="104"/>
      <c r="N4" s="105"/>
      <c r="P4" s="106">
        <v>35</v>
      </c>
      <c r="Q4" s="107" t="s">
        <v>48</v>
      </c>
      <c r="R4" s="108">
        <v>45295</v>
      </c>
      <c r="S4" s="108"/>
      <c r="T4" s="109">
        <v>11.5</v>
      </c>
      <c r="U4" s="109">
        <v>0.5</v>
      </c>
      <c r="V4" s="110" t="s">
        <v>46</v>
      </c>
      <c r="W4" s="107"/>
      <c r="X4" s="110" t="s">
        <v>20</v>
      </c>
      <c r="Y4" s="111" t="s">
        <v>47</v>
      </c>
      <c r="Z4" s="109"/>
      <c r="AA4" s="110" t="s">
        <v>53</v>
      </c>
      <c r="AB4" s="112"/>
      <c r="AC4" s="113"/>
    </row>
    <row r="5" spans="1:29" s="32" customFormat="1" x14ac:dyDescent="0.25">
      <c r="A5" s="115">
        <v>36</v>
      </c>
      <c r="B5" s="115" t="s">
        <v>61</v>
      </c>
      <c r="C5" s="116">
        <v>45610</v>
      </c>
      <c r="D5" s="116">
        <v>45610</v>
      </c>
      <c r="E5" s="117">
        <v>11.5</v>
      </c>
      <c r="F5" s="118">
        <v>6.5</v>
      </c>
      <c r="G5" s="119"/>
      <c r="H5" s="115" t="s">
        <v>35</v>
      </c>
      <c r="I5" s="119" t="s">
        <v>20</v>
      </c>
      <c r="J5" s="120" t="s">
        <v>58</v>
      </c>
      <c r="K5" s="121" t="s">
        <v>59</v>
      </c>
      <c r="L5" s="119" t="s">
        <v>60</v>
      </c>
      <c r="M5" s="122">
        <v>456</v>
      </c>
      <c r="N5" s="115">
        <v>123</v>
      </c>
      <c r="P5" s="99">
        <v>4</v>
      </c>
      <c r="Q5" s="100" t="s">
        <v>34</v>
      </c>
      <c r="R5" s="101">
        <v>45329</v>
      </c>
      <c r="S5" s="101"/>
      <c r="T5" s="96">
        <v>6.5</v>
      </c>
      <c r="U5" s="96">
        <v>1.5</v>
      </c>
      <c r="V5" s="102" t="s">
        <v>50</v>
      </c>
      <c r="W5" s="100" t="s">
        <v>35</v>
      </c>
      <c r="X5" s="102" t="s">
        <v>20</v>
      </c>
      <c r="Y5" s="103" t="s">
        <v>49</v>
      </c>
      <c r="Z5" s="96"/>
      <c r="AA5" s="102" t="s">
        <v>54</v>
      </c>
      <c r="AB5" s="104"/>
      <c r="AC5" s="105"/>
    </row>
    <row r="6" spans="1:29" s="32" customFormat="1" x14ac:dyDescent="0.25">
      <c r="C6" s="62"/>
      <c r="D6" s="58"/>
      <c r="E6" s="56"/>
      <c r="F6" s="56"/>
      <c r="G6" s="57"/>
      <c r="H6" s="57"/>
      <c r="P6" s="106">
        <v>47</v>
      </c>
      <c r="Q6" s="107" t="s">
        <v>34</v>
      </c>
      <c r="R6" s="108">
        <v>45327</v>
      </c>
      <c r="S6" s="108"/>
      <c r="T6" s="109">
        <v>19</v>
      </c>
      <c r="U6" s="109">
        <v>0.5</v>
      </c>
      <c r="V6" s="110" t="s">
        <v>55</v>
      </c>
      <c r="W6" s="107"/>
      <c r="X6" s="110" t="s">
        <v>20</v>
      </c>
      <c r="Y6" s="111" t="s">
        <v>57</v>
      </c>
      <c r="Z6" s="109"/>
      <c r="AA6" s="110" t="s">
        <v>56</v>
      </c>
      <c r="AB6" s="112"/>
      <c r="AC6" s="113"/>
    </row>
    <row r="7" spans="1:29" s="32" customFormat="1" x14ac:dyDescent="0.25">
      <c r="C7" s="62"/>
      <c r="D7" s="58"/>
      <c r="E7" s="56"/>
      <c r="F7" s="56"/>
      <c r="G7" s="57"/>
      <c r="H7" s="57"/>
    </row>
    <row r="8" spans="1:29" s="32" customFormat="1" x14ac:dyDescent="0.25">
      <c r="C8" s="62"/>
      <c r="D8" s="58"/>
      <c r="E8" s="56"/>
      <c r="F8" s="56"/>
      <c r="G8" s="57"/>
      <c r="H8" s="57"/>
    </row>
    <row r="9" spans="1:29" s="32" customFormat="1" x14ac:dyDescent="0.25">
      <c r="C9" s="62"/>
      <c r="D9" s="58"/>
      <c r="E9" s="56"/>
      <c r="F9" s="56"/>
      <c r="G9" s="57"/>
      <c r="H9" s="57"/>
    </row>
    <row r="10" spans="1:29" s="32" customFormat="1" x14ac:dyDescent="0.25">
      <c r="C10" s="62"/>
      <c r="D10" s="58"/>
      <c r="E10" s="56"/>
      <c r="F10" s="56"/>
      <c r="G10" s="57"/>
      <c r="H10" s="57"/>
    </row>
    <row r="11" spans="1:29" s="32" customFormat="1" x14ac:dyDescent="0.25">
      <c r="C11" s="62"/>
      <c r="D11" s="58"/>
      <c r="E11" s="56"/>
      <c r="F11" s="56"/>
      <c r="G11" s="57"/>
      <c r="H11" s="57"/>
    </row>
    <row r="12" spans="1:29" s="32" customFormat="1" x14ac:dyDescent="0.25">
      <c r="C12" s="62"/>
      <c r="D12" s="58"/>
      <c r="E12" s="56"/>
      <c r="F12" s="56"/>
      <c r="G12" s="57"/>
      <c r="H12" s="57"/>
    </row>
    <row r="13" spans="1:29" s="32" customFormat="1" x14ac:dyDescent="0.25">
      <c r="C13" s="62"/>
      <c r="D13" s="58"/>
      <c r="E13" s="56"/>
      <c r="F13" s="56"/>
      <c r="G13" s="57"/>
      <c r="H13" s="57"/>
    </row>
    <row r="14" spans="1:29" s="32" customFormat="1" x14ac:dyDescent="0.25">
      <c r="A14"/>
      <c r="B14"/>
      <c r="C14" s="63"/>
      <c r="D14" s="5"/>
      <c r="E14" s="54"/>
      <c r="F14" s="54"/>
      <c r="G14" s="4"/>
      <c r="H14" s="4"/>
      <c r="I14"/>
      <c r="J14"/>
      <c r="K14"/>
      <c r="L14"/>
      <c r="M14"/>
      <c r="N14"/>
    </row>
    <row r="15" spans="1:29" s="32" customFormat="1" x14ac:dyDescent="0.25">
      <c r="A15"/>
      <c r="B15"/>
      <c r="C15" s="63"/>
      <c r="D15" s="5"/>
      <c r="E15" s="54"/>
      <c r="F15" s="54"/>
      <c r="G15" s="4"/>
      <c r="H15" s="4"/>
      <c r="I15"/>
      <c r="J15"/>
      <c r="K15"/>
      <c r="L15"/>
      <c r="M15"/>
      <c r="N15"/>
    </row>
    <row r="16" spans="1:29" s="32" customFormat="1" x14ac:dyDescent="0.25">
      <c r="A16"/>
      <c r="B16"/>
      <c r="C16" s="63"/>
      <c r="D16" s="5"/>
      <c r="E16" s="54"/>
      <c r="F16" s="54"/>
      <c r="G16" s="4"/>
      <c r="H16" s="4"/>
      <c r="I16"/>
      <c r="J16"/>
      <c r="K16"/>
      <c r="L16"/>
      <c r="M16"/>
      <c r="N16"/>
    </row>
    <row r="17" spans="1:14" s="32" customFormat="1" x14ac:dyDescent="0.25">
      <c r="A17"/>
      <c r="B17"/>
      <c r="C17" s="63"/>
      <c r="D17" s="5"/>
      <c r="E17" s="54"/>
      <c r="F17" s="54"/>
      <c r="G17" s="4"/>
      <c r="H17" s="4"/>
      <c r="I17"/>
      <c r="J17"/>
      <c r="K17"/>
      <c r="L17"/>
      <c r="M17"/>
      <c r="N17"/>
    </row>
    <row r="18" spans="1:14" s="32" customFormat="1" x14ac:dyDescent="0.25">
      <c r="A18"/>
      <c r="B18"/>
      <c r="C18" s="4"/>
      <c r="D18"/>
      <c r="E18" s="54"/>
      <c r="F18" s="54"/>
      <c r="G18" s="4"/>
      <c r="H18" s="4"/>
      <c r="I18"/>
      <c r="J18"/>
      <c r="K18"/>
      <c r="L18"/>
      <c r="M18"/>
      <c r="N18"/>
    </row>
    <row r="19" spans="1:14" s="32" customFormat="1" x14ac:dyDescent="0.25">
      <c r="A19"/>
      <c r="B19"/>
      <c r="C19" s="4"/>
      <c r="D19"/>
      <c r="E19" s="54"/>
      <c r="F19" s="54"/>
      <c r="G19" s="4"/>
      <c r="H19" s="4"/>
      <c r="I19"/>
      <c r="J19"/>
      <c r="K19"/>
      <c r="L19"/>
      <c r="M19"/>
      <c r="N19"/>
    </row>
    <row r="20" spans="1:14" s="32" customFormat="1" x14ac:dyDescent="0.25">
      <c r="A20"/>
      <c r="B20"/>
      <c r="C20" s="4"/>
      <c r="D20"/>
      <c r="E20" s="54"/>
      <c r="F20" s="54"/>
      <c r="G20" s="4"/>
      <c r="H20" s="4"/>
      <c r="I20"/>
      <c r="J20"/>
      <c r="K20"/>
      <c r="L20"/>
      <c r="M20"/>
      <c r="N20"/>
    </row>
    <row r="21" spans="1:14" s="32" customFormat="1" x14ac:dyDescent="0.25">
      <c r="A21"/>
      <c r="B21"/>
      <c r="C21" s="4"/>
      <c r="D21"/>
      <c r="E21" s="54"/>
      <c r="F21" s="54"/>
      <c r="G21" s="4"/>
      <c r="H21" s="4"/>
      <c r="I21"/>
      <c r="J21"/>
      <c r="K21"/>
      <c r="L21"/>
      <c r="M21"/>
      <c r="N21"/>
    </row>
    <row r="22" spans="1:14" s="32" customFormat="1" x14ac:dyDescent="0.25">
      <c r="A22"/>
      <c r="B22"/>
      <c r="C22" s="4"/>
      <c r="D22"/>
      <c r="E22" s="54"/>
      <c r="F22" s="54"/>
      <c r="G22" s="4"/>
      <c r="H22" s="4"/>
      <c r="I22"/>
      <c r="J22"/>
      <c r="K22"/>
      <c r="L22"/>
      <c r="M22"/>
      <c r="N22"/>
    </row>
    <row r="23" spans="1:14" s="32" customFormat="1" x14ac:dyDescent="0.25">
      <c r="A23"/>
      <c r="B23"/>
      <c r="C23" s="4"/>
      <c r="D23"/>
      <c r="E23" s="54"/>
      <c r="F23" s="54"/>
      <c r="G23" s="4"/>
      <c r="H23" s="4"/>
      <c r="I23"/>
      <c r="J23"/>
      <c r="K23"/>
      <c r="L23"/>
      <c r="M23"/>
      <c r="N23"/>
    </row>
    <row r="24" spans="1:14" s="32" customFormat="1" x14ac:dyDescent="0.25">
      <c r="A24"/>
      <c r="B24"/>
      <c r="C24" s="4"/>
      <c r="D24"/>
      <c r="E24" s="54"/>
      <c r="F24" s="54"/>
      <c r="G24" s="4"/>
      <c r="H24" s="4"/>
      <c r="I24"/>
      <c r="J24"/>
      <c r="K24"/>
      <c r="L24"/>
      <c r="M24"/>
      <c r="N24"/>
    </row>
    <row r="43" spans="5:9" x14ac:dyDescent="0.25">
      <c r="E43" s="55"/>
      <c r="F43" s="55"/>
      <c r="G43"/>
      <c r="H43"/>
      <c r="I43" s="4"/>
    </row>
  </sheetData>
  <phoneticPr fontId="2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CBECD5-F59E-43A0-8419-42EE27EFD303}">
  <sheetPr codeName="Feuil2"/>
  <dimension ref="A1:XX524"/>
  <sheetViews>
    <sheetView showGridLines="0" showRowColHeaders="0" zoomScaleNormal="100" workbookViewId="0">
      <pane xSplit="3" ySplit="5" topLeftCell="D18" activePane="bottomRight" state="frozen"/>
      <selection activeCell="A5" sqref="A5"/>
      <selection pane="topRight" activeCell="A5" sqref="A5"/>
      <selection pane="bottomLeft" activeCell="A5" sqref="A5"/>
      <selection pane="bottomRight" activeCell="A3" sqref="A3"/>
    </sheetView>
  </sheetViews>
  <sheetFormatPr baseColWidth="10" defaultRowHeight="15" x14ac:dyDescent="0.25"/>
  <cols>
    <col min="1" max="1" width="1.140625" customWidth="1"/>
    <col min="2" max="2" width="22.28515625" customWidth="1"/>
    <col min="3" max="3" width="1.140625" customWidth="1"/>
    <col min="4" max="10" width="24.7109375" customWidth="1"/>
    <col min="11" max="15" width="4.85546875" customWidth="1"/>
    <col min="16" max="16" width="19.7109375" customWidth="1"/>
    <col min="17" max="34" width="4.85546875" customWidth="1"/>
    <col min="35" max="35" width="11.5703125" customWidth="1"/>
  </cols>
  <sheetData>
    <row r="1" spans="1:648" ht="7.15" customHeight="1" x14ac:dyDescent="0.25">
      <c r="A1" s="6">
        <v>156</v>
      </c>
      <c r="XX1" s="7"/>
    </row>
    <row r="2" spans="1:648" ht="34.9" customHeight="1" x14ac:dyDescent="0.4">
      <c r="A2" s="8"/>
      <c r="B2" s="9"/>
      <c r="C2" s="10"/>
      <c r="D2" s="11">
        <f>D4</f>
        <v>45656</v>
      </c>
      <c r="E2" s="12"/>
      <c r="F2" s="12"/>
      <c r="G2" s="12"/>
      <c r="H2" s="12"/>
      <c r="I2" s="12"/>
      <c r="J2" s="12"/>
      <c r="XX2" s="13"/>
    </row>
    <row r="3" spans="1:648" ht="30" customHeight="1" x14ac:dyDescent="0.4">
      <c r="A3" s="8">
        <v>5</v>
      </c>
      <c r="B3" s="94"/>
      <c r="C3" s="14"/>
      <c r="D3" s="15">
        <f>_xlfn.ISOWEEKNUM(D4)</f>
        <v>1</v>
      </c>
      <c r="E3" s="12"/>
      <c r="F3" s="12"/>
      <c r="G3" s="12"/>
      <c r="H3" s="12"/>
      <c r="I3" s="12"/>
      <c r="J3" s="12"/>
      <c r="XX3" s="16"/>
    </row>
    <row r="4" spans="1:648" ht="18" customHeight="1" x14ac:dyDescent="0.25">
      <c r="A4" s="8"/>
      <c r="B4" s="17"/>
      <c r="C4" s="18">
        <f>D4</f>
        <v>45656</v>
      </c>
      <c r="D4" s="19">
        <f>2+(A1+6366)*7</f>
        <v>45656</v>
      </c>
      <c r="E4" s="20">
        <f t="shared" ref="E4:J4" si="0">D4+1</f>
        <v>45657</v>
      </c>
      <c r="F4" s="20">
        <f t="shared" si="0"/>
        <v>45658</v>
      </c>
      <c r="G4" s="20">
        <f t="shared" si="0"/>
        <v>45659</v>
      </c>
      <c r="H4" s="20">
        <f t="shared" si="0"/>
        <v>45660</v>
      </c>
      <c r="I4" s="20">
        <f t="shared" si="0"/>
        <v>45661</v>
      </c>
      <c r="J4" s="20">
        <f t="shared" si="0"/>
        <v>45662</v>
      </c>
      <c r="BJ4" s="5"/>
      <c r="XX4" s="21"/>
    </row>
    <row r="5" spans="1:648" ht="36" customHeight="1" x14ac:dyDescent="0.25">
      <c r="B5" s="22"/>
      <c r="C5" s="23"/>
      <c r="D5" s="61" t="str">
        <f t="shared" ref="D5:E5" si="1">IF(ISNA(INDEX($FR$6:$FR$17,MATCH(D$4,$FS$6:$FS$17,0))),"",INDEX($FR$6:$FR$17,MATCH(D$4,$FS$6:$FS$17,0)))</f>
        <v/>
      </c>
      <c r="E5" s="61" t="str">
        <f t="shared" si="1"/>
        <v/>
      </c>
      <c r="F5" s="61" t="str">
        <f>IF(ISNA(INDEX($FR$6:$FR$17,MATCH(F$4,$FS$6:$FS$17,0))),"",INDEX($FR$6:$FR$17,MATCH(F$4,$FS$6:$FS$17,0)))</f>
        <v>Jour de l'An</v>
      </c>
      <c r="G5" s="61" t="str">
        <f t="shared" ref="G5:J5" si="2">IF(ISNA(INDEX($FR$6:$FR$17,MATCH(G$4,$FS$6:$FS$17,0))),"",INDEX($FR$6:$FR$17,MATCH(G$4,$FS$6:$FS$17,0)))</f>
        <v/>
      </c>
      <c r="H5" s="61" t="str">
        <f t="shared" si="2"/>
        <v/>
      </c>
      <c r="I5" s="61" t="str">
        <f t="shared" si="2"/>
        <v/>
      </c>
      <c r="J5" s="61" t="str">
        <f t="shared" si="2"/>
        <v/>
      </c>
      <c r="P5" s="24" t="s">
        <v>12</v>
      </c>
      <c r="BJ5" s="5"/>
      <c r="FR5" s="60"/>
      <c r="FS5" s="59">
        <f>YEAR($D$4)</f>
        <v>2024</v>
      </c>
      <c r="XX5" s="25"/>
    </row>
    <row r="6" spans="1:648" s="32" customFormat="1" ht="18" customHeight="1" x14ac:dyDescent="0.25">
      <c r="A6" s="26" t="s">
        <v>16</v>
      </c>
      <c r="B6" s="27">
        <v>0.16666666666666666</v>
      </c>
      <c r="C6" s="28"/>
      <c r="D6" s="29"/>
      <c r="E6" s="29"/>
      <c r="F6" s="30"/>
      <c r="G6" s="30"/>
      <c r="H6" s="30"/>
      <c r="I6" s="31"/>
      <c r="J6" s="31"/>
      <c r="P6" s="33" t="s">
        <v>19</v>
      </c>
      <c r="BJ6" s="34"/>
      <c r="BK6" s="35"/>
      <c r="FR6" s="34" t="s">
        <v>23</v>
      </c>
      <c r="FS6" s="35">
        <f>DATE($FS$5,1,1)</f>
        <v>45292</v>
      </c>
      <c r="XX6" s="36"/>
    </row>
    <row r="7" spans="1:648" s="32" customFormat="1" ht="18" customHeight="1" x14ac:dyDescent="0.25">
      <c r="A7" s="26"/>
      <c r="B7" s="27">
        <f>B6+1/24/2</f>
        <v>0.1875</v>
      </c>
      <c r="C7" s="28"/>
      <c r="D7" s="29"/>
      <c r="E7" s="29"/>
      <c r="F7" s="30"/>
      <c r="G7" s="30"/>
      <c r="H7" s="30"/>
      <c r="I7" s="31"/>
      <c r="J7" s="31"/>
      <c r="P7" s="37" t="s">
        <v>20</v>
      </c>
      <c r="BJ7" s="38"/>
      <c r="BK7" s="39"/>
      <c r="FR7" s="38" t="s">
        <v>24</v>
      </c>
      <c r="FS7" s="39">
        <f>ROUND(DATE($FS$5,4,MOD(234-11*MOD($FS$5,19),30))/7,)*7-5</f>
        <v>45383</v>
      </c>
      <c r="XX7" s="40"/>
    </row>
    <row r="8" spans="1:648" s="32" customFormat="1" ht="18" customHeight="1" x14ac:dyDescent="0.25">
      <c r="A8" s="26"/>
      <c r="B8" s="27">
        <f>B7+1/24/2</f>
        <v>0.20833333333333334</v>
      </c>
      <c r="C8" s="41"/>
      <c r="D8" s="42"/>
      <c r="E8" s="42"/>
      <c r="F8" s="43"/>
      <c r="G8" s="43"/>
      <c r="H8" s="43"/>
      <c r="I8" s="44"/>
      <c r="J8" s="44"/>
      <c r="P8" s="37" t="s">
        <v>21</v>
      </c>
      <c r="BJ8" s="38"/>
      <c r="BK8" s="39"/>
      <c r="FR8" s="38" t="s">
        <v>25</v>
      </c>
      <c r="FS8" s="39">
        <f>DATE($FS$5,5,1)</f>
        <v>45413</v>
      </c>
      <c r="XX8" s="45"/>
    </row>
    <row r="9" spans="1:648" s="32" customFormat="1" ht="18" customHeight="1" x14ac:dyDescent="0.25">
      <c r="A9" s="26"/>
      <c r="B9" s="27">
        <f t="shared" ref="B9:B42" si="3">B8+1/24/2</f>
        <v>0.22916666666666669</v>
      </c>
      <c r="C9" s="41"/>
      <c r="D9" s="42"/>
      <c r="E9" s="42"/>
      <c r="F9" s="43"/>
      <c r="G9" s="43"/>
      <c r="H9" s="43"/>
      <c r="I9" s="44"/>
      <c r="J9" s="44"/>
      <c r="K9"/>
      <c r="L9"/>
      <c r="M9"/>
      <c r="N9"/>
      <c r="O9"/>
      <c r="P9" s="37" t="s">
        <v>22</v>
      </c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BJ9" s="38"/>
      <c r="BK9" s="39"/>
      <c r="FR9" s="38" t="s">
        <v>26</v>
      </c>
      <c r="FS9" s="39">
        <f>DATE($FS$5,5,8)</f>
        <v>45420</v>
      </c>
      <c r="XX9" s="46"/>
    </row>
    <row r="10" spans="1:648" s="32" customFormat="1" ht="18" customHeight="1" x14ac:dyDescent="0.25">
      <c r="A10" s="26"/>
      <c r="B10" s="27">
        <f t="shared" si="3"/>
        <v>0.25</v>
      </c>
      <c r="C10" s="41"/>
      <c r="D10" s="42"/>
      <c r="E10" s="42"/>
      <c r="F10" s="43"/>
      <c r="G10" s="43"/>
      <c r="H10" s="43"/>
      <c r="I10" s="44"/>
      <c r="J10" s="44"/>
      <c r="K10"/>
      <c r="L10"/>
      <c r="M10"/>
      <c r="N10"/>
      <c r="O10"/>
      <c r="P10" s="37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BJ10" s="38"/>
      <c r="BK10" s="39"/>
      <c r="FR10" s="38" t="s">
        <v>27</v>
      </c>
      <c r="FS10" s="39">
        <f>ROUND(DATE($FS$5,4,MOD(234-11*MOD($FS$5,19),30))/7,)*7+33</f>
        <v>45421</v>
      </c>
      <c r="XX10" s="47"/>
    </row>
    <row r="11" spans="1:648" s="32" customFormat="1" ht="18" customHeight="1" x14ac:dyDescent="0.25">
      <c r="A11" s="26"/>
      <c r="B11" s="27">
        <f t="shared" si="3"/>
        <v>0.27083333333333331</v>
      </c>
      <c r="C11" s="41"/>
      <c r="D11" s="42"/>
      <c r="E11" s="42"/>
      <c r="F11" s="43"/>
      <c r="G11" s="43"/>
      <c r="H11" s="43"/>
      <c r="I11" s="44"/>
      <c r="J11" s="44"/>
      <c r="K11"/>
      <c r="L11"/>
      <c r="M11"/>
      <c r="N11"/>
      <c r="O11"/>
      <c r="P11" s="37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BJ11" s="38"/>
      <c r="BK11" s="39"/>
      <c r="FR11" s="38" t="s">
        <v>28</v>
      </c>
      <c r="FS11" s="39">
        <f>ROUND(DATE($FS$5,4,MOD(234-11*MOD($FS$5,19),30))/7,)*7+44</f>
        <v>45432</v>
      </c>
      <c r="XX11" s="48"/>
    </row>
    <row r="12" spans="1:648" s="32" customFormat="1" ht="18" customHeight="1" x14ac:dyDescent="0.25">
      <c r="A12" s="26"/>
      <c r="B12" s="27">
        <f t="shared" si="3"/>
        <v>0.29166666666666663</v>
      </c>
      <c r="C12" s="41"/>
      <c r="D12" s="42"/>
      <c r="E12" s="42"/>
      <c r="F12" s="43"/>
      <c r="G12" s="43"/>
      <c r="H12" s="43"/>
      <c r="I12" s="44"/>
      <c r="J12" s="44"/>
      <c r="P12" s="37"/>
      <c r="BJ12" s="38"/>
      <c r="BK12" s="39"/>
      <c r="FR12" s="38" t="s">
        <v>29</v>
      </c>
      <c r="FS12" s="39">
        <f>DATE($FS$5,7,14)</f>
        <v>45487</v>
      </c>
    </row>
    <row r="13" spans="1:648" s="32" customFormat="1" ht="18" customHeight="1" x14ac:dyDescent="0.25">
      <c r="A13" s="26"/>
      <c r="B13" s="27">
        <f t="shared" si="3"/>
        <v>0.31249999999999994</v>
      </c>
      <c r="C13" s="41"/>
      <c r="D13" s="42"/>
      <c r="E13" s="42"/>
      <c r="F13" s="43"/>
      <c r="G13" s="43"/>
      <c r="H13" s="43"/>
      <c r="I13" s="44"/>
      <c r="J13" s="44"/>
      <c r="P13" s="37"/>
      <c r="BJ13" s="38"/>
      <c r="BK13" s="39"/>
      <c r="FR13" s="38" t="s">
        <v>30</v>
      </c>
      <c r="FS13" s="39">
        <f>DATE($FS$5,8,15)</f>
        <v>45519</v>
      </c>
    </row>
    <row r="14" spans="1:648" s="32" customFormat="1" ht="18" customHeight="1" x14ac:dyDescent="0.25">
      <c r="A14" s="26"/>
      <c r="B14" s="27">
        <f t="shared" si="3"/>
        <v>0.33333333333333326</v>
      </c>
      <c r="C14" s="41"/>
      <c r="D14" s="42"/>
      <c r="E14" s="42"/>
      <c r="F14" s="43"/>
      <c r="G14" s="43"/>
      <c r="H14" s="43"/>
      <c r="I14" s="44"/>
      <c r="J14" s="44"/>
      <c r="P14" s="37"/>
      <c r="BJ14" s="38"/>
      <c r="BK14" s="39"/>
      <c r="FR14" s="38" t="s">
        <v>31</v>
      </c>
      <c r="FS14" s="39">
        <f>DATE($FS$5,11,1)</f>
        <v>45597</v>
      </c>
    </row>
    <row r="15" spans="1:648" s="32" customFormat="1" ht="18" customHeight="1" x14ac:dyDescent="0.25">
      <c r="A15" s="26"/>
      <c r="B15" s="27">
        <f t="shared" si="3"/>
        <v>0.35416666666666657</v>
      </c>
      <c r="C15" s="41"/>
      <c r="D15" s="42"/>
      <c r="E15" s="42"/>
      <c r="F15" s="43"/>
      <c r="G15" s="43"/>
      <c r="H15" s="43"/>
      <c r="I15" s="44"/>
      <c r="J15" s="44"/>
      <c r="K15"/>
      <c r="L15"/>
      <c r="M15"/>
      <c r="N15"/>
      <c r="O15"/>
      <c r="P15" s="49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BJ15" s="38"/>
      <c r="BK15" s="39"/>
      <c r="FR15" s="38" t="s">
        <v>32</v>
      </c>
      <c r="FS15" s="39">
        <f>DATE($FS$5,11,11)</f>
        <v>45607</v>
      </c>
    </row>
    <row r="16" spans="1:648" s="32" customFormat="1" ht="18" customHeight="1" x14ac:dyDescent="0.25">
      <c r="A16" s="26"/>
      <c r="B16" s="27">
        <f t="shared" si="3"/>
        <v>0.37499999999999989</v>
      </c>
      <c r="C16" s="41"/>
      <c r="D16" s="42"/>
      <c r="E16" s="42"/>
      <c r="F16" s="43"/>
      <c r="G16" s="43"/>
      <c r="H16" s="43"/>
      <c r="I16" s="44"/>
      <c r="J16" s="44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BJ16" s="38"/>
      <c r="BK16" s="39"/>
      <c r="FR16" s="38" t="s">
        <v>33</v>
      </c>
      <c r="FS16" s="39">
        <f>DATE($FS$5,12,25)</f>
        <v>45651</v>
      </c>
    </row>
    <row r="17" spans="1:175" s="32" customFormat="1" ht="18" customHeight="1" x14ac:dyDescent="0.25">
      <c r="A17" s="26"/>
      <c r="B17" s="27">
        <f t="shared" si="3"/>
        <v>0.3958333333333332</v>
      </c>
      <c r="C17" s="41"/>
      <c r="D17" s="42"/>
      <c r="E17" s="42"/>
      <c r="F17" s="43"/>
      <c r="G17" s="43"/>
      <c r="H17" s="43"/>
      <c r="I17" s="44"/>
      <c r="J17" s="44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BJ17" s="50"/>
      <c r="BK17" s="51"/>
      <c r="FR17" s="50" t="s">
        <v>23</v>
      </c>
      <c r="FS17" s="51">
        <f>DATE($FS$5+1,1,1)</f>
        <v>45658</v>
      </c>
    </row>
    <row r="18" spans="1:175" s="32" customFormat="1" ht="18" customHeight="1" x14ac:dyDescent="0.25">
      <c r="A18" s="26"/>
      <c r="B18" s="27">
        <f t="shared" si="3"/>
        <v>0.41666666666666652</v>
      </c>
      <c r="C18" s="41"/>
      <c r="D18" s="42"/>
      <c r="E18" s="42"/>
      <c r="F18" s="43"/>
      <c r="G18" s="43"/>
      <c r="H18" s="43"/>
      <c r="I18" s="44"/>
      <c r="J18" s="44"/>
    </row>
    <row r="19" spans="1:175" s="32" customFormat="1" ht="18" customHeight="1" x14ac:dyDescent="0.25">
      <c r="A19" s="26"/>
      <c r="B19" s="27">
        <f t="shared" si="3"/>
        <v>0.43749999999999983</v>
      </c>
      <c r="C19" s="41"/>
      <c r="D19" s="42"/>
      <c r="E19" s="42"/>
      <c r="F19" s="43"/>
      <c r="G19" s="43"/>
      <c r="H19" s="43"/>
      <c r="I19" s="44"/>
      <c r="J19" s="44"/>
    </row>
    <row r="20" spans="1:175" s="32" customFormat="1" ht="18" customHeight="1" x14ac:dyDescent="0.25">
      <c r="A20" s="26"/>
      <c r="B20" s="27">
        <f t="shared" si="3"/>
        <v>0.45833333333333315</v>
      </c>
      <c r="C20" s="41"/>
      <c r="D20" s="42"/>
      <c r="E20" s="42"/>
      <c r="F20" s="43"/>
      <c r="G20" s="43"/>
      <c r="H20" s="43"/>
      <c r="I20" s="44"/>
      <c r="J20" s="44"/>
    </row>
    <row r="21" spans="1:175" s="32" customFormat="1" ht="18" customHeight="1" x14ac:dyDescent="0.25">
      <c r="A21" s="26"/>
      <c r="B21" s="27">
        <f t="shared" si="3"/>
        <v>0.47916666666666646</v>
      </c>
      <c r="C21" s="41"/>
      <c r="D21" s="42"/>
      <c r="E21" s="42"/>
      <c r="F21" s="43"/>
      <c r="G21" s="43"/>
      <c r="H21" s="43"/>
      <c r="I21" s="44"/>
      <c r="J21" s="44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</row>
    <row r="22" spans="1:175" s="32" customFormat="1" ht="18" customHeight="1" x14ac:dyDescent="0.25">
      <c r="A22" s="26"/>
      <c r="B22" s="27">
        <f t="shared" si="3"/>
        <v>0.49999999999999978</v>
      </c>
      <c r="C22" s="41"/>
      <c r="D22" s="42"/>
      <c r="E22" s="42"/>
      <c r="F22" s="43"/>
      <c r="G22" s="43"/>
      <c r="H22" s="43"/>
      <c r="I22" s="44"/>
      <c r="J22" s="44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</row>
    <row r="23" spans="1:175" s="32" customFormat="1" ht="18" customHeight="1" x14ac:dyDescent="0.25">
      <c r="A23" s="26"/>
      <c r="B23" s="27">
        <f t="shared" si="3"/>
        <v>0.52083333333333315</v>
      </c>
      <c r="C23" s="41"/>
      <c r="D23" s="42"/>
      <c r="E23" s="42"/>
      <c r="F23" s="43"/>
      <c r="G23" s="43"/>
      <c r="H23" s="43"/>
      <c r="I23" s="44"/>
      <c r="J23" s="44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</row>
    <row r="24" spans="1:175" s="32" customFormat="1" ht="18" customHeight="1" x14ac:dyDescent="0.25">
      <c r="A24" s="26"/>
      <c r="B24" s="27">
        <f t="shared" si="3"/>
        <v>0.54166666666666652</v>
      </c>
      <c r="C24" s="41"/>
      <c r="D24" s="42"/>
      <c r="E24" s="42"/>
      <c r="F24" s="43"/>
      <c r="G24" s="43"/>
      <c r="H24" s="43"/>
      <c r="I24" s="44"/>
      <c r="J24" s="44"/>
    </row>
    <row r="25" spans="1:175" s="32" customFormat="1" ht="18" customHeight="1" x14ac:dyDescent="0.25">
      <c r="A25" s="26"/>
      <c r="B25" s="27">
        <f t="shared" si="3"/>
        <v>0.56249999999999989</v>
      </c>
      <c r="C25" s="41"/>
      <c r="D25" s="42"/>
      <c r="E25" s="42"/>
      <c r="F25" s="43"/>
      <c r="G25" s="43"/>
      <c r="H25" s="43"/>
      <c r="I25" s="44"/>
      <c r="J25" s="44"/>
    </row>
    <row r="26" spans="1:175" s="32" customFormat="1" ht="18" customHeight="1" x14ac:dyDescent="0.25">
      <c r="A26" s="26"/>
      <c r="B26" s="27">
        <f t="shared" si="3"/>
        <v>0.58333333333333326</v>
      </c>
      <c r="C26" s="41"/>
      <c r="D26" s="42"/>
      <c r="E26" s="42"/>
      <c r="F26" s="43"/>
      <c r="G26" s="43"/>
      <c r="H26" s="43"/>
      <c r="I26" s="44"/>
      <c r="J26" s="44"/>
    </row>
    <row r="27" spans="1:175" s="32" customFormat="1" ht="18" customHeight="1" x14ac:dyDescent="0.25">
      <c r="A27" s="26"/>
      <c r="B27" s="27">
        <f t="shared" si="3"/>
        <v>0.60416666666666663</v>
      </c>
      <c r="C27" s="41"/>
      <c r="D27" s="42"/>
      <c r="E27" s="42"/>
      <c r="F27" s="43"/>
      <c r="G27" s="43"/>
      <c r="H27" s="43"/>
      <c r="I27" s="44"/>
      <c r="J27" s="44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</row>
    <row r="28" spans="1:175" s="32" customFormat="1" ht="18" customHeight="1" x14ac:dyDescent="0.25">
      <c r="A28" s="26"/>
      <c r="B28" s="27">
        <f t="shared" si="3"/>
        <v>0.625</v>
      </c>
      <c r="C28" s="41"/>
      <c r="D28" s="42"/>
      <c r="E28" s="42"/>
      <c r="F28" s="43"/>
      <c r="G28" s="43"/>
      <c r="H28" s="43"/>
      <c r="I28" s="44"/>
      <c r="J28" s="44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</row>
    <row r="29" spans="1:175" s="32" customFormat="1" ht="18" customHeight="1" x14ac:dyDescent="0.25">
      <c r="A29" s="26"/>
      <c r="B29" s="27">
        <f t="shared" si="3"/>
        <v>0.64583333333333337</v>
      </c>
      <c r="C29" s="41"/>
      <c r="D29" s="42"/>
      <c r="E29" s="42"/>
      <c r="F29" s="43"/>
      <c r="G29" s="43"/>
      <c r="H29" s="43"/>
      <c r="I29" s="44"/>
      <c r="J29" s="44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</row>
    <row r="30" spans="1:175" s="32" customFormat="1" ht="18" customHeight="1" x14ac:dyDescent="0.25">
      <c r="A30" s="26"/>
      <c r="B30" s="27">
        <f t="shared" si="3"/>
        <v>0.66666666666666674</v>
      </c>
      <c r="C30" s="41"/>
      <c r="D30" s="42"/>
      <c r="E30" s="42"/>
      <c r="F30" s="43"/>
      <c r="G30" s="43"/>
      <c r="H30" s="43"/>
      <c r="I30" s="44"/>
      <c r="J30" s="44"/>
    </row>
    <row r="31" spans="1:175" ht="18" customHeight="1" x14ac:dyDescent="0.25">
      <c r="A31" s="26"/>
      <c r="B31" s="27">
        <f t="shared" si="3"/>
        <v>0.68750000000000011</v>
      </c>
      <c r="C31" s="41"/>
      <c r="D31" s="42"/>
      <c r="E31" s="42"/>
      <c r="F31" s="43"/>
      <c r="G31" s="43"/>
      <c r="H31" s="43"/>
      <c r="I31" s="44"/>
      <c r="J31" s="44"/>
      <c r="K31" s="32"/>
      <c r="L31" s="32"/>
      <c r="M31" s="32"/>
      <c r="N31" s="32"/>
      <c r="O31" s="32"/>
      <c r="P31" s="32"/>
      <c r="Q31" s="32"/>
      <c r="R31" s="32"/>
      <c r="S31" s="32"/>
      <c r="T31" s="32"/>
      <c r="U31" s="32"/>
      <c r="V31" s="32"/>
      <c r="W31" s="32"/>
      <c r="X31" s="32"/>
      <c r="Y31" s="32"/>
      <c r="Z31" s="32"/>
      <c r="AA31" s="32"/>
      <c r="AB31" s="32"/>
      <c r="AC31" s="32"/>
      <c r="AD31" s="32"/>
      <c r="AE31" s="32"/>
      <c r="AF31" s="32"/>
      <c r="AG31" s="32"/>
      <c r="AH31" s="32"/>
      <c r="AI31" s="32"/>
      <c r="BJ31" s="32"/>
      <c r="BK31" s="32"/>
    </row>
    <row r="32" spans="1:175" ht="18" customHeight="1" x14ac:dyDescent="0.25">
      <c r="A32" s="26"/>
      <c r="B32" s="27">
        <f t="shared" si="3"/>
        <v>0.70833333333333348</v>
      </c>
      <c r="C32" s="41"/>
      <c r="D32" s="42"/>
      <c r="E32" s="42"/>
      <c r="F32" s="43"/>
      <c r="G32" s="43"/>
      <c r="H32" s="43"/>
      <c r="I32" s="44"/>
      <c r="J32" s="44"/>
      <c r="M32" s="32"/>
      <c r="N32" s="32"/>
      <c r="O32" s="32"/>
      <c r="P32" s="32"/>
      <c r="Q32" s="32"/>
      <c r="R32" s="32"/>
      <c r="S32" s="32"/>
      <c r="T32" s="32"/>
      <c r="U32" s="32"/>
      <c r="V32" s="32"/>
      <c r="W32" s="32"/>
      <c r="X32" s="32"/>
      <c r="Y32" s="32"/>
      <c r="Z32" s="32"/>
      <c r="AA32" s="32"/>
      <c r="AB32" s="32"/>
      <c r="AC32" s="32"/>
      <c r="AD32" s="32"/>
      <c r="AE32" s="32"/>
      <c r="AF32" s="32"/>
      <c r="AG32" s="32"/>
      <c r="AH32" s="32"/>
      <c r="AI32" s="32"/>
    </row>
    <row r="33" spans="1:10" ht="18" customHeight="1" x14ac:dyDescent="0.25">
      <c r="A33" s="26"/>
      <c r="B33" s="27">
        <f t="shared" si="3"/>
        <v>0.72916666666666685</v>
      </c>
      <c r="C33" s="41"/>
      <c r="D33" s="42"/>
      <c r="E33" s="42"/>
      <c r="F33" s="43"/>
      <c r="G33" s="43"/>
      <c r="H33" s="43"/>
      <c r="I33" s="44"/>
      <c r="J33" s="44"/>
    </row>
    <row r="34" spans="1:10" ht="18" customHeight="1" x14ac:dyDescent="0.25">
      <c r="A34" s="26"/>
      <c r="B34" s="27">
        <f t="shared" si="3"/>
        <v>0.75000000000000022</v>
      </c>
      <c r="C34" s="41"/>
      <c r="D34" s="42"/>
      <c r="E34" s="42"/>
      <c r="F34" s="43"/>
      <c r="G34" s="43"/>
      <c r="H34" s="43"/>
      <c r="I34" s="44"/>
      <c r="J34" s="44"/>
    </row>
    <row r="35" spans="1:10" ht="18" customHeight="1" x14ac:dyDescent="0.25">
      <c r="A35" s="26"/>
      <c r="B35" s="27">
        <f t="shared" si="3"/>
        <v>0.77083333333333359</v>
      </c>
      <c r="C35" s="41"/>
      <c r="D35" s="42"/>
      <c r="E35" s="42"/>
      <c r="F35" s="43"/>
      <c r="G35" s="43"/>
      <c r="H35" s="43"/>
      <c r="I35" s="44"/>
      <c r="J35" s="44"/>
    </row>
    <row r="36" spans="1:10" ht="18" customHeight="1" x14ac:dyDescent="0.25">
      <c r="A36" s="26"/>
      <c r="B36" s="27">
        <f t="shared" si="3"/>
        <v>0.79166666666666696</v>
      </c>
      <c r="C36" s="41"/>
      <c r="D36" s="42"/>
      <c r="E36" s="42"/>
      <c r="F36" s="43"/>
      <c r="G36" s="43"/>
      <c r="H36" s="43"/>
      <c r="I36" s="44"/>
      <c r="J36" s="44"/>
    </row>
    <row r="37" spans="1:10" ht="18" customHeight="1" x14ac:dyDescent="0.25">
      <c r="A37" s="26"/>
      <c r="B37" s="27">
        <f t="shared" si="3"/>
        <v>0.81250000000000033</v>
      </c>
      <c r="C37" s="41"/>
      <c r="D37" s="42"/>
      <c r="E37" s="42"/>
      <c r="F37" s="43"/>
      <c r="G37" s="43"/>
      <c r="H37" s="43"/>
      <c r="I37" s="44"/>
      <c r="J37" s="44"/>
    </row>
    <row r="38" spans="1:10" ht="15.75" x14ac:dyDescent="0.25">
      <c r="A38" s="26"/>
      <c r="B38" s="27">
        <f t="shared" si="3"/>
        <v>0.8333333333333337</v>
      </c>
      <c r="C38" s="41"/>
      <c r="D38" s="42"/>
      <c r="E38" s="42"/>
      <c r="F38" s="43"/>
      <c r="G38" s="43"/>
      <c r="H38" s="43"/>
      <c r="I38" s="44"/>
      <c r="J38" s="44"/>
    </row>
    <row r="39" spans="1:10" ht="15.75" x14ac:dyDescent="0.25">
      <c r="A39" s="26"/>
      <c r="B39" s="27">
        <f t="shared" si="3"/>
        <v>0.85416666666666707</v>
      </c>
      <c r="C39" s="41"/>
      <c r="D39" s="42"/>
      <c r="E39" s="42"/>
      <c r="F39" s="43"/>
      <c r="G39" s="43"/>
      <c r="H39" s="43"/>
      <c r="I39" s="44"/>
      <c r="J39" s="44"/>
    </row>
    <row r="40" spans="1:10" ht="15.75" x14ac:dyDescent="0.25">
      <c r="A40" s="26"/>
      <c r="B40" s="27">
        <f t="shared" si="3"/>
        <v>0.87500000000000044</v>
      </c>
      <c r="C40" s="41"/>
      <c r="D40" s="42"/>
      <c r="E40" s="42"/>
      <c r="F40" s="43"/>
      <c r="G40" s="43"/>
      <c r="H40" s="43"/>
      <c r="I40" s="44"/>
      <c r="J40" s="44"/>
    </row>
    <row r="41" spans="1:10" ht="15.75" x14ac:dyDescent="0.25">
      <c r="A41" s="26"/>
      <c r="B41" s="27">
        <f t="shared" si="3"/>
        <v>0.89583333333333381</v>
      </c>
      <c r="C41" s="41"/>
      <c r="D41" s="42"/>
      <c r="E41" s="42"/>
      <c r="F41" s="43"/>
      <c r="G41" s="43"/>
      <c r="H41" s="43"/>
      <c r="I41" s="44"/>
      <c r="J41" s="44"/>
    </row>
    <row r="42" spans="1:10" ht="15.75" x14ac:dyDescent="0.25">
      <c r="A42" s="26"/>
      <c r="B42" s="27">
        <f t="shared" si="3"/>
        <v>0.91666666666666718</v>
      </c>
      <c r="C42" s="41"/>
      <c r="D42" s="42"/>
      <c r="E42" s="42"/>
      <c r="F42" s="43"/>
      <c r="G42" s="43"/>
      <c r="H42" s="43"/>
      <c r="I42" s="44"/>
      <c r="J42" s="44"/>
    </row>
    <row r="100" spans="12:12" x14ac:dyDescent="0.25">
      <c r="L100" s="52"/>
    </row>
    <row r="522" spans="2:2" x14ac:dyDescent="0.25">
      <c r="B522" t="s">
        <v>13</v>
      </c>
    </row>
    <row r="523" spans="2:2" x14ac:dyDescent="0.25">
      <c r="B523" t="s">
        <v>14</v>
      </c>
    </row>
    <row r="524" spans="2:2" x14ac:dyDescent="0.25">
      <c r="B524" t="s">
        <v>15</v>
      </c>
    </row>
  </sheetData>
  <conditionalFormatting sqref="D6:J42">
    <cfRule type="expression" dxfId="6" priority="3">
      <formula>OR(WEEKDAY(D$5)=1,WEEKDAY(D$5)=7,COUNTIF(Ferie,DATE(YEAR(D$5),MONTH(D$5),DAY(D$5)))&gt;0)</formula>
    </cfRule>
    <cfRule type="expression" dxfId="5" priority="4">
      <formula>MOD(ROW(),2)</formula>
    </cfRule>
  </conditionalFormatting>
  <conditionalFormatting sqref="C6:C42">
    <cfRule type="expression" dxfId="4" priority="2">
      <formula>MOD(1+ROW(),2)</formula>
    </cfRule>
  </conditionalFormatting>
  <conditionalFormatting sqref="B6:B42">
    <cfRule type="expression" dxfId="3" priority="1">
      <formula>MOD(1+ROW(),2)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49" r:id="rId4" name="ComboBox2">
          <controlPr defaultSize="0" autoLine="0" r:id="rId5">
            <anchor moveWithCells="1">
              <from>
                <xdr:col>3</xdr:col>
                <xdr:colOff>533400</xdr:colOff>
                <xdr:row>1</xdr:row>
                <xdr:rowOff>333375</xdr:rowOff>
              </from>
              <to>
                <xdr:col>4</xdr:col>
                <xdr:colOff>133350</xdr:colOff>
                <xdr:row>2</xdr:row>
                <xdr:rowOff>123825</xdr:rowOff>
              </to>
            </anchor>
          </controlPr>
        </control>
      </mc:Choice>
      <mc:Fallback>
        <control shapeId="2049" r:id="rId4" name="ComboBox2"/>
      </mc:Fallback>
    </mc:AlternateContent>
    <mc:AlternateContent xmlns:mc="http://schemas.openxmlformats.org/markup-compatibility/2006">
      <mc:Choice Requires="x14">
        <control shapeId="2053" r:id="rId6" name="CommandButton3">
          <controlPr defaultSize="0" autoLine="0" r:id="rId7">
            <anchor moveWithCells="1">
              <from>
                <xdr:col>1</xdr:col>
                <xdr:colOff>333375</xdr:colOff>
                <xdr:row>1</xdr:row>
                <xdr:rowOff>361950</xdr:rowOff>
              </from>
              <to>
                <xdr:col>1</xdr:col>
                <xdr:colOff>1266825</xdr:colOff>
                <xdr:row>2</xdr:row>
                <xdr:rowOff>180975</xdr:rowOff>
              </to>
            </anchor>
          </controlPr>
        </control>
      </mc:Choice>
      <mc:Fallback>
        <control shapeId="2053" r:id="rId6" name="CommandButton3"/>
      </mc:Fallback>
    </mc:AlternateContent>
    <mc:AlternateContent xmlns:mc="http://schemas.openxmlformats.org/markup-compatibility/2006">
      <mc:Choice Requires="x14">
        <control shapeId="2054" r:id="rId8" name="-1">
          <controlPr defaultSize="0" print="0" autoFill="0" autoPict="0" macro="[0]!Feuil2.Clic_Mois">
            <anchor moveWithCells="1" sizeWithCells="1">
              <from>
                <xdr:col>1</xdr:col>
                <xdr:colOff>542925</xdr:colOff>
                <xdr:row>1</xdr:row>
                <xdr:rowOff>57150</xdr:rowOff>
              </from>
              <to>
                <xdr:col>1</xdr:col>
                <xdr:colOff>828675</xdr:colOff>
                <xdr:row>1</xdr:row>
                <xdr:rowOff>295275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5" r:id="rId9" name="+1">
          <controlPr defaultSize="0" print="0" autoFill="0" autoPict="0" macro="[0]!Feuil2.Clic_Mois">
            <anchor moveWithCells="1" sizeWithCells="1">
              <from>
                <xdr:col>1</xdr:col>
                <xdr:colOff>838200</xdr:colOff>
                <xdr:row>1</xdr:row>
                <xdr:rowOff>57150</xdr:rowOff>
              </from>
              <to>
                <xdr:col>1</xdr:col>
                <xdr:colOff>1123950</xdr:colOff>
                <xdr:row>1</xdr:row>
                <xdr:rowOff>295275</xdr:rowOff>
              </to>
            </anchor>
          </controlPr>
        </control>
      </mc:Choice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AA0CE5-0457-4627-AD32-BE6DD1CA5DFB}">
  <sheetPr codeName="Feuil3"/>
  <dimension ref="A1:AS52"/>
  <sheetViews>
    <sheetView showGridLines="0" showRowColHeaders="0" tabSelected="1" zoomScaleNormal="100" workbookViewId="0">
      <pane xSplit="3" ySplit="3" topLeftCell="D4" activePane="bottomRight" state="frozen"/>
      <selection pane="topRight" activeCell="D1" sqref="D1"/>
      <selection pane="bottomLeft" activeCell="A4" sqref="A4"/>
      <selection pane="bottomRight" activeCell="A3" sqref="A3"/>
    </sheetView>
  </sheetViews>
  <sheetFormatPr baseColWidth="10" defaultRowHeight="15" x14ac:dyDescent="0.25"/>
  <cols>
    <col min="1" max="1" width="1.140625" customWidth="1"/>
    <col min="2" max="2" width="21.5703125" customWidth="1"/>
    <col min="3" max="3" width="5.5703125" customWidth="1"/>
    <col min="4" max="4" width="4.5703125" style="64" customWidth="1"/>
    <col min="5" max="5" width="4.5703125" style="4" customWidth="1"/>
    <col min="6" max="6" width="4.5703125" style="64" customWidth="1"/>
    <col min="7" max="7" width="4.5703125" style="4" customWidth="1"/>
    <col min="8" max="8" width="4.5703125" style="64" customWidth="1"/>
    <col min="9" max="9" width="4.5703125" customWidth="1"/>
    <col min="10" max="10" width="4.5703125" style="64" customWidth="1"/>
    <col min="11" max="11" width="4.5703125" style="4" customWidth="1"/>
    <col min="12" max="40" width="4.5703125" customWidth="1"/>
    <col min="41" max="42" width="10.85546875" customWidth="1"/>
  </cols>
  <sheetData>
    <row r="1" spans="1:45" ht="5.45" customHeight="1" x14ac:dyDescent="0.25">
      <c r="A1" s="4">
        <v>106</v>
      </c>
    </row>
    <row r="2" spans="1:45" ht="36" customHeight="1" x14ac:dyDescent="0.25">
      <c r="B2" s="91">
        <f>YEAR(B4)</f>
        <v>2024</v>
      </c>
      <c r="C2" s="65">
        <f>MONTH(B4)</f>
        <v>11</v>
      </c>
      <c r="D2" s="66">
        <f>DAY(DATE(B2,C2+1,0))</f>
        <v>30</v>
      </c>
      <c r="E2" s="67"/>
      <c r="F2" s="68"/>
      <c r="G2" s="67"/>
      <c r="H2" s="68"/>
      <c r="I2" s="69"/>
      <c r="J2" s="68"/>
      <c r="K2" s="67"/>
      <c r="L2" s="69"/>
      <c r="M2" s="69"/>
      <c r="N2" s="69"/>
      <c r="O2" s="69"/>
      <c r="P2" s="69"/>
      <c r="Q2" s="69"/>
      <c r="R2" s="69"/>
      <c r="S2" s="69"/>
      <c r="T2" s="69"/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  <c r="AJ2" s="69"/>
      <c r="AK2" s="69"/>
      <c r="AL2" s="69"/>
      <c r="AM2" s="69"/>
      <c r="AN2" s="69"/>
    </row>
    <row r="3" spans="1:45" s="70" customFormat="1" ht="37.15" customHeight="1" x14ac:dyDescent="0.3">
      <c r="A3" s="4"/>
      <c r="B3" s="93">
        <f>B4</f>
        <v>45597</v>
      </c>
      <c r="C3" s="92" t="s">
        <v>37</v>
      </c>
      <c r="D3" s="89">
        <v>0.16666666666666666</v>
      </c>
      <c r="E3" s="90">
        <f>D3+1/48</f>
        <v>0.1875</v>
      </c>
      <c r="F3" s="90">
        <f t="shared" ref="F3:AC3" si="0">E3+1/48</f>
        <v>0.20833333333333334</v>
      </c>
      <c r="G3" s="90">
        <f t="shared" si="0"/>
        <v>0.22916666666666669</v>
      </c>
      <c r="H3" s="90">
        <f t="shared" si="0"/>
        <v>0.25</v>
      </c>
      <c r="I3" s="90">
        <f t="shared" si="0"/>
        <v>0.27083333333333331</v>
      </c>
      <c r="J3" s="90">
        <f t="shared" si="0"/>
        <v>0.29166666666666663</v>
      </c>
      <c r="K3" s="90">
        <f t="shared" si="0"/>
        <v>0.31249999999999994</v>
      </c>
      <c r="L3" s="90">
        <f t="shared" si="0"/>
        <v>0.33333333333333326</v>
      </c>
      <c r="M3" s="90">
        <f t="shared" si="0"/>
        <v>0.35416666666666657</v>
      </c>
      <c r="N3" s="90">
        <f t="shared" si="0"/>
        <v>0.37499999999999989</v>
      </c>
      <c r="O3" s="90">
        <f t="shared" si="0"/>
        <v>0.3958333333333332</v>
      </c>
      <c r="P3" s="90">
        <f t="shared" si="0"/>
        <v>0.41666666666666652</v>
      </c>
      <c r="Q3" s="90">
        <f t="shared" si="0"/>
        <v>0.43749999999999983</v>
      </c>
      <c r="R3" s="90">
        <f t="shared" si="0"/>
        <v>0.45833333333333315</v>
      </c>
      <c r="S3" s="90">
        <f t="shared" si="0"/>
        <v>0.47916666666666646</v>
      </c>
      <c r="T3" s="90">
        <f t="shared" si="0"/>
        <v>0.49999999999999978</v>
      </c>
      <c r="U3" s="90">
        <f t="shared" si="0"/>
        <v>0.52083333333333315</v>
      </c>
      <c r="V3" s="90">
        <f t="shared" si="0"/>
        <v>0.54166666666666652</v>
      </c>
      <c r="W3" s="90">
        <f t="shared" si="0"/>
        <v>0.56249999999999989</v>
      </c>
      <c r="X3" s="90">
        <f t="shared" si="0"/>
        <v>0.58333333333333326</v>
      </c>
      <c r="Y3" s="90">
        <f t="shared" si="0"/>
        <v>0.60416666666666663</v>
      </c>
      <c r="Z3" s="90">
        <f t="shared" si="0"/>
        <v>0.625</v>
      </c>
      <c r="AA3" s="90">
        <f t="shared" si="0"/>
        <v>0.64583333333333337</v>
      </c>
      <c r="AB3" s="90">
        <f t="shared" si="0"/>
        <v>0.66666666666666674</v>
      </c>
      <c r="AC3" s="90">
        <f t="shared" si="0"/>
        <v>0.68750000000000011</v>
      </c>
      <c r="AD3" s="90">
        <f t="shared" ref="AD3" si="1">AC3+1/48</f>
        <v>0.70833333333333348</v>
      </c>
      <c r="AE3" s="90">
        <f t="shared" ref="AE3" si="2">AD3+1/48</f>
        <v>0.72916666666666685</v>
      </c>
      <c r="AF3" s="90">
        <f t="shared" ref="AF3" si="3">AE3+1/48</f>
        <v>0.75000000000000022</v>
      </c>
      <c r="AG3" s="90">
        <f t="shared" ref="AG3" si="4">AF3+1/48</f>
        <v>0.77083333333333359</v>
      </c>
      <c r="AH3" s="90">
        <f t="shared" ref="AH3" si="5">AG3+1/48</f>
        <v>0.79166666666666696</v>
      </c>
      <c r="AI3" s="90">
        <f t="shared" ref="AI3" si="6">AH3+1/48</f>
        <v>0.81250000000000033</v>
      </c>
      <c r="AJ3" s="90">
        <f t="shared" ref="AJ3" si="7">AI3+1/48</f>
        <v>0.8333333333333337</v>
      </c>
      <c r="AK3" s="90">
        <f t="shared" ref="AK3" si="8">AJ3+1/48</f>
        <v>0.85416666666666707</v>
      </c>
      <c r="AL3" s="90">
        <f t="shared" ref="AL3" si="9">AK3+1/48</f>
        <v>0.87500000000000044</v>
      </c>
      <c r="AM3" s="90">
        <f t="shared" ref="AM3" si="10">AL3+1/48</f>
        <v>0.89583333333333381</v>
      </c>
      <c r="AN3" s="90">
        <f t="shared" ref="AN3" si="11">AM3+1/48</f>
        <v>0.91666666666666718</v>
      </c>
      <c r="AO3"/>
      <c r="AQ3" s="71"/>
      <c r="AR3" s="71"/>
      <c r="AS3" s="71"/>
    </row>
    <row r="4" spans="1:45" ht="24" customHeight="1" x14ac:dyDescent="0.25">
      <c r="B4" s="72">
        <f>EDATE(42370,A1)</f>
        <v>45597</v>
      </c>
      <c r="C4" s="114">
        <f>_xlfn.ISOWEEKNUM(B4)</f>
        <v>44</v>
      </c>
      <c r="D4" s="73"/>
      <c r="E4" s="74"/>
      <c r="F4" s="75"/>
      <c r="G4" s="74"/>
      <c r="H4" s="75"/>
      <c r="I4" s="74"/>
      <c r="J4" s="75"/>
      <c r="K4" s="74"/>
      <c r="L4" s="75"/>
      <c r="M4" s="75"/>
      <c r="N4" s="75"/>
      <c r="O4" s="75"/>
      <c r="P4" s="75"/>
      <c r="Q4" s="75"/>
      <c r="R4" s="75"/>
      <c r="S4" s="75"/>
      <c r="T4" s="75"/>
      <c r="U4" s="75"/>
      <c r="V4" s="75"/>
      <c r="W4" s="75"/>
      <c r="X4" s="75"/>
      <c r="Y4" s="75"/>
      <c r="Z4" s="75"/>
      <c r="AA4" s="75"/>
      <c r="AB4" s="75"/>
      <c r="AC4" s="75"/>
      <c r="AD4" s="75"/>
      <c r="AE4" s="75"/>
      <c r="AF4" s="75"/>
      <c r="AG4" s="75"/>
      <c r="AH4" s="75"/>
      <c r="AI4" s="75"/>
      <c r="AJ4" s="75"/>
      <c r="AK4" s="75"/>
      <c r="AL4" s="75"/>
      <c r="AM4" s="75"/>
      <c r="AN4" s="75"/>
      <c r="AQ4" s="76"/>
      <c r="AR4" s="76"/>
      <c r="AS4" s="76"/>
    </row>
    <row r="5" spans="1:45" ht="24" customHeight="1" x14ac:dyDescent="0.25">
      <c r="B5" s="72">
        <f>B4+1</f>
        <v>45598</v>
      </c>
      <c r="C5" s="114" t="str">
        <f>IF(WEEKDAY(B5)=2,_xlfn.ISOWEEKNUM(B5),"")</f>
        <v/>
      </c>
      <c r="D5" s="73"/>
      <c r="E5" s="74"/>
      <c r="F5" s="77"/>
      <c r="G5" s="78"/>
      <c r="H5" s="77"/>
      <c r="I5" s="78"/>
      <c r="J5" s="77"/>
      <c r="K5" s="78"/>
      <c r="L5" s="77"/>
      <c r="M5" s="77"/>
      <c r="N5" s="77"/>
      <c r="O5" s="77"/>
      <c r="P5" s="77"/>
      <c r="Q5" s="77"/>
      <c r="R5" s="77"/>
      <c r="S5" s="77"/>
      <c r="T5" s="77"/>
      <c r="U5" s="77"/>
      <c r="V5" s="77"/>
      <c r="W5" s="77"/>
      <c r="X5" s="77"/>
      <c r="Y5" s="77"/>
      <c r="Z5" s="77"/>
      <c r="AA5" s="77"/>
      <c r="AB5" s="77"/>
      <c r="AC5" s="77"/>
      <c r="AD5" s="77"/>
      <c r="AE5" s="77"/>
      <c r="AF5" s="77"/>
      <c r="AG5" s="77"/>
      <c r="AH5" s="77"/>
      <c r="AI5" s="77"/>
      <c r="AJ5" s="77"/>
      <c r="AK5" s="77"/>
      <c r="AL5" s="77"/>
      <c r="AM5" s="77"/>
      <c r="AN5" s="77"/>
      <c r="AQ5" s="79" t="s">
        <v>38</v>
      </c>
      <c r="AR5" s="80">
        <f>DATE($B$2,1,1)</f>
        <v>45292</v>
      </c>
      <c r="AS5" s="80">
        <f>DATE($B$2+1,1,1)</f>
        <v>45658</v>
      </c>
    </row>
    <row r="6" spans="1:45" ht="24" customHeight="1" x14ac:dyDescent="0.25">
      <c r="B6" s="72">
        <f t="shared" ref="B6:B34" si="12">B5+1</f>
        <v>45599</v>
      </c>
      <c r="C6" s="114" t="str">
        <f t="shared" ref="C6:C34" si="13">IF(WEEKDAY(B6)=2,_xlfn.ISOWEEKNUM(B6),"")</f>
        <v/>
      </c>
      <c r="D6" s="73"/>
      <c r="E6" s="74"/>
      <c r="F6" s="75"/>
      <c r="G6" s="74"/>
      <c r="H6" s="75"/>
      <c r="I6" s="74"/>
      <c r="J6" s="75"/>
      <c r="K6" s="74"/>
      <c r="L6" s="75"/>
      <c r="M6" s="75"/>
      <c r="N6" s="75"/>
      <c r="O6" s="75"/>
      <c r="P6" s="75"/>
      <c r="Q6" s="75"/>
      <c r="R6" s="75"/>
      <c r="S6" s="75"/>
      <c r="T6" s="75"/>
      <c r="U6" s="75"/>
      <c r="V6" s="75"/>
      <c r="W6" s="75"/>
      <c r="X6" s="75"/>
      <c r="Y6" s="75"/>
      <c r="Z6" s="75"/>
      <c r="AA6" s="75"/>
      <c r="AB6" s="75"/>
      <c r="AC6" s="75"/>
      <c r="AD6" s="75"/>
      <c r="AE6" s="75"/>
      <c r="AF6" s="75"/>
      <c r="AG6" s="75"/>
      <c r="AH6" s="75"/>
      <c r="AI6" s="75"/>
      <c r="AJ6" s="75"/>
      <c r="AK6" s="75"/>
      <c r="AL6" s="75"/>
      <c r="AM6" s="75"/>
      <c r="AN6" s="75"/>
      <c r="AQ6" s="81" t="s">
        <v>39</v>
      </c>
      <c r="AR6" s="80">
        <f>ROUND(DATE($B$2,4,MOD(234-11*MOD($B$2,19),30))/7,)*7-6</f>
        <v>45382</v>
      </c>
      <c r="AS6" s="80">
        <f>ROUND(DATE($B$2+1,4,MOD(234-11*MOD($B$2+1,19),30))/7,)*7-6</f>
        <v>45767</v>
      </c>
    </row>
    <row r="7" spans="1:45" ht="24" customHeight="1" x14ac:dyDescent="0.25">
      <c r="B7" s="72">
        <f t="shared" si="12"/>
        <v>45600</v>
      </c>
      <c r="C7" s="114">
        <f t="shared" si="13"/>
        <v>45</v>
      </c>
      <c r="D7" s="73"/>
      <c r="E7" s="74"/>
      <c r="F7" s="75"/>
      <c r="G7" s="78"/>
      <c r="H7" s="77"/>
      <c r="I7" s="78"/>
      <c r="J7" s="77"/>
      <c r="K7" s="78"/>
      <c r="L7" s="77"/>
      <c r="M7" s="77"/>
      <c r="N7" s="77"/>
      <c r="O7" s="77"/>
      <c r="P7" s="77"/>
      <c r="Q7" s="77"/>
      <c r="R7" s="77"/>
      <c r="S7" s="77"/>
      <c r="T7" s="77"/>
      <c r="U7" s="77"/>
      <c r="V7" s="77"/>
      <c r="W7" s="77"/>
      <c r="X7" s="77"/>
      <c r="Y7" s="77"/>
      <c r="Z7" s="77"/>
      <c r="AA7" s="77"/>
      <c r="AB7" s="77"/>
      <c r="AC7" s="77"/>
      <c r="AD7" s="77"/>
      <c r="AE7" s="77"/>
      <c r="AF7" s="77"/>
      <c r="AG7" s="77"/>
      <c r="AH7" s="77"/>
      <c r="AI7" s="77"/>
      <c r="AJ7" s="77"/>
      <c r="AK7" s="77"/>
      <c r="AL7" s="77"/>
      <c r="AM7" s="77"/>
      <c r="AN7" s="77"/>
      <c r="AQ7" s="81" t="s">
        <v>24</v>
      </c>
      <c r="AR7" s="80">
        <f>AR6+1</f>
        <v>45383</v>
      </c>
      <c r="AS7" s="80">
        <f>AS6+1</f>
        <v>45768</v>
      </c>
    </row>
    <row r="8" spans="1:45" ht="24" customHeight="1" x14ac:dyDescent="0.25">
      <c r="B8" s="72">
        <f t="shared" si="12"/>
        <v>45601</v>
      </c>
      <c r="C8" s="114" t="str">
        <f t="shared" si="13"/>
        <v/>
      </c>
      <c r="D8" s="73"/>
      <c r="E8" s="74"/>
      <c r="F8" s="75"/>
      <c r="G8" s="74"/>
      <c r="H8" s="75"/>
      <c r="I8" s="74"/>
      <c r="J8" s="75"/>
      <c r="K8" s="74"/>
      <c r="L8" s="75"/>
      <c r="M8" s="75"/>
      <c r="N8" s="75"/>
      <c r="O8" s="75"/>
      <c r="P8" s="75"/>
      <c r="Q8" s="75"/>
      <c r="R8" s="75"/>
      <c r="S8" s="75"/>
      <c r="T8" s="75"/>
      <c r="U8" s="75"/>
      <c r="V8" s="75"/>
      <c r="W8" s="75"/>
      <c r="X8" s="75"/>
      <c r="Y8" s="75"/>
      <c r="Z8" s="75"/>
      <c r="AA8" s="75"/>
      <c r="AB8" s="75"/>
      <c r="AC8" s="75"/>
      <c r="AD8" s="75"/>
      <c r="AE8" s="75"/>
      <c r="AF8" s="75"/>
      <c r="AG8" s="75"/>
      <c r="AH8" s="75"/>
      <c r="AI8" s="75"/>
      <c r="AJ8" s="75"/>
      <c r="AK8" s="75"/>
      <c r="AL8" s="75"/>
      <c r="AM8" s="75"/>
      <c r="AN8" s="75"/>
      <c r="AQ8" s="81" t="s">
        <v>25</v>
      </c>
      <c r="AR8" s="80">
        <f>DATE($B$2,5,1)</f>
        <v>45413</v>
      </c>
      <c r="AS8" s="80">
        <f>DATE($B$2+1,5,1)</f>
        <v>45778</v>
      </c>
    </row>
    <row r="9" spans="1:45" ht="24" customHeight="1" x14ac:dyDescent="0.25">
      <c r="B9" s="72">
        <f t="shared" si="12"/>
        <v>45602</v>
      </c>
      <c r="C9" s="114" t="str">
        <f t="shared" si="13"/>
        <v/>
      </c>
      <c r="D9" s="73"/>
      <c r="E9" s="74"/>
      <c r="F9" s="77"/>
      <c r="G9" s="78"/>
      <c r="H9" s="77"/>
      <c r="I9" s="78"/>
      <c r="J9" s="77"/>
      <c r="K9" s="78"/>
      <c r="L9" s="77"/>
      <c r="M9" s="77"/>
      <c r="N9" s="77"/>
      <c r="O9" s="77"/>
      <c r="P9" s="77"/>
      <c r="Q9" s="77"/>
      <c r="R9" s="77"/>
      <c r="S9" s="77"/>
      <c r="T9" s="77"/>
      <c r="U9" s="77"/>
      <c r="V9" s="77"/>
      <c r="W9" s="77"/>
      <c r="X9" s="77"/>
      <c r="Y9" s="77"/>
      <c r="Z9" s="77"/>
      <c r="AA9" s="77"/>
      <c r="AB9" s="77"/>
      <c r="AC9" s="77"/>
      <c r="AD9" s="77"/>
      <c r="AE9" s="77"/>
      <c r="AF9" s="77"/>
      <c r="AG9" s="77"/>
      <c r="AH9" s="77"/>
      <c r="AI9" s="77"/>
      <c r="AJ9" s="77"/>
      <c r="AK9" s="77"/>
      <c r="AL9" s="77"/>
      <c r="AM9" s="77"/>
      <c r="AN9" s="77"/>
      <c r="AQ9" s="81" t="s">
        <v>26</v>
      </c>
      <c r="AR9" s="80">
        <f>DATE($B$2,5,8)</f>
        <v>45420</v>
      </c>
      <c r="AS9" s="80">
        <f>DATE($B$2+1,5,8)</f>
        <v>45785</v>
      </c>
    </row>
    <row r="10" spans="1:45" ht="24" customHeight="1" x14ac:dyDescent="0.25">
      <c r="B10" s="72">
        <f t="shared" si="12"/>
        <v>45603</v>
      </c>
      <c r="C10" s="114" t="str">
        <f t="shared" si="13"/>
        <v/>
      </c>
      <c r="D10" s="73"/>
      <c r="E10" s="74"/>
      <c r="F10" s="75"/>
      <c r="G10" s="74"/>
      <c r="H10" s="75"/>
      <c r="I10" s="74"/>
      <c r="J10" s="75"/>
      <c r="K10" s="74"/>
      <c r="L10" s="75"/>
      <c r="M10" s="75"/>
      <c r="N10" s="75"/>
      <c r="O10" s="75"/>
      <c r="P10" s="75"/>
      <c r="Q10" s="75"/>
      <c r="R10" s="75"/>
      <c r="S10" s="75"/>
      <c r="T10" s="75"/>
      <c r="U10" s="75"/>
      <c r="V10" s="75"/>
      <c r="W10" s="75"/>
      <c r="X10" s="75"/>
      <c r="Y10" s="75"/>
      <c r="Z10" s="75"/>
      <c r="AA10" s="75"/>
      <c r="AB10" s="75"/>
      <c r="AC10" s="75"/>
      <c r="AD10" s="75"/>
      <c r="AE10" s="75"/>
      <c r="AF10" s="75"/>
      <c r="AG10" s="75"/>
      <c r="AH10" s="75"/>
      <c r="AI10" s="75"/>
      <c r="AJ10" s="75"/>
      <c r="AK10" s="75"/>
      <c r="AL10" s="75"/>
      <c r="AM10" s="75"/>
      <c r="AN10" s="75"/>
      <c r="AQ10" s="81" t="s">
        <v>27</v>
      </c>
      <c r="AR10" s="80">
        <f>AR6+39</f>
        <v>45421</v>
      </c>
      <c r="AS10" s="80">
        <f>AS6+39</f>
        <v>45806</v>
      </c>
    </row>
    <row r="11" spans="1:45" ht="24" customHeight="1" x14ac:dyDescent="0.25">
      <c r="B11" s="72">
        <f t="shared" si="12"/>
        <v>45604</v>
      </c>
      <c r="C11" s="114" t="str">
        <f t="shared" si="13"/>
        <v/>
      </c>
      <c r="D11" s="73"/>
      <c r="E11" s="74"/>
      <c r="F11" s="77"/>
      <c r="G11" s="78"/>
      <c r="H11" s="77"/>
      <c r="I11" s="78"/>
      <c r="J11" s="77"/>
      <c r="K11" s="78"/>
      <c r="L11" s="77"/>
      <c r="M11" s="77"/>
      <c r="N11" s="77"/>
      <c r="O11" s="77"/>
      <c r="P11" s="77"/>
      <c r="Q11" s="77"/>
      <c r="R11" s="77"/>
      <c r="S11" s="77"/>
      <c r="T11" s="77"/>
      <c r="U11" s="77"/>
      <c r="V11" s="77"/>
      <c r="W11" s="77"/>
      <c r="X11" s="77"/>
      <c r="Y11" s="77"/>
      <c r="Z11" s="77"/>
      <c r="AA11" s="77"/>
      <c r="AB11" s="77"/>
      <c r="AC11" s="77"/>
      <c r="AD11" s="77"/>
      <c r="AE11" s="77"/>
      <c r="AF11" s="77"/>
      <c r="AG11" s="77"/>
      <c r="AH11" s="77"/>
      <c r="AI11" s="77"/>
      <c r="AJ11" s="77"/>
      <c r="AK11" s="77"/>
      <c r="AL11" s="77"/>
      <c r="AM11" s="77"/>
      <c r="AN11" s="77"/>
      <c r="AQ11" s="81" t="s">
        <v>40</v>
      </c>
      <c r="AR11" s="80">
        <f>AR6+49</f>
        <v>45431</v>
      </c>
      <c r="AS11" s="80">
        <f>AS6+49</f>
        <v>45816</v>
      </c>
    </row>
    <row r="12" spans="1:45" ht="24" customHeight="1" x14ac:dyDescent="0.25">
      <c r="B12" s="72">
        <f t="shared" si="12"/>
        <v>45605</v>
      </c>
      <c r="C12" s="114" t="str">
        <f t="shared" si="13"/>
        <v/>
      </c>
      <c r="D12" s="73"/>
      <c r="E12" s="74"/>
      <c r="F12" s="75"/>
      <c r="G12" s="74"/>
      <c r="H12" s="75"/>
      <c r="I12" s="74"/>
      <c r="J12" s="75"/>
      <c r="K12" s="74"/>
      <c r="L12" s="75"/>
      <c r="M12" s="75"/>
      <c r="N12" s="75"/>
      <c r="O12" s="75"/>
      <c r="P12" s="75"/>
      <c r="Q12" s="75"/>
      <c r="R12" s="75"/>
      <c r="S12" s="75"/>
      <c r="T12" s="75"/>
      <c r="U12" s="75"/>
      <c r="V12" s="75"/>
      <c r="W12" s="75"/>
      <c r="X12" s="75"/>
      <c r="Y12" s="75"/>
      <c r="Z12" s="75"/>
      <c r="AA12" s="75"/>
      <c r="AB12" s="75"/>
      <c r="AC12" s="75"/>
      <c r="AD12" s="75"/>
      <c r="AE12" s="75"/>
      <c r="AF12" s="75"/>
      <c r="AG12" s="75"/>
      <c r="AH12" s="75"/>
      <c r="AI12" s="75"/>
      <c r="AJ12" s="75"/>
      <c r="AK12" s="75"/>
      <c r="AL12" s="75"/>
      <c r="AM12" s="75"/>
      <c r="AN12" s="75"/>
      <c r="AQ12" s="81" t="s">
        <v>28</v>
      </c>
      <c r="AR12" s="80">
        <f>AR11+1</f>
        <v>45432</v>
      </c>
      <c r="AS12" s="80">
        <f>AS11+1</f>
        <v>45817</v>
      </c>
    </row>
    <row r="13" spans="1:45" ht="24" customHeight="1" x14ac:dyDescent="0.25">
      <c r="B13" s="72">
        <f t="shared" si="12"/>
        <v>45606</v>
      </c>
      <c r="C13" s="114" t="str">
        <f t="shared" si="13"/>
        <v/>
      </c>
      <c r="D13" s="73"/>
      <c r="E13" s="74"/>
      <c r="F13" s="77"/>
      <c r="G13" s="78"/>
      <c r="H13" s="77"/>
      <c r="I13" s="78"/>
      <c r="J13" s="77"/>
      <c r="K13" s="78"/>
      <c r="L13" s="77"/>
      <c r="M13" s="77"/>
      <c r="N13" s="77"/>
      <c r="O13" s="77"/>
      <c r="P13" s="77"/>
      <c r="Q13" s="77"/>
      <c r="R13" s="77"/>
      <c r="S13" s="77"/>
      <c r="T13" s="77"/>
      <c r="U13" s="77"/>
      <c r="V13" s="77"/>
      <c r="W13" s="77"/>
      <c r="X13" s="77"/>
      <c r="Y13" s="77"/>
      <c r="Z13" s="77"/>
      <c r="AA13" s="77"/>
      <c r="AB13" s="77"/>
      <c r="AC13" s="77"/>
      <c r="AD13" s="77"/>
      <c r="AE13" s="77"/>
      <c r="AF13" s="77"/>
      <c r="AG13" s="77"/>
      <c r="AH13" s="77"/>
      <c r="AI13" s="77"/>
      <c r="AJ13" s="77"/>
      <c r="AK13" s="77"/>
      <c r="AL13" s="77"/>
      <c r="AM13" s="77"/>
      <c r="AN13" s="77"/>
      <c r="AQ13" s="81" t="s">
        <v>29</v>
      </c>
      <c r="AR13" s="80">
        <f>DATE($B$2,7,14)</f>
        <v>45487</v>
      </c>
      <c r="AS13" s="80">
        <f>DATE($B$2+1,7,14)</f>
        <v>45852</v>
      </c>
    </row>
    <row r="14" spans="1:45" ht="24" customHeight="1" x14ac:dyDescent="0.25">
      <c r="B14" s="72">
        <f t="shared" si="12"/>
        <v>45607</v>
      </c>
      <c r="C14" s="114">
        <f t="shared" si="13"/>
        <v>46</v>
      </c>
      <c r="D14" s="73"/>
      <c r="E14" s="74"/>
      <c r="F14" s="75"/>
      <c r="G14" s="74"/>
      <c r="H14" s="75"/>
      <c r="I14" s="74"/>
      <c r="J14" s="75"/>
      <c r="K14" s="74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Q14" s="81" t="s">
        <v>30</v>
      </c>
      <c r="AR14" s="80">
        <f>DATE($B$2,8,15)</f>
        <v>45519</v>
      </c>
      <c r="AS14" s="80">
        <f>DATE($B$2+1,8,15)</f>
        <v>45884</v>
      </c>
    </row>
    <row r="15" spans="1:45" ht="24" customHeight="1" x14ac:dyDescent="0.25">
      <c r="B15" s="72">
        <f t="shared" si="12"/>
        <v>45608</v>
      </c>
      <c r="C15" s="114" t="str">
        <f t="shared" si="13"/>
        <v/>
      </c>
      <c r="D15" s="73"/>
      <c r="E15" s="74"/>
      <c r="F15" s="75"/>
      <c r="G15" s="78"/>
      <c r="H15" s="77"/>
      <c r="I15" s="78"/>
      <c r="J15" s="77"/>
      <c r="K15" s="78"/>
      <c r="L15" s="77"/>
      <c r="M15" s="77"/>
      <c r="N15" s="77"/>
      <c r="O15" s="77"/>
      <c r="P15" s="77"/>
      <c r="Q15" s="77"/>
      <c r="R15" s="77"/>
      <c r="S15" s="77"/>
      <c r="T15" s="77"/>
      <c r="U15" s="77"/>
      <c r="V15" s="77"/>
      <c r="W15" s="77"/>
      <c r="X15" s="77"/>
      <c r="Y15" s="77"/>
      <c r="Z15" s="77"/>
      <c r="AA15" s="77"/>
      <c r="AB15" s="77"/>
      <c r="AC15" s="77"/>
      <c r="AD15" s="77"/>
      <c r="AE15" s="77"/>
      <c r="AF15" s="77"/>
      <c r="AG15" s="77"/>
      <c r="AH15" s="77"/>
      <c r="AI15" s="77"/>
      <c r="AJ15" s="77"/>
      <c r="AK15" s="77"/>
      <c r="AL15" s="77"/>
      <c r="AM15" s="77"/>
      <c r="AN15" s="77"/>
      <c r="AQ15" s="81" t="s">
        <v>31</v>
      </c>
      <c r="AR15" s="80">
        <f>DATE($B$2,11,1)</f>
        <v>45597</v>
      </c>
      <c r="AS15" s="80">
        <f>DATE($B$2+1,11,1)</f>
        <v>45962</v>
      </c>
    </row>
    <row r="16" spans="1:45" ht="24" customHeight="1" x14ac:dyDescent="0.25">
      <c r="B16" s="72">
        <f t="shared" si="12"/>
        <v>45609</v>
      </c>
      <c r="C16" s="114" t="str">
        <f t="shared" si="13"/>
        <v/>
      </c>
      <c r="D16" s="73"/>
      <c r="E16" s="74"/>
      <c r="F16" s="75"/>
      <c r="G16" s="74"/>
      <c r="H16" s="75"/>
      <c r="I16" s="74"/>
      <c r="J16" s="75"/>
      <c r="K16" s="74"/>
      <c r="L16" s="75"/>
      <c r="M16" s="75"/>
      <c r="N16" s="75"/>
      <c r="O16" s="75"/>
      <c r="P16" s="75"/>
      <c r="Q16" s="75"/>
      <c r="R16" s="75"/>
      <c r="S16" s="75"/>
      <c r="T16" s="75"/>
      <c r="U16" s="75"/>
      <c r="V16" s="75"/>
      <c r="W16" s="75"/>
      <c r="X16" s="75"/>
      <c r="Y16" s="75"/>
      <c r="Z16" s="75"/>
      <c r="AA16" s="75"/>
      <c r="AB16" s="75"/>
      <c r="AC16" s="75"/>
      <c r="AD16" s="75"/>
      <c r="AE16" s="75"/>
      <c r="AF16" s="75"/>
      <c r="AG16" s="75"/>
      <c r="AH16" s="75"/>
      <c r="AI16" s="75"/>
      <c r="AJ16" s="75"/>
      <c r="AK16" s="75"/>
      <c r="AL16" s="75"/>
      <c r="AM16" s="75"/>
      <c r="AN16" s="75"/>
      <c r="AQ16" s="81" t="s">
        <v>32</v>
      </c>
      <c r="AR16" s="80">
        <f>DATE($B$2,11,11)</f>
        <v>45607</v>
      </c>
      <c r="AS16" s="80">
        <f>DATE($B$2+1,11,11)</f>
        <v>45972</v>
      </c>
    </row>
    <row r="17" spans="2:45" ht="24" customHeight="1" x14ac:dyDescent="0.25">
      <c r="B17" s="72">
        <f t="shared" si="12"/>
        <v>45610</v>
      </c>
      <c r="C17" s="114" t="str">
        <f t="shared" si="13"/>
        <v/>
      </c>
      <c r="D17" s="73"/>
      <c r="E17" s="74"/>
      <c r="F17" s="77"/>
      <c r="G17" s="78"/>
      <c r="H17" s="77"/>
      <c r="I17" s="78"/>
      <c r="J17" s="77"/>
      <c r="K17" s="78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/>
      <c r="Y17" s="77"/>
      <c r="Z17" s="77"/>
      <c r="AA17" s="77"/>
      <c r="AB17" s="77"/>
      <c r="AC17" s="77"/>
      <c r="AD17" s="77"/>
      <c r="AE17" s="77"/>
      <c r="AF17" s="77"/>
      <c r="AG17" s="77"/>
      <c r="AH17" s="77"/>
      <c r="AI17" s="77"/>
      <c r="AJ17" s="77"/>
      <c r="AK17" s="77"/>
      <c r="AL17" s="77"/>
      <c r="AM17" s="77"/>
      <c r="AN17" s="77"/>
      <c r="AQ17" s="81" t="s">
        <v>33</v>
      </c>
      <c r="AR17" s="80">
        <f>DATE($B$2,12,25)</f>
        <v>45651</v>
      </c>
      <c r="AS17" s="80">
        <f>DATE($B$2+1,12,25)</f>
        <v>46016</v>
      </c>
    </row>
    <row r="18" spans="2:45" ht="24" customHeight="1" x14ac:dyDescent="0.25">
      <c r="B18" s="72">
        <f t="shared" si="12"/>
        <v>45611</v>
      </c>
      <c r="C18" s="114" t="str">
        <f t="shared" si="13"/>
        <v/>
      </c>
      <c r="D18" s="73"/>
      <c r="E18" s="74"/>
      <c r="F18" s="75"/>
      <c r="G18" s="74"/>
      <c r="H18" s="75"/>
      <c r="I18" s="74"/>
      <c r="J18" s="75"/>
      <c r="K18" s="74"/>
      <c r="L18" s="75"/>
      <c r="M18" s="75"/>
      <c r="N18" s="75"/>
      <c r="O18" s="75"/>
      <c r="P18" s="75"/>
      <c r="Q18" s="75"/>
      <c r="R18" s="75"/>
      <c r="S18" s="75"/>
      <c r="T18" s="75"/>
      <c r="U18" s="75"/>
      <c r="V18" s="75"/>
      <c r="W18" s="75"/>
      <c r="X18" s="75"/>
      <c r="Y18" s="75"/>
      <c r="Z18" s="75"/>
      <c r="AA18" s="75"/>
      <c r="AB18" s="75"/>
      <c r="AC18" s="75"/>
      <c r="AD18" s="75"/>
      <c r="AE18" s="75"/>
      <c r="AF18" s="75"/>
      <c r="AG18" s="75"/>
      <c r="AH18" s="75"/>
      <c r="AI18" s="75"/>
      <c r="AJ18" s="75"/>
      <c r="AK18" s="75"/>
      <c r="AL18" s="75"/>
      <c r="AM18" s="75"/>
      <c r="AN18" s="75"/>
    </row>
    <row r="19" spans="2:45" ht="24" customHeight="1" x14ac:dyDescent="0.25">
      <c r="B19" s="72">
        <f t="shared" si="12"/>
        <v>45612</v>
      </c>
      <c r="C19" s="114" t="str">
        <f t="shared" si="13"/>
        <v/>
      </c>
      <c r="D19" s="73"/>
      <c r="E19" s="74"/>
      <c r="F19" s="77"/>
      <c r="G19" s="78"/>
      <c r="H19" s="77"/>
      <c r="I19" s="78"/>
      <c r="J19" s="77"/>
      <c r="K19" s="78"/>
      <c r="L19" s="77"/>
      <c r="M19" s="77"/>
      <c r="N19" s="77"/>
      <c r="O19" s="77"/>
      <c r="P19" s="77"/>
      <c r="Q19" s="77"/>
      <c r="R19" s="77"/>
      <c r="S19" s="77"/>
      <c r="T19" s="77"/>
      <c r="U19" s="77"/>
      <c r="V19" s="77"/>
      <c r="W19" s="77"/>
      <c r="X19" s="77"/>
      <c r="Y19" s="77"/>
      <c r="Z19" s="77"/>
      <c r="AA19" s="77"/>
      <c r="AB19" s="77"/>
      <c r="AC19" s="77"/>
      <c r="AD19" s="77"/>
      <c r="AE19" s="77"/>
      <c r="AF19" s="77"/>
      <c r="AG19" s="77"/>
      <c r="AH19" s="77"/>
      <c r="AI19" s="77"/>
      <c r="AJ19" s="77"/>
      <c r="AK19" s="77"/>
      <c r="AL19" s="77"/>
      <c r="AM19" s="77"/>
      <c r="AN19" s="77"/>
    </row>
    <row r="20" spans="2:45" ht="24" customHeight="1" x14ac:dyDescent="0.25">
      <c r="B20" s="72">
        <f t="shared" si="12"/>
        <v>45613</v>
      </c>
      <c r="C20" s="114" t="str">
        <f t="shared" si="13"/>
        <v/>
      </c>
      <c r="D20" s="73"/>
      <c r="E20" s="74"/>
      <c r="F20" s="75"/>
      <c r="G20" s="74"/>
      <c r="H20" s="75"/>
      <c r="I20" s="74"/>
      <c r="J20" s="75"/>
      <c r="K20" s="74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</row>
    <row r="21" spans="2:45" ht="24" customHeight="1" x14ac:dyDescent="0.25">
      <c r="B21" s="72">
        <f t="shared" si="12"/>
        <v>45614</v>
      </c>
      <c r="C21" s="114">
        <f t="shared" si="13"/>
        <v>47</v>
      </c>
      <c r="D21" s="73"/>
      <c r="E21" s="74"/>
      <c r="F21" s="75"/>
      <c r="G21" s="78"/>
      <c r="H21" s="77"/>
      <c r="I21" s="78"/>
      <c r="J21" s="75"/>
      <c r="K21" s="74"/>
      <c r="L21" s="77"/>
      <c r="M21" s="77"/>
      <c r="N21" s="77"/>
      <c r="O21" s="77"/>
      <c r="P21" s="77"/>
      <c r="Q21" s="77"/>
      <c r="R21" s="77"/>
      <c r="S21" s="77"/>
      <c r="T21" s="77"/>
      <c r="U21" s="77"/>
      <c r="V21" s="77"/>
      <c r="W21" s="77"/>
      <c r="X21" s="77"/>
      <c r="Y21" s="77"/>
      <c r="Z21" s="77"/>
      <c r="AA21" s="77"/>
      <c r="AB21" s="77"/>
      <c r="AC21" s="77"/>
      <c r="AD21" s="77"/>
      <c r="AE21" s="77"/>
      <c r="AF21" s="77"/>
      <c r="AG21" s="77"/>
      <c r="AH21" s="77"/>
      <c r="AI21" s="77"/>
      <c r="AJ21" s="77"/>
      <c r="AK21" s="77"/>
      <c r="AL21" s="77"/>
      <c r="AM21" s="77"/>
      <c r="AN21" s="77"/>
    </row>
    <row r="22" spans="2:45" ht="24" customHeight="1" x14ac:dyDescent="0.25">
      <c r="B22" s="72">
        <f t="shared" si="12"/>
        <v>45615</v>
      </c>
      <c r="C22" s="114" t="str">
        <f t="shared" si="13"/>
        <v/>
      </c>
      <c r="D22" s="73"/>
      <c r="E22" s="74"/>
      <c r="F22" s="75"/>
      <c r="G22" s="74"/>
      <c r="H22" s="75"/>
      <c r="I22" s="78"/>
      <c r="J22" s="77"/>
      <c r="K22" s="74"/>
      <c r="L22" s="75"/>
      <c r="M22" s="75"/>
      <c r="N22" s="75"/>
      <c r="O22" s="75"/>
      <c r="P22" s="75"/>
      <c r="Q22" s="75"/>
      <c r="R22" s="75"/>
      <c r="S22" s="75"/>
      <c r="T22" s="75"/>
      <c r="U22" s="75"/>
      <c r="V22" s="75"/>
      <c r="W22" s="75"/>
      <c r="X22" s="75"/>
      <c r="Y22" s="75"/>
      <c r="Z22" s="75"/>
      <c r="AA22" s="75"/>
      <c r="AB22" s="75"/>
      <c r="AC22" s="75"/>
      <c r="AD22" s="75"/>
      <c r="AE22" s="75"/>
      <c r="AF22" s="75"/>
      <c r="AG22" s="75"/>
      <c r="AH22" s="75"/>
      <c r="AI22" s="75"/>
      <c r="AJ22" s="75"/>
      <c r="AK22" s="75"/>
      <c r="AL22" s="75"/>
      <c r="AM22" s="75"/>
      <c r="AN22" s="75"/>
    </row>
    <row r="23" spans="2:45" ht="24" customHeight="1" x14ac:dyDescent="0.25">
      <c r="B23" s="72">
        <f t="shared" si="12"/>
        <v>45616</v>
      </c>
      <c r="C23" s="114" t="str">
        <f t="shared" si="13"/>
        <v/>
      </c>
      <c r="D23" s="73"/>
      <c r="E23" s="74"/>
      <c r="F23" s="77"/>
      <c r="G23" s="78"/>
      <c r="H23" s="77"/>
      <c r="I23" s="78"/>
      <c r="J23" s="75"/>
      <c r="K23" s="74"/>
      <c r="L23" s="77"/>
      <c r="M23" s="77"/>
      <c r="N23" s="77"/>
      <c r="O23" s="77"/>
      <c r="P23" s="77"/>
      <c r="Q23" s="77"/>
      <c r="R23" s="77"/>
      <c r="S23" s="77"/>
      <c r="T23" s="77"/>
      <c r="U23" s="77"/>
      <c r="V23" s="77"/>
      <c r="W23" s="77"/>
      <c r="X23" s="77"/>
      <c r="Y23" s="77"/>
      <c r="Z23" s="77"/>
      <c r="AA23" s="77"/>
      <c r="AB23" s="77"/>
      <c r="AC23" s="77"/>
      <c r="AD23" s="77"/>
      <c r="AE23" s="77"/>
      <c r="AF23" s="77"/>
      <c r="AG23" s="77"/>
      <c r="AH23" s="77"/>
      <c r="AI23" s="77"/>
      <c r="AJ23" s="77"/>
      <c r="AK23" s="77"/>
      <c r="AL23" s="77"/>
      <c r="AM23" s="77"/>
      <c r="AN23" s="77"/>
    </row>
    <row r="24" spans="2:45" ht="24" customHeight="1" x14ac:dyDescent="0.25">
      <c r="B24" s="72">
        <f t="shared" si="12"/>
        <v>45617</v>
      </c>
      <c r="C24" s="114" t="str">
        <f t="shared" si="13"/>
        <v/>
      </c>
      <c r="D24" s="73"/>
      <c r="E24" s="74"/>
      <c r="F24" s="75"/>
      <c r="G24" s="74"/>
      <c r="H24" s="75"/>
      <c r="I24" s="74"/>
      <c r="J24" s="75"/>
      <c r="K24" s="74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5"/>
      <c r="AG24" s="75"/>
      <c r="AH24" s="75"/>
      <c r="AI24" s="75"/>
      <c r="AJ24" s="75"/>
      <c r="AK24" s="75"/>
      <c r="AL24" s="75"/>
      <c r="AM24" s="75"/>
      <c r="AN24" s="75"/>
    </row>
    <row r="25" spans="2:45" ht="24" customHeight="1" x14ac:dyDescent="0.25">
      <c r="B25" s="72">
        <f t="shared" si="12"/>
        <v>45618</v>
      </c>
      <c r="C25" s="114" t="str">
        <f t="shared" si="13"/>
        <v/>
      </c>
      <c r="D25" s="73"/>
      <c r="E25" s="74"/>
      <c r="F25" s="75"/>
      <c r="G25" s="78"/>
      <c r="H25" s="77"/>
      <c r="I25" s="78"/>
      <c r="J25" s="77"/>
      <c r="K25" s="78"/>
      <c r="L25" s="77"/>
      <c r="M25" s="77"/>
      <c r="N25" s="77"/>
      <c r="O25" s="77"/>
      <c r="P25" s="77"/>
      <c r="Q25" s="77"/>
      <c r="R25" s="77"/>
      <c r="S25" s="77"/>
      <c r="T25" s="77"/>
      <c r="U25" s="77"/>
      <c r="V25" s="77"/>
      <c r="W25" s="77"/>
      <c r="X25" s="77"/>
      <c r="Y25" s="77"/>
      <c r="Z25" s="77"/>
      <c r="AA25" s="77"/>
      <c r="AB25" s="77"/>
      <c r="AC25" s="77"/>
      <c r="AD25" s="77"/>
      <c r="AE25" s="77"/>
      <c r="AF25" s="77"/>
      <c r="AG25" s="77"/>
      <c r="AH25" s="77"/>
      <c r="AI25" s="77"/>
      <c r="AJ25" s="77"/>
      <c r="AK25" s="77"/>
      <c r="AL25" s="77"/>
      <c r="AM25" s="77"/>
      <c r="AN25" s="77"/>
    </row>
    <row r="26" spans="2:45" ht="24" customHeight="1" x14ac:dyDescent="0.25">
      <c r="B26" s="72">
        <f t="shared" si="12"/>
        <v>45619</v>
      </c>
      <c r="C26" s="114" t="str">
        <f t="shared" si="13"/>
        <v/>
      </c>
      <c r="D26" s="73"/>
      <c r="E26" s="74"/>
      <c r="F26" s="77"/>
      <c r="G26" s="74"/>
      <c r="H26" s="75"/>
      <c r="I26" s="74"/>
      <c r="J26" s="75"/>
      <c r="K26" s="74"/>
      <c r="L26" s="75"/>
      <c r="M26" s="75"/>
      <c r="N26" s="75"/>
      <c r="O26" s="75"/>
      <c r="P26" s="75"/>
      <c r="Q26" s="75"/>
      <c r="R26" s="75"/>
      <c r="S26" s="75"/>
      <c r="T26" s="75"/>
      <c r="U26" s="75"/>
      <c r="V26" s="75"/>
      <c r="W26" s="75"/>
      <c r="X26" s="75"/>
      <c r="Y26" s="75"/>
      <c r="Z26" s="75"/>
      <c r="AA26" s="75"/>
      <c r="AB26" s="75"/>
      <c r="AC26" s="75"/>
      <c r="AD26" s="75"/>
      <c r="AE26" s="75"/>
      <c r="AF26" s="75"/>
      <c r="AG26" s="75"/>
      <c r="AH26" s="75"/>
      <c r="AI26" s="75"/>
      <c r="AJ26" s="75"/>
      <c r="AK26" s="75"/>
      <c r="AL26" s="75"/>
      <c r="AM26" s="75"/>
      <c r="AN26" s="75"/>
    </row>
    <row r="27" spans="2:45" ht="24" customHeight="1" x14ac:dyDescent="0.25">
      <c r="B27" s="72">
        <f t="shared" si="12"/>
        <v>45620</v>
      </c>
      <c r="C27" s="114" t="str">
        <f t="shared" si="13"/>
        <v/>
      </c>
      <c r="D27" s="73"/>
      <c r="E27" s="74"/>
      <c r="F27" s="75"/>
      <c r="G27" s="78"/>
      <c r="H27" s="77"/>
      <c r="I27" s="78"/>
      <c r="J27" s="75"/>
      <c r="K27" s="74"/>
      <c r="L27" s="77"/>
      <c r="M27" s="77"/>
      <c r="N27" s="77"/>
      <c r="O27" s="77"/>
      <c r="P27" s="77"/>
      <c r="Q27" s="77"/>
      <c r="R27" s="77"/>
      <c r="S27" s="77"/>
      <c r="T27" s="77"/>
      <c r="U27" s="77"/>
      <c r="V27" s="77"/>
      <c r="W27" s="77"/>
      <c r="X27" s="77"/>
      <c r="Y27" s="77"/>
      <c r="Z27" s="77"/>
      <c r="AA27" s="77"/>
      <c r="AB27" s="77"/>
      <c r="AC27" s="77"/>
      <c r="AD27" s="77"/>
      <c r="AE27" s="77"/>
      <c r="AF27" s="77"/>
      <c r="AG27" s="77"/>
      <c r="AH27" s="77"/>
      <c r="AI27" s="77"/>
      <c r="AJ27" s="77"/>
      <c r="AK27" s="77"/>
      <c r="AL27" s="77"/>
      <c r="AM27" s="77"/>
      <c r="AN27" s="77"/>
    </row>
    <row r="28" spans="2:45" ht="24" customHeight="1" x14ac:dyDescent="0.25">
      <c r="B28" s="72">
        <f t="shared" si="12"/>
        <v>45621</v>
      </c>
      <c r="C28" s="114">
        <f t="shared" si="13"/>
        <v>48</v>
      </c>
      <c r="D28" s="73"/>
      <c r="E28" s="74"/>
      <c r="F28" s="75"/>
      <c r="G28" s="74"/>
      <c r="H28" s="75"/>
      <c r="I28" s="74"/>
      <c r="J28" s="77"/>
      <c r="K28" s="78"/>
      <c r="L28" s="75"/>
      <c r="M28" s="75"/>
      <c r="N28" s="75"/>
      <c r="O28" s="75"/>
      <c r="P28" s="75"/>
      <c r="Q28" s="75"/>
      <c r="R28" s="75"/>
      <c r="S28" s="75"/>
      <c r="T28" s="75"/>
      <c r="U28" s="75"/>
      <c r="V28" s="75"/>
      <c r="W28" s="75"/>
      <c r="X28" s="75"/>
      <c r="Y28" s="75"/>
      <c r="Z28" s="75"/>
      <c r="AA28" s="75"/>
      <c r="AB28" s="75"/>
      <c r="AC28" s="75"/>
      <c r="AD28" s="75"/>
      <c r="AE28" s="75"/>
      <c r="AF28" s="75"/>
      <c r="AG28" s="75"/>
      <c r="AH28" s="75"/>
      <c r="AI28" s="75"/>
      <c r="AJ28" s="75"/>
      <c r="AK28" s="75"/>
      <c r="AL28" s="75"/>
      <c r="AM28" s="75"/>
      <c r="AN28" s="75"/>
    </row>
    <row r="29" spans="2:45" ht="24" customHeight="1" x14ac:dyDescent="0.25">
      <c r="B29" s="72">
        <f t="shared" si="12"/>
        <v>45622</v>
      </c>
      <c r="C29" s="114" t="str">
        <f t="shared" si="13"/>
        <v/>
      </c>
      <c r="D29" s="73"/>
      <c r="E29" s="74"/>
      <c r="F29" s="75"/>
      <c r="G29" s="78"/>
      <c r="H29" s="77"/>
      <c r="I29" s="78"/>
      <c r="J29" s="77"/>
      <c r="K29" s="78"/>
      <c r="L29" s="77"/>
      <c r="M29" s="77"/>
      <c r="N29" s="77"/>
      <c r="O29" s="77"/>
      <c r="P29" s="77"/>
      <c r="Q29" s="77"/>
      <c r="R29" s="77"/>
      <c r="S29" s="77"/>
      <c r="T29" s="77"/>
      <c r="U29" s="77"/>
      <c r="V29" s="77"/>
      <c r="W29" s="77"/>
      <c r="X29" s="77"/>
      <c r="Y29" s="77"/>
      <c r="Z29" s="77"/>
      <c r="AA29" s="77"/>
      <c r="AB29" s="77"/>
      <c r="AC29" s="77"/>
      <c r="AD29" s="77"/>
      <c r="AE29" s="77"/>
      <c r="AF29" s="77"/>
      <c r="AG29" s="77"/>
      <c r="AH29" s="77"/>
      <c r="AI29" s="77"/>
      <c r="AJ29" s="77"/>
      <c r="AK29" s="77"/>
      <c r="AL29" s="77"/>
      <c r="AM29" s="77"/>
      <c r="AN29" s="77"/>
    </row>
    <row r="30" spans="2:45" ht="24" customHeight="1" x14ac:dyDescent="0.25">
      <c r="B30" s="72">
        <f t="shared" si="12"/>
        <v>45623</v>
      </c>
      <c r="C30" s="114" t="str">
        <f t="shared" si="13"/>
        <v/>
      </c>
      <c r="D30" s="73"/>
      <c r="E30" s="74"/>
      <c r="F30" s="75"/>
      <c r="G30" s="74"/>
      <c r="H30" s="75"/>
      <c r="I30" s="74"/>
      <c r="J30" s="75"/>
      <c r="K30" s="74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5"/>
      <c r="AL30" s="75"/>
      <c r="AM30" s="75"/>
      <c r="AN30" s="75"/>
    </row>
    <row r="31" spans="2:45" ht="24" customHeight="1" x14ac:dyDescent="0.25">
      <c r="B31" s="72">
        <f t="shared" si="12"/>
        <v>45624</v>
      </c>
      <c r="C31" s="114" t="str">
        <f t="shared" si="13"/>
        <v/>
      </c>
      <c r="D31" s="73"/>
      <c r="E31" s="74"/>
      <c r="F31" s="75"/>
      <c r="G31" s="78"/>
      <c r="H31" s="77"/>
      <c r="I31" s="78"/>
      <c r="J31" s="77"/>
      <c r="K31" s="78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77"/>
      <c r="Y31" s="77"/>
      <c r="Z31" s="77"/>
      <c r="AA31" s="77"/>
      <c r="AB31" s="77"/>
      <c r="AC31" s="77"/>
      <c r="AD31" s="77"/>
      <c r="AE31" s="77"/>
      <c r="AF31" s="77"/>
      <c r="AG31" s="77"/>
      <c r="AH31" s="77"/>
      <c r="AI31" s="77"/>
      <c r="AJ31" s="77"/>
      <c r="AK31" s="77"/>
      <c r="AL31" s="77"/>
      <c r="AM31" s="77"/>
      <c r="AN31" s="77"/>
    </row>
    <row r="32" spans="2:45" ht="24" customHeight="1" x14ac:dyDescent="0.25">
      <c r="B32" s="72">
        <f t="shared" si="12"/>
        <v>45625</v>
      </c>
      <c r="C32" s="114" t="str">
        <f t="shared" si="13"/>
        <v/>
      </c>
      <c r="D32" s="73"/>
      <c r="E32" s="74"/>
      <c r="F32" s="77"/>
      <c r="G32" s="78"/>
      <c r="H32" s="77"/>
      <c r="I32" s="78"/>
      <c r="J32" s="77"/>
      <c r="K32" s="78"/>
      <c r="L32" s="77"/>
      <c r="M32" s="77"/>
      <c r="N32" s="77"/>
      <c r="O32" s="77"/>
      <c r="P32" s="77"/>
      <c r="Q32" s="77"/>
      <c r="R32" s="77"/>
      <c r="S32" s="77"/>
      <c r="T32" s="77"/>
      <c r="U32" s="77"/>
      <c r="V32" s="77"/>
      <c r="W32" s="77"/>
      <c r="X32" s="77"/>
      <c r="Y32" s="77"/>
      <c r="Z32" s="77"/>
      <c r="AA32" s="77"/>
      <c r="AB32" s="77"/>
      <c r="AC32" s="77"/>
      <c r="AD32" s="77"/>
      <c r="AE32" s="77"/>
      <c r="AF32" s="77"/>
      <c r="AG32" s="77"/>
      <c r="AH32" s="77"/>
      <c r="AI32" s="77"/>
      <c r="AJ32" s="77"/>
      <c r="AK32" s="77"/>
      <c r="AL32" s="77"/>
      <c r="AM32" s="77"/>
      <c r="AN32" s="77"/>
    </row>
    <row r="33" spans="2:40" ht="24" customHeight="1" x14ac:dyDescent="0.25">
      <c r="B33" s="72">
        <f t="shared" si="12"/>
        <v>45626</v>
      </c>
      <c r="C33" s="114" t="str">
        <f t="shared" si="13"/>
        <v/>
      </c>
      <c r="D33" s="73"/>
      <c r="E33" s="74"/>
      <c r="F33" s="75"/>
      <c r="G33" s="78"/>
      <c r="H33" s="77"/>
      <c r="I33" s="78"/>
      <c r="J33" s="77"/>
      <c r="K33" s="78"/>
      <c r="L33" s="77"/>
      <c r="M33" s="77"/>
      <c r="N33" s="77"/>
      <c r="O33" s="77"/>
      <c r="P33" s="77"/>
      <c r="Q33" s="77"/>
      <c r="R33" s="77"/>
      <c r="S33" s="77"/>
      <c r="T33" s="77"/>
      <c r="U33" s="77"/>
      <c r="V33" s="77"/>
      <c r="W33" s="77"/>
      <c r="X33" s="77"/>
      <c r="Y33" s="77"/>
      <c r="Z33" s="77"/>
      <c r="AA33" s="77"/>
      <c r="AB33" s="77"/>
      <c r="AC33" s="77"/>
      <c r="AD33" s="77"/>
      <c r="AE33" s="77"/>
      <c r="AF33" s="77"/>
      <c r="AG33" s="77"/>
      <c r="AH33" s="77"/>
      <c r="AI33" s="77"/>
      <c r="AJ33" s="77"/>
      <c r="AK33" s="77"/>
      <c r="AL33" s="77"/>
      <c r="AM33" s="77"/>
      <c r="AN33" s="77"/>
    </row>
    <row r="34" spans="2:40" ht="24" hidden="1" customHeight="1" x14ac:dyDescent="0.25">
      <c r="B34" s="72">
        <f t="shared" si="12"/>
        <v>45627</v>
      </c>
      <c r="C34" s="114" t="str">
        <f t="shared" si="13"/>
        <v/>
      </c>
      <c r="D34" s="73"/>
      <c r="E34" s="82"/>
      <c r="F34" s="75"/>
      <c r="G34" s="83"/>
      <c r="H34" s="84"/>
      <c r="I34" s="83"/>
      <c r="J34" s="84"/>
      <c r="K34" s="83"/>
      <c r="L34" s="84"/>
      <c r="M34" s="84"/>
      <c r="N34" s="84"/>
      <c r="O34" s="84"/>
      <c r="P34" s="84"/>
      <c r="Q34" s="84"/>
      <c r="R34" s="84"/>
      <c r="S34" s="84"/>
      <c r="T34" s="84"/>
      <c r="U34" s="84"/>
      <c r="V34" s="84"/>
      <c r="W34" s="84"/>
      <c r="X34" s="84"/>
      <c r="Y34" s="84"/>
      <c r="Z34" s="84"/>
      <c r="AA34" s="84"/>
      <c r="AB34" s="84"/>
      <c r="AC34" s="84"/>
      <c r="AD34" s="84"/>
      <c r="AE34" s="84"/>
      <c r="AF34" s="84"/>
      <c r="AG34" s="84"/>
      <c r="AH34" s="84"/>
      <c r="AI34" s="84"/>
      <c r="AJ34" s="84"/>
      <c r="AK34" s="84"/>
      <c r="AL34" s="84"/>
      <c r="AM34" s="84"/>
      <c r="AN34" s="84"/>
    </row>
    <row r="35" spans="2:40" ht="24" customHeight="1" x14ac:dyDescent="0.25">
      <c r="B35" s="85"/>
      <c r="C35" s="86"/>
      <c r="D35" s="87"/>
      <c r="E35" s="87"/>
      <c r="F35" s="87"/>
      <c r="G35" s="87"/>
      <c r="H35" s="87"/>
      <c r="I35" s="87"/>
      <c r="J35" s="87"/>
      <c r="K35" s="87"/>
      <c r="L35" s="87"/>
      <c r="M35" s="87"/>
      <c r="N35" s="87"/>
      <c r="O35" s="87"/>
      <c r="P35" s="87"/>
      <c r="Q35" s="87"/>
      <c r="R35" s="87"/>
      <c r="S35" s="87"/>
      <c r="T35" s="87"/>
      <c r="U35" s="87"/>
      <c r="V35" s="87"/>
      <c r="W35" s="87"/>
      <c r="X35" s="87"/>
      <c r="Y35" s="87"/>
      <c r="Z35" s="87"/>
      <c r="AA35" s="87"/>
      <c r="AB35" s="87"/>
      <c r="AC35" s="87"/>
      <c r="AD35" s="87"/>
      <c r="AE35" s="87"/>
      <c r="AF35" s="87"/>
      <c r="AG35" s="87"/>
      <c r="AH35" s="87"/>
      <c r="AI35" s="87"/>
      <c r="AJ35" s="87"/>
      <c r="AK35" s="87"/>
      <c r="AL35" s="87"/>
      <c r="AM35" s="87"/>
      <c r="AN35" s="87"/>
    </row>
    <row r="36" spans="2:40" ht="20.100000000000001" customHeight="1" x14ac:dyDescent="0.25">
      <c r="D36" s="88"/>
    </row>
    <row r="37" spans="2:40" ht="20.100000000000001" customHeight="1" x14ac:dyDescent="0.25">
      <c r="D37"/>
      <c r="E37"/>
      <c r="F37"/>
      <c r="G37"/>
      <c r="H37"/>
      <c r="J37"/>
      <c r="K37"/>
    </row>
    <row r="38" spans="2:40" ht="20.100000000000001" customHeight="1" x14ac:dyDescent="0.25">
      <c r="D38"/>
      <c r="E38"/>
      <c r="F38"/>
      <c r="G38"/>
      <c r="H38"/>
      <c r="J38"/>
      <c r="K38"/>
    </row>
    <row r="39" spans="2:40" ht="20.100000000000001" customHeight="1" x14ac:dyDescent="0.25">
      <c r="D39"/>
      <c r="E39"/>
      <c r="F39"/>
      <c r="G39"/>
      <c r="H39"/>
      <c r="J39"/>
      <c r="K39"/>
    </row>
    <row r="40" spans="2:40" ht="20.100000000000001" customHeight="1" x14ac:dyDescent="0.25">
      <c r="D40"/>
      <c r="E40"/>
      <c r="F40"/>
      <c r="G40"/>
      <c r="H40"/>
      <c r="J40"/>
      <c r="K40"/>
    </row>
    <row r="41" spans="2:40" ht="20.100000000000001" customHeight="1" x14ac:dyDescent="0.25">
      <c r="D41"/>
      <c r="E41"/>
      <c r="F41"/>
      <c r="G41"/>
      <c r="H41"/>
      <c r="J41"/>
      <c r="K41"/>
    </row>
    <row r="42" spans="2:40" ht="20.100000000000001" customHeight="1" x14ac:dyDescent="0.25">
      <c r="D42"/>
      <c r="E42"/>
      <c r="F42"/>
      <c r="G42"/>
      <c r="H42"/>
      <c r="J42"/>
      <c r="K42"/>
    </row>
    <row r="43" spans="2:40" ht="20.100000000000001" customHeight="1" x14ac:dyDescent="0.25">
      <c r="D43"/>
      <c r="E43"/>
      <c r="F43"/>
      <c r="G43"/>
      <c r="H43"/>
      <c r="J43"/>
      <c r="K43"/>
    </row>
    <row r="44" spans="2:40" ht="20.100000000000001" customHeight="1" x14ac:dyDescent="0.25">
      <c r="D44"/>
      <c r="E44"/>
      <c r="F44"/>
      <c r="G44"/>
      <c r="H44"/>
      <c r="J44"/>
      <c r="K44"/>
    </row>
    <row r="45" spans="2:40" ht="20.100000000000001" customHeight="1" x14ac:dyDescent="0.25">
      <c r="D45"/>
      <c r="E45"/>
      <c r="F45"/>
      <c r="G45"/>
      <c r="H45"/>
      <c r="J45"/>
      <c r="K45"/>
    </row>
    <row r="46" spans="2:40" ht="20.100000000000001" customHeight="1" x14ac:dyDescent="0.25">
      <c r="D46"/>
      <c r="E46"/>
      <c r="F46"/>
      <c r="G46"/>
      <c r="H46"/>
      <c r="J46"/>
      <c r="K46"/>
    </row>
    <row r="47" spans="2:40" x14ac:dyDescent="0.25">
      <c r="D47"/>
      <c r="E47"/>
      <c r="F47"/>
      <c r="G47"/>
      <c r="H47"/>
      <c r="J47"/>
      <c r="K47"/>
    </row>
    <row r="48" spans="2:40" x14ac:dyDescent="0.25">
      <c r="D48"/>
      <c r="E48"/>
      <c r="F48"/>
      <c r="G48"/>
      <c r="H48"/>
      <c r="J48"/>
      <c r="K48"/>
    </row>
    <row r="49" spans="1:11" ht="19.899999999999999" customHeight="1" x14ac:dyDescent="0.25">
      <c r="A49" s="64"/>
      <c r="D49"/>
      <c r="E49"/>
      <c r="F49"/>
      <c r="G49"/>
      <c r="H49"/>
      <c r="J49"/>
      <c r="K49"/>
    </row>
    <row r="51" spans="1:11" x14ac:dyDescent="0.25">
      <c r="D51" s="63"/>
    </row>
    <row r="52" spans="1:11" x14ac:dyDescent="0.25">
      <c r="D52" s="63"/>
    </row>
  </sheetData>
  <conditionalFormatting sqref="D4:AN34">
    <cfRule type="expression" dxfId="2" priority="3">
      <formula>MOD(COLUMN(),2)</formula>
    </cfRule>
  </conditionalFormatting>
  <conditionalFormatting sqref="B4:AN34">
    <cfRule type="expression" dxfId="1" priority="1">
      <formula>OR(WEEKDAY($B4)=1,WEEKDAY($B4)=7,COUNTIF(Ferie,DATE(YEAR($B4),MONTH($B4),DAY($B4)))&gt;0)</formula>
    </cfRule>
    <cfRule type="expression" dxfId="0" priority="2">
      <formula>$B4=TODAY()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076" r:id="rId4" name="ComboBox2">
          <controlPr defaultSize="0" autoLine="0" autoPict="0" r:id="rId5">
            <anchor moveWithCells="1">
              <from>
                <xdr:col>1</xdr:col>
                <xdr:colOff>180975</xdr:colOff>
                <xdr:row>1</xdr:row>
                <xdr:rowOff>85725</xdr:rowOff>
              </from>
              <to>
                <xdr:col>1</xdr:col>
                <xdr:colOff>1428750</xdr:colOff>
                <xdr:row>1</xdr:row>
                <xdr:rowOff>333375</xdr:rowOff>
              </to>
            </anchor>
          </controlPr>
        </control>
      </mc:Choice>
      <mc:Fallback>
        <control shapeId="3076" r:id="rId4" name="ComboBox2"/>
      </mc:Fallback>
    </mc:AlternateContent>
    <mc:AlternateContent xmlns:mc="http://schemas.openxmlformats.org/markup-compatibility/2006">
      <mc:Choice Requires="x14">
        <control shapeId="3073" r:id="rId6" name="ComboBox1">
          <controlPr defaultSize="0" autoLine="0" r:id="rId7">
            <anchor moveWithCells="1">
              <from>
                <xdr:col>1</xdr:col>
                <xdr:colOff>390525</xdr:colOff>
                <xdr:row>1</xdr:row>
                <xdr:rowOff>400050</xdr:rowOff>
              </from>
              <to>
                <xdr:col>1</xdr:col>
                <xdr:colOff>1257300</xdr:colOff>
                <xdr:row>2</xdr:row>
                <xdr:rowOff>190500</xdr:rowOff>
              </to>
            </anchor>
          </controlPr>
        </control>
      </mc:Choice>
      <mc:Fallback>
        <control shapeId="3073" r:id="rId6" name="ComboBox1"/>
      </mc:Fallback>
    </mc:AlternateContent>
    <mc:AlternateContent xmlns:mc="http://schemas.openxmlformats.org/markup-compatibility/2006">
      <mc:Choice Requires="x14">
        <control shapeId="3074" r:id="rId8" name="-1">
          <controlPr defaultSize="0" print="0" autoFill="0" autoPict="0" macro="[0]!Feuil3.Clic_Mois">
            <anchor moveWithCells="1" sizeWithCells="1">
              <from>
                <xdr:col>3</xdr:col>
                <xdr:colOff>104775</xdr:colOff>
                <xdr:row>1</xdr:row>
                <xdr:rowOff>152400</xdr:rowOff>
              </from>
              <to>
                <xdr:col>4</xdr:col>
                <xdr:colOff>85725</xdr:colOff>
                <xdr:row>1</xdr:row>
                <xdr:rowOff>390525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5" r:id="rId9" name="+1">
          <controlPr defaultSize="0" print="0" autoFill="0" autoPict="0" macro="[0]!Feuil3.Clic_Mois">
            <anchor moveWithCells="1" sizeWithCells="1">
              <from>
                <xdr:col>4</xdr:col>
                <xdr:colOff>95250</xdr:colOff>
                <xdr:row>1</xdr:row>
                <xdr:rowOff>152400</xdr:rowOff>
              </from>
              <to>
                <xdr:col>5</xdr:col>
                <xdr:colOff>66675</xdr:colOff>
                <xdr:row>1</xdr:row>
                <xdr:rowOff>390525</xdr:rowOff>
              </to>
            </anchor>
          </controlPr>
        </control>
      </mc:Choice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Bdd</vt:lpstr>
      <vt:lpstr>Hebdo</vt:lpstr>
      <vt:lpstr>Mois</vt:lpstr>
      <vt:lpstr>Ferie</vt:lpstr>
      <vt:lpstr>Zn_Saisie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jean claude FERDINAND</cp:lastModifiedBy>
  <dcterms:created xsi:type="dcterms:W3CDTF">2024-01-18T12:14:59Z</dcterms:created>
  <dcterms:modified xsi:type="dcterms:W3CDTF">2024-11-15T10:26:38Z</dcterms:modified>
</cp:coreProperties>
</file>