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240" yWindow="105" windowWidth="24780" windowHeight="12660" tabRatio="806" activeTab="5"/>
  </bookViews>
  <sheets>
    <sheet name="Données" sheetId="1" r:id="rId1"/>
    <sheet name="Etat des Stocks FSA Sens +" sheetId="574" r:id="rId2"/>
    <sheet name="mr_Etat des Stocks FSA Sens +" sheetId="510" state="veryHidden" r:id="rId3"/>
    <sheet name="Etat des Stocks FSA Sens -" sheetId="139" r:id="rId4"/>
    <sheet name="Stock GN" sheetId="496" r:id="rId5"/>
    <sheet name="Recap" sheetId="572" r:id="rId6"/>
  </sheets>
  <definedNames>
    <definedName name="Cru">Données!$D$14</definedName>
    <definedName name="dateFinGN">Données!$D$12</definedName>
    <definedName name="entree">Données!$D$7</definedName>
    <definedName name="NumCOOP">Données!$D$17</definedName>
    <definedName name="sortie">Données!$D$8</definedName>
  </definedNames>
  <calcPr calcId="152511"/>
</workbook>
</file>

<file path=xl/calcChain.xml><?xml version="1.0" encoding="utf-8"?>
<calcChain xmlns="http://schemas.openxmlformats.org/spreadsheetml/2006/main">
  <c r="E6" i="510" l="1"/>
  <c r="E7" i="510"/>
  <c r="E8" i="510"/>
  <c r="E9" i="510"/>
  <c r="E10" i="510"/>
  <c r="E11" i="510"/>
  <c r="E12" i="510"/>
  <c r="E13" i="510"/>
  <c r="E14" i="510"/>
  <c r="E15" i="510"/>
  <c r="E16" i="510"/>
  <c r="E17" i="510"/>
  <c r="E18" i="510"/>
  <c r="E19" i="510"/>
  <c r="E20" i="510"/>
  <c r="E21" i="510"/>
  <c r="E22" i="510"/>
  <c r="E23" i="510"/>
  <c r="E24" i="510"/>
  <c r="E25" i="510"/>
  <c r="E26" i="510"/>
  <c r="E27" i="510"/>
  <c r="E28" i="510"/>
  <c r="E29" i="510"/>
  <c r="E30" i="510"/>
  <c r="E31" i="510"/>
  <c r="E32" i="510"/>
  <c r="E33" i="510"/>
  <c r="H6" i="510"/>
  <c r="H7" i="510"/>
  <c r="H8" i="510"/>
  <c r="H9" i="510"/>
  <c r="H10" i="510"/>
  <c r="H11" i="510"/>
  <c r="H12" i="510"/>
  <c r="H13" i="510"/>
  <c r="H14" i="510"/>
  <c r="H15" i="510"/>
  <c r="H16" i="510"/>
  <c r="H17" i="510"/>
  <c r="H18" i="510"/>
  <c r="H19" i="510"/>
  <c r="H20" i="510"/>
  <c r="H21" i="510"/>
  <c r="H22" i="510"/>
  <c r="H23" i="510"/>
  <c r="H24" i="510"/>
  <c r="H25" i="510"/>
  <c r="H26" i="510"/>
  <c r="H27" i="510"/>
  <c r="H28" i="510"/>
  <c r="H29" i="510"/>
  <c r="H30" i="510"/>
  <c r="H31" i="510"/>
  <c r="H32" i="510"/>
  <c r="H33" i="510"/>
  <c r="K6" i="510"/>
  <c r="K7" i="510"/>
  <c r="K8" i="510"/>
  <c r="K9" i="510"/>
  <c r="K10" i="510"/>
  <c r="K11" i="510"/>
  <c r="K12" i="510"/>
  <c r="K13" i="510"/>
  <c r="K14" i="510"/>
  <c r="K15" i="510"/>
  <c r="K16" i="510"/>
  <c r="K17" i="510"/>
  <c r="K18" i="510"/>
  <c r="K19" i="510"/>
  <c r="K20" i="510"/>
  <c r="K21" i="510"/>
  <c r="K22" i="510"/>
  <c r="K23" i="510"/>
  <c r="K24" i="510"/>
  <c r="K25" i="510"/>
  <c r="K26" i="510"/>
  <c r="K27" i="510"/>
  <c r="K28" i="510"/>
  <c r="K29" i="510"/>
  <c r="K30" i="510"/>
  <c r="K31" i="510"/>
  <c r="K32" i="510"/>
  <c r="K33" i="510"/>
  <c r="N6" i="510"/>
  <c r="N7" i="510"/>
  <c r="N8" i="510"/>
  <c r="N9" i="510"/>
  <c r="N10" i="510"/>
  <c r="N11" i="510"/>
  <c r="N12" i="510"/>
  <c r="N13" i="510"/>
  <c r="N14" i="510"/>
  <c r="N15" i="510"/>
  <c r="N16" i="510"/>
  <c r="N17" i="510"/>
  <c r="N18" i="510"/>
  <c r="N19" i="510"/>
  <c r="N20" i="510"/>
  <c r="N21" i="510"/>
  <c r="N22" i="510"/>
  <c r="N23" i="510"/>
  <c r="N24" i="510"/>
  <c r="N25" i="510"/>
  <c r="N26" i="510"/>
  <c r="N27" i="510"/>
  <c r="N28" i="510"/>
  <c r="N29" i="510"/>
  <c r="N30" i="510"/>
  <c r="N31" i="510"/>
  <c r="N32" i="510"/>
  <c r="N33" i="510"/>
  <c r="Q6" i="510"/>
  <c r="Q7" i="510"/>
  <c r="Q8" i="510"/>
  <c r="Q9" i="510"/>
  <c r="Q10" i="510"/>
  <c r="Q11" i="510"/>
  <c r="Q12" i="510"/>
  <c r="Q13" i="510"/>
  <c r="Q14" i="510"/>
  <c r="Q15" i="510"/>
  <c r="Q16" i="510"/>
  <c r="Q17" i="510"/>
  <c r="Q18" i="510"/>
  <c r="Q19" i="510"/>
  <c r="Q20" i="510"/>
  <c r="Q21" i="510"/>
  <c r="Q22" i="510"/>
  <c r="Q23" i="510"/>
  <c r="Q24" i="510"/>
  <c r="Q25" i="510"/>
  <c r="Q26" i="510"/>
  <c r="Q27" i="510"/>
  <c r="Q28" i="510"/>
  <c r="Q29" i="510"/>
  <c r="Q30" i="510"/>
  <c r="Q31" i="510"/>
  <c r="Q32" i="510"/>
  <c r="Q33" i="510"/>
  <c r="T6" i="510"/>
  <c r="T7" i="510"/>
  <c r="T8" i="510"/>
  <c r="T9" i="510"/>
  <c r="T10" i="510"/>
  <c r="T11" i="510"/>
  <c r="T12" i="510"/>
  <c r="T13" i="510"/>
  <c r="T14" i="510"/>
  <c r="T15" i="510"/>
  <c r="T16" i="510"/>
  <c r="T17" i="510"/>
  <c r="T18" i="510"/>
  <c r="T19" i="510"/>
  <c r="T20" i="510"/>
  <c r="T21" i="510"/>
  <c r="T22" i="510"/>
  <c r="T23" i="510"/>
  <c r="T24" i="510"/>
  <c r="T25" i="510"/>
  <c r="T26" i="510"/>
  <c r="T27" i="510"/>
  <c r="T28" i="510"/>
  <c r="T29" i="510"/>
  <c r="T30" i="510"/>
  <c r="T31" i="510"/>
  <c r="T32" i="510"/>
  <c r="T33" i="510"/>
  <c r="W6" i="510"/>
  <c r="W7" i="510"/>
  <c r="W8" i="510"/>
  <c r="W9" i="510"/>
  <c r="W10" i="510"/>
  <c r="W11" i="510"/>
  <c r="W12" i="510"/>
  <c r="W13" i="510"/>
  <c r="W14" i="510"/>
  <c r="W15" i="510"/>
  <c r="W16" i="510"/>
  <c r="W17" i="510"/>
  <c r="W18" i="510"/>
  <c r="W19" i="510"/>
  <c r="W20" i="510"/>
  <c r="W21" i="510"/>
  <c r="W22" i="510"/>
  <c r="W23" i="510"/>
  <c r="W24" i="510"/>
  <c r="W25" i="510"/>
  <c r="W26" i="510"/>
  <c r="W27" i="510"/>
  <c r="W28" i="510"/>
  <c r="W29" i="510"/>
  <c r="W30" i="510"/>
  <c r="W31" i="510"/>
  <c r="W32" i="510"/>
  <c r="W33" i="510"/>
  <c r="Z6" i="510"/>
  <c r="Z7" i="510"/>
  <c r="Z8" i="510"/>
  <c r="Z9" i="510"/>
  <c r="Z10" i="510"/>
  <c r="Z11" i="510"/>
  <c r="Z12" i="510"/>
  <c r="Z13" i="510"/>
  <c r="Z14" i="510"/>
  <c r="Z15" i="510"/>
  <c r="Z16" i="510"/>
  <c r="Z17" i="510"/>
  <c r="Z18" i="510"/>
  <c r="Z19" i="510"/>
  <c r="Z20" i="510"/>
  <c r="Z21" i="510"/>
  <c r="Z22" i="510"/>
  <c r="Z23" i="510"/>
  <c r="Z24" i="510"/>
  <c r="Z25" i="510"/>
  <c r="Z26" i="510"/>
  <c r="Z27" i="510"/>
  <c r="Z28" i="510"/>
  <c r="Z29" i="510"/>
  <c r="Z30" i="510"/>
  <c r="Z31" i="510"/>
  <c r="Z32" i="510"/>
  <c r="Z33" i="510"/>
  <c r="AC6" i="510"/>
  <c r="AC7" i="510"/>
  <c r="AC8" i="510"/>
  <c r="AC9" i="510"/>
  <c r="AC10" i="510"/>
  <c r="AC11" i="510"/>
  <c r="AC12" i="510"/>
  <c r="AC13" i="510"/>
  <c r="AC14" i="510"/>
  <c r="AC15" i="510"/>
  <c r="AC16" i="510"/>
  <c r="AC17" i="510"/>
  <c r="AC18" i="510"/>
  <c r="AC19" i="510"/>
  <c r="AC20" i="510"/>
  <c r="AC21" i="510"/>
  <c r="AC22" i="510"/>
  <c r="AC23" i="510"/>
  <c r="AC24" i="510"/>
  <c r="AC25" i="510"/>
  <c r="AC26" i="510"/>
  <c r="AC27" i="510"/>
  <c r="AC28" i="510"/>
  <c r="AC29" i="510"/>
  <c r="AC30" i="510"/>
  <c r="AC31" i="510"/>
  <c r="AC32" i="510"/>
  <c r="AC33" i="510"/>
  <c r="AF6" i="510"/>
  <c r="AF7" i="510"/>
  <c r="AF8" i="510"/>
  <c r="AF9" i="510"/>
  <c r="AF10" i="510"/>
  <c r="AF11" i="510"/>
  <c r="AF12" i="510"/>
  <c r="AF13" i="510"/>
  <c r="AF14" i="510"/>
  <c r="AF15" i="510"/>
  <c r="AF16" i="510"/>
  <c r="AF17" i="510"/>
  <c r="AF18" i="510"/>
  <c r="AF19" i="510"/>
  <c r="AF20" i="510"/>
  <c r="AF21" i="510"/>
  <c r="AF22" i="510"/>
  <c r="AF23" i="510"/>
  <c r="AF24" i="510"/>
  <c r="AF25" i="510"/>
  <c r="AF26" i="510"/>
  <c r="AF27" i="510"/>
  <c r="AF28" i="510"/>
  <c r="AF29" i="510"/>
  <c r="AF30" i="510"/>
  <c r="AF31" i="510"/>
  <c r="AF32" i="510"/>
  <c r="AF33" i="510"/>
  <c r="AI6" i="510"/>
  <c r="AI7" i="510"/>
  <c r="AI8" i="510"/>
  <c r="AI9" i="510"/>
  <c r="AI10" i="510"/>
  <c r="AI11" i="510"/>
  <c r="AI12" i="510"/>
  <c r="AI13" i="510"/>
  <c r="AI14" i="510"/>
  <c r="AI15" i="510"/>
  <c r="AI16" i="510"/>
  <c r="AI17" i="510"/>
  <c r="AI18" i="510"/>
  <c r="AI19" i="510"/>
  <c r="AI20" i="510"/>
  <c r="AI21" i="510"/>
  <c r="AI22" i="510"/>
  <c r="AI23" i="510"/>
  <c r="AI24" i="510"/>
  <c r="AI25" i="510"/>
  <c r="AI26" i="510"/>
  <c r="AI27" i="510"/>
  <c r="AI28" i="510"/>
  <c r="AI29" i="510"/>
  <c r="AI30" i="510"/>
  <c r="AI31" i="510"/>
  <c r="AI32" i="510"/>
  <c r="AI33" i="510"/>
  <c r="AL6" i="510"/>
  <c r="AL7" i="510"/>
  <c r="AL8" i="510"/>
  <c r="AL9" i="510"/>
  <c r="AL10" i="510"/>
  <c r="AL11" i="510"/>
  <c r="AL12" i="510"/>
  <c r="AL13" i="510"/>
  <c r="AL14" i="510"/>
  <c r="AL15" i="510"/>
  <c r="AL16" i="510"/>
  <c r="AL17" i="510"/>
  <c r="AL18" i="510"/>
  <c r="AL19" i="510"/>
  <c r="AL20" i="510"/>
  <c r="AL21" i="510"/>
  <c r="AL22" i="510"/>
  <c r="AL23" i="510"/>
  <c r="AL24" i="510"/>
  <c r="AL25" i="510"/>
  <c r="AL26" i="510"/>
  <c r="AL27" i="510"/>
  <c r="AL28" i="510"/>
  <c r="AL29" i="510"/>
  <c r="AL30" i="510"/>
  <c r="AL31" i="510"/>
  <c r="AL32" i="510"/>
  <c r="AL33" i="510"/>
  <c r="AO6" i="510"/>
  <c r="AO7" i="510"/>
  <c r="AO8" i="510"/>
  <c r="AO9" i="510"/>
  <c r="AO10" i="510"/>
  <c r="AO11" i="510"/>
  <c r="AO12" i="510"/>
  <c r="AO13" i="510"/>
  <c r="AO14" i="510"/>
  <c r="AO15" i="510"/>
  <c r="AO16" i="510"/>
  <c r="AO17" i="510"/>
  <c r="AO18" i="510"/>
  <c r="AO19" i="510"/>
  <c r="AO20" i="510"/>
  <c r="AO21" i="510"/>
  <c r="AO22" i="510"/>
  <c r="AO23" i="510"/>
  <c r="AO24" i="510"/>
  <c r="AO25" i="510"/>
  <c r="AO26" i="510"/>
  <c r="AO27" i="510"/>
  <c r="AO28" i="510"/>
  <c r="AO29" i="510"/>
  <c r="AO30" i="510"/>
  <c r="AO31" i="510"/>
  <c r="AO32" i="510"/>
  <c r="AO33" i="510"/>
  <c r="AO46" i="574"/>
  <c r="AL46" i="574"/>
  <c r="AI46" i="574"/>
  <c r="AF46" i="574"/>
  <c r="AC46" i="574"/>
  <c r="Z46" i="574"/>
  <c r="W46" i="574"/>
  <c r="T46" i="574"/>
  <c r="Q46" i="574"/>
  <c r="N46" i="574"/>
  <c r="K46" i="574"/>
  <c r="H46" i="574"/>
  <c r="E46" i="574"/>
  <c r="AO45" i="574"/>
  <c r="AL45" i="574"/>
  <c r="AI45" i="574"/>
  <c r="AF45" i="574"/>
  <c r="AC45" i="574"/>
  <c r="Z45" i="574"/>
  <c r="W45" i="574"/>
  <c r="T45" i="574"/>
  <c r="Q45" i="574"/>
  <c r="N45" i="574"/>
  <c r="K45" i="574"/>
  <c r="H45" i="574"/>
  <c r="E45" i="574"/>
  <c r="AO44" i="574"/>
  <c r="AL44" i="574"/>
  <c r="AI44" i="574"/>
  <c r="AF44" i="574"/>
  <c r="AC44" i="574"/>
  <c r="Z44" i="574"/>
  <c r="W44" i="574"/>
  <c r="T44" i="574"/>
  <c r="Q44" i="574"/>
  <c r="N44" i="574"/>
  <c r="K44" i="574"/>
  <c r="H44" i="574"/>
  <c r="E44" i="574"/>
  <c r="AO43" i="574"/>
  <c r="AL43" i="574"/>
  <c r="AI43" i="574"/>
  <c r="AF43" i="574"/>
  <c r="AC43" i="574"/>
  <c r="Z43" i="574"/>
  <c r="W43" i="574"/>
  <c r="T43" i="574"/>
  <c r="Q43" i="574"/>
  <c r="N43" i="574"/>
  <c r="K43" i="574"/>
  <c r="H43" i="574"/>
  <c r="E43" i="574"/>
  <c r="AO42" i="574"/>
  <c r="AL42" i="574"/>
  <c r="AI42" i="574"/>
  <c r="AF42" i="574"/>
  <c r="AC42" i="574"/>
  <c r="Z42" i="574"/>
  <c r="W42" i="574"/>
  <c r="T42" i="574"/>
  <c r="Q42" i="574"/>
  <c r="N42" i="574"/>
  <c r="K42" i="574"/>
  <c r="H42" i="574"/>
  <c r="E42" i="574"/>
  <c r="AO41" i="574"/>
  <c r="AL41" i="574"/>
  <c r="AI41" i="574"/>
  <c r="AF41" i="574"/>
  <c r="AC41" i="574"/>
  <c r="Z41" i="574"/>
  <c r="W41" i="574"/>
  <c r="T41" i="574"/>
  <c r="Q41" i="574"/>
  <c r="N41" i="574"/>
  <c r="K41" i="574"/>
  <c r="H41" i="574"/>
  <c r="E41" i="574"/>
  <c r="AO40" i="574"/>
  <c r="AL40" i="574"/>
  <c r="AI40" i="574"/>
  <c r="AF40" i="574"/>
  <c r="AC40" i="574"/>
  <c r="Z40" i="574"/>
  <c r="W40" i="574"/>
  <c r="T40" i="574"/>
  <c r="Q40" i="574"/>
  <c r="N40" i="574"/>
  <c r="K40" i="574"/>
  <c r="H40" i="574"/>
  <c r="E40" i="574"/>
  <c r="AO39" i="574"/>
  <c r="AL39" i="574"/>
  <c r="AI39" i="574"/>
  <c r="AF39" i="574"/>
  <c r="AC39" i="574"/>
  <c r="Z39" i="574"/>
  <c r="W39" i="574"/>
  <c r="T39" i="574"/>
  <c r="Q39" i="574"/>
  <c r="N39" i="574"/>
  <c r="K39" i="574"/>
  <c r="H39" i="574"/>
  <c r="E39" i="574"/>
  <c r="AO38" i="574"/>
  <c r="AL38" i="574"/>
  <c r="AI38" i="574"/>
  <c r="AF38" i="574"/>
  <c r="AC38" i="574"/>
  <c r="Z38" i="574"/>
  <c r="W38" i="574"/>
  <c r="T38" i="574"/>
  <c r="Q38" i="574"/>
  <c r="N38" i="574"/>
  <c r="K38" i="574"/>
  <c r="H38" i="574"/>
  <c r="E38" i="574"/>
  <c r="AO37" i="574"/>
  <c r="AL37" i="574"/>
  <c r="AI37" i="574"/>
  <c r="AF37" i="574"/>
  <c r="AC37" i="574"/>
  <c r="Z37" i="574"/>
  <c r="W37" i="574"/>
  <c r="T37" i="574"/>
  <c r="Q37" i="574"/>
  <c r="N37" i="574"/>
  <c r="K37" i="574"/>
  <c r="H37" i="574"/>
  <c r="E37" i="574"/>
  <c r="AO36" i="574"/>
  <c r="AL36" i="574"/>
  <c r="AI36" i="574"/>
  <c r="AF36" i="574"/>
  <c r="AC36" i="574"/>
  <c r="Z36" i="574"/>
  <c r="W36" i="574"/>
  <c r="T36" i="574"/>
  <c r="Q36" i="574"/>
  <c r="N36" i="574"/>
  <c r="K36" i="574"/>
  <c r="H36" i="574"/>
  <c r="E36" i="574"/>
  <c r="AO35" i="574"/>
  <c r="AL35" i="574"/>
  <c r="AI35" i="574"/>
  <c r="AF35" i="574"/>
  <c r="AC35" i="574"/>
  <c r="Z35" i="574"/>
  <c r="W35" i="574"/>
  <c r="T35" i="574"/>
  <c r="Q35" i="574"/>
  <c r="N35" i="574"/>
  <c r="K35" i="574"/>
  <c r="H35" i="574"/>
  <c r="E35" i="574"/>
  <c r="AO34" i="574"/>
  <c r="AL34" i="574"/>
  <c r="AI34" i="574"/>
  <c r="AF34" i="574"/>
  <c r="AC34" i="574"/>
  <c r="Z34" i="574"/>
  <c r="W34" i="574"/>
  <c r="T34" i="574"/>
  <c r="Q34" i="574"/>
  <c r="N34" i="574"/>
  <c r="K34" i="574"/>
  <c r="H34" i="574"/>
  <c r="E34" i="574"/>
  <c r="AO33" i="574"/>
  <c r="AL33" i="574"/>
  <c r="AI33" i="574"/>
  <c r="AF33" i="574"/>
  <c r="AC33" i="574"/>
  <c r="Z33" i="574"/>
  <c r="W33" i="574"/>
  <c r="T33" i="574"/>
  <c r="Q33" i="574"/>
  <c r="N33" i="574"/>
  <c r="K33" i="574"/>
  <c r="H33" i="574"/>
  <c r="E33" i="574"/>
  <c r="AO32" i="574"/>
  <c r="AL32" i="574"/>
  <c r="AI32" i="574"/>
  <c r="AF32" i="574"/>
  <c r="AC32" i="574"/>
  <c r="Z32" i="574"/>
  <c r="W32" i="574"/>
  <c r="T32" i="574"/>
  <c r="Q32" i="574"/>
  <c r="N32" i="574"/>
  <c r="K32" i="574"/>
  <c r="H32" i="574"/>
  <c r="E32" i="574"/>
  <c r="AO31" i="574"/>
  <c r="AL31" i="574"/>
  <c r="AI31" i="574"/>
  <c r="AF31" i="574"/>
  <c r="AC31" i="574"/>
  <c r="Z31" i="574"/>
  <c r="W31" i="574"/>
  <c r="T31" i="574"/>
  <c r="Q31" i="574"/>
  <c r="N31" i="574"/>
  <c r="K31" i="574"/>
  <c r="H31" i="574"/>
  <c r="E31" i="574"/>
  <c r="AO30" i="574"/>
  <c r="AL30" i="574"/>
  <c r="AI30" i="574"/>
  <c r="AF30" i="574"/>
  <c r="AC30" i="574"/>
  <c r="Z30" i="574"/>
  <c r="W30" i="574"/>
  <c r="T30" i="574"/>
  <c r="Q30" i="574"/>
  <c r="N30" i="574"/>
  <c r="K30" i="574"/>
  <c r="H30" i="574"/>
  <c r="E30" i="574"/>
  <c r="AO29" i="574"/>
  <c r="AL29" i="574"/>
  <c r="AI29" i="574"/>
  <c r="AF29" i="574"/>
  <c r="AC29" i="574"/>
  <c r="Z29" i="574"/>
  <c r="W29" i="574"/>
  <c r="T29" i="574"/>
  <c r="Q29" i="574"/>
  <c r="N29" i="574"/>
  <c r="K29" i="574"/>
  <c r="H29" i="574"/>
  <c r="E29" i="574"/>
  <c r="AO28" i="574"/>
  <c r="AL28" i="574"/>
  <c r="AI28" i="574"/>
  <c r="AF28" i="574"/>
  <c r="AC28" i="574"/>
  <c r="Z28" i="574"/>
  <c r="W28" i="574"/>
  <c r="T28" i="574"/>
  <c r="Q28" i="574"/>
  <c r="N28" i="574"/>
  <c r="K28" i="574"/>
  <c r="H28" i="574"/>
  <c r="E28" i="574"/>
  <c r="AO27" i="574"/>
  <c r="AL27" i="574"/>
  <c r="AI27" i="574"/>
  <c r="AF27" i="574"/>
  <c r="AC27" i="574"/>
  <c r="Z27" i="574"/>
  <c r="W27" i="574"/>
  <c r="T27" i="574"/>
  <c r="Q27" i="574"/>
  <c r="N27" i="574"/>
  <c r="K27" i="574"/>
  <c r="H27" i="574"/>
  <c r="E27" i="574"/>
  <c r="AO26" i="574"/>
  <c r="AL26" i="574"/>
  <c r="AI26" i="574"/>
  <c r="AF26" i="574"/>
  <c r="AC26" i="574"/>
  <c r="Z26" i="574"/>
  <c r="W26" i="574"/>
  <c r="T26" i="574"/>
  <c r="Q26" i="574"/>
  <c r="N26" i="574"/>
  <c r="K26" i="574"/>
  <c r="H26" i="574"/>
  <c r="E26" i="574"/>
  <c r="AO25" i="574"/>
  <c r="AL25" i="574"/>
  <c r="AI25" i="574"/>
  <c r="AF25" i="574"/>
  <c r="AC25" i="574"/>
  <c r="Z25" i="574"/>
  <c r="W25" i="574"/>
  <c r="T25" i="574"/>
  <c r="Q25" i="574"/>
  <c r="N25" i="574"/>
  <c r="K25" i="574"/>
  <c r="H25" i="574"/>
  <c r="E25" i="574"/>
  <c r="AO24" i="574"/>
  <c r="AL24" i="574"/>
  <c r="AI24" i="574"/>
  <c r="AF24" i="574"/>
  <c r="AC24" i="574"/>
  <c r="Z24" i="574"/>
  <c r="W24" i="574"/>
  <c r="T24" i="574"/>
  <c r="Q24" i="574"/>
  <c r="N24" i="574"/>
  <c r="K24" i="574"/>
  <c r="H24" i="574"/>
  <c r="E24" i="574"/>
  <c r="AO23" i="574"/>
  <c r="AL23" i="574"/>
  <c r="AI23" i="574"/>
  <c r="AF23" i="574"/>
  <c r="AC23" i="574"/>
  <c r="Z23" i="574"/>
  <c r="W23" i="574"/>
  <c r="T23" i="574"/>
  <c r="Q23" i="574"/>
  <c r="N23" i="574"/>
  <c r="K23" i="574"/>
  <c r="H23" i="574"/>
  <c r="E23" i="574"/>
  <c r="AO22" i="574"/>
  <c r="AL22" i="574"/>
  <c r="AI22" i="574"/>
  <c r="AF22" i="574"/>
  <c r="AC22" i="574"/>
  <c r="Z22" i="574"/>
  <c r="W22" i="574"/>
  <c r="T22" i="574"/>
  <c r="Q22" i="574"/>
  <c r="N22" i="574"/>
  <c r="K22" i="574"/>
  <c r="H22" i="574"/>
  <c r="E22" i="574"/>
  <c r="AO21" i="574"/>
  <c r="AL21" i="574"/>
  <c r="AI21" i="574"/>
  <c r="AF21" i="574"/>
  <c r="AC21" i="574"/>
  <c r="Z21" i="574"/>
  <c r="W21" i="574"/>
  <c r="T21" i="574"/>
  <c r="Q21" i="574"/>
  <c r="N21" i="574"/>
  <c r="K21" i="574"/>
  <c r="H21" i="574"/>
  <c r="E21" i="574"/>
  <c r="AO20" i="574"/>
  <c r="AL20" i="574"/>
  <c r="AI20" i="574"/>
  <c r="AF20" i="574"/>
  <c r="AC20" i="574"/>
  <c r="Z20" i="574"/>
  <c r="W20" i="574"/>
  <c r="T20" i="574"/>
  <c r="Q20" i="574"/>
  <c r="N20" i="574"/>
  <c r="K20" i="574"/>
  <c r="H20" i="574"/>
  <c r="E20" i="574"/>
  <c r="AO19" i="574"/>
  <c r="AL19" i="574"/>
  <c r="AI19" i="574"/>
  <c r="AF19" i="574"/>
  <c r="AC19" i="574"/>
  <c r="Z19" i="574"/>
  <c r="W19" i="574"/>
  <c r="T19" i="574"/>
  <c r="Q19" i="574"/>
  <c r="N19" i="574"/>
  <c r="K19" i="574"/>
  <c r="H19" i="574"/>
  <c r="E19" i="574"/>
  <c r="AO18" i="574"/>
  <c r="AL18" i="574"/>
  <c r="AI18" i="574"/>
  <c r="AF18" i="574"/>
  <c r="AC18" i="574"/>
  <c r="Z18" i="574"/>
  <c r="W18" i="574"/>
  <c r="T18" i="574"/>
  <c r="Q18" i="574"/>
  <c r="N18" i="574"/>
  <c r="K18" i="574"/>
  <c r="H18" i="574"/>
  <c r="E18" i="574"/>
  <c r="AO17" i="574"/>
  <c r="AL17" i="574"/>
  <c r="AI17" i="574"/>
  <c r="AF17" i="574"/>
  <c r="AC17" i="574"/>
  <c r="Z17" i="574"/>
  <c r="W17" i="574"/>
  <c r="T17" i="574"/>
  <c r="Q17" i="574"/>
  <c r="N17" i="574"/>
  <c r="K17" i="574"/>
  <c r="H17" i="574"/>
  <c r="E17" i="574"/>
  <c r="AO16" i="574"/>
  <c r="AL16" i="574"/>
  <c r="AI16" i="574"/>
  <c r="AF16" i="574"/>
  <c r="AC16" i="574"/>
  <c r="Z16" i="574"/>
  <c r="W16" i="574"/>
  <c r="T16" i="574"/>
  <c r="Q16" i="574"/>
  <c r="N16" i="574"/>
  <c r="K16" i="574"/>
  <c r="H16" i="574"/>
  <c r="E16" i="574"/>
  <c r="AO15" i="574"/>
  <c r="AL15" i="574"/>
  <c r="AI15" i="574"/>
  <c r="AF15" i="574"/>
  <c r="AC15" i="574"/>
  <c r="Z15" i="574"/>
  <c r="W15" i="574"/>
  <c r="T15" i="574"/>
  <c r="Q15" i="574"/>
  <c r="N15" i="574"/>
  <c r="K15" i="574"/>
  <c r="H15" i="574"/>
  <c r="E15" i="574"/>
  <c r="AO14" i="574"/>
  <c r="AL14" i="574"/>
  <c r="AI14" i="574"/>
  <c r="AF14" i="574"/>
  <c r="AC14" i="574"/>
  <c r="Z14" i="574"/>
  <c r="W14" i="574"/>
  <c r="T14" i="574"/>
  <c r="Q14" i="574"/>
  <c r="N14" i="574"/>
  <c r="K14" i="574"/>
  <c r="H14" i="574"/>
  <c r="E14" i="574"/>
  <c r="AO13" i="574"/>
  <c r="AL13" i="574"/>
  <c r="AI13" i="574"/>
  <c r="AF13" i="574"/>
  <c r="AC13" i="574"/>
  <c r="Z13" i="574"/>
  <c r="W13" i="574"/>
  <c r="T13" i="574"/>
  <c r="Q13" i="574"/>
  <c r="N13" i="574"/>
  <c r="K13" i="574"/>
  <c r="H13" i="574"/>
  <c r="E13" i="574"/>
  <c r="AO12" i="574"/>
  <c r="AL12" i="574"/>
  <c r="AI12" i="574"/>
  <c r="AF12" i="574"/>
  <c r="AC12" i="574"/>
  <c r="Z12" i="574"/>
  <c r="W12" i="574"/>
  <c r="T12" i="574"/>
  <c r="Q12" i="574"/>
  <c r="N12" i="574"/>
  <c r="K12" i="574"/>
  <c r="H12" i="574"/>
  <c r="E12" i="574"/>
  <c r="AO11" i="574"/>
  <c r="AL11" i="574"/>
  <c r="AI11" i="574"/>
  <c r="AF11" i="574"/>
  <c r="AC11" i="574"/>
  <c r="Z11" i="574"/>
  <c r="W11" i="574"/>
  <c r="T11" i="574"/>
  <c r="Q11" i="574"/>
  <c r="N11" i="574"/>
  <c r="K11" i="574"/>
  <c r="H11" i="574"/>
  <c r="E11" i="574"/>
  <c r="AO10" i="574"/>
  <c r="AL10" i="574"/>
  <c r="AI10" i="574"/>
  <c r="AF10" i="574"/>
  <c r="AC10" i="574"/>
  <c r="Z10" i="574"/>
  <c r="W10" i="574"/>
  <c r="T10" i="574"/>
  <c r="Q10" i="574"/>
  <c r="N10" i="574"/>
  <c r="K10" i="574"/>
  <c r="H10" i="574"/>
  <c r="E10" i="574"/>
  <c r="AO9" i="574"/>
  <c r="AL9" i="574"/>
  <c r="AI9" i="574"/>
  <c r="AF9" i="574"/>
  <c r="AC9" i="574"/>
  <c r="Z9" i="574"/>
  <c r="W9" i="574"/>
  <c r="T9" i="574"/>
  <c r="Q9" i="574"/>
  <c r="N9" i="574"/>
  <c r="K9" i="574"/>
  <c r="H9" i="574"/>
  <c r="E9" i="574"/>
  <c r="AO8" i="574"/>
  <c r="AL8" i="574"/>
  <c r="AI8" i="574"/>
  <c r="AF8" i="574"/>
  <c r="AC8" i="574"/>
  <c r="Z8" i="574"/>
  <c r="W8" i="574"/>
  <c r="T8" i="574"/>
  <c r="Q8" i="574"/>
  <c r="N8" i="574"/>
  <c r="K8" i="574"/>
  <c r="H8" i="574"/>
  <c r="E8" i="574"/>
  <c r="AO7" i="574"/>
  <c r="AL7" i="574"/>
  <c r="AI7" i="574"/>
  <c r="AF7" i="574"/>
  <c r="AC7" i="574"/>
  <c r="Z7" i="574"/>
  <c r="W7" i="574"/>
  <c r="T7" i="574"/>
  <c r="Q7" i="574"/>
  <c r="N7" i="574"/>
  <c r="K7" i="574"/>
  <c r="H7" i="574"/>
  <c r="E7" i="574"/>
  <c r="AO6" i="574"/>
  <c r="AL6" i="574"/>
  <c r="AI6" i="574"/>
  <c r="AF6" i="574"/>
  <c r="AC6" i="574"/>
  <c r="Z6" i="574"/>
  <c r="W6" i="574"/>
  <c r="T6" i="574"/>
  <c r="Q6" i="574"/>
  <c r="N6" i="574"/>
  <c r="K6" i="574"/>
  <c r="H6" i="574"/>
  <c r="E6" i="574"/>
  <c r="AM2" i="574"/>
  <c r="B1" i="574"/>
  <c r="A46" i="510"/>
  <c r="A47" i="510"/>
  <c r="A48" i="510"/>
  <c r="A49" i="510"/>
  <c r="A50" i="510"/>
  <c r="A51" i="510"/>
  <c r="A52" i="510"/>
  <c r="A53" i="510"/>
  <c r="A54" i="510"/>
  <c r="A55" i="510"/>
  <c r="A56" i="510"/>
  <c r="A57" i="510"/>
  <c r="A58" i="510"/>
  <c r="A59" i="510"/>
  <c r="A60" i="510"/>
  <c r="A61" i="510"/>
  <c r="A62" i="510"/>
  <c r="A63" i="510"/>
  <c r="A64" i="510"/>
  <c r="A65" i="510"/>
  <c r="A66" i="510"/>
  <c r="A7" i="510"/>
  <c r="A8" i="510"/>
  <c r="A9" i="510"/>
  <c r="A10" i="510"/>
  <c r="A11" i="510"/>
  <c r="A12" i="510"/>
  <c r="A13" i="510"/>
  <c r="A14" i="510"/>
  <c r="A15" i="510"/>
  <c r="A16" i="510"/>
  <c r="A17" i="510"/>
  <c r="A18" i="510"/>
  <c r="A19" i="510"/>
  <c r="A20" i="510"/>
  <c r="A21" i="510"/>
  <c r="A22" i="510"/>
  <c r="A23" i="510"/>
  <c r="A24" i="510"/>
  <c r="A25" i="510"/>
  <c r="A26" i="510"/>
  <c r="A27" i="510"/>
  <c r="A28" i="510"/>
  <c r="A29" i="510"/>
  <c r="A30" i="510"/>
  <c r="A31" i="510"/>
  <c r="A32" i="510"/>
  <c r="A33" i="510"/>
  <c r="A34" i="510"/>
  <c r="A35" i="510"/>
  <c r="A36" i="510"/>
  <c r="A37" i="510"/>
  <c r="A38" i="510"/>
  <c r="A39" i="510"/>
  <c r="A40" i="510"/>
  <c r="A41" i="510"/>
  <c r="A42" i="510"/>
  <c r="A43" i="510"/>
  <c r="A44" i="510"/>
  <c r="A45" i="510"/>
  <c r="A6" i="510"/>
  <c r="AM12" i="572" l="1"/>
  <c r="AM15" i="572"/>
  <c r="AM16" i="572"/>
  <c r="AM17" i="572"/>
  <c r="AM18" i="572"/>
  <c r="AM19" i="572"/>
  <c r="AM20" i="572"/>
  <c r="AM21" i="572"/>
  <c r="AM22" i="572"/>
  <c r="AM23" i="572"/>
  <c r="AM24" i="572"/>
  <c r="AM25" i="572"/>
  <c r="AM26" i="572"/>
  <c r="AM27" i="572"/>
  <c r="AL12" i="572"/>
  <c r="AL15" i="572"/>
  <c r="AL16" i="572"/>
  <c r="AN16" i="572" s="1"/>
  <c r="AL17" i="572"/>
  <c r="AN17" i="572" s="1"/>
  <c r="AL18" i="572"/>
  <c r="AL19" i="572"/>
  <c r="AL20" i="572"/>
  <c r="AN20" i="572" s="1"/>
  <c r="AL21" i="572"/>
  <c r="AN21" i="572" s="1"/>
  <c r="AL22" i="572"/>
  <c r="AL23" i="572"/>
  <c r="AL24" i="572"/>
  <c r="AN24" i="572" s="1"/>
  <c r="AL25" i="572"/>
  <c r="AN25" i="572" s="1"/>
  <c r="AL26" i="572"/>
  <c r="AL27" i="572"/>
  <c r="AK12" i="572"/>
  <c r="AK15" i="572"/>
  <c r="AK16" i="572"/>
  <c r="AK17" i="572"/>
  <c r="AK18" i="572"/>
  <c r="AK19" i="572"/>
  <c r="AK20" i="572"/>
  <c r="AK21" i="572"/>
  <c r="AK22" i="572"/>
  <c r="AK23" i="572"/>
  <c r="AK24" i="572"/>
  <c r="AK25" i="572"/>
  <c r="AK26" i="572"/>
  <c r="AK27" i="572"/>
  <c r="AH12" i="572"/>
  <c r="AH15" i="572"/>
  <c r="AH16" i="572"/>
  <c r="AH17" i="572"/>
  <c r="AH18" i="572"/>
  <c r="AH19" i="572"/>
  <c r="AH20" i="572"/>
  <c r="AH21" i="572"/>
  <c r="AH22" i="572"/>
  <c r="AH23" i="572"/>
  <c r="AH24" i="572"/>
  <c r="AH25" i="572"/>
  <c r="AH26" i="572"/>
  <c r="AH27" i="572"/>
  <c r="AE12" i="572"/>
  <c r="AE15" i="572"/>
  <c r="AE16" i="572"/>
  <c r="AE17" i="572"/>
  <c r="AE18" i="572"/>
  <c r="AE19" i="572"/>
  <c r="AE20" i="572"/>
  <c r="AE21" i="572"/>
  <c r="AE22" i="572"/>
  <c r="AE23" i="572"/>
  <c r="AE24" i="572"/>
  <c r="AE25" i="572"/>
  <c r="AE26" i="572"/>
  <c r="AE27" i="572"/>
  <c r="AB12" i="572"/>
  <c r="AB15" i="572"/>
  <c r="AB16" i="572"/>
  <c r="AB17" i="572"/>
  <c r="AB18" i="572"/>
  <c r="AB19" i="572"/>
  <c r="AB20" i="572"/>
  <c r="AB21" i="572"/>
  <c r="AB22" i="572"/>
  <c r="AB23" i="572"/>
  <c r="AB24" i="572"/>
  <c r="AB25" i="572"/>
  <c r="AB26" i="572"/>
  <c r="AB27" i="572"/>
  <c r="Y12" i="572"/>
  <c r="Y15" i="572"/>
  <c r="Y16" i="572"/>
  <c r="Y17" i="572"/>
  <c r="Y18" i="572"/>
  <c r="Y19" i="572"/>
  <c r="Y20" i="572"/>
  <c r="Y21" i="572"/>
  <c r="Y22" i="572"/>
  <c r="Y23" i="572"/>
  <c r="Y24" i="572"/>
  <c r="Y25" i="572"/>
  <c r="Y26" i="572"/>
  <c r="Y27" i="572"/>
  <c r="V12" i="572"/>
  <c r="V15" i="572"/>
  <c r="V16" i="572"/>
  <c r="V17" i="572"/>
  <c r="V18" i="572"/>
  <c r="V19" i="572"/>
  <c r="V20" i="572"/>
  <c r="V21" i="572"/>
  <c r="V22" i="572"/>
  <c r="V23" i="572"/>
  <c r="V24" i="572"/>
  <c r="V25" i="572"/>
  <c r="V26" i="572"/>
  <c r="V27" i="572"/>
  <c r="S12" i="572"/>
  <c r="S15" i="572"/>
  <c r="S16" i="572"/>
  <c r="S17" i="572"/>
  <c r="S18" i="572"/>
  <c r="S19" i="572"/>
  <c r="S20" i="572"/>
  <c r="S21" i="572"/>
  <c r="S22" i="572"/>
  <c r="S23" i="572"/>
  <c r="S24" i="572"/>
  <c r="S25" i="572"/>
  <c r="S26" i="572"/>
  <c r="S27" i="572"/>
  <c r="P12" i="572"/>
  <c r="P15" i="572"/>
  <c r="P16" i="572"/>
  <c r="P17" i="572"/>
  <c r="P18" i="572"/>
  <c r="P19" i="572"/>
  <c r="P20" i="572"/>
  <c r="P21" i="572"/>
  <c r="P22" i="572"/>
  <c r="P23" i="572"/>
  <c r="P24" i="572"/>
  <c r="P25" i="572"/>
  <c r="P26" i="572"/>
  <c r="P27" i="572"/>
  <c r="M12" i="572"/>
  <c r="M15" i="572"/>
  <c r="M16" i="572"/>
  <c r="M17" i="572"/>
  <c r="M18" i="572"/>
  <c r="M19" i="572"/>
  <c r="M20" i="572"/>
  <c r="M21" i="572"/>
  <c r="M22" i="572"/>
  <c r="M23" i="572"/>
  <c r="M24" i="572"/>
  <c r="M25" i="572"/>
  <c r="M26" i="572"/>
  <c r="M27" i="572"/>
  <c r="J12" i="572"/>
  <c r="J15" i="572"/>
  <c r="J16" i="572"/>
  <c r="J17" i="572"/>
  <c r="J18" i="572"/>
  <c r="J19" i="572"/>
  <c r="J20" i="572"/>
  <c r="J21" i="572"/>
  <c r="J22" i="572"/>
  <c r="J23" i="572"/>
  <c r="J24" i="572"/>
  <c r="J25" i="572"/>
  <c r="J26" i="572"/>
  <c r="J27" i="572"/>
  <c r="G12" i="572"/>
  <c r="G15" i="572"/>
  <c r="G16" i="572"/>
  <c r="G17" i="572"/>
  <c r="G18" i="572"/>
  <c r="G19" i="572"/>
  <c r="G20" i="572"/>
  <c r="G21" i="572"/>
  <c r="G22" i="572"/>
  <c r="G23" i="572"/>
  <c r="G24" i="572"/>
  <c r="G25" i="572"/>
  <c r="G26" i="572"/>
  <c r="G27" i="572"/>
  <c r="D12" i="572"/>
  <c r="D15" i="572"/>
  <c r="D16" i="572"/>
  <c r="D17" i="572"/>
  <c r="D18" i="572"/>
  <c r="D19" i="572"/>
  <c r="D20" i="572"/>
  <c r="D21" i="572"/>
  <c r="D22" i="572"/>
  <c r="D23" i="572"/>
  <c r="D24" i="572"/>
  <c r="D25" i="572"/>
  <c r="D26" i="572"/>
  <c r="D27" i="572"/>
  <c r="AK60" i="572"/>
  <c r="AH60" i="572"/>
  <c r="AE60" i="572"/>
  <c r="AB60" i="572"/>
  <c r="Y60" i="572"/>
  <c r="V60" i="572"/>
  <c r="S60" i="572"/>
  <c r="A47" i="572"/>
  <c r="A48" i="572"/>
  <c r="A49" i="572"/>
  <c r="A50" i="572"/>
  <c r="A51" i="572"/>
  <c r="A52" i="572"/>
  <c r="A53" i="572"/>
  <c r="A54" i="572"/>
  <c r="A55" i="572"/>
  <c r="A56" i="572"/>
  <c r="A57" i="572"/>
  <c r="A58" i="572"/>
  <c r="A59" i="572"/>
  <c r="A15" i="572"/>
  <c r="A16" i="572"/>
  <c r="A17" i="572"/>
  <c r="A18" i="572"/>
  <c r="A19" i="572"/>
  <c r="A20" i="572"/>
  <c r="A21" i="572"/>
  <c r="A22" i="572"/>
  <c r="A23" i="572"/>
  <c r="A24" i="572"/>
  <c r="A25" i="572"/>
  <c r="A26" i="572"/>
  <c r="A27" i="572"/>
  <c r="A28" i="572"/>
  <c r="A29" i="572"/>
  <c r="A30" i="572"/>
  <c r="A31" i="572"/>
  <c r="A32" i="572"/>
  <c r="A33" i="572"/>
  <c r="A34" i="572"/>
  <c r="A35" i="572"/>
  <c r="A36" i="572"/>
  <c r="A37" i="572"/>
  <c r="A38" i="572"/>
  <c r="A39" i="572"/>
  <c r="A40" i="572"/>
  <c r="A41" i="572"/>
  <c r="A42" i="572"/>
  <c r="A43" i="572"/>
  <c r="A44" i="572"/>
  <c r="A45" i="572"/>
  <c r="A46" i="572"/>
  <c r="AN60" i="572"/>
  <c r="P60" i="572"/>
  <c r="M60" i="572"/>
  <c r="J60" i="572"/>
  <c r="G60" i="572"/>
  <c r="D60" i="572"/>
  <c r="B1" i="496"/>
  <c r="B1" i="510"/>
  <c r="AM2" i="510"/>
  <c r="AN27" i="572" l="1"/>
  <c r="AN23" i="572"/>
  <c r="AN19" i="572"/>
  <c r="AN15" i="572"/>
  <c r="AN26" i="572"/>
  <c r="AN22" i="572"/>
  <c r="AN18" i="572"/>
  <c r="AN12" i="572"/>
</calcChain>
</file>

<file path=xl/comments1.xml><?xml version="1.0" encoding="utf-8"?>
<comments xmlns="http://schemas.openxmlformats.org/spreadsheetml/2006/main">
  <authors>
    <author>Utilisateur Windows</author>
  </authors>
  <commentList>
    <comment ref="C6" authorId="0" shapeId="0">
      <text>
        <r>
          <rPr>
            <b/>
            <sz val="8"/>
            <color indexed="81"/>
            <rFont val="Tahoma"/>
            <family val="2"/>
          </rPr>
          <t>MyReport5.9.0.0
Version:7.1.0.6
EtatType:etTableau
Largeur:40
Hauteur:44
LargeurLigne:1
HauteurColonne:3
TitreList:Id=Aucune
IsAFormater:-1
IsAffecterMasque:-1
NombreRupture:0
CountFiltreRupture:0
HasRupture:0
HasListe:0
~Projet:Projet 2~
IsHorodate:0
IsHorodateMax:-1
IsAutoFit:0
NombreLignePourCombobox:1
IsMajValeurAuto:-1
NbreLigneMaxFormatZebre:100
IsAjoutSupprLigne:0
IsAjoutSupprColonne:0
DispositionFiltreRupture:dfrLibelleSurValeur
IsMaitre:0
IsDetail:0
IsMultiReport:-1
~SousReport0:MyReport5.9.0.0
Version:7.1.0.6
EtatType:etListing
NombreRupture:0
CountFiltreRupture:0
HasRupture:0
HasListe:0
~~Projet:Projet 2~~
Dossier:AS400
Modele:DW/AS400/Entree
IsHorodate:0
IsHorodateMax:-1
IsMajValeurAuto:-1
IsMultiReport:0
IsSousReport:-1
Nom:Entrée
Table:IsSelected=False,TailleHeight=0,IsReduit=0,Haut=20,Gauche=20,Hauteur=120,Largeur=193
IsExecuterAvecGraphe:0
DistanceHauteurRupture:2
DistanceLargeurRupture:1
IsDistinct:0
IsAllAAfficher:0
~~ChampListingList:*"Nom=Code Famille","Libelle=Code Famille",NomSQL=EECFAM,Fonction=fListing,Tri=tAucun,Agregation=aAucune,Masque=@,HasZoneListing=0,IsLibelleDynamique=-1*
Nom=Lot,Libelle=Lot,NomSQL=EECLOT,Fonction=fListing,Tri=tAucun,Agregation=aAucune,Masque=@,HasZoneListing=0,IsLibelleDynamique=-1
Nom=Cru,Libelle=Cru,NomSQL=EECCRU,Fonction=fListing,Tri=tAucun,Agregation=aSomme,"Masque=#,##0",HasZoneListing=0,IsLibelleDynamique=-1
*"Nom=Quantitée entrée FSA","Libelle=Quantitée entrée FSA",NomSQL=EECQTE,Fonction=fListing,Tri=tAucun,Agregation=aSomme,"Masque=#,##0",HasZoneListing=0,IsLibelleDynamique=-1*
*"Nom=Num Coop","Libelle=Num Coop",NomSQL=CHAMP,Fonction=fListing,Tri=tAucun,Agregation=aAucune,Masque=@,HasZoneListing=0,IsLibelleDynamique=-1*
*"Nom=Mois de Fabrication","Libelle=Mois de Fabrication",NomSQL=CHAMP0,Fonction=fListing,Tri=tAucun,Agregation=aAucune,Masque=@,HasZoneListing=0,IsLibelleDynamique=-1*
*"Nom=Année de Fabrication","Libelle=Année de Fabrication",NomSQL=CHAMP1,Fonction=fListing,Tri=tAucun,Agregation=aAucune,Masque=@,HasZoneListing=0,IsLibelleDynamique=-1*
*"Nom=Sens + / -","Libelle=Sens + / -",NomSQL=EECSEN,Fonction=fListing,Tri=tAucun,Agregation=aAucune,Masque=@,HasZoneListing=0,IsLibelleDynamique=-1*~~
~~FiltreList:TmrFiltreReportGroupe,IsNot=0,Nom=Racine,OperateurLogique=opEt
*TmrFiltreReport,GroupeParent=Racine,IsNot=0,IsActif=-1,mrChamp=EECNBO,Agregation=aAucune,Operateur=opInferieurEgal,IsAvecEmpty=0,IsTenirComptePrecedent=-1,ChoixType=cZone,Zone1=entree,"Libelle=Num Bordereau Entrée Inférieur ou égal à",IsAfficherFiltre=0*
*TmrFiltreReport,GroupeParent=Racine,IsNot=0,IsActif=-1,mrChamp=EECCRU,Agregation=aAucune,Operateur=opEgal,IsAvecEmpty=0,IsTenirComptePrecedent=-1,ChoixType=cZone,Zone1=Cru,"Libelle=Cru Egal à",IsAfficherFiltre=0*
*TmrFiltreReport,GroupeParent=Racine,IsNot=0,IsActif=-1,mrChamp=EECFAM,Agregation=aAucune,Operateur=opEgal,IsAvecEmpty=0,IsTenirComptePrecedent=-1,Valeur1=01,ChoixType=cValeur,"Libelle=Code Famille Egal à",IsAfficherFiltre=0*
*TmrFiltreReport,GroupeParent=Racine,IsNot=0,IsActif=-1,mrChamp=EECRES,Agregation=aAucune,Operateur=opEgal,IsAvecEmpty=0,IsTenirComptePrecedent=-1,Valeur1=FSA,ChoixType=cValeur,"Libelle=Lieu Egal à",IsAfficherFiltre=0*
*TmrFiltreReport,GroupeParent=Racine,IsNot=0,IsActif=-1,mrChamp=CHAMP,Agregation=aAucune,Operateur=opDifferentDe,IsAvecEmpty=0,IsTenirComptePrecedent=-1,"Valeur1=""2205 """,ChoixType=cValeur,"Libelle=Num Coop Différent de",IsAfficherFiltre=0*~~
FiltreHaving:TmrFiltreReportGroupe,IsNot=0,Nom=Racine,OperateurLogique=opEt~
~SousReport1:MyReport5.9.0.0
Version:7.1.0.6
EtatType:etListing
NombreRupture:0
CountFiltreRupture:0
HasRupture:0
HasListe:0
~~Projet:Projet 2~~
Dossier:AS400
~~Modele:DW/AS400/Sortie Stock FSA~~
IsHorodate:0
IsHorodateMax:-1
IsMajValeurAuto:-1
IsMultiReport:0
IsSousReport:-1
~~Nom:Sortie de stock~~
Table:IsSelected=False,TailleHeight=0,IsReduit=0,Haut=20,Gauche=285,Hauteur=106,Largeur=268
IsExecuterAvecGraphe:0
DistanceHauteurRupture:2
DistanceLargeurRupture:1
IsDistinct:0
IsAllAAfficher:0
~~ChampListingList:Nom=Lot,Libelle=Lot,NomSQL=DSCLOT,Fonction=fListing,Tri=tAucun,Agregation=aAucune,Masque=@,HasZoneListing=0,IsLibelleDynamique=-1
Nom=Crû,Libelle=Crû,NomSQL=DSCCRU,Fonction=fListing,Tri=tAucun,Agregation=aSomme,"Masque=#,##0",HasZoneListing=0,IsLibelleDynamique=-1
*"Nom=Quantité Sortie FSA","Libelle=Quantité Sortie FSA",NomSQL=DSCQTE,Fonction=fListing,Tri=tAucun,Agregation=aSomme,"Masque=#,##0",HasZoneListing=0,IsLibelleDynamique=-1*
*"Nom=Num Coop","Libelle=Num Coop",NomSQL=CHAMP,Fonction=fListing,Tri=tAucun,Agregation=aAucune,Masque=@,HasZoneListing=0,IsLibelleDynamique=-1*
*"Nom=Mois de Fabrication","Libelle=Mois de Fabrication",NomSQL=CHAMP0,Fonction=fListing,Tri=tAucun,Agregation=aAucune,Masque=@,HasZoneListing=0,IsLibelleDynamique=-1*
*"Nom=Année de fabrication","Libelle=Année de fabrication",NomSQL=CHAMP1,Fonction=fListing,Tri=tAucun,Agregation=aAucune,Masque=@,HasZoneListing=0,IsLibelleDynamique=-1*
*"Nom=Sens + / - ","Libelle=Sens + / - ",NomSQL=DSCSEN,Fonction=fListing,Tri=tAucun,Agregation=aAucune,Masque=@,HasZoneListing=0,IsLibelleDynamique=-1*~~
~~FiltreList:TmrFiltreReportGroupe,IsNot=0,Nom=Racine,OperateurLogique=opEt
*TmrFiltreReport,GroupeParent=Racine,IsNot=0,IsActif=-1,mrChamp=DSCNBO,Agregation=aAucune,Operateur=opInferieurEgal,IsAvecEmpty=0,IsTenirComptePrecedent=-1,ChoixType=cZone,Zone1=sortie,"Libelle=Num Bordereau sortie Inférieur ou égal à",IsAfficherFiltre=0*
*TmrFiltreReport,GroupeParent=Racine,IsNot=0,IsActif=-1,mrChamp=DSCCRU,Agregation=aAucune,Operateur=opEgal,IsAvecEmpty=0,IsTenirComptePrecedent=-1,ChoixType=cZone,Zone1=Cru,"Libelle=Crû Egal à",IsAfficherFiltre=0*
*TmrFiltreReport,GroupeParent=Racine,IsNot=0,IsActif=-1,mrChamp=CHAMP,Agregation=aAucune,Operateur=opDifferentDe,IsAvecEmpty=0,IsTenirComptePrecedent=-1,"Valeur1=2205,ETAL,ETQL",ChoixType=cValeur,"Libelle=Num Coop Différent de",IsAfficherFiltre=0*
*TmrFiltreReport,GroupeParent=Racine,IsNot=0,IsActif=-1,mrChamp=DSCSEN,Agregation=aAucune,Operateur=opEgal,IsAvecEmpty=0,IsTenirComptePrecedent=-1,Valeur1=+,ChoixType=cValeur,"Libelle=Sens + / -  Egal à",IsAfficherFiltre=0*~~
FiltreHaving:TmrFiltreReportGroupe,IsNot=0,Nom=Racine,OperateurLogique=opEt~
~TmrLienVirtuelList:"mrTable1=Entrée,""mrTable2=Sortie de stock"",mrChamp1=EECLOT,mrChamp2=DSCLOT,mrTypeJointure=tjGauche,Couleur=0"~
IsNewLienSimple:-1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~ChampIndicateurList:*"Nom=Quantitée entrée FSA","Libelle=Quantitée entrée FSA",NomSQL=EECQTE,Fonction=fIndicateur,Report=Entrée,mrChampSource=EECQTE,Agregation=aSomme,"Masque=#,##0",Affichage=aValeur,IsRefL=0,IsRefC=0,IsRefI=0,IsLibelleDynamique=-1*
*"Nom=Quantité Sortie FSA","Libelle=Quantité Sortie FSA",NomSQL=DSCQTE,Fonction=fIndicateur,"Report=Sortie de stock",mrChampSource=DSCQTE,Agregation=aSomme,"Masque=#,##0",Affichage=aValeur,IsRefL=0,IsRefC=0,IsRefI=0,IsLibelleDynamique=-1*
*Nom=Stock,Libelle=Stock,NomSQL=CALC,Fonction=fIndicateur,"TexteFormule=[Quantitée entrée FSA]-[Quantité Sortie FSA]",AgregationFormule=afChamp,TypeChamp=ftmrNumerique,IsCalculTotalBD=-1,IsCalculTableur=-1,Agregation=aSomme,"Masque=#,##0",Affichage=aValeur,IsRefL=0,IsRefC=0,IsRefI=0,IsLibelleDynamique=0,"FormatCellule=Horz=ahCentre,Vert=avCentre,Orientation=oHorizontale,Degre=0,RenvoiL=0,PNom=Arial,PTaille=8,PBold=-1,PCouleur=0,Fond=12632256,""Masque=#,##0"",IsBordureActive=-1,BordH=epbMoyenne,BordB=epbMoyenne,BordG=epbMoyenne,BordD=epbMoyenne,BordIV=epbFine,BordIH=epbFine"*
*"Nom=Sens + / - entrée","Libelle=Sens + / - entrée",NomSQL=EECSEN,IsChecked=0,Fonction=fIndicateur,Report=Entrée,mrChampSource=EECSEN,IsAfficherZero=0,Agregation=aNombreDe,"Masque=#,##0",Affichage=aValeur,IsRefL=0,IsRefC=0,IsRefI=0,IsLibelleDynamique=0*
*"Nom=Sens + / -  sortie","Libelle=Sens + / -  sortie",NomSQL=DSCSEN,IsChecked=0,Fonction=fIndicateur,"Report=Sortie de stock",mrChampSource=DSCSEN,IsAfficherZero=0,Agregation=aNombreDe,"Masque=#,##0",Affichage=aValeur,IsRefL=0,IsRefC=0,IsRefI=0,IsLibelleDynamique=0*~
~ChampLigneList:*"Nom=Num Coop","Libelle=Num Coop",NomSQL=CHAMP,Fonction=fLigne,Report=Entrée,mrChampSource=CHAMP,Tri=tCroissant,HasDrillUpDown=0,IsVisible=-1,PositionSousTotal=ptPied,IsInsererLigne=0,IsInsererSautPage=0,IsLibelleDynamique=-1*~
~ChampColonneList:*"Nom=Mois de Fabrication","Libelle=Mois de Fabrication",NomSQL=CHAMP0,Fonction=fColonne,Report=Entrée,mrChampSource=CHAMP0,Tri=tCroissant,HasDrillUpDown=0,IsVisible=-1,PositionSousTotal=ptPied,IsInsererLigne=0,IsInsererSautPage=0,IsLibelleDynamique=-1*~
FiltreList:TmrFiltreReportGroupe,IsNot=0,Nom=Racine,OperateurLogique=opEt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</t>
        </r>
      </text>
    </comment>
  </commentList>
</comments>
</file>

<file path=xl/comments2.xml><?xml version="1.0" encoding="utf-8"?>
<comments xmlns="http://schemas.openxmlformats.org/spreadsheetml/2006/main">
  <authors>
    <author>Franck Apicella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Version:7.2.0.2
EtatType:etTableau
Largeur:40
Hauteur:31
LargeurLigne:1
HauteurColonne:3
TitreList:Id=Aucune
IsAFormater:-1
IsAffecterMasque:-1
NombreRupture:0
CountFiltreRupture:0
HasRupture:0
HasListe:0
~Projet:Projet 2~
IsHorodate:0
IsHorodateMax:-1
IsAutoFit:0
NombreLignePourCombobox:1
IsMajValeurAuto:-1
NbreLigneMaxFormatZebre:100
IsAjoutSupprLigne:0
IsAjoutSupprColonne:0
DispositionFiltreRupture:dfrLibelleSurValeur
IsMaitre:0
IsDetail:0
IsMultiReport:-1
~SousReport0:MyReport5.9.0.0#10Version:7.2.0.2#10#10EtatType:etListing#10NombreRupture:0#10CountFiltreRupture:0#10HasRupture:0#10HasListe:0#10#10~~Projet:Projet 2~~#10Dossier:AS400#10Modele:DW/AS400/Entree#10#10IsHorodate:0#10IsHorodateMax:-1#10IsMajValeurAuto:-1#10IsMultiReport:0#10IsSousReport:-1#10Nom:Entrée#10Table:IsSelected=False,TailleHeight=0,IsReduit=0,Haut=20,Gauche=20,Hauteur=120,Largeur=193#10#10IsExecuterAvecGraphe:0#10DistanceHauteurRupture:2#10DistanceLargeurRupture:1#10IsDistinct:0#10IsAllAAfficher:0#10#10~~ChampListingList:*"Nom=Code Famille","Libelle=Code Famille",NomSQL=EECFAM,Fonction=fListing,Tri=tAucun,Agregation=aAucune,Masque=@,HasZoneListing=0,IsLibelleDynamique=-1*#10Nom=Lot,Libelle=Lot,NomSQL=EECLOT,Fonction=fListing,Tri=tAucun,Agregation=aAucune,Masque=@,HasZoneListing=0,IsLibelleDynamique=-1#10Nom=Cru,Libelle=Cru,NomSQL=EECCRU,Fonction=fListing,Tri=tAucun,Agregation=aSomme,"Masque=#,##0",HasZoneListing=0,IsLibelleDynamique=-1#10*"Nom=Quantitée entrée FSA","Libelle=Quantitée entrée FSA",NomSQL=EECQTE,Fonction=fListing,Tri=tAucun,Agregation=aSomme,"Masque=#,##0",HasZoneListing=0,IsLibelleDynamique=-1*#10*"Nom=Num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-","Libelle=Sens + / -",NomSQL=EECSEN,Fonction=fListing,Tri=tAucun,Agregation=aAucune,Masque=@,HasZoneListing=0,IsLibelleDynamique=-1*~~#10#10#10~~FiltreList:TmrFiltreReportGroupe,IsNot=0,Nom=Racine,OperateurLogique=opEt#10*TmrFiltreReport,GroupeParent=Racine,IsNot=0,IsActif=-1,mrChamp=EECNBO,Agregation=aAucune,Operateur=opInferieurEgal,IsAvecEmpty=0,IsTenirComptePrecedent=-1,ChoixType=cZone,Zone1=entree,"Libelle=Num Bordereau Entrée Inférieur ou égal à",IsAfficherFiltre=0*#10*TmrFiltreReport,GroupeParent=Racine,IsNot=0,IsActif=-1,mrChamp=EECCRU,Agregation=aAucune,Operateur=opEgal,IsAvecEmpty=0,IsTenirComptePrecedent=-1,ChoixType=cZone,Zone1=Cru,"Libelle=Cru Egal à",IsAfficherFiltre=0*#10*TmrFiltreReport,GroupeParent=Racine,IsNot=0,IsActif=-1,mrChamp=EECFAM,Agregation=aAucune,Operateur=opEgal,IsAvecEmpty=0,IsTenirComptePrecedent=-1,Valeur1=01,ChoixType=cValeur,"Libelle=Code Famille Egal à",IsAfficherFiltre=0*#10*TmrFiltreReport,GroupeParent=Racine,IsNot=0,IsActif=-1,mrChamp=EECRES,Agregation=aAucune,Operateur=opEgal,IsAvecEmpty=0,IsTenirComptePrecedent=-1,Valeur1=FSA,ChoixType=cValeur,"Libelle=Lieu Egal à",IsAfficherFiltre=0*#10*TmrFiltreReport,GroupeParent=Racine,IsNot=0,IsActif=-1,mrChamp=CHAMP,Agregation=aAucune,Operateur=opDifferentDe,IsAvecEmpty=0,IsTenirComptePrecedent=-1,"Valeur1=""2205 """,ChoixType=cValeur,"Libelle=Num Coop Différent de",IsAfficherFiltre=0*~~#10#10FiltreHaving:TmrFiltreReportGroupe,IsNot=0,Nom=Racine,OperateurLogique=opEt#10~
~SousReport1:MyReport5.9.0.0#10Version:7.2.0.2#10#10EtatType:etListing#10NombreRupture:0#10CountFiltreRupture:0#10HasRupture:0#10HasListe:0#10#10~~Projet:Projet 2~~#10Dossier:AS400#10~~Modele:DW/AS400/Sortie Stock FSA~~#10#10IsHorodate:0#10IsHorodateMax:-1#10IsMajValeurAuto:-1#10IsMultiReport:0#10IsSousReport:-1#10~~Nom:Sortie de stock~~#10Table:IsSelected=False,TailleHeight=0,IsReduit=0,Haut=20,Gauche=285,Hauteur=106,Largeur=268#10#10IsExecuterAvecGraphe:0#10DistanceHauteurRupture:2#10DistanceLargeurRupture:1#10IsDistinct:0#10IsAllAAfficher:0#10#10~~ChampListingList:Nom=Lot,Libelle=Lot,NomSQL=DSCLOT,Fonction=fListing,Tri=tAucun,Agregation=aAucune,Masque=@,HasZoneListing=0,IsLibelleDynamique=-1#10Nom=Crû,Libelle=Crû,NomSQL=DSCCRU,Fonction=fListing,Tri=tAucun,Agregation=aSomme,"Masque=#,##0",HasZoneListing=0,IsLibelleDynamique=-1#10*"Nom=Quantité Sortie FSA","Libelle=Quantité Sortie FSA",NomSQL=DSCQTE,Fonction=fListing,Tri=tAucun,Agregation=aSomme,"Masque=#,##0",HasZoneListing=0,IsLibelleDynamique=-1*#10*"Nom=Num Coop","Libelle=Num Coop",NomSQL=CHAMP,Fonction=fListing,Tri=tAucun,Agregation=aAucune,Masque=@,HasZoneListing=0,IsLibelleDynamique=-1*#10*"Nom=Mois de Fabrication","Libelle=Mois de Fabrication",NomSQL=CHAMP0,Fonction=fListing,Tri=tAucun,Agregation=aAucune,Masque=@,HasZoneListing=0,IsLibelleDynamique=-1*#10*"Nom=Année de fabrication","Libelle=Année de fabrication",NomSQL=CHAMP1,Fonction=fListing,Tri=tAucun,Agregation=aAucune,Masque=@,HasZoneListing=0,IsLibelleDynamique=-1*#10*"Nom=Sens + / - ","Libelle=Sens + / - ",NomSQL=DSCSEN,Fonction=fListing,Tri=tAucun,Agregation=aAucune,Masque=@,HasZoneListing=0,IsLibelleDynamique=-1*~~#10#10#10~~FiltreList:TmrFiltreReportGroupe,IsNot=0,Nom=Racine,OperateurLogique=opEt#10*TmrFiltreReport,GroupeParent=Racine,IsNot=0,IsActif=-1,mrChamp=DSCNBO,Agregation=aAucune,Operateur=opInferieurEgal,IsAvecEmpty=0,IsTenirComptePrecedent=-1,ChoixType=cZone,Zone1=sortie,"Libelle=Num Bordereau sortie Inférieur ou égal à",IsAfficherFiltre=0*#10*TmrFiltreReport,GroupeParent=Racine,IsNot=0,IsActif=-1,mrChamp=DSCCRU,Agregation=aAucune,Operateur=opEgal,IsAvecEmpty=0,IsTenirComptePrecedent=-1,ChoixType=cZone,Zone1=Cru,"Libelle=Crû Egal à",IsAfficherFiltre=0*#10*TmrFiltreReport,GroupeParent=Racine,IsNot=0,IsActif=-1,mrChamp=CHAMP,Agregation=aAucune,Operateur=opDifferentDe,IsAvecEmpty=0,IsTenirComptePrecedent=-1,"Valeur1=2205,ETAL,ETQL",ChoixType=cValeur,"Libelle=Num Coop Différent de",IsAfficherFiltre=0*#10*TmrFiltreReport,GroupeParent=Racine,IsNot=0,IsActif=-1,mrChamp=DSCSEN,Agregation=aAucune,Operateur=opEgal,IsAvecEmpty=0,IsTenirComptePrecedent=-1,Valeur1=+,ChoixType=cValeur,"Libelle=Sens + / -  Egal à",IsAfficherFiltre=0*~~#10#10FiltreHaving:TmrFiltreReportGroupe,IsNot=0,Nom=Racine,OperateurLogique=opEt#10~
~TmrLienVirtuelList:"mrTable1=Entrée,""mrTable2=Sortie de stock"",mrChamp1=EECLOT,mrChamp2=DSCLOT,mrTypeJointure=tjGauche,Couleur=0"~
IsNewLienSimple:-1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~ChampIndicateurList:*"Nom=Quantitée entrée FSA","Libelle=Quantitée entrée FSA",NomSQL=EECQTE,Fonction=fIndicateur,Report=Entrée,mrChampSource=EECQTE,Agregation=aSomme,"Masque=#,##0",Affichage=aValeur,IsRefL=0,IsRefC=0,IsRefI=0,IsLibelleDynamique=-1*
*"Nom=Quantité Sortie FSA","Libelle=Quantité Sortie FSA",NomSQL=DSCQTE,Fonction=fIndicateur,"Report=Sortie de stock",mrChampSource=DSCQTE,Agregation=aSomme,"Masque=#,##0",Affichage=aValeur,IsRefL=0,IsRefC=0,IsRefI=0,IsLibelleDynamique=-1*
*Nom=Stock,Libelle=Stock,NomSQL=CALC,Fonction=fIndicateur,"TexteFormule=[Quantitée entrée FSA]-[Quantité Sortie FSA]",AgregationFormule=afChamp,TypeChamp=ftmrNumerique,IsCalculTotalBD=-1,IsCalculTableur=-1,Agregation=aSomme,"Masque=#,##0",Affichage=aValeur,IsRefL=0,IsRefC=0,IsRefI=0,IsLibelleDynamique=0,"FormatCellule=Horz=ahCentre,Vert=avCentre,Orientation=oHorizontale,Degre=0,RenvoiL=0,PNom=Arial,PTaille=8,PBold=-1,PCouleur=0,Fond=12632256,""Masque=#,##0"",IsBordureActive=-1,BordH=epbMoyenne,BordB=epbMoyenne,BordG=epbMoyenne,BordD=epbMoyenne,BordIV=epbFine,BordIH=epbFine"*
*"Nom=Sens + / - entrée","Libelle=Sens + / - entrée",NomSQL=EECSEN,IsChecked=0,Fonction=fIndicateur,Report=Entrée,mrChampSource=EECSEN,IsAfficherZero=0,Agregation=aNombreDe,"Masque=#,##0",Affichage=aValeur,IsRefL=0,IsRefC=0,IsRefI=0,IsLibelleDynamique=0*
*"Nom=Sens + / -  sortie","Libelle=Sens + / -  sortie",NomSQL=DSCSEN,IsChecked=0,Fonction=fIndicateur,"Report=Sortie de stock",mrChampSource=DSCSEN,IsAfficherZero=0,Agregation=aNombreDe,"Masque=#,##0",Affichage=aValeur,IsRefL=0,IsRefC=0,IsRefI=0,IsLibelleDynamique=0*~
~ChampLigneList:*"Nom=Num Coop","Libelle=Num Coop",NomSQL=CHAMP,Fonction=fLigne,Report=Entrée,mrChampSource=CHAMP,Tri=tCroissant,HasDrillUpDown=0,IsVisible=-1,PositionSousTotal=ptPied,IsInsererLigne=0,IsInsererSautPage=0,IsLibelleDynamique=-1*~
~ChampColonneList:*"Nom=Mois de Fabrication","Libelle=Mois de Fabrication",NomSQL=CHAMP0,Fonction=fColonne,Report=Entrée,mrChampSource=CHAMP0,Tri=tCroissant,HasDrillUpDown=0,IsVisible=-1,PositionSousTotal=ptPied,IsInsererLigne=0,IsInsererSautPage=0,IsLibelleDynamique=-1*~
FiltreList:TmrFiltreReportGroupe,IsNot=0,Nom=Racine,OperateurLogique=opEt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3.xml><?xml version="1.0" encoding="utf-8"?>
<comments xmlns="http://schemas.openxmlformats.org/spreadsheetml/2006/main">
  <authors>
    <author>Utilisateur Windows</author>
  </authors>
  <commentList>
    <comment ref="B8" authorId="0" shapeId="0">
      <text>
        <r>
          <rPr>
            <b/>
            <sz val="8"/>
            <color indexed="81"/>
            <rFont val="Tahoma"/>
            <family val="2"/>
          </rPr>
          <t>MyReport5.9.0.0
Version:7.1.0.6
EtatType:etTableau
Largeur:14
Hauteur:44
LargeurLigne:1
HauteurColonne:3
TitreList:Id=Aucune
IsAFormater:-1
IsAffecterMasque:-1
NombreRupture:0
CountFiltreRupture:0
HasRupture:0
HasListe:0
~Projet:Projet 2~
IsHorodate:0
IsHorodateMax:-1
IsAutoFit:-1
NombreLignePourCombobox:1
IsMajValeurAuto:-1
NbreLigneMaxFormatZebre:100
IsAjoutSupprLigne:0
IsAjoutSupprColonne:0
DispositionFiltreRupture:dfrLibelleSurValeur
IsMaitre:0
IsDetail:0
IsMultiReport:-1
~SousReport0:MyReport5.9.0.0
Version:7.1.0.6
EtatType:etListing
NombreRupture:0
CountFiltreRupture:0
HasRupture:0
HasListe:0
~~Projet:Projet 2~~
Dossier:AS400
Modele:DW/AS400/Entree
IsHorodate:0
IsHorodateMax:-1
IsMajValeurAuto:-1
IsMultiReport:0
IsSousReport:-1
Nom:Entrée
Table:IsSelected=False,TailleHeight=0,IsReduit=0,Haut=20,Gauche=20,Hauteur=120,Largeur=193
IsExecuterAvecGraphe:0
DistanceHauteurRupture:2
DistanceLargeurRupture:1
IsDistinct:0
IsAllAAfficher:0
~~ChampListingList:*"Nom=Code Famille","Libelle=Code Famille",NomSQL=EECFAM,Fonction=fListing,Tri=tAucun,Agregation=aAucune,Masque=@,HasZoneListing=0,IsLibelleDynamique=-1*
Nom=Lot,Libelle=Lot,NomSQL=EECLOT,Fonction=fListing,Tri=tAucun,Agregation=aAucune,Masque=@,HasZoneListing=0,IsLibelleDynamique=-1
Nom=Cru,Libelle=Cru,NomSQL=EECCRU,Fonction=fListing,Tri=tAucun,Agregation=aSomme,"Masque=#,##0",HasZoneListing=0,IsLibelleDynamique=-1
*"Nom=Quantitée entrée FSA","Libelle=Quantitée entrée FSA",NomSQL=EECQTE,Fonction=fListing,Tri=tAucun,Agregation=aSomme,"Masque=#,##0",HasZoneListing=0,IsLibelleDynamique=-1*
*"Nom=Num Coop","Libelle=Num Coop",NomSQL=CHAMP,Fonction=fListing,Tri=tAucun,Agregation=aAucune,Masque=@,HasZoneListing=0,IsLibelleDynamique=-1*
*"Nom=Mois de Fabrication","Libelle=Mois de Fabrication",NomSQL=CHAMP0,Fonction=fListing,Tri=tAucun,Agregation=aAucune,Masque=@,HasZoneListing=0,IsLibelleDynamique=-1*
*"Nom=Année de Fabrication","Libelle=Année de Fabrication",NomSQL=CHAMP1,Fonction=fListing,Tri=tAucun,Agregation=aAucune,Masque=@,HasZoneListing=0,IsLibelleDynamique=-1*
*"Nom=Sens + / -","Libelle=Sens + / -",NomSQL=EECSEN,Fonction=fListing,Tri=tAucun,Agregation=aAucune,Masque=@,HasZoneListing=0,IsLibelleDynamique=-1*~~
~~FiltreList:TmrFiltreReportGroupe,IsNot=0,Nom=Racine,OperateurLogique=opEt
*TmrFiltreReport,GroupeParent=Racine,IsNot=0,IsActif=-1,mrChamp=EECNBO,Agregation=aAucune,Operateur=opInferieurEgal,IsAvecEmpty=0,IsTenirComptePrecedent=-1,ChoixType=cZone,Zone1=entree,"Libelle=Num Bordereau Entrée Inférieur ou égal à",IsAfficherFiltre=0*
*TmrFiltreReport,GroupeParent=Racine,IsNot=0,IsActif=-1,mrChamp=EECCRU,Agregation=aAucune,Operateur=opEgal,IsAvecEmpty=0,IsTenirComptePrecedent=-1,ChoixType=cZone,Zone1=Cru,"Libelle=Cru Egal à",IsAfficherFiltre=0*
*TmrFiltreReport,GroupeParent=Racine,IsNot=0,IsActif=-1,mrChamp=EECFAM,Agregation=aAucune,Operateur=opEgal,IsAvecEmpty=0,IsTenirComptePrecedent=-1,Valeur1=01,ChoixType=cValeur,"Libelle=Code Famille Egal à",IsAfficherFiltre=0*
*TmrFiltreReport,GroupeParent=Racine,IsNot=0,IsActif=-1,mrChamp=EECRES,Agregation=aAucune,Operateur=opEgal,IsAvecEmpty=0,IsTenirComptePrecedent=-1,Valeur1=FSA,ChoixType=cValeur,"Libelle=Lieu Egal à",IsAfficherFiltre=0*
*TmrFiltreReport,GroupeParent=Racine,IsNot=0,IsActif=-1,mrChamp=CHAMP,Agregation=aAucune,Operateur=opDifferentDe,IsAvecEmpty=0,IsTenirComptePrecedent=-1,"Valeur1=""2205 """,ChoixType=cValeur,"Libelle=Num Coop Différent de",IsAfficherFiltre=0*~~
FiltreHaving:TmrFiltreReportGroupe,IsNot=0,Nom=Racine,OperateurLogique=opEt~
~SousReport1:MyReport5.9.0.0
Version:7.1.0.6
EtatType:etListing
NombreRupture:0
CountFiltreRupture:0
HasRupture:0
HasListe:0
~~Projet:Projet 2~~
Dossier:AS400
~~Modele:DW/AS400/Sortie Stock FSA~~
IsHorodate:0
IsHorodateMax:-1
IsMajValeurAuto:-1
IsMultiReport:0
IsSousReport:-1
~~Nom:Sortie de stock~~
Table:IsSelected=False,TailleHeight=0,IsReduit=0,Haut=20,Gauche=285,Hauteur=106,Largeur=268
IsExecuterAvecGraphe:0
DistanceHauteurRupture:2
DistanceLargeurRupture:1
IsDistinct:0
IsAllAAfficher:0
~~ChampListingList:Nom=Lot,Libelle=Lot,NomSQL=DSCLOT,Fonction=fListing,Tri=tAucun,Agregation=aAucune,Masque=@,HasZoneListing=0,IsLibelleDynamique=-1
Nom=Crû,Libelle=Crû,NomSQL=DSCCRU,Fonction=fListing,Tri=tAucun,Agregation=aSomme,"Masque=#,##0",HasZoneListing=0,IsLibelleDynamique=-1
*"Nom=Quantité Sortie FSA","Libelle=Quantité Sortie FSA",NomSQL=DSCQTE,Fonction=fListing,Tri=tAucun,Agregation=aSomme,"Masque=#,##0",HasZoneListing=0,IsLibelleDynamique=-1*
*"Nom=Num Coop","Libelle=Num Coop",NomSQL=CHAMP,Fonction=fListing,Tri=tAucun,Agregation=aAucune,Masque=@,HasZoneListing=0,IsLibelleDynamique=-1*
*"Nom=Mois de Fabrication","Libelle=Mois de Fabrication",NomSQL=CHAMP0,Fonction=fListing,Tri=tAucun,Agregation=aAucune,Masque=@,HasZoneListing=0,IsLibelleDynamique=-1*
*"Nom=Année de fabrication","Libelle=Année de fabrication",NomSQL=CHAMP1,Fonction=fListing,Tri=tAucun,Agregation=aAucune,Masque=@,HasZoneListing=0,IsLibelleDynamique=-1*
*"Nom=Sens + / - ","Libelle=Sens + / - ",NomSQL=DSCSEN,Fonction=fListing,Tri=tAucun,Agregation=aAucune,Masque=@,HasZoneListing=0,IsLibelleDynamique=-1*~~
~~FiltreList:TmrFiltreReportGroupe,IsNot=0,Nom=Racine,OperateurLogique=opEt
*TmrFiltreReport,GroupeParent=Racine,IsNot=0,IsActif=-1,mrChamp=DSCNBO,Agregation=aAucune,Operateur=opInferieurEgal,IsAvecEmpty=0,IsTenirComptePrecedent=-1,ChoixType=cZone,Zone1=sortie,"Libelle=Num Bordereau sortie Inférieur ou égal à",IsAfficherFiltre=0*
*TmrFiltreReport,GroupeParent=Racine,IsNot=0,IsActif=-1,mrChamp=DSCCRU,Agregation=aAucune,Operateur=opEgal,IsAvecEmpty=0,IsTenirComptePrecedent=-1,ChoixType=cZone,Zone1=Cru,"Libelle=Crû Egal à",IsAfficherFiltre=0*
*TmrFiltreReport,GroupeParent=Racine,IsNot=0,IsActif=-1,mrChamp=CHAMP,Agregation=aAucune,Operateur=opDifferentDe,IsAvecEmpty=0,IsTenirComptePrecedent=-1,"Valeur1=2205,ETAL,ETQL",ChoixType=cValeur,"Libelle=Num Coop Différent de",IsAfficherFiltre=0*
*TmrFiltreReport,GroupeParent=Racine,IsNot=0,IsActif=-1,mrChamp=DSCSEN,Agregation=aAucune,Operateur=opEgal,IsAvecEmpty=0,IsTenirComptePrecedent=-1,Valeur1=-,ChoixType=cValeur,"Libelle=Sens + / -  Egal à",IsAfficherFiltre=0*~~
FiltreHaving:TmrFiltreReportGroupe,IsNot=0,Nom=Racine,OperateurLogique=opEt~
~TmrLienVirtuelList:"mrTable1=Entrée,""mrTable2=Sortie de stock"",mrChamp1=EECLOT,mrChamp2=DSCLOT,mrTypeJointure=tjGauche,Couleur=0"~
IsNewLienSimple:-1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~ChampIndicateurList:*"Nom=Quantitée entrée FSA","Libelle=Quantitée entrée FSA",NomSQL=EECQTE,IsChecked=0,Fonction=fIndicateur,Report=Entrée,mrChampSource=EECQTE,Agregation=aSomme,"Masque=#,##0",Affichage=aValeur,IsRefL=0,IsRefC=0,IsRefI=0,IsLibelleDynamique=-1*
*"Nom=Quantité Sortie FSA","Libelle=Quantité Sortie FSA",NomSQL=DSCQTE,Fonction=fIndicateur,"Report=Sortie de stock",mrChampSource=DSCQTE,Agregation=aSomme,"Masque=#,##0",Affichage=aValeur,IsRefL=0,IsRefC=0,IsRefI=0,IsLibelleDynamique=-1*
*Nom=Stock,Libelle=Stock,NomSQL=CALC,IsChecked=0,Fonction=fIndicateur,"TexteFormule=[Quantitée]-[Quantité Sortie]",AgregationFormule=afChamp,TypeChamp=ftmrNumerique,IsCalculTotalBD=-1,IsCalculTableur=-1,Agregation=aSomme,"Masque=#,##0",Affichage=aValeur,IsRefL=0,IsRefC=0,IsRefI=0,IsLibelleDynamique=0,"FormatCellule=Horz=ahCentre,Vert=avCentre,Orientation=oHorizontale,Degre=0,RenvoiL=0,PNom=Arial,PTaille=8,PBold=-1,PCouleur=0,Fond=12632256,""Masque=#,##0"",IsBordureActive=-1,BordH=epbMoyenne,BordB=epbMoyenne,BordG=epbMoyenne,BordD=epbMoyenne,BordIV=epbFine,BordIH=epbFine"*
*"Nom=Sens + / - entrée","Libelle=Sens + / - entrée",NomSQL=EECSEN,IsChecked=0,Fonction=fIndicateur,Report=Entrée,mrChampSource=EECSEN,IsAfficherZero=0,Agregation=aNombreDe,"Masque=#,##0",Affichage=aValeur,IsRefL=0,IsRefC=0,IsRefI=0,IsLibelleDynamique=0*
*"Nom=Sens + / -  sortie","Libelle=Sens + / -  sortie",NomSQL=DSCSEN,IsChecked=0,Fonction=fIndicateur,"Report=Sortie de stock",mrChampSource=DSCSEN,IsAfficherZero=0,Agregation=aNombreDe,"Masque=#,##0",Affichage=aValeur,IsRefL=0,IsRefC=0,IsRefI=0,IsLibelleDynamique=0*~
~ChampLigneList:*"Nom=Num Coop","Libelle=Num Coop",NomSQL=CHAMP,Fonction=fLigne,Report=Entrée,mrChampSource=CHAMP,Tri=tCroissant,HasDrillUpDown=0,IsVisible=-1,PositionSousTotal=ptPied,IsInsererLigne=0,IsInsererSautPage=0,IsLibelleDynamique=-1*~
~ChampColonneList:*"Nom=Mois de Fabrication","Libelle=Mois de Fabrication",NomSQL=CHAMP0,Fonction=fColonne,Report=Entrée,mrChampSource=CHAMP0,Tri=tCroissant,HasDrillUpDown=0,IsVisible=-1,PositionSousTotal=ptPied,IsInsererLigne=0,IsInsererSautPage=0,IsLibelleDynamique=-1*~
FiltreList:TmrFiltreReportGroupe,IsNot=0,Nom=Racine,OperateurLogique=opEt
FiltreHaving:TmrFiltreReportGroupe,IsNot=0,Nom=Racine,OperateurLogique=opEt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</t>
        </r>
      </text>
    </comment>
  </commentList>
</comments>
</file>

<file path=xl/comments4.xml><?xml version="1.0" encoding="utf-8"?>
<comments xmlns="http://schemas.openxmlformats.org/spreadsheetml/2006/main">
  <authors>
    <author>Franck Apicella</author>
  </authors>
  <commentLis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Version:7.2.0.2
EtatType:etTableau
Largeur:13
Hauteur:104
LargeurLigne:4
HauteurColonne:4
TitreList:Id=Aucune
IsAFormater:-1
IsAffecterMasque:-1
NombreRupture:0
CountFiltreRupture:0
HasRupture:0
HasListe:0
~Projet:Projet 2~
~Dossier:Gestion Caves~
~Modele:DW/Gestion Caves/mouvements caves~
IsHorodate:0
IsHorodateMax:-1
IsAutoFit:-1
IsListeAvecMacro:0
NombreLignePourCombobox:1
IsMajValeurAuto:-1
NbreLigneMaxFormatZebre:100
IsAjoutSupprLigne:0
IsAjoutSupprColonne:0
DispositionFiltreRupture:dfrLibelleSurValeur
IsMaitre:0
IsDetail:0
IsMultiReport:0
IsSousReport:0
IsExecuterAvecGraphe:0
DistanceHauteurRupture:2
DistanceLargeurRupture:1
IsAfficheLibelleLigne:-1
IsAfficheLibelleColonne:-1
IsAfficheLibelleIndicateur:-1
AlignIndicateurTableau:alColonne
IsFusion:-1
CountDrillUpLigne:0
CountDrillUpCol:0
TotalLigne:aDefaut
PositionTotalLigne:ptPied
TotalColonne:aDefaut
PositionTotalColonne:ptPied
~ChampIndicateurList:*"Nom=Quantite signee","Libelle=Quantite signee",NomSQL=QUANTITE_SIGNEE,Fonction=fIndicateur,Agregation=aSomme,"Masque=#,##0",Affichage=aValeur,IsRefL=0,IsRefC=0,IsRefI=0,IsLibelleDynamique=-1*
Nom=Quantite,Libelle=Quantite,NomSQL=QTE,IsChecked=0,Fonction=fIndicateur,Agregation=aSomme,"Masque=#,##0",Affichage=aValeur,IsRefL=0,IsRefC=0,IsRefI=0,IsLibelleDynamique=-1~
~ChampLigneList:*"Nom=Num Coop","Libelle=Num Coop",NomSQL=CHAMP0,IsChecked=0,Fonction=fLigne,Tri=tCroissant,HasDrillUpDown=0,IsVisible=-1,PositionSousTotal=ptPied,IsInsererLigne=0,IsInsererSautPage=0,IsLibelleDynamique=-1*
Nom=Lot,Libelle=Lot,NomSQL=NUMLOT,Fonction=fLigne,Tri=tCroissant,HasDrillUpDown=0,IsVisible=-1,PositionSousTotal=ptPied,IsInsererLigne=0,IsInsererSautPage=0,IsLibelleDynamique=-1
*"Nom=Num Coop du Lot GN","Libelle=Num Coop du Lot GN",NomSQL=CHAMP00,Fonction=fLigne,Tri=tCroissant,HasDrillUpDown=0,IsVisible=-1,PositionSousTotal=ptPied,IsInsererLigne=0,IsInsererSautPage=0,IsLibelleDynamique=-1*
*"Nom=Num Mois du Lot GN","Libelle=Num Mois du Lot GN",NomSQL=CHAMP1,Fonction=fLigne,Tri=tCroissant,HasDrillUpDown=0,IsVisible=-1,PositionSousTotal=ptPied,IsInsererLigne=0,IsInsererSautPage=0,IsLibelleDynamique=-1*
*"Nom=Num Année du Lot GN","Libelle=Num Année du Lot GN",NomSQL=CHAMP20,Fonction=fLigne,Tri=tCroissant,HasDrillUpDown=0,IsVisible=-1,PositionSousTotal=ptPied,IsInsererLigne=0,IsInsererSautPage=0,IsLibelleDynamique=-1*~
~ChampColonneList:*"Nom=Mois de production","Libelle=Mois de production",NomSQL=MOIS_PROD,Fonction=fColonne,Tri=tCroissant,HasDrillUpDown=0,IsVisible=-1,PositionSousTotal=ptPied,IsInsererLigne=0,IsInsererSautPage=0,IsLibelleDynamique=-1*
Nom=Annee/Cru,Libelle=Annee/Cru,NomSQL=AN_PROD,Fonction=fColonne,Tri=tCroissant,HasDrillUpDown=0,IsVisible=-1,PositionSousTotal=ptPied,IsInsererLigne=0,IsInsererSautPage=0,IsLibelleDynamique=-1~
~FiltreList:TmrFiltreReportGroupe,IsNot=0,Nom=Racine,OperateurLogique=opEt
*TmrFiltreReport,GroupeParent=Racine,IsNot=0,IsActif=-1,mrChamp=DTCREAT,Agregation=aAucune,Operateur=opInferieurEgal,IsAvecEmpty=0,IsTenirComptePrecedent=-1,ChoixType=cZone,Zone1=dateFinGN,"Libelle=Date mouvement Inférieur ou égal à",IsAfficherFiltre=0*
*TmrFiltreReport,GroupeParent=Racine,IsNot=0,IsActif=0,mrChamp=QTE,Agregation=aAucune,Operateur=opSuperieur,IsAvecEmpty=0,IsTenirComptePrecedent=-1,Valeur1=0,ChoixType=cValeur,"Libelle=Quantite Supérieur à",IsAfficherFiltre=0*
*TmrFiltreReport,GroupeParent=Racine,IsNot=0,IsActif=-1,mrChamp=AN_PROD,Agregation=aAucune,Operateur=opEgal,IsAvecEmpty=0,IsTenirComptePrecedent=-1,ChoixType=cZone,Zone1=Cru,"Libelle=Annee/Cru Egal à",IsAfficherFiltre=0*~
~FiltreHaving:TmrFiltreReportGroupe,IsNot=0,Nom=Racine,OperateurLogique=opEt
*TmrFiltreReport,GroupeParent=Racine,IsNot=0,IsActif=-1,mrChamp=QUANTITE_SIGNEE,Agregation=aSomme,Operateur=opSuperieur,IsAvecEmpty=0,IsTenirComptePrecedent=-1,Valeur1=0,ChoixType=cValeur,"Libelle=Quantite signee Supérieur à",IsAfficherFiltre=0*~
FormatType:fMyReport
rnpLigneValeur:Horz=ahGauche,Vert=avCentre,Orientation=oHorizontale,Degre=0,RenvoiL=0,PNom=Arial,PTaille=8,PCouleur=0,Fond=16764108,Masque=General,IsBordureActive=-1,BordH=epbMoyenne,BordB=epbMoyenne,BordG=epbMoyenne,BordD=epbMoyenne,BordIV=epbFine,BordIH=epbFine
rnpLigneSsTotal:Horz=ahGauche,Vert=avCentre,Orientation=oHorizontale,Degre=0,RenvoiL=0,PNom=Arial,PTaille=9,PCouleur=0,Fond=16751001,Masque=General,IsBordureActive=-1,BordH=epbFine,BordB=epbMoyenne,BordG=epbMoyenne,BordD=epbMoyenne,BordIV=epbFine,BordIH=epbFine
rnpLigneTotal:Horz=ahGauche,Vert=avCentre,Orientation=oHorizontale,Degre=0,RenvoiL=0,PNom=Arial,PTaille=10,PCouleur=16777215,Fond=10040115,Masque=General,IsBordureActive=-1,BordH=epbMoyenne,BordB=epbMoyenne,BordG=epbMoyenne,BordD=epbMoyenne,BordIV=epbFine,BordIH=epbFine
rnpLigneLibelle:Horz=ahGauche,Vert=avCentre,Orientation=oHorizontale,Degre=0,RenvoiL=0,PNom=Arial,PTaille=8,PCouleur=0,Fond=-16777211,Masque=@,IsBordureActive=0
rnpColonneValeur:Horz=ahGauche,Vert=avCentre,Orientation=oHorizontale,Degre=0,RenvoiL=0,PNom=Arial,PTaille=8,PCouleur=0,Fond=16764108,Masque=General,IsBordureActive=-1,BordH=epbMoyenne,BordB=epbMoyenne,BordG=epbMoyenne,BordD=epbMoyenne,BordIV=epbFine,BordIH=epbFine
rnpColonneSsTotal:Horz=ahCentre,Vert=avCentre,Orientation=oHorizontale,Degre=0,RenvoiL=0,PNom=Arial,PTaille=9,PCouleur=0,Fond=16751001,Masque=General,IsBordureActive=-1,BordH=epbMoyenne,BordB=epbMoyenne,BordG=epbFine,BordD=epbMoyenne,BordIV=epbFine,BordIH=epbFine
rnpColonneTotal:Horz=ahCentre,Vert=avCentre,Orientation=oHorizontale,Degre=0,RenvoiL=0,PNom=Arial,PTaille=10,PCouleur=16777215,Fond=10040115,Masque=General,IsBordureActive=-1,BordH=epbMoyenne,BordB=epbMoyenne,BordG=epbMoyenne,BordD=epbMoyenne,BordIV=epbFine,BordIH=epbFine
rnpColonneLibelle:Horz=ahGauche,Vert=avCentre,Orientation=oHorizontale,Degre=0,RenvoiL=0,PNom=Arial,PTaille=8,PCouleur=0,Fond=-16777211,Masque=@,IsBordureActive=0
rnpIndicValeur:Horz=ahDroite,Vert=avCentre,Orientation=oHorizontale,Degre=0,RenvoiL=0,PNom=Arial,PTaille=8,PCouleur=0,Fond=16777215,"Masque=#,##0.00",IsBordureActive=-1,BordH=epbMoyenne,BordB=epbMoyenne,BordG=epbMoyenne,BordD=epbMoyenne,BordIV=epbFine,BordIH=epbFine
rnpIndicSsTotalLigne:Horz=ahDroite,Vert=avCentre,Orientation=oHorizontale,Degre=0,RenvoiL=0,PNom=Arial,PTaille=9,PCouleur=0,Fond=13434879,"Masque=#,##0.00",IsBordureActive=-1,BordH=epbMoyenne,BordB=epbMoyenne,BordG=epbFine,BordD=epbMoyenne,BordIV=epbFine,BordIH=epbFine
rnpIndicSsTotalColonne:Horz=ahDroite,Vert=avCentre,Orientation=oHorizontale,Degre=0,RenvoiL=0,PNom=Arial,PTaille=9,PCouleur=0,Fond=13434879,"Masque=#,##0.00",IsBordureActive=-1,BordH=epbFine,BordB=epbMoyenne,BordG=epbMoyenne,BordD=epbMoyenne,BordIV=epbFine,BordIH=epbFine
rnpIndicSsTotalCroise:Horz=ahDroite,Vert=avCentre,Orientation=oHorizontale,Degre=0,RenvoiL=0,PNom=Arial,PTaille=9,PCouleur=0,Fond=10092543,"Masque=#,##0.00",IsBordureActive=-1,BordH=epbFine,BordB=epbMoyenne,BordG=epbFine,BordD=epbMoyenne,BordIV=epbFine,BordIH=epbFine
rnpIndicTotalLigne:Horz=ahDroite,Vert=avCentre,Orientation=oHorizontale,Degre=0,RenvoiL=0,PNom=Arial,PTaille=9,PCouleur=0,Fond=16764108,"Masque=#,##0.00",IsBordureActive=-1,BordH=epbMoyenne,BordB=epbMoyenne,BordG=epbMoyenne,BordD=epbMoyenne,BordIV=epbFine,BordIH=epbFine
rnpIndicTotalColonne:Horz=ahDroite,Vert=avCentre,Orientation=oHorizontale,Degre=0,RenvoiL=0,PNom=Arial,PTaille=9,PCouleur=0,Fond=16764108,"Masque=#,##0.00",IsBordureActive=-1,BordH=epbMoyenne,BordB=epbMoyenne,BordG=epbMoyenne,BordD=epbMoyenne,BordIV=epbFine,BordIH=epbFine
rnpIndicTotalSsTotalLigne:Horz=ahDroite,Vert=avCentre,Orientation=oHorizontale,Degre=0,RenvoiL=0,PNom=Arial,PTaille=9,PCouleur=0,Fond=16751001,"Masque=#,##0.00",IsBordureActive=-1,BordH=epbFine,BordB=epbMoyenne,BordG=epbMoyenne,BordD=epbMoyenne,BordIV=epbFine,BordIH=epbFine
rnpIndicTotalSsTotalColonne:Horz=ahDroite,Vert=avCentre,Orientation=oHorizontale,Degre=0,RenvoiL=0,PNom=Arial,PTaille=9,PCouleur=0,Fond=16751001,"Masque=#,##0.00",IsBordureActive=-1,BordH=epbMoyenne,BordB=epbMoyenne,BordG=epbFine,BordD=epbMoyenne,BordIV=epbFine,BordIH=epbFine
rnpIndicTotalCroise:Horz=ahDroite,Vert=avCentre,Orientation=oHorizontale,Degre=0,RenvoiL=0,PNom=Arial,PTaille=10,PCouleur=16777215,Fond=10040115,"Masque=#,##0.00",IsBordureActive=-1,BordH=epbMoyenne,BordB=epbMoyenne,BordG=epbMoyenne,BordD=epbMoyenne,BordIV=epbFine,BordIH=epbFine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<sst xmlns="http://schemas.openxmlformats.org/spreadsheetml/2006/main" count="270" uniqueCount="122">
  <si>
    <t>Numéro d'une Coop</t>
  </si>
  <si>
    <t>025</t>
  </si>
  <si>
    <t>Quantite signee</t>
  </si>
  <si>
    <t>Quantitée entrée FSA</t>
  </si>
  <si>
    <t>Quantité Sortie FSA</t>
  </si>
  <si>
    <t>017  08 12</t>
  </si>
  <si>
    <t>017  10 12</t>
  </si>
  <si>
    <t>022  09 12</t>
  </si>
  <si>
    <t>022  10 12</t>
  </si>
  <si>
    <t>024  09 12</t>
  </si>
  <si>
    <t>024  10 12</t>
  </si>
  <si>
    <t>031  07 12</t>
  </si>
  <si>
    <t>031  10 12</t>
  </si>
  <si>
    <t>032  07 12</t>
  </si>
  <si>
    <t>032  08 12</t>
  </si>
  <si>
    <t>032  09 12</t>
  </si>
  <si>
    <t>042  06 12</t>
  </si>
  <si>
    <t>042  08 12</t>
  </si>
  <si>
    <t>042  09 12</t>
  </si>
  <si>
    <t>042  10 12</t>
  </si>
  <si>
    <t>045  09 12</t>
  </si>
  <si>
    <t>045  10 12</t>
  </si>
  <si>
    <t>055  06 12</t>
  </si>
  <si>
    <t>055  07 12</t>
  </si>
  <si>
    <t>055  10 12</t>
  </si>
  <si>
    <t>057  08 12</t>
  </si>
  <si>
    <t>057  09 12</t>
  </si>
  <si>
    <t>057  10 12</t>
  </si>
  <si>
    <t>057  11 12</t>
  </si>
  <si>
    <t>072  08 12</t>
  </si>
  <si>
    <t>072  10 12</t>
  </si>
  <si>
    <t>083  09 12</t>
  </si>
  <si>
    <t>083  10 12</t>
  </si>
  <si>
    <t>570  09 12</t>
  </si>
  <si>
    <t>704  09 12</t>
  </si>
  <si>
    <t>763  10 12</t>
  </si>
  <si>
    <t>803  08 12</t>
  </si>
  <si>
    <t>803  10 12</t>
  </si>
  <si>
    <t>921  05 12</t>
  </si>
  <si>
    <t>921  08 12</t>
  </si>
  <si>
    <t>962  09 12</t>
  </si>
  <si>
    <t>962  10 12</t>
  </si>
  <si>
    <t>017  11 12</t>
  </si>
  <si>
    <t>017  12 12</t>
  </si>
  <si>
    <t>022  11 12</t>
  </si>
  <si>
    <t>022  12 12</t>
  </si>
  <si>
    <t>024  11 12</t>
  </si>
  <si>
    <t>024  12 12</t>
  </si>
  <si>
    <t>026  09 12</t>
  </si>
  <si>
    <t>026  10 12</t>
  </si>
  <si>
    <t>026  12 12</t>
  </si>
  <si>
    <t>027  11 12</t>
  </si>
  <si>
    <t>028  11 12</t>
  </si>
  <si>
    <t>028  12 12</t>
  </si>
  <si>
    <t>031  09 12</t>
  </si>
  <si>
    <t>031  11 12</t>
  </si>
  <si>
    <t>031  12 12</t>
  </si>
  <si>
    <t>032  10 12</t>
  </si>
  <si>
    <t>032  11 12</t>
  </si>
  <si>
    <t>032  12 12</t>
  </si>
  <si>
    <t>042  11 12</t>
  </si>
  <si>
    <t>042  12 12</t>
  </si>
  <si>
    <t>045  11 12</t>
  </si>
  <si>
    <t>045  12 12</t>
  </si>
  <si>
    <t>055  11 12</t>
  </si>
  <si>
    <t>055  12 12</t>
  </si>
  <si>
    <t>057  12 12</t>
  </si>
  <si>
    <t>064  06 12</t>
  </si>
  <si>
    <t>064  12 12</t>
  </si>
  <si>
    <t>072  09 12</t>
  </si>
  <si>
    <t>072  11 12</t>
  </si>
  <si>
    <t>072  12 12</t>
  </si>
  <si>
    <t>083  06 12</t>
  </si>
  <si>
    <t>083  08 12</t>
  </si>
  <si>
    <t>083  11 12</t>
  </si>
  <si>
    <t>083  12 12</t>
  </si>
  <si>
    <t>171  12 12</t>
  </si>
  <si>
    <t>450  11 12</t>
  </si>
  <si>
    <t>450  12 12</t>
  </si>
  <si>
    <t>570  11 12</t>
  </si>
  <si>
    <t>570  12 12</t>
  </si>
  <si>
    <t>704  10 12</t>
  </si>
  <si>
    <t>704  11 12</t>
  </si>
  <si>
    <t>704  12 12</t>
  </si>
  <si>
    <t>763  11 12</t>
  </si>
  <si>
    <t>763  12 12</t>
  </si>
  <si>
    <t>803  09 12</t>
  </si>
  <si>
    <t>803  11 12</t>
  </si>
  <si>
    <t>803  12 12</t>
  </si>
  <si>
    <t>822  09 12</t>
  </si>
  <si>
    <t>822  10 12</t>
  </si>
  <si>
    <t>822  12 12</t>
  </si>
  <si>
    <t>920  09 12</t>
  </si>
  <si>
    <t>920  10 12</t>
  </si>
  <si>
    <t>920  11 12</t>
  </si>
  <si>
    <t>920  12 12</t>
  </si>
  <si>
    <t>921  09 12</t>
  </si>
  <si>
    <t>921  10 12</t>
  </si>
  <si>
    <t>921  11 12</t>
  </si>
  <si>
    <t>921  12 12</t>
  </si>
  <si>
    <t>942  12 12</t>
  </si>
  <si>
    <t>962  11 12</t>
  </si>
  <si>
    <t>962  12 12</t>
  </si>
  <si>
    <t>980  12 12</t>
  </si>
  <si>
    <t>Donnée sur stock FSA</t>
  </si>
  <si>
    <t>Données sur stock GN</t>
  </si>
  <si>
    <t>Date fin de mois</t>
  </si>
  <si>
    <t>Lot</t>
  </si>
  <si>
    <t>Num Coop</t>
  </si>
  <si>
    <t>Mois de Fabrication</t>
  </si>
  <si>
    <t>Stock</t>
  </si>
  <si>
    <t>Crû</t>
  </si>
  <si>
    <t>Dernier numéro Entrée de cave</t>
  </si>
  <si>
    <t>Dernier numéro Sortie de cave</t>
  </si>
  <si>
    <t>Total</t>
  </si>
  <si>
    <t>Num Coop FSA</t>
  </si>
  <si>
    <t>Mois de production</t>
  </si>
  <si>
    <t>Annee/Cru</t>
  </si>
  <si>
    <t>Quantitée FSA</t>
  </si>
  <si>
    <t>Quantité GN</t>
  </si>
  <si>
    <t>Num Mois du Lot GN</t>
  </si>
  <si>
    <t>Num Année du Lot 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</si>
</sst>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8"/>
      <name val="Arial"/>
      <family val="2"/>
    </font>
    <font>
      <sz val="8"/>
      <color indexed="8"/>
      <name val="Arial"/>
      <family val="2"/>
    </font>
    <font>
      <b/>
      <sz val="10"/>
      <color indexed="9"/>
      <name val="Arial"/>
      <family val="2"/>
    </font>
    <font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4"/>
      <name val="Arial"/>
      <family val="2"/>
    </font>
    <font>
      <b/>
      <sz val="9"/>
      <color indexed="81"/>
      <name val="Tahoma"/>
      <family val="2"/>
    </font>
    <font>
      <sz val="8"/>
      <color indexed="8"/>
      <name val="Arial"/>
      <family val="2"/>
    </font>
    <font>
      <b/>
      <sz val="10"/>
      <color indexed="9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sz val="8"/>
      <color indexed="81"/>
      <name val="Tahoma"/>
      <family val="2"/>
    </font>
    <font>
      <sz val="8"/>
      <color rgb="FF000000"/>
      <name val="Arial"/>
      <family val="2"/>
    </font>
    <font>
      <b/>
      <sz val="10"/>
      <color rgb="FFFFFFFF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9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/>
      <top style="thin">
        <color rgb="FF080000"/>
      </top>
      <bottom style="thin">
        <color rgb="FF080000"/>
      </bottom>
      <diagonal/>
    </border>
    <border>
      <left style="medium">
        <color rgb="FF080000"/>
      </left>
      <right/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/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/>
      <top style="thin">
        <color rgb="FF080000"/>
      </top>
      <bottom/>
      <diagonal/>
    </border>
    <border>
      <left style="thin">
        <color rgb="FF080000"/>
      </left>
      <right/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 style="medium">
        <color rgb="FF080000"/>
      </right>
      <top style="thin">
        <color rgb="FF080000"/>
      </top>
      <bottom/>
      <diagonal/>
    </border>
    <border>
      <left style="medium">
        <color rgb="FF080000"/>
      </left>
      <right/>
      <top style="thin">
        <color rgb="FF080000"/>
      </top>
      <bottom/>
      <diagonal/>
    </border>
    <border>
      <left/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thin">
        <color rgb="FF080000"/>
      </right>
      <top style="thin">
        <color rgb="FF080000"/>
      </top>
      <bottom/>
      <diagonal/>
    </border>
  </borders>
  <cellStyleXfs count="1">
    <xf numFmtId="0" fontId="0" fillId="0" borderId="0"/>
  </cellStyleXfs>
  <cellXfs count="183">
    <xf numFmtId="0" fontId="0" fillId="0" borderId="0" xfId="0"/>
    <xf numFmtId="3" fontId="2" fillId="2" borderId="3" xfId="0" applyNumberFormat="1" applyFont="1" applyFill="1" applyBorder="1" applyAlignment="1">
      <alignment horizontal="right" vertical="center"/>
    </xf>
    <xf numFmtId="3" fontId="2" fillId="2" borderId="4" xfId="0" applyNumberFormat="1" applyFont="1" applyFill="1" applyBorder="1" applyAlignment="1">
      <alignment horizontal="right" vertical="center"/>
    </xf>
    <xf numFmtId="3" fontId="2" fillId="2" borderId="5" xfId="0" applyNumberFormat="1" applyFont="1" applyFill="1" applyBorder="1" applyAlignment="1">
      <alignment horizontal="right" vertical="center"/>
    </xf>
    <xf numFmtId="3" fontId="2" fillId="2" borderId="6" xfId="0" applyNumberFormat="1" applyFont="1" applyFill="1" applyBorder="1" applyAlignment="1">
      <alignment horizontal="right" vertical="center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8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Alignment="1">
      <alignment horizontal="left" vertical="center"/>
    </xf>
    <xf numFmtId="0" fontId="2" fillId="3" borderId="1" xfId="0" applyNumberFormat="1" applyFont="1" applyFill="1" applyBorder="1" applyAlignment="1">
      <alignment horizontal="left" vertical="center"/>
    </xf>
    <xf numFmtId="0" fontId="2" fillId="3" borderId="9" xfId="0" applyNumberFormat="1" applyFont="1" applyFill="1" applyBorder="1" applyAlignment="1">
      <alignment horizontal="left" vertical="center"/>
    </xf>
    <xf numFmtId="0" fontId="2" fillId="3" borderId="10" xfId="0" applyNumberFormat="1" applyFont="1" applyFill="1" applyBorder="1" applyAlignment="1">
      <alignment horizontal="left" vertical="center"/>
    </xf>
    <xf numFmtId="0" fontId="2" fillId="3" borderId="11" xfId="0" applyNumberFormat="1" applyFont="1" applyFill="1" applyBorder="1" applyAlignment="1">
      <alignment horizontal="left" vertical="center"/>
    </xf>
    <xf numFmtId="0" fontId="3" fillId="4" borderId="9" xfId="0" applyNumberFormat="1" applyFont="1" applyFill="1" applyBorder="1" applyAlignment="1">
      <alignment horizontal="center" vertical="center"/>
    </xf>
    <xf numFmtId="0" fontId="3" fillId="4" borderId="10" xfId="0" applyNumberFormat="1" applyFont="1" applyFill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3" fontId="3" fillId="4" borderId="7" xfId="0" applyNumberFormat="1" applyFont="1" applyFill="1" applyBorder="1" applyAlignment="1">
      <alignment horizontal="right" vertical="center"/>
    </xf>
    <xf numFmtId="3" fontId="3" fillId="4" borderId="8" xfId="0" applyNumberFormat="1" applyFont="1" applyFill="1" applyBorder="1" applyAlignment="1">
      <alignment horizontal="right" vertical="center"/>
    </xf>
    <xf numFmtId="3" fontId="4" fillId="3" borderId="13" xfId="0" applyNumberFormat="1" applyFont="1" applyFill="1" applyBorder="1" applyAlignment="1">
      <alignment horizontal="right" vertical="center"/>
    </xf>
    <xf numFmtId="3" fontId="4" fillId="3" borderId="14" xfId="0" applyNumberFormat="1" applyFont="1" applyFill="1" applyBorder="1" applyAlignment="1">
      <alignment horizontal="right" vertical="center"/>
    </xf>
    <xf numFmtId="3" fontId="3" fillId="4" borderId="15" xfId="0" applyNumberFormat="1" applyFont="1" applyFill="1" applyBorder="1" applyAlignment="1">
      <alignment horizontal="right" vertical="center"/>
    </xf>
    <xf numFmtId="3" fontId="2" fillId="2" borderId="17" xfId="0" applyNumberFormat="1" applyFont="1" applyFill="1" applyBorder="1" applyAlignment="1">
      <alignment horizontal="right" vertical="center"/>
    </xf>
    <xf numFmtId="3" fontId="2" fillId="2" borderId="18" xfId="0" applyNumberFormat="1" applyFont="1" applyFill="1" applyBorder="1" applyAlignment="1">
      <alignment horizontal="right" vertical="center"/>
    </xf>
    <xf numFmtId="3" fontId="5" fillId="5" borderId="19" xfId="0" applyNumberFormat="1" applyFont="1" applyFill="1" applyBorder="1" applyAlignment="1">
      <alignment horizontal="center" vertical="center"/>
    </xf>
    <xf numFmtId="3" fontId="5" fillId="5" borderId="2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8" fillId="3" borderId="21" xfId="0" applyNumberFormat="1" applyFont="1" applyFill="1" applyBorder="1" applyAlignment="1">
      <alignment horizontal="left" vertical="center"/>
    </xf>
    <xf numFmtId="0" fontId="8" fillId="3" borderId="22" xfId="0" applyNumberFormat="1" applyFont="1" applyFill="1" applyBorder="1" applyAlignment="1">
      <alignment horizontal="left" vertical="center"/>
    </xf>
    <xf numFmtId="0" fontId="8" fillId="3" borderId="23" xfId="0" applyNumberFormat="1" applyFont="1" applyFill="1" applyBorder="1" applyAlignment="1">
      <alignment horizontal="left" vertical="center"/>
    </xf>
    <xf numFmtId="0" fontId="8" fillId="3" borderId="24" xfId="0" applyNumberFormat="1" applyFont="1" applyFill="1" applyBorder="1" applyAlignment="1">
      <alignment horizontal="left" vertical="center"/>
    </xf>
    <xf numFmtId="0" fontId="8" fillId="3" borderId="25" xfId="0" applyNumberFormat="1" applyFont="1" applyFill="1" applyBorder="1" applyAlignment="1">
      <alignment horizontal="left" vertical="center"/>
    </xf>
    <xf numFmtId="0" fontId="8" fillId="3" borderId="26" xfId="0" applyNumberFormat="1" applyFont="1" applyFill="1" applyBorder="1" applyAlignment="1">
      <alignment horizontal="left" vertical="center"/>
    </xf>
    <xf numFmtId="0" fontId="9" fillId="4" borderId="27" xfId="0" applyNumberFormat="1" applyFont="1" applyFill="1" applyBorder="1" applyAlignment="1">
      <alignment horizontal="left" vertical="center"/>
    </xf>
    <xf numFmtId="0" fontId="8" fillId="3" borderId="28" xfId="0" applyNumberFormat="1" applyFont="1" applyFill="1" applyBorder="1" applyAlignment="1">
      <alignment horizontal="left" vertical="center"/>
    </xf>
    <xf numFmtId="0" fontId="8" fillId="3" borderId="29" xfId="0" applyNumberFormat="1" applyFont="1" applyFill="1" applyBorder="1" applyAlignment="1">
      <alignment horizontal="left" vertical="center"/>
    </xf>
    <xf numFmtId="0" fontId="8" fillId="3" borderId="30" xfId="0" applyNumberFormat="1" applyFont="1" applyFill="1" applyBorder="1" applyAlignment="1">
      <alignment horizontal="left" vertical="center"/>
    </xf>
    <xf numFmtId="0" fontId="9" fillId="4" borderId="28" xfId="0" applyNumberFormat="1" applyFont="1" applyFill="1" applyBorder="1" applyAlignment="1">
      <alignment horizontal="center" vertical="center"/>
    </xf>
    <xf numFmtId="0" fontId="9" fillId="4" borderId="29" xfId="0" applyNumberFormat="1" applyFont="1" applyFill="1" applyBorder="1" applyAlignment="1">
      <alignment horizontal="center" vertical="center"/>
    </xf>
    <xf numFmtId="0" fontId="9" fillId="4" borderId="31" xfId="0" applyNumberFormat="1" applyFont="1" applyFill="1" applyBorder="1" applyAlignment="1">
      <alignment horizontal="center" vertical="center"/>
    </xf>
    <xf numFmtId="3" fontId="8" fillId="2" borderId="22" xfId="0" applyNumberFormat="1" applyFont="1" applyFill="1" applyBorder="1" applyAlignment="1">
      <alignment horizontal="right" vertical="center"/>
    </xf>
    <xf numFmtId="3" fontId="8" fillId="2" borderId="23" xfId="0" applyNumberFormat="1" applyFont="1" applyFill="1" applyBorder="1" applyAlignment="1">
      <alignment horizontal="right" vertical="center"/>
    </xf>
    <xf numFmtId="3" fontId="8" fillId="2" borderId="32" xfId="0" applyNumberFormat="1" applyFont="1" applyFill="1" applyBorder="1" applyAlignment="1">
      <alignment horizontal="right" vertical="center"/>
    </xf>
    <xf numFmtId="3" fontId="8" fillId="2" borderId="33" xfId="0" applyNumberFormat="1" applyFont="1" applyFill="1" applyBorder="1" applyAlignment="1">
      <alignment horizontal="right" vertical="center"/>
    </xf>
    <xf numFmtId="3" fontId="8" fillId="2" borderId="25" xfId="0" applyNumberFormat="1" applyFont="1" applyFill="1" applyBorder="1" applyAlignment="1">
      <alignment horizontal="right" vertical="center"/>
    </xf>
    <xf numFmtId="3" fontId="8" fillId="2" borderId="34" xfId="0" applyNumberFormat="1" applyFont="1" applyFill="1" applyBorder="1" applyAlignment="1">
      <alignment horizontal="right" vertical="center"/>
    </xf>
    <xf numFmtId="3" fontId="10" fillId="5" borderId="35" xfId="0" applyNumberFormat="1" applyFont="1" applyFill="1" applyBorder="1" applyAlignment="1">
      <alignment horizontal="center" vertical="center"/>
    </xf>
    <xf numFmtId="3" fontId="10" fillId="5" borderId="36" xfId="0" applyNumberFormat="1" applyFont="1" applyFill="1" applyBorder="1" applyAlignment="1">
      <alignment horizontal="center" vertical="center"/>
    </xf>
    <xf numFmtId="3" fontId="8" fillId="2" borderId="37" xfId="0" applyNumberFormat="1" applyFont="1" applyFill="1" applyBorder="1" applyAlignment="1">
      <alignment horizontal="right" vertical="center"/>
    </xf>
    <xf numFmtId="3" fontId="8" fillId="2" borderId="38" xfId="0" applyNumberFormat="1" applyFont="1" applyFill="1" applyBorder="1" applyAlignment="1">
      <alignment horizontal="right" vertical="center"/>
    </xf>
    <xf numFmtId="3" fontId="8" fillId="2" borderId="28" xfId="0" applyNumberFormat="1" applyFont="1" applyFill="1" applyBorder="1" applyAlignment="1">
      <alignment horizontal="right" vertical="center"/>
    </xf>
    <xf numFmtId="3" fontId="8" fillId="2" borderId="30" xfId="0" applyNumberFormat="1" applyFont="1" applyFill="1" applyBorder="1" applyAlignment="1">
      <alignment horizontal="right" vertical="center"/>
    </xf>
    <xf numFmtId="3" fontId="10" fillId="5" borderId="39" xfId="0" applyNumberFormat="1" applyFont="1" applyFill="1" applyBorder="1" applyAlignment="1">
      <alignment horizontal="center" vertical="center"/>
    </xf>
    <xf numFmtId="3" fontId="8" fillId="2" borderId="40" xfId="0" applyNumberFormat="1" applyFont="1" applyFill="1" applyBorder="1" applyAlignment="1">
      <alignment horizontal="right" vertical="center"/>
    </xf>
    <xf numFmtId="3" fontId="11" fillId="3" borderId="41" xfId="0" applyNumberFormat="1" applyFont="1" applyFill="1" applyBorder="1" applyAlignment="1">
      <alignment horizontal="right" vertical="center"/>
    </xf>
    <xf numFmtId="3" fontId="11" fillId="3" borderId="42" xfId="0" applyNumberFormat="1" applyFont="1" applyFill="1" applyBorder="1" applyAlignment="1">
      <alignment horizontal="right" vertical="center"/>
    </xf>
    <xf numFmtId="3" fontId="11" fillId="3" borderId="43" xfId="0" applyNumberFormat="1" applyFont="1" applyFill="1" applyBorder="1" applyAlignment="1">
      <alignment horizontal="right" vertical="center"/>
    </xf>
    <xf numFmtId="3" fontId="11" fillId="3" borderId="35" xfId="0" applyNumberFormat="1" applyFont="1" applyFill="1" applyBorder="1" applyAlignment="1">
      <alignment horizontal="right" vertical="center"/>
    </xf>
    <xf numFmtId="3" fontId="11" fillId="3" borderId="36" xfId="0" applyNumberFormat="1" applyFont="1" applyFill="1" applyBorder="1" applyAlignment="1">
      <alignment horizontal="right" vertical="center"/>
    </xf>
    <xf numFmtId="3" fontId="11" fillId="3" borderId="39" xfId="0" applyNumberFormat="1" applyFont="1" applyFill="1" applyBorder="1" applyAlignment="1">
      <alignment horizontal="right" vertical="center"/>
    </xf>
    <xf numFmtId="3" fontId="10" fillId="5" borderId="24" xfId="0" applyNumberFormat="1" applyFont="1" applyFill="1" applyBorder="1" applyAlignment="1">
      <alignment horizontal="center" vertical="center"/>
    </xf>
    <xf numFmtId="3" fontId="10" fillId="5" borderId="21" xfId="0" applyNumberFormat="1" applyFont="1" applyFill="1" applyBorder="1" applyAlignment="1">
      <alignment horizontal="center" vertical="center"/>
    </xf>
    <xf numFmtId="3" fontId="10" fillId="5" borderId="26" xfId="0" applyNumberFormat="1" applyFont="1" applyFill="1" applyBorder="1" applyAlignment="1">
      <alignment horizontal="center" vertical="center"/>
    </xf>
    <xf numFmtId="3" fontId="11" fillId="3" borderId="22" xfId="0" applyNumberFormat="1" applyFont="1" applyFill="1" applyBorder="1" applyAlignment="1">
      <alignment horizontal="right" vertical="center"/>
    </xf>
    <xf numFmtId="3" fontId="11" fillId="3" borderId="32" xfId="0" applyNumberFormat="1" applyFont="1" applyFill="1" applyBorder="1" applyAlignment="1">
      <alignment horizontal="right" vertical="center"/>
    </xf>
    <xf numFmtId="3" fontId="11" fillId="3" borderId="23" xfId="0" applyNumberFormat="1" applyFont="1" applyFill="1" applyBorder="1" applyAlignment="1">
      <alignment horizontal="right" vertical="center"/>
    </xf>
    <xf numFmtId="3" fontId="11" fillId="3" borderId="44" xfId="0" applyNumberFormat="1" applyFont="1" applyFill="1" applyBorder="1" applyAlignment="1">
      <alignment horizontal="right" vertical="center"/>
    </xf>
    <xf numFmtId="3" fontId="11" fillId="3" borderId="33" xfId="0" applyNumberFormat="1" applyFont="1" applyFill="1" applyBorder="1" applyAlignment="1">
      <alignment horizontal="right" vertical="center"/>
    </xf>
    <xf numFmtId="3" fontId="11" fillId="3" borderId="45" xfId="0" applyNumberFormat="1" applyFont="1" applyFill="1" applyBorder="1" applyAlignment="1">
      <alignment horizontal="right" vertical="center"/>
    </xf>
    <xf numFmtId="3" fontId="11" fillId="3" borderId="28" xfId="0" applyNumberFormat="1" applyFont="1" applyFill="1" applyBorder="1" applyAlignment="1">
      <alignment horizontal="right" vertical="center"/>
    </xf>
    <xf numFmtId="3" fontId="11" fillId="3" borderId="29" xfId="0" applyNumberFormat="1" applyFont="1" applyFill="1" applyBorder="1" applyAlignment="1">
      <alignment horizontal="right" vertical="center"/>
    </xf>
    <xf numFmtId="3" fontId="11" fillId="3" borderId="31" xfId="0" applyNumberFormat="1" applyFont="1" applyFill="1" applyBorder="1" applyAlignment="1">
      <alignment horizontal="right" vertical="center"/>
    </xf>
    <xf numFmtId="3" fontId="9" fillId="4" borderId="41" xfId="0" applyNumberFormat="1" applyFont="1" applyFill="1" applyBorder="1" applyAlignment="1">
      <alignment horizontal="right" vertical="center"/>
    </xf>
    <xf numFmtId="3" fontId="9" fillId="4" borderId="43" xfId="0" applyNumberFormat="1" applyFont="1" applyFill="1" applyBorder="1" applyAlignment="1">
      <alignment horizontal="right" vertical="center"/>
    </xf>
    <xf numFmtId="3" fontId="9" fillId="4" borderId="46" xfId="0" applyNumberFormat="1" applyFont="1" applyFill="1" applyBorder="1" applyAlignment="1">
      <alignment horizontal="right" vertical="center"/>
    </xf>
    <xf numFmtId="49" fontId="8" fillId="0" borderId="0" xfId="0" applyNumberFormat="1" applyFont="1" applyFill="1" applyAlignment="1">
      <alignment horizontal="left" vertical="center"/>
    </xf>
    <xf numFmtId="0" fontId="9" fillId="4" borderId="35" xfId="0" applyNumberFormat="1" applyFont="1" applyFill="1" applyBorder="1" applyAlignment="1">
      <alignment horizontal="center" vertical="center"/>
    </xf>
    <xf numFmtId="0" fontId="9" fillId="4" borderId="39" xfId="0" applyNumberFormat="1" applyFont="1" applyFill="1" applyBorder="1" applyAlignment="1">
      <alignment horizontal="center" vertical="center"/>
    </xf>
    <xf numFmtId="3" fontId="8" fillId="2" borderId="29" xfId="0" applyNumberFormat="1" applyFont="1" applyFill="1" applyBorder="1" applyAlignment="1">
      <alignment horizontal="right" vertical="center"/>
    </xf>
    <xf numFmtId="3" fontId="9" fillId="4" borderId="47" xfId="0" applyNumberFormat="1" applyFont="1" applyFill="1" applyBorder="1" applyAlignment="1">
      <alignment horizontal="right" vertical="center"/>
    </xf>
    <xf numFmtId="0" fontId="3" fillId="4" borderId="7" xfId="0" applyNumberFormat="1" applyFont="1" applyFill="1" applyBorder="1" applyAlignment="1">
      <alignment horizontal="left" vertical="center"/>
    </xf>
    <xf numFmtId="0" fontId="0" fillId="0" borderId="48" xfId="0" applyBorder="1"/>
    <xf numFmtId="0" fontId="0" fillId="0" borderId="49" xfId="0" applyBorder="1"/>
    <xf numFmtId="0" fontId="0" fillId="0" borderId="49" xfId="0" applyBorder="1" applyAlignment="1">
      <alignment horizontal="center"/>
    </xf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53" xfId="0" applyBorder="1"/>
    <xf numFmtId="0" fontId="0" fillId="0" borderId="54" xfId="0" applyBorder="1"/>
    <xf numFmtId="0" fontId="0" fillId="0" borderId="54" xfId="0" applyBorder="1" applyAlignment="1">
      <alignment horizontal="center"/>
    </xf>
    <xf numFmtId="0" fontId="0" fillId="0" borderId="55" xfId="0" applyBorder="1"/>
    <xf numFmtId="3" fontId="2" fillId="2" borderId="61" xfId="0" applyNumberFormat="1" applyFont="1" applyFill="1" applyBorder="1" applyAlignment="1">
      <alignment horizontal="right" vertical="center"/>
    </xf>
    <xf numFmtId="3" fontId="2" fillId="2" borderId="62" xfId="0" applyNumberFormat="1" applyFont="1" applyFill="1" applyBorder="1" applyAlignment="1">
      <alignment horizontal="right" vertical="center"/>
    </xf>
    <xf numFmtId="3" fontId="2" fillId="2" borderId="63" xfId="0" applyNumberFormat="1" applyFont="1" applyFill="1" applyBorder="1" applyAlignment="1">
      <alignment horizontal="right" vertical="center"/>
    </xf>
    <xf numFmtId="0" fontId="6" fillId="0" borderId="56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8" fillId="3" borderId="25" xfId="0" applyNumberFormat="1" applyFont="1" applyFill="1" applyBorder="1" applyAlignment="1">
      <alignment horizontal="left" vertical="center"/>
    </xf>
    <xf numFmtId="0" fontId="8" fillId="3" borderId="58" xfId="0" applyNumberFormat="1" applyFont="1" applyFill="1" applyBorder="1" applyAlignment="1">
      <alignment horizontal="left" vertical="center"/>
    </xf>
    <xf numFmtId="0" fontId="8" fillId="3" borderId="37" xfId="0" applyNumberFormat="1" applyFont="1" applyFill="1" applyBorder="1" applyAlignment="1">
      <alignment horizontal="left" vertical="center"/>
    </xf>
    <xf numFmtId="0" fontId="8" fillId="3" borderId="24" xfId="0" applyNumberFormat="1" applyFont="1" applyFill="1" applyBorder="1" applyAlignment="1">
      <alignment horizontal="left" vertical="center"/>
    </xf>
    <xf numFmtId="0" fontId="9" fillId="4" borderId="22" xfId="0" applyNumberFormat="1" applyFont="1" applyFill="1" applyBorder="1" applyAlignment="1">
      <alignment horizontal="center" vertical="center"/>
    </xf>
    <xf numFmtId="0" fontId="9" fillId="4" borderId="23" xfId="0" applyNumberFormat="1" applyFont="1" applyFill="1" applyBorder="1" applyAlignment="1">
      <alignment horizontal="center" vertical="center"/>
    </xf>
    <xf numFmtId="0" fontId="9" fillId="4" borderId="44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0" fontId="3" fillId="4" borderId="13" xfId="0" applyNumberFormat="1" applyFont="1" applyFill="1" applyBorder="1" applyAlignment="1">
      <alignment horizontal="center" vertical="center"/>
    </xf>
    <xf numFmtId="0" fontId="13" fillId="6" borderId="65" xfId="0" applyNumberFormat="1" applyFont="1" applyFill="1" applyBorder="1" applyAlignment="1">
      <alignment horizontal="left" vertical="center"/>
    </xf>
    <xf numFmtId="0" fontId="13" fillId="6" borderId="66" xfId="0" applyNumberFormat="1" applyFont="1" applyFill="1" applyBorder="1" applyAlignment="1">
      <alignment horizontal="left" vertical="center"/>
    </xf>
    <xf numFmtId="0" fontId="13" fillId="6" borderId="68" xfId="0" applyNumberFormat="1" applyFont="1" applyFill="1" applyBorder="1" applyAlignment="1">
      <alignment horizontal="left" vertical="center"/>
    </xf>
    <xf numFmtId="0" fontId="13" fillId="6" borderId="69" xfId="0" applyNumberFormat="1" applyFont="1" applyFill="1" applyBorder="1" applyAlignment="1">
      <alignment horizontal="left" vertical="center"/>
    </xf>
    <xf numFmtId="0" fontId="13" fillId="6" borderId="70" xfId="0" applyNumberFormat="1" applyFont="1" applyFill="1" applyBorder="1" applyAlignment="1">
      <alignment horizontal="left" vertical="center"/>
    </xf>
    <xf numFmtId="0" fontId="13" fillId="6" borderId="71" xfId="0" applyNumberFormat="1" applyFont="1" applyFill="1" applyBorder="1" applyAlignment="1">
      <alignment horizontal="left" vertical="center"/>
    </xf>
    <xf numFmtId="0" fontId="13" fillId="6" borderId="72" xfId="0" applyNumberFormat="1" applyFont="1" applyFill="1" applyBorder="1" applyAlignment="1">
      <alignment horizontal="left" vertical="center"/>
    </xf>
    <xf numFmtId="0" fontId="13" fillId="6" borderId="73" xfId="0" applyNumberFormat="1" applyFont="1" applyFill="1" applyBorder="1" applyAlignment="1">
      <alignment horizontal="left" vertical="center"/>
    </xf>
    <xf numFmtId="0" fontId="13" fillId="6" borderId="76" xfId="0" applyNumberFormat="1" applyFont="1" applyFill="1" applyBorder="1" applyAlignment="1">
      <alignment horizontal="left" vertical="center"/>
    </xf>
    <xf numFmtId="0" fontId="13" fillId="6" borderId="77" xfId="0" applyNumberFormat="1" applyFont="1" applyFill="1" applyBorder="1" applyAlignment="1">
      <alignment horizontal="left" vertical="center"/>
    </xf>
    <xf numFmtId="0" fontId="14" fillId="7" borderId="80" xfId="0" applyNumberFormat="1" applyFont="1" applyFill="1" applyBorder="1" applyAlignment="1">
      <alignment horizontal="left" vertical="center"/>
    </xf>
    <xf numFmtId="0" fontId="14" fillId="7" borderId="81" xfId="0" applyNumberFormat="1" applyFont="1" applyFill="1" applyBorder="1" applyAlignment="1">
      <alignment horizontal="left" vertical="center"/>
    </xf>
    <xf numFmtId="0" fontId="14" fillId="7" borderId="74" xfId="0" applyNumberFormat="1" applyFont="1" applyFill="1" applyBorder="1" applyAlignment="1">
      <alignment horizontal="center" vertical="center"/>
    </xf>
    <xf numFmtId="0" fontId="14" fillId="7" borderId="83" xfId="0" applyNumberFormat="1" applyFont="1" applyFill="1" applyBorder="1" applyAlignment="1">
      <alignment horizontal="center" vertical="center"/>
    </xf>
    <xf numFmtId="0" fontId="14" fillId="7" borderId="84" xfId="0" applyNumberFormat="1" applyFont="1" applyFill="1" applyBorder="1" applyAlignment="1">
      <alignment horizontal="center" vertical="center"/>
    </xf>
    <xf numFmtId="0" fontId="13" fillId="6" borderId="85" xfId="0" applyNumberFormat="1" applyFont="1" applyFill="1" applyBorder="1" applyAlignment="1">
      <alignment horizontal="left" vertical="center"/>
    </xf>
    <xf numFmtId="0" fontId="14" fillId="7" borderId="86" xfId="0" applyNumberFormat="1" applyFont="1" applyFill="1" applyBorder="1" applyAlignment="1">
      <alignment horizontal="left" vertical="center"/>
    </xf>
    <xf numFmtId="0" fontId="14" fillId="7" borderId="87" xfId="0" applyNumberFormat="1" applyFont="1" applyFill="1" applyBorder="1" applyAlignment="1">
      <alignment horizontal="center" vertical="center"/>
    </xf>
    <xf numFmtId="3" fontId="13" fillId="8" borderId="68" xfId="0" applyNumberFormat="1" applyFont="1" applyFill="1" applyBorder="1" applyAlignment="1">
      <alignment horizontal="right" vertical="center"/>
    </xf>
    <xf numFmtId="3" fontId="13" fillId="8" borderId="69" xfId="0" applyNumberFormat="1" applyFont="1" applyFill="1" applyBorder="1" applyAlignment="1">
      <alignment horizontal="right" vertical="center"/>
    </xf>
    <xf numFmtId="3" fontId="13" fillId="8" borderId="71" xfId="0" applyNumberFormat="1" applyFont="1" applyFill="1" applyBorder="1" applyAlignment="1">
      <alignment horizontal="right" vertical="center"/>
    </xf>
    <xf numFmtId="3" fontId="13" fillId="8" borderId="72" xfId="0" applyNumberFormat="1" applyFont="1" applyFill="1" applyBorder="1" applyAlignment="1">
      <alignment horizontal="right" vertical="center"/>
    </xf>
    <xf numFmtId="3" fontId="13" fillId="8" borderId="76" xfId="0" applyNumberFormat="1" applyFont="1" applyFill="1" applyBorder="1" applyAlignment="1">
      <alignment horizontal="right" vertical="center"/>
    </xf>
    <xf numFmtId="3" fontId="13" fillId="8" borderId="77" xfId="0" applyNumberFormat="1" applyFont="1" applyFill="1" applyBorder="1" applyAlignment="1">
      <alignment horizontal="right" vertical="center"/>
    </xf>
    <xf numFmtId="3" fontId="15" fillId="6" borderId="80" xfId="0" applyNumberFormat="1" applyFont="1" applyFill="1" applyBorder="1" applyAlignment="1">
      <alignment horizontal="right" vertical="center"/>
    </xf>
    <xf numFmtId="3" fontId="15" fillId="6" borderId="81" xfId="0" applyNumberFormat="1" applyFont="1" applyFill="1" applyBorder="1" applyAlignment="1">
      <alignment horizontal="right" vertical="center"/>
    </xf>
    <xf numFmtId="3" fontId="15" fillId="6" borderId="74" xfId="0" applyNumberFormat="1" applyFont="1" applyFill="1" applyBorder="1" applyAlignment="1">
      <alignment horizontal="right" vertical="center"/>
    </xf>
    <xf numFmtId="3" fontId="15" fillId="6" borderId="75" xfId="0" applyNumberFormat="1" applyFont="1" applyFill="1" applyBorder="1" applyAlignment="1">
      <alignment horizontal="right" vertical="center"/>
    </xf>
    <xf numFmtId="3" fontId="15" fillId="6" borderId="78" xfId="0" applyNumberFormat="1" applyFont="1" applyFill="1" applyBorder="1" applyAlignment="1">
      <alignment horizontal="right" vertical="center"/>
    </xf>
    <xf numFmtId="3" fontId="13" fillId="8" borderId="70" xfId="0" applyNumberFormat="1" applyFont="1" applyFill="1" applyBorder="1" applyAlignment="1">
      <alignment horizontal="right" vertical="center"/>
    </xf>
    <xf numFmtId="3" fontId="13" fillId="8" borderId="73" xfId="0" applyNumberFormat="1" applyFont="1" applyFill="1" applyBorder="1" applyAlignment="1">
      <alignment horizontal="right" vertical="center"/>
    </xf>
    <xf numFmtId="3" fontId="13" fillId="8" borderId="85" xfId="0" applyNumberFormat="1" applyFont="1" applyFill="1" applyBorder="1" applyAlignment="1">
      <alignment horizontal="right" vertical="center"/>
    </xf>
    <xf numFmtId="3" fontId="15" fillId="6" borderId="86" xfId="0" applyNumberFormat="1" applyFont="1" applyFill="1" applyBorder="1" applyAlignment="1">
      <alignment horizontal="right" vertical="center"/>
    </xf>
    <xf numFmtId="3" fontId="15" fillId="6" borderId="83" xfId="0" applyNumberFormat="1" applyFont="1" applyFill="1" applyBorder="1" applyAlignment="1">
      <alignment horizontal="right" vertical="center"/>
    </xf>
    <xf numFmtId="3" fontId="15" fillId="6" borderId="84" xfId="0" applyNumberFormat="1" applyFont="1" applyFill="1" applyBorder="1" applyAlignment="1">
      <alignment horizontal="right" vertical="center"/>
    </xf>
    <xf numFmtId="3" fontId="15" fillId="6" borderId="87" xfId="0" applyNumberFormat="1" applyFont="1" applyFill="1" applyBorder="1" applyAlignment="1">
      <alignment horizontal="right" vertical="center"/>
    </xf>
    <xf numFmtId="3" fontId="14" fillId="7" borderId="79" xfId="0" applyNumberFormat="1" applyFont="1" applyFill="1" applyBorder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0" fontId="13" fillId="6" borderId="65" xfId="0" applyNumberFormat="1" applyFont="1" applyFill="1" applyBorder="1" applyAlignment="1">
      <alignment horizontal="left" vertical="center"/>
    </xf>
    <xf numFmtId="0" fontId="13" fillId="6" borderId="64" xfId="0" applyNumberFormat="1" applyFont="1" applyFill="1" applyBorder="1" applyAlignment="1">
      <alignment horizontal="left" vertical="center"/>
    </xf>
    <xf numFmtId="0" fontId="13" fillId="6" borderId="89" xfId="0" applyNumberFormat="1" applyFont="1" applyFill="1" applyBorder="1" applyAlignment="1">
      <alignment horizontal="left" vertical="center"/>
    </xf>
    <xf numFmtId="0" fontId="13" fillId="6" borderId="70" xfId="0" applyNumberFormat="1" applyFont="1" applyFill="1" applyBorder="1" applyAlignment="1">
      <alignment horizontal="left" vertical="center"/>
    </xf>
    <xf numFmtId="0" fontId="14" fillId="7" borderId="68" xfId="0" applyNumberFormat="1" applyFont="1" applyFill="1" applyBorder="1" applyAlignment="1">
      <alignment horizontal="center" vertical="center"/>
    </xf>
    <xf numFmtId="0" fontId="14" fillId="7" borderId="69" xfId="0" applyNumberFormat="1" applyFont="1" applyFill="1" applyBorder="1" applyAlignment="1">
      <alignment horizontal="center" vertical="center"/>
    </xf>
    <xf numFmtId="0" fontId="13" fillId="6" borderId="88" xfId="0" applyNumberFormat="1" applyFont="1" applyFill="1" applyBorder="1" applyAlignment="1">
      <alignment horizontal="left" vertical="center"/>
    </xf>
    <xf numFmtId="0" fontId="14" fillId="7" borderId="67" xfId="0" applyNumberFormat="1" applyFont="1" applyFill="1" applyBorder="1" applyAlignment="1">
      <alignment horizontal="left" vertical="center"/>
    </xf>
    <xf numFmtId="0" fontId="14" fillId="7" borderId="76" xfId="0" applyNumberFormat="1" applyFont="1" applyFill="1" applyBorder="1" applyAlignment="1">
      <alignment horizontal="center" vertical="center"/>
    </xf>
    <xf numFmtId="0" fontId="14" fillId="7" borderId="77" xfId="0" applyNumberFormat="1" applyFont="1" applyFill="1" applyBorder="1" applyAlignment="1">
      <alignment horizontal="center" vertical="center"/>
    </xf>
    <xf numFmtId="0" fontId="14" fillId="7" borderId="78" xfId="0" applyNumberFormat="1" applyFont="1" applyFill="1" applyBorder="1" applyAlignment="1">
      <alignment horizontal="center" vertical="center"/>
    </xf>
    <xf numFmtId="3" fontId="16" fillId="9" borderId="83" xfId="0" applyNumberFormat="1" applyFont="1" applyFill="1" applyBorder="1" applyAlignment="1">
      <alignment horizontal="center" vertical="center"/>
    </xf>
    <xf numFmtId="3" fontId="16" fillId="9" borderId="84" xfId="0" applyNumberFormat="1" applyFont="1" applyFill="1" applyBorder="1" applyAlignment="1">
      <alignment horizontal="center" vertical="center"/>
    </xf>
    <xf numFmtId="3" fontId="13" fillId="8" borderId="89" xfId="0" applyNumberFormat="1" applyFont="1" applyFill="1" applyBorder="1" applyAlignment="1">
      <alignment horizontal="right" vertical="center"/>
    </xf>
    <xf numFmtId="3" fontId="13" fillId="8" borderId="90" xfId="0" applyNumberFormat="1" applyFont="1" applyFill="1" applyBorder="1" applyAlignment="1">
      <alignment horizontal="right" vertical="center"/>
    </xf>
    <xf numFmtId="3" fontId="16" fillId="9" borderId="87" xfId="0" applyNumberFormat="1" applyFont="1" applyFill="1" applyBorder="1" applyAlignment="1">
      <alignment horizontal="center" vertical="center"/>
    </xf>
    <xf numFmtId="3" fontId="13" fillId="8" borderId="91" xfId="0" applyNumberFormat="1" applyFont="1" applyFill="1" applyBorder="1" applyAlignment="1">
      <alignment horizontal="right" vertical="center"/>
    </xf>
    <xf numFmtId="3" fontId="16" fillId="9" borderId="65" xfId="0" applyNumberFormat="1" applyFont="1" applyFill="1" applyBorder="1" applyAlignment="1">
      <alignment horizontal="center" vertical="center"/>
    </xf>
    <xf numFmtId="3" fontId="16" fillId="9" borderId="66" xfId="0" applyNumberFormat="1" applyFont="1" applyFill="1" applyBorder="1" applyAlignment="1">
      <alignment horizontal="center" vertical="center"/>
    </xf>
    <xf numFmtId="3" fontId="16" fillId="9" borderId="88" xfId="0" applyNumberFormat="1" applyFont="1" applyFill="1" applyBorder="1" applyAlignment="1">
      <alignment horizontal="center" vertical="center"/>
    </xf>
    <xf numFmtId="3" fontId="15" fillId="6" borderId="68" xfId="0" applyNumberFormat="1" applyFont="1" applyFill="1" applyBorder="1" applyAlignment="1">
      <alignment horizontal="right" vertical="center"/>
    </xf>
    <xf numFmtId="3" fontId="15" fillId="6" borderId="71" xfId="0" applyNumberFormat="1" applyFont="1" applyFill="1" applyBorder="1" applyAlignment="1">
      <alignment horizontal="right" vertical="center"/>
    </xf>
    <xf numFmtId="3" fontId="15" fillId="6" borderId="69" xfId="0" applyNumberFormat="1" applyFont="1" applyFill="1" applyBorder="1" applyAlignment="1">
      <alignment horizontal="right" vertical="center"/>
    </xf>
    <xf numFmtId="3" fontId="15" fillId="6" borderId="72" xfId="0" applyNumberFormat="1" applyFont="1" applyFill="1" applyBorder="1" applyAlignment="1">
      <alignment horizontal="right" vertical="center"/>
    </xf>
    <xf numFmtId="3" fontId="15" fillId="6" borderId="76" xfId="0" applyNumberFormat="1" applyFont="1" applyFill="1" applyBorder="1" applyAlignment="1">
      <alignment horizontal="right" vertical="center"/>
    </xf>
    <xf numFmtId="3" fontId="15" fillId="6" borderId="77" xfId="0" applyNumberFormat="1" applyFont="1" applyFill="1" applyBorder="1" applyAlignment="1">
      <alignment horizontal="right" vertical="center"/>
    </xf>
    <xf numFmtId="3" fontId="14" fillId="7" borderId="80" xfId="0" applyNumberFormat="1" applyFont="1" applyFill="1" applyBorder="1" applyAlignment="1">
      <alignment horizontal="right" vertical="center"/>
    </xf>
    <xf numFmtId="3" fontId="14" fillId="7" borderId="81" xfId="0" applyNumberFormat="1" applyFont="1" applyFill="1" applyBorder="1" applyAlignment="1">
      <alignment horizontal="right" vertical="center"/>
    </xf>
    <xf numFmtId="3" fontId="14" fillId="7" borderId="82" xfId="0" applyNumberFormat="1" applyFont="1" applyFill="1" applyBorder="1" applyAlignment="1">
      <alignment horizontal="right" vertical="center"/>
    </xf>
    <xf numFmtId="0" fontId="2" fillId="3" borderId="20" xfId="0" applyNumberFormat="1" applyFont="1" applyFill="1" applyBorder="1" applyAlignment="1">
      <alignment horizontal="center" vertical="center"/>
    </xf>
    <xf numFmtId="0" fontId="2" fillId="3" borderId="60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/>
    </xf>
    <xf numFmtId="0" fontId="2" fillId="3" borderId="5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685800</xdr:colOff>
      <xdr:row>7</xdr:row>
      <xdr:rowOff>133350</xdr:rowOff>
    </xdr:from>
    <xdr:to>
      <xdr:col>46</xdr:col>
      <xdr:colOff>533400</xdr:colOff>
      <xdr:row>12</xdr:row>
      <xdr:rowOff>66675</xdr:rowOff>
    </xdr:to>
    <xdr:sp macro="" textlink="">
      <xdr:nvSpPr>
        <xdr:cNvPr id="2" name="ZoneTexte 1"/>
        <xdr:cNvSpPr txBox="1"/>
      </xdr:nvSpPr>
      <xdr:spPr>
        <a:xfrm>
          <a:off x="10096500" y="2057400"/>
          <a:ext cx="266700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et généré en automatique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0</xdr:row>
      <xdr:rowOff>47625</xdr:rowOff>
    </xdr:from>
    <xdr:to>
      <xdr:col>6</xdr:col>
      <xdr:colOff>409575</xdr:colOff>
      <xdr:row>4</xdr:row>
      <xdr:rowOff>142875</xdr:rowOff>
    </xdr:to>
    <xdr:sp macro="" textlink="">
      <xdr:nvSpPr>
        <xdr:cNvPr id="2" name="ZoneTexte 1"/>
        <xdr:cNvSpPr txBox="1"/>
      </xdr:nvSpPr>
      <xdr:spPr>
        <a:xfrm>
          <a:off x="3133725" y="47625"/>
          <a:ext cx="266700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et généré en automatique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933450</xdr:rowOff>
    </xdr:from>
    <xdr:to>
      <xdr:col>4</xdr:col>
      <xdr:colOff>266700</xdr:colOff>
      <xdr:row>5</xdr:row>
      <xdr:rowOff>57150</xdr:rowOff>
    </xdr:to>
    <xdr:sp macro="" textlink="">
      <xdr:nvSpPr>
        <xdr:cNvPr id="2" name="ZoneTexte 1"/>
        <xdr:cNvSpPr txBox="1"/>
      </xdr:nvSpPr>
      <xdr:spPr>
        <a:xfrm>
          <a:off x="923925" y="933450"/>
          <a:ext cx="2667000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tableau et généré en automatique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47624</xdr:rowOff>
    </xdr:from>
    <xdr:to>
      <xdr:col>2</xdr:col>
      <xdr:colOff>847725</xdr:colOff>
      <xdr:row>4</xdr:row>
      <xdr:rowOff>85725</xdr:rowOff>
    </xdr:to>
    <xdr:sp macro="" textlink="">
      <xdr:nvSpPr>
        <xdr:cNvPr id="2" name="ZoneTexte 1"/>
        <xdr:cNvSpPr txBox="1"/>
      </xdr:nvSpPr>
      <xdr:spPr>
        <a:xfrm>
          <a:off x="47625" y="47624"/>
          <a:ext cx="2619375" cy="685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l'idée et d'avoir tous les Num Coop sans doublons des deux onglets Etat des stocks FSA Sens</a:t>
          </a:r>
          <a:r>
            <a:rPr lang="fr-FR" sz="1100" baseline="0"/>
            <a:t> + et Stock GN</a:t>
          </a:r>
          <a:endParaRPr lang="fr-FR" sz="1100"/>
        </a:p>
      </xdr:txBody>
    </xdr:sp>
    <xdr:clientData/>
  </xdr:twoCellAnchor>
  <xdr:twoCellAnchor>
    <xdr:from>
      <xdr:col>0</xdr:col>
      <xdr:colOff>361950</xdr:colOff>
      <xdr:row>4</xdr:row>
      <xdr:rowOff>85725</xdr:rowOff>
    </xdr:from>
    <xdr:to>
      <xdr:col>0</xdr:col>
      <xdr:colOff>619125</xdr:colOff>
      <xdr:row>9</xdr:row>
      <xdr:rowOff>38100</xdr:rowOff>
    </xdr:to>
    <xdr:cxnSp macro="">
      <xdr:nvCxnSpPr>
        <xdr:cNvPr id="4" name="Connecteur droit avec flèche 3"/>
        <xdr:cNvCxnSpPr/>
      </xdr:nvCxnSpPr>
      <xdr:spPr>
        <a:xfrm flipH="1">
          <a:off x="361950" y="733425"/>
          <a:ext cx="257175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257175</xdr:colOff>
      <xdr:row>1</xdr:row>
      <xdr:rowOff>19049</xdr:rowOff>
    </xdr:from>
    <xdr:to>
      <xdr:col>8</xdr:col>
      <xdr:colOff>704850</xdr:colOff>
      <xdr:row>3</xdr:row>
      <xdr:rowOff>133350</xdr:rowOff>
    </xdr:to>
    <xdr:sp macro="" textlink="">
      <xdr:nvSpPr>
        <xdr:cNvPr id="5" name="ZoneTexte 4"/>
        <xdr:cNvSpPr txBox="1"/>
      </xdr:nvSpPr>
      <xdr:spPr>
        <a:xfrm>
          <a:off x="3409950" y="180974"/>
          <a:ext cx="3895725" cy="4381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Par Mois avoir les Qte de chaque site FSA et GN en sachat qu'il faut ajouter les retour sur le FSA (sens - )</a:t>
          </a:r>
        </a:p>
      </xdr:txBody>
    </xdr:sp>
    <xdr:clientData/>
  </xdr:twoCellAnchor>
  <xdr:twoCellAnchor>
    <xdr:from>
      <xdr:col>4</xdr:col>
      <xdr:colOff>704850</xdr:colOff>
      <xdr:row>4</xdr:row>
      <xdr:rowOff>28575</xdr:rowOff>
    </xdr:from>
    <xdr:to>
      <xdr:col>4</xdr:col>
      <xdr:colOff>790575</xdr:colOff>
      <xdr:row>9</xdr:row>
      <xdr:rowOff>133350</xdr:rowOff>
    </xdr:to>
    <xdr:cxnSp macro="">
      <xdr:nvCxnSpPr>
        <xdr:cNvPr id="7" name="Connecteur droit avec flèche 6"/>
        <xdr:cNvCxnSpPr/>
      </xdr:nvCxnSpPr>
      <xdr:spPr>
        <a:xfrm flipH="1">
          <a:off x="3857625" y="676275"/>
          <a:ext cx="85725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619125</xdr:colOff>
      <xdr:row>3</xdr:row>
      <xdr:rowOff>123825</xdr:rowOff>
    </xdr:from>
    <xdr:to>
      <xdr:col>5</xdr:col>
      <xdr:colOff>762001</xdr:colOff>
      <xdr:row>9</xdr:row>
      <xdr:rowOff>95250</xdr:rowOff>
    </xdr:to>
    <xdr:cxnSp macro="">
      <xdr:nvCxnSpPr>
        <xdr:cNvPr id="8" name="Connecteur droit avec flèche 7"/>
        <xdr:cNvCxnSpPr/>
      </xdr:nvCxnSpPr>
      <xdr:spPr>
        <a:xfrm flipH="1">
          <a:off x="4829175" y="609600"/>
          <a:ext cx="142876" cy="952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657225</xdr:colOff>
      <xdr:row>29</xdr:row>
      <xdr:rowOff>161924</xdr:rowOff>
    </xdr:from>
    <xdr:to>
      <xdr:col>11</xdr:col>
      <xdr:colOff>885825</xdr:colOff>
      <xdr:row>34</xdr:row>
      <xdr:rowOff>142875</xdr:rowOff>
    </xdr:to>
    <xdr:sp macro="" textlink="">
      <xdr:nvSpPr>
        <xdr:cNvPr id="10" name="ZoneTexte 9"/>
        <xdr:cNvSpPr txBox="1"/>
      </xdr:nvSpPr>
      <xdr:spPr>
        <a:xfrm>
          <a:off x="4867275" y="5048249"/>
          <a:ext cx="5010150" cy="838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l'idéal ce tableau devra ce construire</a:t>
          </a:r>
          <a:r>
            <a:rPr lang="fr-FR" sz="1100" baseline="0"/>
            <a:t> tous seul :) j'aime réver.... 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workbookViewId="0">
      <selection activeCell="I11" sqref="I11"/>
    </sheetView>
  </sheetViews>
  <sheetFormatPr baseColWidth="10" defaultRowHeight="12.75" x14ac:dyDescent="0.2"/>
  <cols>
    <col min="2" max="2" width="3.7109375" customWidth="1"/>
    <col min="3" max="3" width="28.5703125" customWidth="1"/>
    <col min="4" max="4" width="11.42578125" style="25"/>
    <col min="5" max="5" width="3.7109375" customWidth="1"/>
  </cols>
  <sheetData>
    <row r="3" spans="2:5" ht="13.5" thickBot="1" x14ac:dyDescent="0.25"/>
    <row r="4" spans="2:5" ht="13.5" thickBot="1" x14ac:dyDescent="0.25">
      <c r="B4" s="82"/>
      <c r="C4" s="83"/>
      <c r="D4" s="84"/>
      <c r="E4" s="85"/>
    </row>
    <row r="5" spans="2:5" ht="18.75" thickBot="1" x14ac:dyDescent="0.3">
      <c r="B5" s="86"/>
      <c r="C5" s="99" t="s">
        <v>104</v>
      </c>
      <c r="D5" s="100"/>
      <c r="E5" s="87"/>
    </row>
    <row r="6" spans="2:5" x14ac:dyDescent="0.2">
      <c r="B6" s="86"/>
      <c r="C6" s="88"/>
      <c r="D6" s="89"/>
      <c r="E6" s="87"/>
    </row>
    <row r="7" spans="2:5" x14ac:dyDescent="0.2">
      <c r="B7" s="86"/>
      <c r="C7" s="88" t="s">
        <v>112</v>
      </c>
      <c r="D7" s="89">
        <v>5965</v>
      </c>
      <c r="E7" s="87"/>
    </row>
    <row r="8" spans="2:5" x14ac:dyDescent="0.2">
      <c r="B8" s="86"/>
      <c r="C8" s="88" t="s">
        <v>113</v>
      </c>
      <c r="D8" s="89">
        <v>27488</v>
      </c>
      <c r="E8" s="87"/>
    </row>
    <row r="9" spans="2:5" ht="13.5" thickBot="1" x14ac:dyDescent="0.25">
      <c r="B9" s="86"/>
      <c r="C9" s="88"/>
      <c r="D9" s="89"/>
      <c r="E9" s="87"/>
    </row>
    <row r="10" spans="2:5" ht="18.75" thickBot="1" x14ac:dyDescent="0.3">
      <c r="B10" s="86"/>
      <c r="C10" s="99" t="s">
        <v>105</v>
      </c>
      <c r="D10" s="100"/>
      <c r="E10" s="87"/>
    </row>
    <row r="11" spans="2:5" x14ac:dyDescent="0.2">
      <c r="B11" s="86"/>
      <c r="C11" s="89"/>
      <c r="D11" s="89"/>
      <c r="E11" s="87"/>
    </row>
    <row r="12" spans="2:5" x14ac:dyDescent="0.2">
      <c r="B12" s="86"/>
      <c r="C12" s="89" t="s">
        <v>106</v>
      </c>
      <c r="D12" s="90">
        <v>41452</v>
      </c>
      <c r="E12" s="87"/>
    </row>
    <row r="13" spans="2:5" x14ac:dyDescent="0.2">
      <c r="B13" s="86"/>
      <c r="C13" s="88"/>
      <c r="D13" s="89"/>
      <c r="E13" s="87"/>
    </row>
    <row r="14" spans="2:5" x14ac:dyDescent="0.2">
      <c r="B14" s="86"/>
      <c r="C14" s="88" t="s">
        <v>111</v>
      </c>
      <c r="D14" s="89">
        <v>2012</v>
      </c>
      <c r="E14" s="87"/>
    </row>
    <row r="15" spans="2:5" x14ac:dyDescent="0.2">
      <c r="B15" s="86"/>
      <c r="C15" s="88"/>
      <c r="D15" s="89"/>
      <c r="E15" s="87"/>
    </row>
    <row r="16" spans="2:5" x14ac:dyDescent="0.2">
      <c r="B16" s="86"/>
      <c r="C16" s="88"/>
      <c r="D16" s="89"/>
      <c r="E16" s="87"/>
    </row>
    <row r="17" spans="2:5" x14ac:dyDescent="0.2">
      <c r="B17" s="86"/>
      <c r="C17" s="88" t="s">
        <v>0</v>
      </c>
      <c r="D17" s="91" t="s">
        <v>1</v>
      </c>
      <c r="E17" s="87"/>
    </row>
    <row r="18" spans="2:5" ht="13.5" thickBot="1" x14ac:dyDescent="0.25">
      <c r="B18" s="92"/>
      <c r="C18" s="93"/>
      <c r="D18" s="94"/>
      <c r="E18" s="95"/>
    </row>
  </sheetData>
  <mergeCells count="2">
    <mergeCell ref="C5:D5"/>
    <mergeCell ref="C10:D10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O46"/>
  <sheetViews>
    <sheetView zoomScaleNormal="100" workbookViewId="0">
      <selection activeCell="Z7" sqref="Z7"/>
    </sheetView>
  </sheetViews>
  <sheetFormatPr baseColWidth="10" defaultRowHeight="12.75" x14ac:dyDescent="0.2"/>
  <cols>
    <col min="2" max="2" width="8" bestFit="1" customWidth="1"/>
    <col min="3" max="3" width="15.85546875" hidden="1" customWidth="1"/>
    <col min="4" max="4" width="14.5703125" hidden="1" customWidth="1"/>
    <col min="5" max="5" width="4.85546875" bestFit="1" customWidth="1"/>
    <col min="6" max="6" width="15.85546875" hidden="1" customWidth="1"/>
    <col min="7" max="7" width="14.5703125" hidden="1" customWidth="1"/>
    <col min="8" max="8" width="4.85546875" bestFit="1" customWidth="1"/>
    <col min="9" max="9" width="15.85546875" hidden="1" customWidth="1"/>
    <col min="10" max="10" width="14.5703125" hidden="1" customWidth="1"/>
    <col min="11" max="11" width="4.85546875" bestFit="1" customWidth="1"/>
    <col min="12" max="12" width="15.85546875" hidden="1" customWidth="1"/>
    <col min="13" max="13" width="14.5703125" hidden="1" customWidth="1"/>
    <col min="14" max="14" width="4.85546875" bestFit="1" customWidth="1"/>
    <col min="15" max="15" width="15.85546875" hidden="1" customWidth="1"/>
    <col min="16" max="16" width="14.5703125" hidden="1" customWidth="1"/>
    <col min="17" max="17" width="5.42578125" bestFit="1" customWidth="1"/>
    <col min="18" max="18" width="15.85546875" hidden="1" customWidth="1"/>
    <col min="19" max="19" width="14.5703125" hidden="1" customWidth="1"/>
    <col min="20" max="20" width="5.42578125" bestFit="1" customWidth="1"/>
    <col min="21" max="21" width="15.85546875" hidden="1" customWidth="1"/>
    <col min="22" max="22" width="14.5703125" hidden="1" customWidth="1"/>
    <col min="23" max="23" width="5.42578125" bestFit="1" customWidth="1"/>
    <col min="24" max="24" width="15.85546875" hidden="1" customWidth="1"/>
    <col min="25" max="25" width="14.5703125" hidden="1" customWidth="1"/>
    <col min="26" max="26" width="5.42578125" bestFit="1" customWidth="1"/>
    <col min="27" max="27" width="15.85546875" hidden="1" customWidth="1"/>
    <col min="28" max="28" width="14.5703125" hidden="1" customWidth="1"/>
    <col min="29" max="29" width="5.42578125" bestFit="1" customWidth="1"/>
    <col min="30" max="30" width="15.85546875" hidden="1" customWidth="1"/>
    <col min="31" max="31" width="14.5703125" hidden="1" customWidth="1"/>
    <col min="32" max="32" width="5.42578125" bestFit="1" customWidth="1"/>
    <col min="33" max="33" width="15.85546875" hidden="1" customWidth="1"/>
    <col min="34" max="34" width="14.5703125" hidden="1" customWidth="1"/>
    <col min="35" max="35" width="5.42578125" bestFit="1" customWidth="1"/>
    <col min="36" max="36" width="15.85546875" hidden="1" customWidth="1"/>
    <col min="37" max="37" width="14.5703125" hidden="1" customWidth="1"/>
    <col min="38" max="38" width="5.42578125" bestFit="1" customWidth="1"/>
    <col min="39" max="39" width="20.7109375" bestFit="1" customWidth="1"/>
    <col min="40" max="40" width="19.140625" bestFit="1" customWidth="1"/>
    <col min="41" max="41" width="6.5703125" bestFit="1" customWidth="1"/>
    <col min="42" max="42" width="12.42578125" bestFit="1" customWidth="1"/>
    <col min="43" max="43" width="13.7109375" customWidth="1"/>
    <col min="44" max="44" width="11.140625" bestFit="1" customWidth="1"/>
    <col min="45" max="45" width="4.85546875" bestFit="1" customWidth="1"/>
    <col min="46" max="46" width="12.5703125" bestFit="1" customWidth="1"/>
    <col min="47" max="47" width="12.42578125" bestFit="1" customWidth="1"/>
    <col min="48" max="48" width="7.5703125" bestFit="1" customWidth="1"/>
    <col min="49" max="49" width="11.140625" bestFit="1" customWidth="1"/>
    <col min="50" max="50" width="4.85546875" bestFit="1" customWidth="1"/>
    <col min="51" max="51" width="12.5703125" bestFit="1" customWidth="1"/>
    <col min="52" max="52" width="12.42578125" bestFit="1" customWidth="1"/>
    <col min="53" max="53" width="7.5703125" bestFit="1" customWidth="1"/>
    <col min="54" max="54" width="11.140625" bestFit="1" customWidth="1"/>
    <col min="55" max="55" width="4.85546875" bestFit="1" customWidth="1"/>
    <col min="56" max="56" width="12.5703125" bestFit="1" customWidth="1"/>
    <col min="57" max="57" width="12.42578125" bestFit="1" customWidth="1"/>
    <col min="58" max="58" width="7.5703125" bestFit="1" customWidth="1"/>
    <col min="59" max="59" width="11.140625" bestFit="1" customWidth="1"/>
    <col min="60" max="60" width="4.85546875" bestFit="1" customWidth="1"/>
    <col min="61" max="61" width="12.5703125" bestFit="1" customWidth="1"/>
    <col min="62" max="62" width="12.42578125" bestFit="1" customWidth="1"/>
    <col min="63" max="63" width="9.85546875" bestFit="1" customWidth="1"/>
    <col min="64" max="64" width="14.7109375" bestFit="1" customWidth="1"/>
    <col min="65" max="65" width="6" bestFit="1" customWidth="1"/>
    <col min="66" max="66" width="15.85546875" bestFit="1" customWidth="1"/>
    <col min="67" max="67" width="15.5703125" bestFit="1" customWidth="1"/>
    <col min="68" max="68" width="3.5703125" bestFit="1" customWidth="1"/>
    <col min="70" max="70" width="5.7109375" bestFit="1" customWidth="1"/>
    <col min="71" max="71" width="3.5703125" bestFit="1" customWidth="1"/>
    <col min="73" max="73" width="5.7109375" bestFit="1" customWidth="1"/>
    <col min="74" max="74" width="3.5703125" bestFit="1" customWidth="1"/>
    <col min="76" max="76" width="5.7109375" bestFit="1" customWidth="1"/>
    <col min="77" max="77" width="3.5703125" bestFit="1" customWidth="1"/>
    <col min="79" max="79" width="5.7109375" bestFit="1" customWidth="1"/>
    <col min="80" max="80" width="3.5703125" bestFit="1" customWidth="1"/>
    <col min="82" max="82" width="5.7109375" bestFit="1" customWidth="1"/>
    <col min="83" max="83" width="3.5703125" bestFit="1" customWidth="1"/>
    <col min="85" max="85" width="5.7109375" bestFit="1" customWidth="1"/>
    <col min="86" max="86" width="3.5703125" bestFit="1" customWidth="1"/>
    <col min="88" max="88" width="5.7109375" bestFit="1" customWidth="1"/>
    <col min="89" max="89" width="3.5703125" bestFit="1" customWidth="1"/>
    <col min="91" max="91" width="5.7109375" bestFit="1" customWidth="1"/>
    <col min="92" max="92" width="3.5703125" bestFit="1" customWidth="1"/>
    <col min="94" max="94" width="5.7109375" bestFit="1" customWidth="1"/>
    <col min="95" max="95" width="3.5703125" bestFit="1" customWidth="1"/>
    <col min="97" max="97" width="5.7109375" bestFit="1" customWidth="1"/>
    <col min="98" max="98" width="3.5703125" bestFit="1" customWidth="1"/>
    <col min="100" max="100" width="5.7109375" bestFit="1" customWidth="1"/>
    <col min="101" max="101" width="3.5703125" bestFit="1" customWidth="1"/>
    <col min="103" max="103" width="5.7109375" bestFit="1" customWidth="1"/>
    <col min="104" max="104" width="2.7109375" bestFit="1" customWidth="1"/>
    <col min="106" max="106" width="4.85546875" bestFit="1" customWidth="1"/>
    <col min="107" max="107" width="3.5703125" bestFit="1" customWidth="1"/>
    <col min="109" max="109" width="5.7109375" bestFit="1" customWidth="1"/>
    <col min="110" max="110" width="3.5703125" bestFit="1" customWidth="1"/>
    <col min="112" max="112" width="5.7109375" bestFit="1" customWidth="1"/>
    <col min="113" max="113" width="3.5703125" bestFit="1" customWidth="1"/>
    <col min="115" max="115" width="5.7109375" bestFit="1" customWidth="1"/>
    <col min="116" max="116" width="3.5703125" bestFit="1" customWidth="1"/>
    <col min="118" max="118" width="5.7109375" bestFit="1" customWidth="1"/>
    <col min="119" max="119" width="6.42578125" bestFit="1" customWidth="1"/>
    <col min="121" max="121" width="8.85546875" bestFit="1" customWidth="1"/>
  </cols>
  <sheetData>
    <row r="1" spans="2:41" s="26" customFormat="1" ht="73.5" customHeight="1" x14ac:dyDescent="0.2">
      <c r="B1" s="101" t="str">
        <f>CONCATENATE("Récaputilatif des stock FSA par mois de fabrication sur le crû ",Données!D14," avec ",Données!D7," comme dernier numéro d'entrée de cave ",Données!D8," comme dernier numéro de sortie de cave")</f>
        <v>Récaputilatif des stock FSA par mois de fabrication sur le crû 2012 avec 5965 comme dernier numéro d'entrée de cave 27488 comme dernier numéro de sortie de cave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27"/>
      <c r="AK1" s="27"/>
      <c r="AL1" s="27"/>
      <c r="AM1" s="27"/>
      <c r="AN1" s="27"/>
      <c r="AO1" s="27"/>
    </row>
    <row r="2" spans="2:41" x14ac:dyDescent="0.2">
      <c r="AD2" s="25"/>
      <c r="AE2" s="25"/>
      <c r="AF2" s="25"/>
      <c r="AM2" t="str">
        <f>CONCATENATE("Stock au "&amp;TEXT(Données!D12,"jj/mm/aaaa"))</f>
        <v>Stock au 27/06/2013</v>
      </c>
    </row>
    <row r="3" spans="2:41" ht="13.5" thickBot="1" x14ac:dyDescent="0.25">
      <c r="C3" s="76" t="s">
        <v>109</v>
      </c>
    </row>
    <row r="4" spans="2:41" x14ac:dyDescent="0.2">
      <c r="C4" s="105">
        <v>1</v>
      </c>
      <c r="D4" s="103"/>
      <c r="E4" s="104"/>
      <c r="F4" s="102">
        <v>2</v>
      </c>
      <c r="G4" s="103"/>
      <c r="H4" s="104"/>
      <c r="I4" s="102">
        <v>3</v>
      </c>
      <c r="J4" s="103"/>
      <c r="K4" s="104"/>
      <c r="L4" s="102">
        <v>4</v>
      </c>
      <c r="M4" s="103"/>
      <c r="N4" s="104"/>
      <c r="O4" s="102">
        <v>5</v>
      </c>
      <c r="P4" s="103"/>
      <c r="Q4" s="104"/>
      <c r="R4" s="102">
        <v>6</v>
      </c>
      <c r="S4" s="103"/>
      <c r="T4" s="104"/>
      <c r="U4" s="102">
        <v>7</v>
      </c>
      <c r="V4" s="103"/>
      <c r="W4" s="104"/>
      <c r="X4" s="102">
        <v>8</v>
      </c>
      <c r="Y4" s="103"/>
      <c r="Z4" s="104"/>
      <c r="AA4" s="102">
        <v>9</v>
      </c>
      <c r="AB4" s="103"/>
      <c r="AC4" s="104"/>
      <c r="AD4" s="102">
        <v>10</v>
      </c>
      <c r="AE4" s="103"/>
      <c r="AF4" s="104"/>
      <c r="AG4" s="102">
        <v>11</v>
      </c>
      <c r="AH4" s="103"/>
      <c r="AI4" s="104"/>
      <c r="AJ4" s="102">
        <v>12</v>
      </c>
      <c r="AK4" s="103"/>
      <c r="AL4" s="103"/>
      <c r="AM4" s="106" t="s">
        <v>114</v>
      </c>
      <c r="AN4" s="107"/>
      <c r="AO4" s="108"/>
    </row>
    <row r="5" spans="2:41" ht="13.5" thickBot="1" x14ac:dyDescent="0.25">
      <c r="B5" s="76" t="s">
        <v>108</v>
      </c>
      <c r="C5" s="35" t="s">
        <v>3</v>
      </c>
      <c r="D5" s="36" t="s">
        <v>4</v>
      </c>
      <c r="E5" s="36" t="s">
        <v>110</v>
      </c>
      <c r="F5" s="36" t="s">
        <v>3</v>
      </c>
      <c r="G5" s="36" t="s">
        <v>4</v>
      </c>
      <c r="H5" s="36" t="s">
        <v>110</v>
      </c>
      <c r="I5" s="36" t="s">
        <v>3</v>
      </c>
      <c r="J5" s="36" t="s">
        <v>4</v>
      </c>
      <c r="K5" s="36" t="s">
        <v>110</v>
      </c>
      <c r="L5" s="36" t="s">
        <v>3</v>
      </c>
      <c r="M5" s="36" t="s">
        <v>4</v>
      </c>
      <c r="N5" s="36" t="s">
        <v>110</v>
      </c>
      <c r="O5" s="36" t="s">
        <v>3</v>
      </c>
      <c r="P5" s="36" t="s">
        <v>4</v>
      </c>
      <c r="Q5" s="36" t="s">
        <v>110</v>
      </c>
      <c r="R5" s="36" t="s">
        <v>3</v>
      </c>
      <c r="S5" s="36" t="s">
        <v>4</v>
      </c>
      <c r="T5" s="36" t="s">
        <v>110</v>
      </c>
      <c r="U5" s="36" t="s">
        <v>3</v>
      </c>
      <c r="V5" s="36" t="s">
        <v>4</v>
      </c>
      <c r="W5" s="36" t="s">
        <v>110</v>
      </c>
      <c r="X5" s="36" t="s">
        <v>3</v>
      </c>
      <c r="Y5" s="36" t="s">
        <v>4</v>
      </c>
      <c r="Z5" s="36" t="s">
        <v>110</v>
      </c>
      <c r="AA5" s="36" t="s">
        <v>3</v>
      </c>
      <c r="AB5" s="36" t="s">
        <v>4</v>
      </c>
      <c r="AC5" s="36" t="s">
        <v>110</v>
      </c>
      <c r="AD5" s="36" t="s">
        <v>3</v>
      </c>
      <c r="AE5" s="36" t="s">
        <v>4</v>
      </c>
      <c r="AF5" s="36" t="s">
        <v>110</v>
      </c>
      <c r="AG5" s="36" t="s">
        <v>3</v>
      </c>
      <c r="AH5" s="36" t="s">
        <v>4</v>
      </c>
      <c r="AI5" s="36" t="s">
        <v>110</v>
      </c>
      <c r="AJ5" s="36" t="s">
        <v>3</v>
      </c>
      <c r="AK5" s="36" t="s">
        <v>4</v>
      </c>
      <c r="AL5" s="37" t="s">
        <v>110</v>
      </c>
      <c r="AM5" s="38" t="s">
        <v>3</v>
      </c>
      <c r="AN5" s="39" t="s">
        <v>4</v>
      </c>
      <c r="AO5" s="40" t="s">
        <v>110</v>
      </c>
    </row>
    <row r="6" spans="2:41" x14ac:dyDescent="0.2">
      <c r="B6" s="31">
        <v>22</v>
      </c>
      <c r="C6" s="41"/>
      <c r="D6" s="45"/>
      <c r="E6" s="47">
        <f t="shared" ref="E6:E46" si="0">C6-D6</f>
        <v>0</v>
      </c>
      <c r="F6" s="49"/>
      <c r="G6" s="45"/>
      <c r="H6" s="47">
        <f t="shared" ref="H6:H46" si="1">F6-G6</f>
        <v>0</v>
      </c>
      <c r="I6" s="49"/>
      <c r="J6" s="45"/>
      <c r="K6" s="47">
        <f t="shared" ref="K6:K46" si="2">I6-J6</f>
        <v>0</v>
      </c>
      <c r="L6" s="49"/>
      <c r="M6" s="45"/>
      <c r="N6" s="47">
        <f t="shared" ref="N6:N46" si="3">L6-M6</f>
        <v>0</v>
      </c>
      <c r="O6" s="49">
        <v>11</v>
      </c>
      <c r="P6" s="45">
        <v>11</v>
      </c>
      <c r="Q6" s="47">
        <f t="shared" ref="Q6:Q46" si="4">O6-P6</f>
        <v>0</v>
      </c>
      <c r="R6" s="49">
        <v>478</v>
      </c>
      <c r="S6" s="45">
        <v>478</v>
      </c>
      <c r="T6" s="47">
        <f t="shared" ref="T6:T46" si="5">R6-S6</f>
        <v>0</v>
      </c>
      <c r="U6" s="49"/>
      <c r="V6" s="45"/>
      <c r="W6" s="47">
        <f t="shared" ref="W6:W46" si="6">U6-V6</f>
        <v>0</v>
      </c>
      <c r="X6" s="49">
        <v>82</v>
      </c>
      <c r="Y6" s="45">
        <v>82</v>
      </c>
      <c r="Z6" s="47">
        <f t="shared" ref="Z6:Z46" si="7">X6-Y6</f>
        <v>0</v>
      </c>
      <c r="AA6" s="49"/>
      <c r="AB6" s="45"/>
      <c r="AC6" s="47">
        <f t="shared" ref="AC6:AC46" si="8">AA6-AB6</f>
        <v>0</v>
      </c>
      <c r="AD6" s="49">
        <v>8</v>
      </c>
      <c r="AE6" s="45">
        <v>8</v>
      </c>
      <c r="AF6" s="47">
        <f t="shared" ref="AF6:AF46" si="9">AD6-AE6</f>
        <v>0</v>
      </c>
      <c r="AG6" s="49"/>
      <c r="AH6" s="45"/>
      <c r="AI6" s="47">
        <f t="shared" ref="AI6:AI46" si="10">AG6-AH6</f>
        <v>0</v>
      </c>
      <c r="AJ6" s="49"/>
      <c r="AK6" s="45"/>
      <c r="AL6" s="61">
        <f t="shared" ref="AL6:AL46" si="11">AJ6-AK6</f>
        <v>0</v>
      </c>
      <c r="AM6" s="64">
        <v>579</v>
      </c>
      <c r="AN6" s="66">
        <v>579</v>
      </c>
      <c r="AO6" s="67">
        <f t="shared" ref="AO6:AO46" si="12">AM6-AN6</f>
        <v>0</v>
      </c>
    </row>
    <row r="7" spans="2:41" x14ac:dyDescent="0.2">
      <c r="B7" s="28">
        <v>24</v>
      </c>
      <c r="C7" s="43">
        <v>210</v>
      </c>
      <c r="D7" s="46">
        <v>210</v>
      </c>
      <c r="E7" s="48">
        <f t="shared" si="0"/>
        <v>0</v>
      </c>
      <c r="F7" s="50"/>
      <c r="G7" s="46"/>
      <c r="H7" s="48">
        <f t="shared" si="1"/>
        <v>0</v>
      </c>
      <c r="I7" s="50"/>
      <c r="J7" s="46"/>
      <c r="K7" s="48">
        <f t="shared" si="2"/>
        <v>0</v>
      </c>
      <c r="L7" s="50"/>
      <c r="M7" s="46"/>
      <c r="N7" s="48">
        <f t="shared" si="3"/>
        <v>0</v>
      </c>
      <c r="O7" s="50">
        <v>653</v>
      </c>
      <c r="P7" s="46">
        <v>650</v>
      </c>
      <c r="Q7" s="48">
        <f t="shared" si="4"/>
        <v>3</v>
      </c>
      <c r="R7" s="50">
        <v>559</v>
      </c>
      <c r="S7" s="46">
        <v>559</v>
      </c>
      <c r="T7" s="48">
        <f t="shared" si="5"/>
        <v>0</v>
      </c>
      <c r="U7" s="50">
        <v>153</v>
      </c>
      <c r="V7" s="46">
        <v>153</v>
      </c>
      <c r="W7" s="48">
        <f t="shared" si="6"/>
        <v>0</v>
      </c>
      <c r="X7" s="50">
        <v>230</v>
      </c>
      <c r="Y7" s="46">
        <v>231</v>
      </c>
      <c r="Z7" s="48">
        <f t="shared" si="7"/>
        <v>-1</v>
      </c>
      <c r="AA7" s="50"/>
      <c r="AB7" s="46"/>
      <c r="AC7" s="48">
        <f t="shared" si="8"/>
        <v>0</v>
      </c>
      <c r="AD7" s="50"/>
      <c r="AE7" s="46"/>
      <c r="AF7" s="48">
        <f t="shared" si="9"/>
        <v>0</v>
      </c>
      <c r="AG7" s="50">
        <v>210</v>
      </c>
      <c r="AH7" s="46">
        <v>210</v>
      </c>
      <c r="AI7" s="48">
        <f t="shared" si="10"/>
        <v>0</v>
      </c>
      <c r="AJ7" s="50">
        <v>210</v>
      </c>
      <c r="AK7" s="46">
        <v>210</v>
      </c>
      <c r="AL7" s="62">
        <f t="shared" si="11"/>
        <v>0</v>
      </c>
      <c r="AM7" s="65">
        <v>2225</v>
      </c>
      <c r="AN7" s="68">
        <v>2223</v>
      </c>
      <c r="AO7" s="69">
        <f t="shared" si="12"/>
        <v>2</v>
      </c>
    </row>
    <row r="8" spans="2:41" x14ac:dyDescent="0.2">
      <c r="B8" s="28">
        <v>25</v>
      </c>
      <c r="C8" s="43">
        <v>369</v>
      </c>
      <c r="D8" s="46">
        <v>369</v>
      </c>
      <c r="E8" s="48">
        <f t="shared" si="0"/>
        <v>0</v>
      </c>
      <c r="F8" s="50">
        <v>156</v>
      </c>
      <c r="G8" s="46">
        <v>156</v>
      </c>
      <c r="H8" s="48">
        <f t="shared" si="1"/>
        <v>0</v>
      </c>
      <c r="I8" s="50">
        <v>470</v>
      </c>
      <c r="J8" s="46">
        <v>470</v>
      </c>
      <c r="K8" s="48">
        <f t="shared" si="2"/>
        <v>0</v>
      </c>
      <c r="L8" s="50">
        <v>595</v>
      </c>
      <c r="M8" s="46">
        <v>595</v>
      </c>
      <c r="N8" s="48">
        <f t="shared" si="3"/>
        <v>0</v>
      </c>
      <c r="O8" s="50">
        <v>795</v>
      </c>
      <c r="P8" s="46">
        <v>797</v>
      </c>
      <c r="Q8" s="48">
        <f t="shared" si="4"/>
        <v>-2</v>
      </c>
      <c r="R8" s="50">
        <v>578</v>
      </c>
      <c r="S8" s="46">
        <v>578</v>
      </c>
      <c r="T8" s="48">
        <f t="shared" si="5"/>
        <v>0</v>
      </c>
      <c r="U8" s="50">
        <v>781</v>
      </c>
      <c r="V8" s="46">
        <v>770</v>
      </c>
      <c r="W8" s="48">
        <f t="shared" si="6"/>
        <v>11</v>
      </c>
      <c r="X8" s="50">
        <v>544</v>
      </c>
      <c r="Y8" s="46">
        <v>541</v>
      </c>
      <c r="Z8" s="48">
        <f t="shared" si="7"/>
        <v>3</v>
      </c>
      <c r="AA8" s="50">
        <v>495</v>
      </c>
      <c r="AB8" s="46">
        <v>503</v>
      </c>
      <c r="AC8" s="48">
        <f t="shared" si="8"/>
        <v>-8</v>
      </c>
      <c r="AD8" s="50">
        <v>292</v>
      </c>
      <c r="AE8" s="46">
        <v>294</v>
      </c>
      <c r="AF8" s="48">
        <f t="shared" si="9"/>
        <v>-2</v>
      </c>
      <c r="AG8" s="50">
        <v>270</v>
      </c>
      <c r="AH8" s="46">
        <v>268</v>
      </c>
      <c r="AI8" s="48">
        <f t="shared" si="10"/>
        <v>2</v>
      </c>
      <c r="AJ8" s="50">
        <v>310</v>
      </c>
      <c r="AK8" s="46">
        <v>310</v>
      </c>
      <c r="AL8" s="62">
        <f t="shared" si="11"/>
        <v>0</v>
      </c>
      <c r="AM8" s="65">
        <v>5655</v>
      </c>
      <c r="AN8" s="68">
        <v>5651</v>
      </c>
      <c r="AO8" s="69">
        <f t="shared" si="12"/>
        <v>4</v>
      </c>
    </row>
    <row r="9" spans="2:41" x14ac:dyDescent="0.2">
      <c r="B9" s="28">
        <v>26</v>
      </c>
      <c r="C9" s="43"/>
      <c r="D9" s="46"/>
      <c r="E9" s="48">
        <f t="shared" si="0"/>
        <v>0</v>
      </c>
      <c r="F9" s="50"/>
      <c r="G9" s="46"/>
      <c r="H9" s="48">
        <f t="shared" si="1"/>
        <v>0</v>
      </c>
      <c r="I9" s="50"/>
      <c r="J9" s="46"/>
      <c r="K9" s="48">
        <f t="shared" si="2"/>
        <v>0</v>
      </c>
      <c r="L9" s="50"/>
      <c r="M9" s="46"/>
      <c r="N9" s="48">
        <f t="shared" si="3"/>
        <v>0</v>
      </c>
      <c r="O9" s="50">
        <v>234</v>
      </c>
      <c r="P9" s="46">
        <v>235</v>
      </c>
      <c r="Q9" s="48">
        <f t="shared" si="4"/>
        <v>-1</v>
      </c>
      <c r="R9" s="50">
        <v>335</v>
      </c>
      <c r="S9" s="46">
        <v>288</v>
      </c>
      <c r="T9" s="48">
        <f t="shared" si="5"/>
        <v>47</v>
      </c>
      <c r="U9" s="50">
        <v>207</v>
      </c>
      <c r="V9" s="46">
        <v>204</v>
      </c>
      <c r="W9" s="48">
        <f t="shared" si="6"/>
        <v>3</v>
      </c>
      <c r="X9" s="50">
        <v>92</v>
      </c>
      <c r="Y9" s="46">
        <v>92</v>
      </c>
      <c r="Z9" s="48">
        <f t="shared" si="7"/>
        <v>0</v>
      </c>
      <c r="AA9" s="50">
        <v>272</v>
      </c>
      <c r="AB9" s="46">
        <v>272</v>
      </c>
      <c r="AC9" s="48">
        <f t="shared" si="8"/>
        <v>0</v>
      </c>
      <c r="AD9" s="50">
        <v>311</v>
      </c>
      <c r="AE9" s="46">
        <v>308</v>
      </c>
      <c r="AF9" s="48">
        <f t="shared" si="9"/>
        <v>3</v>
      </c>
      <c r="AG9" s="50"/>
      <c r="AH9" s="46"/>
      <c r="AI9" s="48">
        <f t="shared" si="10"/>
        <v>0</v>
      </c>
      <c r="AJ9" s="50"/>
      <c r="AK9" s="46"/>
      <c r="AL9" s="62">
        <f t="shared" si="11"/>
        <v>0</v>
      </c>
      <c r="AM9" s="65">
        <v>1451</v>
      </c>
      <c r="AN9" s="68">
        <v>1399</v>
      </c>
      <c r="AO9" s="69">
        <f t="shared" si="12"/>
        <v>52</v>
      </c>
    </row>
    <row r="10" spans="2:41" x14ac:dyDescent="0.2">
      <c r="B10" s="28">
        <v>31</v>
      </c>
      <c r="C10" s="43">
        <v>181</v>
      </c>
      <c r="D10" s="46">
        <v>181</v>
      </c>
      <c r="E10" s="48">
        <f t="shared" si="0"/>
        <v>0</v>
      </c>
      <c r="F10" s="50"/>
      <c r="G10" s="46"/>
      <c r="H10" s="48">
        <f t="shared" si="1"/>
        <v>0</v>
      </c>
      <c r="I10" s="50"/>
      <c r="J10" s="46"/>
      <c r="K10" s="48">
        <f t="shared" si="2"/>
        <v>0</v>
      </c>
      <c r="L10" s="50"/>
      <c r="M10" s="46"/>
      <c r="N10" s="48">
        <f t="shared" si="3"/>
        <v>0</v>
      </c>
      <c r="O10" s="50">
        <v>133</v>
      </c>
      <c r="P10" s="46">
        <v>133</v>
      </c>
      <c r="Q10" s="48">
        <f t="shared" si="4"/>
        <v>0</v>
      </c>
      <c r="R10" s="50">
        <v>87</v>
      </c>
      <c r="S10" s="46">
        <v>88</v>
      </c>
      <c r="T10" s="48">
        <f t="shared" si="5"/>
        <v>-1</v>
      </c>
      <c r="U10" s="50"/>
      <c r="V10" s="46"/>
      <c r="W10" s="48">
        <f t="shared" si="6"/>
        <v>0</v>
      </c>
      <c r="X10" s="50"/>
      <c r="Y10" s="46"/>
      <c r="Z10" s="48">
        <f t="shared" si="7"/>
        <v>0</v>
      </c>
      <c r="AA10" s="50"/>
      <c r="AB10" s="46"/>
      <c r="AC10" s="48">
        <f t="shared" si="8"/>
        <v>0</v>
      </c>
      <c r="AD10" s="50"/>
      <c r="AE10" s="46"/>
      <c r="AF10" s="48">
        <f t="shared" si="9"/>
        <v>0</v>
      </c>
      <c r="AG10" s="50"/>
      <c r="AH10" s="46"/>
      <c r="AI10" s="48">
        <f t="shared" si="10"/>
        <v>0</v>
      </c>
      <c r="AJ10" s="50"/>
      <c r="AK10" s="46"/>
      <c r="AL10" s="62">
        <f t="shared" si="11"/>
        <v>0</v>
      </c>
      <c r="AM10" s="65">
        <v>401</v>
      </c>
      <c r="AN10" s="68">
        <v>402</v>
      </c>
      <c r="AO10" s="69">
        <f t="shared" si="12"/>
        <v>-1</v>
      </c>
    </row>
    <row r="11" spans="2:41" x14ac:dyDescent="0.2">
      <c r="B11" s="28">
        <v>32</v>
      </c>
      <c r="C11" s="43"/>
      <c r="D11" s="46"/>
      <c r="E11" s="48">
        <f t="shared" si="0"/>
        <v>0</v>
      </c>
      <c r="F11" s="50"/>
      <c r="G11" s="46"/>
      <c r="H11" s="48">
        <f t="shared" si="1"/>
        <v>0</v>
      </c>
      <c r="I11" s="50"/>
      <c r="J11" s="46"/>
      <c r="K11" s="48">
        <f t="shared" si="2"/>
        <v>0</v>
      </c>
      <c r="L11" s="50"/>
      <c r="M11" s="46"/>
      <c r="N11" s="48">
        <f t="shared" si="3"/>
        <v>0</v>
      </c>
      <c r="O11" s="50"/>
      <c r="P11" s="46"/>
      <c r="Q11" s="48">
        <f t="shared" si="4"/>
        <v>0</v>
      </c>
      <c r="R11" s="50"/>
      <c r="S11" s="46"/>
      <c r="T11" s="48">
        <f t="shared" si="5"/>
        <v>0</v>
      </c>
      <c r="U11" s="50"/>
      <c r="V11" s="46"/>
      <c r="W11" s="48">
        <f t="shared" si="6"/>
        <v>0</v>
      </c>
      <c r="X11" s="50"/>
      <c r="Y11" s="46"/>
      <c r="Z11" s="48">
        <f t="shared" si="7"/>
        <v>0</v>
      </c>
      <c r="AA11" s="50"/>
      <c r="AB11" s="46"/>
      <c r="AC11" s="48">
        <f t="shared" si="8"/>
        <v>0</v>
      </c>
      <c r="AD11" s="50">
        <v>215</v>
      </c>
      <c r="AE11" s="46">
        <v>214</v>
      </c>
      <c r="AF11" s="48">
        <f t="shared" si="9"/>
        <v>1</v>
      </c>
      <c r="AG11" s="50"/>
      <c r="AH11" s="46"/>
      <c r="AI11" s="48">
        <f t="shared" si="10"/>
        <v>0</v>
      </c>
      <c r="AJ11" s="50"/>
      <c r="AK11" s="46"/>
      <c r="AL11" s="62">
        <f t="shared" si="11"/>
        <v>0</v>
      </c>
      <c r="AM11" s="65">
        <v>215</v>
      </c>
      <c r="AN11" s="68">
        <v>214</v>
      </c>
      <c r="AO11" s="69">
        <f t="shared" si="12"/>
        <v>1</v>
      </c>
    </row>
    <row r="12" spans="2:41" x14ac:dyDescent="0.2">
      <c r="B12" s="28">
        <v>42</v>
      </c>
      <c r="C12" s="43"/>
      <c r="D12" s="46"/>
      <c r="E12" s="48">
        <f t="shared" si="0"/>
        <v>0</v>
      </c>
      <c r="F12" s="50"/>
      <c r="G12" s="46"/>
      <c r="H12" s="48">
        <f t="shared" si="1"/>
        <v>0</v>
      </c>
      <c r="I12" s="50"/>
      <c r="J12" s="46"/>
      <c r="K12" s="48">
        <f t="shared" si="2"/>
        <v>0</v>
      </c>
      <c r="L12" s="50"/>
      <c r="M12" s="46"/>
      <c r="N12" s="48">
        <f t="shared" si="3"/>
        <v>0</v>
      </c>
      <c r="O12" s="50">
        <v>10</v>
      </c>
      <c r="P12" s="46">
        <v>10</v>
      </c>
      <c r="Q12" s="48">
        <f t="shared" si="4"/>
        <v>0</v>
      </c>
      <c r="R12" s="50">
        <v>200</v>
      </c>
      <c r="S12" s="46">
        <v>200</v>
      </c>
      <c r="T12" s="48">
        <f t="shared" si="5"/>
        <v>0</v>
      </c>
      <c r="U12" s="50">
        <v>33</v>
      </c>
      <c r="V12" s="46">
        <v>53</v>
      </c>
      <c r="W12" s="48">
        <f t="shared" si="6"/>
        <v>-20</v>
      </c>
      <c r="X12" s="50"/>
      <c r="Y12" s="46"/>
      <c r="Z12" s="48">
        <f t="shared" si="7"/>
        <v>0</v>
      </c>
      <c r="AA12" s="50"/>
      <c r="AB12" s="46"/>
      <c r="AC12" s="48">
        <f t="shared" si="8"/>
        <v>0</v>
      </c>
      <c r="AD12" s="50"/>
      <c r="AE12" s="46"/>
      <c r="AF12" s="48">
        <f t="shared" si="9"/>
        <v>0</v>
      </c>
      <c r="AG12" s="50"/>
      <c r="AH12" s="46"/>
      <c r="AI12" s="48">
        <f t="shared" si="10"/>
        <v>0</v>
      </c>
      <c r="AJ12" s="50"/>
      <c r="AK12" s="46"/>
      <c r="AL12" s="62">
        <f t="shared" si="11"/>
        <v>0</v>
      </c>
      <c r="AM12" s="65">
        <v>243</v>
      </c>
      <c r="AN12" s="68">
        <v>263</v>
      </c>
      <c r="AO12" s="69">
        <f t="shared" si="12"/>
        <v>-20</v>
      </c>
    </row>
    <row r="13" spans="2:41" x14ac:dyDescent="0.2">
      <c r="B13" s="28">
        <v>45</v>
      </c>
      <c r="C13" s="43"/>
      <c r="D13" s="46"/>
      <c r="E13" s="48">
        <f t="shared" si="0"/>
        <v>0</v>
      </c>
      <c r="F13" s="50"/>
      <c r="G13" s="46"/>
      <c r="H13" s="48">
        <f t="shared" si="1"/>
        <v>0</v>
      </c>
      <c r="I13" s="50"/>
      <c r="J13" s="46"/>
      <c r="K13" s="48">
        <f t="shared" si="2"/>
        <v>0</v>
      </c>
      <c r="L13" s="50">
        <v>58</v>
      </c>
      <c r="M13" s="46">
        <v>58</v>
      </c>
      <c r="N13" s="48">
        <f t="shared" si="3"/>
        <v>0</v>
      </c>
      <c r="O13" s="50">
        <v>144</v>
      </c>
      <c r="P13" s="46">
        <v>144</v>
      </c>
      <c r="Q13" s="48">
        <f t="shared" si="4"/>
        <v>0</v>
      </c>
      <c r="R13" s="50">
        <v>111</v>
      </c>
      <c r="S13" s="46">
        <v>111</v>
      </c>
      <c r="T13" s="48">
        <f t="shared" si="5"/>
        <v>0</v>
      </c>
      <c r="U13" s="50">
        <v>85</v>
      </c>
      <c r="V13" s="46">
        <v>85</v>
      </c>
      <c r="W13" s="48">
        <f t="shared" si="6"/>
        <v>0</v>
      </c>
      <c r="X13" s="50"/>
      <c r="Y13" s="46"/>
      <c r="Z13" s="48">
        <f t="shared" si="7"/>
        <v>0</v>
      </c>
      <c r="AA13" s="50">
        <v>41</v>
      </c>
      <c r="AB13" s="46">
        <v>41</v>
      </c>
      <c r="AC13" s="48">
        <f t="shared" si="8"/>
        <v>0</v>
      </c>
      <c r="AD13" s="50">
        <v>69</v>
      </c>
      <c r="AE13" s="46">
        <v>69</v>
      </c>
      <c r="AF13" s="48">
        <f t="shared" si="9"/>
        <v>0</v>
      </c>
      <c r="AG13" s="50">
        <v>43</v>
      </c>
      <c r="AH13" s="46">
        <v>43</v>
      </c>
      <c r="AI13" s="48">
        <f t="shared" si="10"/>
        <v>0</v>
      </c>
      <c r="AJ13" s="50">
        <v>45</v>
      </c>
      <c r="AK13" s="46">
        <v>45</v>
      </c>
      <c r="AL13" s="62">
        <f t="shared" si="11"/>
        <v>0</v>
      </c>
      <c r="AM13" s="65">
        <v>596</v>
      </c>
      <c r="AN13" s="68">
        <v>596</v>
      </c>
      <c r="AO13" s="69">
        <f t="shared" si="12"/>
        <v>0</v>
      </c>
    </row>
    <row r="14" spans="2:41" x14ac:dyDescent="0.2">
      <c r="B14" s="28">
        <v>51</v>
      </c>
      <c r="C14" s="43">
        <v>250</v>
      </c>
      <c r="D14" s="46">
        <v>250</v>
      </c>
      <c r="E14" s="48">
        <f t="shared" si="0"/>
        <v>0</v>
      </c>
      <c r="F14" s="50"/>
      <c r="G14" s="46"/>
      <c r="H14" s="48">
        <f t="shared" si="1"/>
        <v>0</v>
      </c>
      <c r="I14" s="50"/>
      <c r="J14" s="46"/>
      <c r="K14" s="48">
        <f t="shared" si="2"/>
        <v>0</v>
      </c>
      <c r="L14" s="50">
        <v>112</v>
      </c>
      <c r="M14" s="46">
        <v>112</v>
      </c>
      <c r="N14" s="48">
        <f t="shared" si="3"/>
        <v>0</v>
      </c>
      <c r="O14" s="50">
        <v>1106</v>
      </c>
      <c r="P14" s="46">
        <v>977</v>
      </c>
      <c r="Q14" s="48">
        <f t="shared" si="4"/>
        <v>129</v>
      </c>
      <c r="R14" s="50">
        <v>959</v>
      </c>
      <c r="S14" s="46">
        <v>683</v>
      </c>
      <c r="T14" s="48">
        <f t="shared" si="5"/>
        <v>276</v>
      </c>
      <c r="U14" s="50">
        <v>713</v>
      </c>
      <c r="V14" s="46">
        <v>631</v>
      </c>
      <c r="W14" s="48">
        <f t="shared" si="6"/>
        <v>82</v>
      </c>
      <c r="X14" s="50">
        <v>656</v>
      </c>
      <c r="Y14" s="46">
        <v>647</v>
      </c>
      <c r="Z14" s="48">
        <f t="shared" si="7"/>
        <v>9</v>
      </c>
      <c r="AA14" s="50">
        <v>582</v>
      </c>
      <c r="AB14" s="46">
        <v>588</v>
      </c>
      <c r="AC14" s="48">
        <f t="shared" si="8"/>
        <v>-6</v>
      </c>
      <c r="AD14" s="50">
        <v>572</v>
      </c>
      <c r="AE14" s="46">
        <v>554</v>
      </c>
      <c r="AF14" s="48">
        <f t="shared" si="9"/>
        <v>18</v>
      </c>
      <c r="AG14" s="50">
        <v>500</v>
      </c>
      <c r="AH14" s="46">
        <v>501</v>
      </c>
      <c r="AI14" s="48">
        <f t="shared" si="10"/>
        <v>-1</v>
      </c>
      <c r="AJ14" s="50">
        <v>505</v>
      </c>
      <c r="AK14" s="46">
        <v>505</v>
      </c>
      <c r="AL14" s="62">
        <f t="shared" si="11"/>
        <v>0</v>
      </c>
      <c r="AM14" s="65">
        <v>5955</v>
      </c>
      <c r="AN14" s="68">
        <v>5448</v>
      </c>
      <c r="AO14" s="69">
        <f t="shared" si="12"/>
        <v>507</v>
      </c>
    </row>
    <row r="15" spans="2:41" x14ac:dyDescent="0.2">
      <c r="B15" s="28">
        <v>54</v>
      </c>
      <c r="C15" s="43"/>
      <c r="D15" s="46"/>
      <c r="E15" s="48">
        <f t="shared" si="0"/>
        <v>0</v>
      </c>
      <c r="F15" s="50"/>
      <c r="G15" s="46"/>
      <c r="H15" s="48">
        <f t="shared" si="1"/>
        <v>0</v>
      </c>
      <c r="I15" s="50"/>
      <c r="J15" s="46"/>
      <c r="K15" s="48">
        <f t="shared" si="2"/>
        <v>0</v>
      </c>
      <c r="L15" s="50"/>
      <c r="M15" s="46"/>
      <c r="N15" s="48">
        <f t="shared" si="3"/>
        <v>0</v>
      </c>
      <c r="O15" s="50">
        <v>83</v>
      </c>
      <c r="P15" s="46">
        <v>84</v>
      </c>
      <c r="Q15" s="48">
        <f t="shared" si="4"/>
        <v>-1</v>
      </c>
      <c r="R15" s="50">
        <v>73</v>
      </c>
      <c r="S15" s="46">
        <v>79</v>
      </c>
      <c r="T15" s="48">
        <f t="shared" si="5"/>
        <v>-6</v>
      </c>
      <c r="U15" s="50">
        <v>78</v>
      </c>
      <c r="V15" s="46">
        <v>78</v>
      </c>
      <c r="W15" s="48">
        <f t="shared" si="6"/>
        <v>0</v>
      </c>
      <c r="X15" s="50"/>
      <c r="Y15" s="46"/>
      <c r="Z15" s="48">
        <f t="shared" si="7"/>
        <v>0</v>
      </c>
      <c r="AA15" s="50"/>
      <c r="AB15" s="46"/>
      <c r="AC15" s="48">
        <f t="shared" si="8"/>
        <v>0</v>
      </c>
      <c r="AD15" s="50"/>
      <c r="AE15" s="46"/>
      <c r="AF15" s="48">
        <f t="shared" si="9"/>
        <v>0</v>
      </c>
      <c r="AG15" s="50"/>
      <c r="AH15" s="46"/>
      <c r="AI15" s="48">
        <f t="shared" si="10"/>
        <v>0</v>
      </c>
      <c r="AJ15" s="50"/>
      <c r="AK15" s="46"/>
      <c r="AL15" s="62">
        <f t="shared" si="11"/>
        <v>0</v>
      </c>
      <c r="AM15" s="65">
        <v>234</v>
      </c>
      <c r="AN15" s="68">
        <v>241</v>
      </c>
      <c r="AO15" s="69">
        <f t="shared" si="12"/>
        <v>-7</v>
      </c>
    </row>
    <row r="16" spans="2:41" x14ac:dyDescent="0.2">
      <c r="B16" s="28">
        <v>55</v>
      </c>
      <c r="C16" s="43"/>
      <c r="D16" s="46"/>
      <c r="E16" s="48">
        <f t="shared" si="0"/>
        <v>0</v>
      </c>
      <c r="F16" s="50"/>
      <c r="G16" s="46"/>
      <c r="H16" s="48">
        <f t="shared" si="1"/>
        <v>0</v>
      </c>
      <c r="I16" s="50"/>
      <c r="J16" s="46"/>
      <c r="K16" s="48">
        <f t="shared" si="2"/>
        <v>0</v>
      </c>
      <c r="L16" s="50"/>
      <c r="M16" s="46"/>
      <c r="N16" s="48">
        <f t="shared" si="3"/>
        <v>0</v>
      </c>
      <c r="O16" s="50">
        <v>211</v>
      </c>
      <c r="P16" s="46">
        <v>211</v>
      </c>
      <c r="Q16" s="48">
        <f t="shared" si="4"/>
        <v>0</v>
      </c>
      <c r="R16" s="50">
        <v>19</v>
      </c>
      <c r="S16" s="46">
        <v>19</v>
      </c>
      <c r="T16" s="48">
        <f t="shared" si="5"/>
        <v>0</v>
      </c>
      <c r="U16" s="50">
        <v>248</v>
      </c>
      <c r="V16" s="46">
        <v>248</v>
      </c>
      <c r="W16" s="48">
        <f t="shared" si="6"/>
        <v>0</v>
      </c>
      <c r="X16" s="50"/>
      <c r="Y16" s="46"/>
      <c r="Z16" s="48">
        <f t="shared" si="7"/>
        <v>0</v>
      </c>
      <c r="AA16" s="50"/>
      <c r="AB16" s="46"/>
      <c r="AC16" s="48">
        <f t="shared" si="8"/>
        <v>0</v>
      </c>
      <c r="AD16" s="50"/>
      <c r="AE16" s="46"/>
      <c r="AF16" s="48">
        <f t="shared" si="9"/>
        <v>0</v>
      </c>
      <c r="AG16" s="50"/>
      <c r="AH16" s="46"/>
      <c r="AI16" s="48">
        <f t="shared" si="10"/>
        <v>0</v>
      </c>
      <c r="AJ16" s="50"/>
      <c r="AK16" s="46"/>
      <c r="AL16" s="62">
        <f t="shared" si="11"/>
        <v>0</v>
      </c>
      <c r="AM16" s="65">
        <v>478</v>
      </c>
      <c r="AN16" s="68">
        <v>478</v>
      </c>
      <c r="AO16" s="69">
        <f t="shared" si="12"/>
        <v>0</v>
      </c>
    </row>
    <row r="17" spans="2:41" x14ac:dyDescent="0.2">
      <c r="B17" s="28">
        <v>64</v>
      </c>
      <c r="C17" s="43"/>
      <c r="D17" s="46"/>
      <c r="E17" s="48">
        <f t="shared" si="0"/>
        <v>0</v>
      </c>
      <c r="F17" s="50"/>
      <c r="G17" s="46"/>
      <c r="H17" s="48">
        <f t="shared" si="1"/>
        <v>0</v>
      </c>
      <c r="I17" s="50"/>
      <c r="J17" s="46"/>
      <c r="K17" s="48">
        <f t="shared" si="2"/>
        <v>0</v>
      </c>
      <c r="L17" s="50"/>
      <c r="M17" s="46"/>
      <c r="N17" s="48">
        <f t="shared" si="3"/>
        <v>0</v>
      </c>
      <c r="O17" s="50">
        <v>300</v>
      </c>
      <c r="P17" s="46">
        <v>305</v>
      </c>
      <c r="Q17" s="48">
        <f t="shared" si="4"/>
        <v>-5</v>
      </c>
      <c r="R17" s="50">
        <v>485</v>
      </c>
      <c r="S17" s="46">
        <v>485</v>
      </c>
      <c r="T17" s="48">
        <f t="shared" si="5"/>
        <v>0</v>
      </c>
      <c r="U17" s="50">
        <v>356</v>
      </c>
      <c r="V17" s="46">
        <v>356</v>
      </c>
      <c r="W17" s="48">
        <f t="shared" si="6"/>
        <v>0</v>
      </c>
      <c r="X17" s="50">
        <v>441</v>
      </c>
      <c r="Y17" s="46">
        <v>454</v>
      </c>
      <c r="Z17" s="48">
        <f t="shared" si="7"/>
        <v>-13</v>
      </c>
      <c r="AA17" s="50">
        <v>96</v>
      </c>
      <c r="AB17" s="46">
        <v>96</v>
      </c>
      <c r="AC17" s="48">
        <f t="shared" si="8"/>
        <v>0</v>
      </c>
      <c r="AD17" s="50">
        <v>413</v>
      </c>
      <c r="AE17" s="46">
        <v>411</v>
      </c>
      <c r="AF17" s="48">
        <f t="shared" si="9"/>
        <v>2</v>
      </c>
      <c r="AG17" s="50">
        <v>260</v>
      </c>
      <c r="AH17" s="46">
        <v>272</v>
      </c>
      <c r="AI17" s="48">
        <f t="shared" si="10"/>
        <v>-12</v>
      </c>
      <c r="AJ17" s="50">
        <v>420</v>
      </c>
      <c r="AK17" s="46">
        <v>420</v>
      </c>
      <c r="AL17" s="62">
        <f t="shared" si="11"/>
        <v>0</v>
      </c>
      <c r="AM17" s="65">
        <v>2771</v>
      </c>
      <c r="AN17" s="68">
        <v>2799</v>
      </c>
      <c r="AO17" s="69">
        <f t="shared" si="12"/>
        <v>-28</v>
      </c>
    </row>
    <row r="18" spans="2:41" x14ac:dyDescent="0.2">
      <c r="B18" s="28">
        <v>71</v>
      </c>
      <c r="C18" s="43">
        <v>80</v>
      </c>
      <c r="D18" s="46">
        <v>82</v>
      </c>
      <c r="E18" s="48">
        <f t="shared" si="0"/>
        <v>-2</v>
      </c>
      <c r="F18" s="50">
        <v>75</v>
      </c>
      <c r="G18" s="46">
        <v>75</v>
      </c>
      <c r="H18" s="48">
        <f t="shared" si="1"/>
        <v>0</v>
      </c>
      <c r="I18" s="50">
        <v>38</v>
      </c>
      <c r="J18" s="46">
        <v>38</v>
      </c>
      <c r="K18" s="48">
        <f t="shared" si="2"/>
        <v>0</v>
      </c>
      <c r="L18" s="50">
        <v>81</v>
      </c>
      <c r="M18" s="46">
        <v>81</v>
      </c>
      <c r="N18" s="48">
        <f t="shared" si="3"/>
        <v>0</v>
      </c>
      <c r="O18" s="50">
        <v>257</v>
      </c>
      <c r="P18" s="46">
        <v>194</v>
      </c>
      <c r="Q18" s="48">
        <f t="shared" si="4"/>
        <v>63</v>
      </c>
      <c r="R18" s="50">
        <v>284</v>
      </c>
      <c r="S18" s="46">
        <v>219</v>
      </c>
      <c r="T18" s="48">
        <f t="shared" si="5"/>
        <v>65</v>
      </c>
      <c r="U18" s="50">
        <v>260</v>
      </c>
      <c r="V18" s="46">
        <v>196</v>
      </c>
      <c r="W18" s="48">
        <f t="shared" si="6"/>
        <v>64</v>
      </c>
      <c r="X18" s="50">
        <v>179</v>
      </c>
      <c r="Y18" s="46">
        <v>179</v>
      </c>
      <c r="Z18" s="48">
        <f t="shared" si="7"/>
        <v>0</v>
      </c>
      <c r="AA18" s="50">
        <v>179</v>
      </c>
      <c r="AB18" s="46">
        <v>189</v>
      </c>
      <c r="AC18" s="48">
        <f t="shared" si="8"/>
        <v>-10</v>
      </c>
      <c r="AD18" s="50">
        <v>153</v>
      </c>
      <c r="AE18" s="46">
        <v>153</v>
      </c>
      <c r="AF18" s="48">
        <f t="shared" si="9"/>
        <v>0</v>
      </c>
      <c r="AG18" s="50">
        <v>112</v>
      </c>
      <c r="AH18" s="46">
        <v>112</v>
      </c>
      <c r="AI18" s="48">
        <f t="shared" si="10"/>
        <v>0</v>
      </c>
      <c r="AJ18" s="50">
        <v>60</v>
      </c>
      <c r="AK18" s="46">
        <v>60</v>
      </c>
      <c r="AL18" s="62">
        <f t="shared" si="11"/>
        <v>0</v>
      </c>
      <c r="AM18" s="65">
        <v>1758</v>
      </c>
      <c r="AN18" s="68">
        <v>1578</v>
      </c>
      <c r="AO18" s="69">
        <f t="shared" si="12"/>
        <v>180</v>
      </c>
    </row>
    <row r="19" spans="2:41" x14ac:dyDescent="0.2">
      <c r="B19" s="28">
        <v>1205</v>
      </c>
      <c r="C19" s="43"/>
      <c r="D19" s="46"/>
      <c r="E19" s="48">
        <f t="shared" si="0"/>
        <v>0</v>
      </c>
      <c r="F19" s="50"/>
      <c r="G19" s="46"/>
      <c r="H19" s="48">
        <f t="shared" si="1"/>
        <v>0</v>
      </c>
      <c r="I19" s="50"/>
      <c r="J19" s="46"/>
      <c r="K19" s="48">
        <f t="shared" si="2"/>
        <v>0</v>
      </c>
      <c r="L19" s="50"/>
      <c r="M19" s="46"/>
      <c r="N19" s="48">
        <f t="shared" si="3"/>
        <v>0</v>
      </c>
      <c r="O19" s="50"/>
      <c r="P19" s="46"/>
      <c r="Q19" s="48">
        <f t="shared" si="4"/>
        <v>0</v>
      </c>
      <c r="R19" s="50"/>
      <c r="S19" s="46"/>
      <c r="T19" s="48">
        <f t="shared" si="5"/>
        <v>0</v>
      </c>
      <c r="U19" s="50">
        <v>68</v>
      </c>
      <c r="V19" s="46"/>
      <c r="W19" s="48">
        <f t="shared" si="6"/>
        <v>68</v>
      </c>
      <c r="X19" s="50">
        <v>10</v>
      </c>
      <c r="Y19" s="46"/>
      <c r="Z19" s="48">
        <f t="shared" si="7"/>
        <v>10</v>
      </c>
      <c r="AA19" s="50"/>
      <c r="AB19" s="46"/>
      <c r="AC19" s="48">
        <f t="shared" si="8"/>
        <v>0</v>
      </c>
      <c r="AD19" s="50"/>
      <c r="AE19" s="46"/>
      <c r="AF19" s="48">
        <f t="shared" si="9"/>
        <v>0</v>
      </c>
      <c r="AG19" s="50"/>
      <c r="AH19" s="46"/>
      <c r="AI19" s="48">
        <f t="shared" si="10"/>
        <v>0</v>
      </c>
      <c r="AJ19" s="50"/>
      <c r="AK19" s="46"/>
      <c r="AL19" s="62">
        <f t="shared" si="11"/>
        <v>0</v>
      </c>
      <c r="AM19" s="65">
        <v>78</v>
      </c>
      <c r="AN19" s="68"/>
      <c r="AO19" s="69">
        <f t="shared" si="12"/>
        <v>78</v>
      </c>
    </row>
    <row r="20" spans="2:41" x14ac:dyDescent="0.2">
      <c r="B20" s="28">
        <v>1450</v>
      </c>
      <c r="C20" s="43"/>
      <c r="D20" s="46"/>
      <c r="E20" s="48">
        <f t="shared" si="0"/>
        <v>0</v>
      </c>
      <c r="F20" s="50"/>
      <c r="G20" s="46"/>
      <c r="H20" s="48">
        <f t="shared" si="1"/>
        <v>0</v>
      </c>
      <c r="I20" s="50"/>
      <c r="J20" s="46"/>
      <c r="K20" s="48">
        <f t="shared" si="2"/>
        <v>0</v>
      </c>
      <c r="L20" s="50"/>
      <c r="M20" s="46"/>
      <c r="N20" s="48">
        <f t="shared" si="3"/>
        <v>0</v>
      </c>
      <c r="O20" s="50"/>
      <c r="P20" s="46"/>
      <c r="Q20" s="48">
        <f t="shared" si="4"/>
        <v>0</v>
      </c>
      <c r="R20" s="50"/>
      <c r="S20" s="46"/>
      <c r="T20" s="48">
        <f t="shared" si="5"/>
        <v>0</v>
      </c>
      <c r="U20" s="50"/>
      <c r="V20" s="46"/>
      <c r="W20" s="48">
        <f t="shared" si="6"/>
        <v>0</v>
      </c>
      <c r="X20" s="50">
        <v>5</v>
      </c>
      <c r="Y20" s="46">
        <v>5</v>
      </c>
      <c r="Z20" s="48">
        <f t="shared" si="7"/>
        <v>0</v>
      </c>
      <c r="AA20" s="50"/>
      <c r="AB20" s="46"/>
      <c r="AC20" s="48">
        <f t="shared" si="8"/>
        <v>0</v>
      </c>
      <c r="AD20" s="50"/>
      <c r="AE20" s="46"/>
      <c r="AF20" s="48">
        <f t="shared" si="9"/>
        <v>0</v>
      </c>
      <c r="AG20" s="50"/>
      <c r="AH20" s="46"/>
      <c r="AI20" s="48">
        <f t="shared" si="10"/>
        <v>0</v>
      </c>
      <c r="AJ20" s="50"/>
      <c r="AK20" s="46"/>
      <c r="AL20" s="62">
        <f t="shared" si="11"/>
        <v>0</v>
      </c>
      <c r="AM20" s="65">
        <v>5</v>
      </c>
      <c r="AN20" s="68">
        <v>5</v>
      </c>
      <c r="AO20" s="69">
        <f t="shared" si="12"/>
        <v>0</v>
      </c>
    </row>
    <row r="21" spans="2:41" x14ac:dyDescent="0.2">
      <c r="B21" s="28">
        <v>1704</v>
      </c>
      <c r="C21" s="43"/>
      <c r="D21" s="46"/>
      <c r="E21" s="48">
        <f t="shared" si="0"/>
        <v>0</v>
      </c>
      <c r="F21" s="50"/>
      <c r="G21" s="46"/>
      <c r="H21" s="48">
        <f t="shared" si="1"/>
        <v>0</v>
      </c>
      <c r="I21" s="50"/>
      <c r="J21" s="46"/>
      <c r="K21" s="48">
        <f t="shared" si="2"/>
        <v>0</v>
      </c>
      <c r="L21" s="50"/>
      <c r="M21" s="46"/>
      <c r="N21" s="48">
        <f t="shared" si="3"/>
        <v>0</v>
      </c>
      <c r="O21" s="50"/>
      <c r="P21" s="46"/>
      <c r="Q21" s="48">
        <f t="shared" si="4"/>
        <v>0</v>
      </c>
      <c r="R21" s="50"/>
      <c r="S21" s="46"/>
      <c r="T21" s="48">
        <f t="shared" si="5"/>
        <v>0</v>
      </c>
      <c r="U21" s="50"/>
      <c r="V21" s="46"/>
      <c r="W21" s="48">
        <f t="shared" si="6"/>
        <v>0</v>
      </c>
      <c r="X21" s="50"/>
      <c r="Y21" s="46"/>
      <c r="Z21" s="48">
        <f t="shared" si="7"/>
        <v>0</v>
      </c>
      <c r="AA21" s="50">
        <v>10</v>
      </c>
      <c r="AB21" s="46">
        <v>7</v>
      </c>
      <c r="AC21" s="48">
        <f t="shared" si="8"/>
        <v>3</v>
      </c>
      <c r="AD21" s="50"/>
      <c r="AE21" s="46"/>
      <c r="AF21" s="48">
        <f t="shared" si="9"/>
        <v>0</v>
      </c>
      <c r="AG21" s="50"/>
      <c r="AH21" s="46"/>
      <c r="AI21" s="48">
        <f t="shared" si="10"/>
        <v>0</v>
      </c>
      <c r="AJ21" s="50"/>
      <c r="AK21" s="46"/>
      <c r="AL21" s="62">
        <f t="shared" si="11"/>
        <v>0</v>
      </c>
      <c r="AM21" s="65">
        <v>10</v>
      </c>
      <c r="AN21" s="68">
        <v>7</v>
      </c>
      <c r="AO21" s="69">
        <f t="shared" si="12"/>
        <v>3</v>
      </c>
    </row>
    <row r="22" spans="2:41" x14ac:dyDescent="0.2">
      <c r="B22" s="28">
        <v>1730</v>
      </c>
      <c r="C22" s="43"/>
      <c r="D22" s="46"/>
      <c r="E22" s="48">
        <f t="shared" si="0"/>
        <v>0</v>
      </c>
      <c r="F22" s="50"/>
      <c r="G22" s="46"/>
      <c r="H22" s="48">
        <f t="shared" si="1"/>
        <v>0</v>
      </c>
      <c r="I22" s="50"/>
      <c r="J22" s="46"/>
      <c r="K22" s="48">
        <f t="shared" si="2"/>
        <v>0</v>
      </c>
      <c r="L22" s="50"/>
      <c r="M22" s="46"/>
      <c r="N22" s="48">
        <f t="shared" si="3"/>
        <v>0</v>
      </c>
      <c r="O22" s="50"/>
      <c r="P22" s="46"/>
      <c r="Q22" s="48">
        <f t="shared" si="4"/>
        <v>0</v>
      </c>
      <c r="R22" s="50">
        <v>189</v>
      </c>
      <c r="S22" s="46"/>
      <c r="T22" s="48">
        <f t="shared" si="5"/>
        <v>189</v>
      </c>
      <c r="U22" s="50">
        <v>174</v>
      </c>
      <c r="V22" s="46">
        <v>28</v>
      </c>
      <c r="W22" s="48">
        <f t="shared" si="6"/>
        <v>146</v>
      </c>
      <c r="X22" s="50">
        <v>9</v>
      </c>
      <c r="Y22" s="46"/>
      <c r="Z22" s="48">
        <f t="shared" si="7"/>
        <v>9</v>
      </c>
      <c r="AA22" s="50"/>
      <c r="AB22" s="46"/>
      <c r="AC22" s="48">
        <f t="shared" si="8"/>
        <v>0</v>
      </c>
      <c r="AD22" s="50"/>
      <c r="AE22" s="46"/>
      <c r="AF22" s="48">
        <f t="shared" si="9"/>
        <v>0</v>
      </c>
      <c r="AG22" s="50"/>
      <c r="AH22" s="46"/>
      <c r="AI22" s="48">
        <f t="shared" si="10"/>
        <v>0</v>
      </c>
      <c r="AJ22" s="50"/>
      <c r="AK22" s="46"/>
      <c r="AL22" s="62">
        <f t="shared" si="11"/>
        <v>0</v>
      </c>
      <c r="AM22" s="65">
        <v>372</v>
      </c>
      <c r="AN22" s="68">
        <v>28</v>
      </c>
      <c r="AO22" s="69">
        <f t="shared" si="12"/>
        <v>344</v>
      </c>
    </row>
    <row r="23" spans="2:41" x14ac:dyDescent="0.2">
      <c r="B23" s="28">
        <v>1747</v>
      </c>
      <c r="C23" s="43"/>
      <c r="D23" s="46"/>
      <c r="E23" s="48">
        <f t="shared" si="0"/>
        <v>0</v>
      </c>
      <c r="F23" s="50"/>
      <c r="G23" s="46"/>
      <c r="H23" s="48">
        <f t="shared" si="1"/>
        <v>0</v>
      </c>
      <c r="I23" s="50"/>
      <c r="J23" s="46"/>
      <c r="K23" s="48">
        <f t="shared" si="2"/>
        <v>0</v>
      </c>
      <c r="L23" s="50"/>
      <c r="M23" s="46"/>
      <c r="N23" s="48">
        <f t="shared" si="3"/>
        <v>0</v>
      </c>
      <c r="O23" s="50">
        <v>390</v>
      </c>
      <c r="P23" s="46">
        <v>123</v>
      </c>
      <c r="Q23" s="48">
        <f t="shared" si="4"/>
        <v>267</v>
      </c>
      <c r="R23" s="50">
        <v>620</v>
      </c>
      <c r="S23" s="46">
        <v>162</v>
      </c>
      <c r="T23" s="48">
        <f t="shared" si="5"/>
        <v>458</v>
      </c>
      <c r="U23" s="50">
        <v>499</v>
      </c>
      <c r="V23" s="46">
        <v>96</v>
      </c>
      <c r="W23" s="48">
        <f t="shared" si="6"/>
        <v>403</v>
      </c>
      <c r="X23" s="50">
        <v>260</v>
      </c>
      <c r="Y23" s="46">
        <v>120</v>
      </c>
      <c r="Z23" s="48">
        <f t="shared" si="7"/>
        <v>140</v>
      </c>
      <c r="AA23" s="50">
        <v>51</v>
      </c>
      <c r="AB23" s="46">
        <v>8</v>
      </c>
      <c r="AC23" s="48">
        <f t="shared" si="8"/>
        <v>43</v>
      </c>
      <c r="AD23" s="50">
        <v>153</v>
      </c>
      <c r="AE23" s="46">
        <v>12</v>
      </c>
      <c r="AF23" s="48">
        <f t="shared" si="9"/>
        <v>141</v>
      </c>
      <c r="AG23" s="50"/>
      <c r="AH23" s="46"/>
      <c r="AI23" s="48">
        <f t="shared" si="10"/>
        <v>0</v>
      </c>
      <c r="AJ23" s="50"/>
      <c r="AK23" s="46"/>
      <c r="AL23" s="62">
        <f t="shared" si="11"/>
        <v>0</v>
      </c>
      <c r="AM23" s="65">
        <v>1973</v>
      </c>
      <c r="AN23" s="68">
        <v>521</v>
      </c>
      <c r="AO23" s="69">
        <f t="shared" si="12"/>
        <v>1452</v>
      </c>
    </row>
    <row r="24" spans="2:41" x14ac:dyDescent="0.2">
      <c r="B24" s="28">
        <v>1763</v>
      </c>
      <c r="C24" s="43"/>
      <c r="D24" s="46"/>
      <c r="E24" s="48">
        <f t="shared" si="0"/>
        <v>0</v>
      </c>
      <c r="F24" s="50"/>
      <c r="G24" s="46"/>
      <c r="H24" s="48">
        <f t="shared" si="1"/>
        <v>0</v>
      </c>
      <c r="I24" s="50"/>
      <c r="J24" s="46"/>
      <c r="K24" s="48">
        <f t="shared" si="2"/>
        <v>0</v>
      </c>
      <c r="L24" s="50"/>
      <c r="M24" s="46"/>
      <c r="N24" s="48">
        <f t="shared" si="3"/>
        <v>0</v>
      </c>
      <c r="O24" s="50">
        <v>31</v>
      </c>
      <c r="P24" s="46">
        <v>31</v>
      </c>
      <c r="Q24" s="48">
        <f t="shared" si="4"/>
        <v>0</v>
      </c>
      <c r="R24" s="50">
        <v>120</v>
      </c>
      <c r="S24" s="46">
        <v>120</v>
      </c>
      <c r="T24" s="48">
        <f t="shared" si="5"/>
        <v>0</v>
      </c>
      <c r="U24" s="50">
        <v>141</v>
      </c>
      <c r="V24" s="46">
        <v>82</v>
      </c>
      <c r="W24" s="48">
        <f t="shared" si="6"/>
        <v>59</v>
      </c>
      <c r="X24" s="50"/>
      <c r="Y24" s="46"/>
      <c r="Z24" s="48">
        <f t="shared" si="7"/>
        <v>0</v>
      </c>
      <c r="AA24" s="50"/>
      <c r="AB24" s="46"/>
      <c r="AC24" s="48">
        <f t="shared" si="8"/>
        <v>0</v>
      </c>
      <c r="AD24" s="50">
        <v>155</v>
      </c>
      <c r="AE24" s="46">
        <v>113</v>
      </c>
      <c r="AF24" s="48">
        <f t="shared" si="9"/>
        <v>42</v>
      </c>
      <c r="AG24" s="50">
        <v>75</v>
      </c>
      <c r="AH24" s="46">
        <v>2</v>
      </c>
      <c r="AI24" s="48">
        <f t="shared" si="10"/>
        <v>73</v>
      </c>
      <c r="AJ24" s="50"/>
      <c r="AK24" s="46"/>
      <c r="AL24" s="62">
        <f t="shared" si="11"/>
        <v>0</v>
      </c>
      <c r="AM24" s="65">
        <v>522</v>
      </c>
      <c r="AN24" s="68">
        <v>348</v>
      </c>
      <c r="AO24" s="69">
        <f t="shared" si="12"/>
        <v>174</v>
      </c>
    </row>
    <row r="25" spans="2:41" x14ac:dyDescent="0.2">
      <c r="B25" s="28">
        <v>1803</v>
      </c>
      <c r="C25" s="43"/>
      <c r="D25" s="46"/>
      <c r="E25" s="48">
        <f t="shared" si="0"/>
        <v>0</v>
      </c>
      <c r="F25" s="50"/>
      <c r="G25" s="46"/>
      <c r="H25" s="48">
        <f t="shared" si="1"/>
        <v>0</v>
      </c>
      <c r="I25" s="50"/>
      <c r="J25" s="46"/>
      <c r="K25" s="48">
        <f t="shared" si="2"/>
        <v>0</v>
      </c>
      <c r="L25" s="50"/>
      <c r="M25" s="46"/>
      <c r="N25" s="48">
        <f t="shared" si="3"/>
        <v>0</v>
      </c>
      <c r="O25" s="50">
        <v>56</v>
      </c>
      <c r="P25" s="46">
        <v>56</v>
      </c>
      <c r="Q25" s="48">
        <f t="shared" si="4"/>
        <v>0</v>
      </c>
      <c r="R25" s="50">
        <v>37</v>
      </c>
      <c r="S25" s="46">
        <v>37</v>
      </c>
      <c r="T25" s="48">
        <f t="shared" si="5"/>
        <v>0</v>
      </c>
      <c r="U25" s="50"/>
      <c r="V25" s="46"/>
      <c r="W25" s="48">
        <f t="shared" si="6"/>
        <v>0</v>
      </c>
      <c r="X25" s="50"/>
      <c r="Y25" s="46"/>
      <c r="Z25" s="48">
        <f t="shared" si="7"/>
        <v>0</v>
      </c>
      <c r="AA25" s="50">
        <v>14</v>
      </c>
      <c r="AB25" s="46">
        <v>14</v>
      </c>
      <c r="AC25" s="48">
        <f t="shared" si="8"/>
        <v>0</v>
      </c>
      <c r="AD25" s="50"/>
      <c r="AE25" s="46"/>
      <c r="AF25" s="48">
        <f t="shared" si="9"/>
        <v>0</v>
      </c>
      <c r="AG25" s="50"/>
      <c r="AH25" s="46"/>
      <c r="AI25" s="48">
        <f t="shared" si="10"/>
        <v>0</v>
      </c>
      <c r="AJ25" s="50"/>
      <c r="AK25" s="46"/>
      <c r="AL25" s="62">
        <f t="shared" si="11"/>
        <v>0</v>
      </c>
      <c r="AM25" s="65">
        <v>107</v>
      </c>
      <c r="AN25" s="68">
        <v>107</v>
      </c>
      <c r="AO25" s="69">
        <f t="shared" si="12"/>
        <v>0</v>
      </c>
    </row>
    <row r="26" spans="2:41" x14ac:dyDescent="0.2">
      <c r="B26" s="28">
        <v>1815</v>
      </c>
      <c r="C26" s="43"/>
      <c r="D26" s="46"/>
      <c r="E26" s="48">
        <f t="shared" si="0"/>
        <v>0</v>
      </c>
      <c r="F26" s="50"/>
      <c r="G26" s="46"/>
      <c r="H26" s="48">
        <f t="shared" si="1"/>
        <v>0</v>
      </c>
      <c r="I26" s="50"/>
      <c r="J26" s="46"/>
      <c r="K26" s="48">
        <f t="shared" si="2"/>
        <v>0</v>
      </c>
      <c r="L26" s="50"/>
      <c r="M26" s="46"/>
      <c r="N26" s="48">
        <f t="shared" si="3"/>
        <v>0</v>
      </c>
      <c r="O26" s="50">
        <v>349</v>
      </c>
      <c r="P26" s="46">
        <v>35</v>
      </c>
      <c r="Q26" s="48">
        <f t="shared" si="4"/>
        <v>314</v>
      </c>
      <c r="R26" s="50">
        <v>266</v>
      </c>
      <c r="S26" s="46">
        <v>57</v>
      </c>
      <c r="T26" s="48">
        <f t="shared" si="5"/>
        <v>209</v>
      </c>
      <c r="U26" s="50">
        <v>250</v>
      </c>
      <c r="V26" s="46">
        <v>50</v>
      </c>
      <c r="W26" s="48">
        <f t="shared" si="6"/>
        <v>200</v>
      </c>
      <c r="X26" s="50">
        <v>5</v>
      </c>
      <c r="Y26" s="46">
        <v>2</v>
      </c>
      <c r="Z26" s="48">
        <f t="shared" si="7"/>
        <v>3</v>
      </c>
      <c r="AA26" s="50">
        <v>176</v>
      </c>
      <c r="AB26" s="46">
        <v>24</v>
      </c>
      <c r="AC26" s="48">
        <f t="shared" si="8"/>
        <v>152</v>
      </c>
      <c r="AD26" s="50">
        <v>80</v>
      </c>
      <c r="AE26" s="46">
        <v>35</v>
      </c>
      <c r="AF26" s="48">
        <f t="shared" si="9"/>
        <v>45</v>
      </c>
      <c r="AG26" s="50">
        <v>50</v>
      </c>
      <c r="AH26" s="46">
        <v>37</v>
      </c>
      <c r="AI26" s="48">
        <f t="shared" si="10"/>
        <v>13</v>
      </c>
      <c r="AJ26" s="50"/>
      <c r="AK26" s="46"/>
      <c r="AL26" s="62">
        <f t="shared" si="11"/>
        <v>0</v>
      </c>
      <c r="AM26" s="65">
        <v>1176</v>
      </c>
      <c r="AN26" s="68">
        <v>240</v>
      </c>
      <c r="AO26" s="69">
        <f t="shared" si="12"/>
        <v>936</v>
      </c>
    </row>
    <row r="27" spans="2:41" x14ac:dyDescent="0.2">
      <c r="B27" s="28">
        <v>1822</v>
      </c>
      <c r="C27" s="43"/>
      <c r="D27" s="46"/>
      <c r="E27" s="48">
        <f t="shared" si="0"/>
        <v>0</v>
      </c>
      <c r="F27" s="50"/>
      <c r="G27" s="46"/>
      <c r="H27" s="48">
        <f t="shared" si="1"/>
        <v>0</v>
      </c>
      <c r="I27" s="50"/>
      <c r="J27" s="46"/>
      <c r="K27" s="48">
        <f t="shared" si="2"/>
        <v>0</v>
      </c>
      <c r="L27" s="50"/>
      <c r="M27" s="46"/>
      <c r="N27" s="48">
        <f t="shared" si="3"/>
        <v>0</v>
      </c>
      <c r="O27" s="50">
        <v>49</v>
      </c>
      <c r="P27" s="46"/>
      <c r="Q27" s="48">
        <f t="shared" si="4"/>
        <v>49</v>
      </c>
      <c r="R27" s="50">
        <v>18</v>
      </c>
      <c r="S27" s="46"/>
      <c r="T27" s="48">
        <f t="shared" si="5"/>
        <v>18</v>
      </c>
      <c r="U27" s="50"/>
      <c r="V27" s="46"/>
      <c r="W27" s="48">
        <f t="shared" si="6"/>
        <v>0</v>
      </c>
      <c r="X27" s="50"/>
      <c r="Y27" s="46"/>
      <c r="Z27" s="48">
        <f t="shared" si="7"/>
        <v>0</v>
      </c>
      <c r="AA27" s="50"/>
      <c r="AB27" s="46"/>
      <c r="AC27" s="48">
        <f t="shared" si="8"/>
        <v>0</v>
      </c>
      <c r="AD27" s="50"/>
      <c r="AE27" s="46"/>
      <c r="AF27" s="48">
        <f t="shared" si="9"/>
        <v>0</v>
      </c>
      <c r="AG27" s="50"/>
      <c r="AH27" s="46"/>
      <c r="AI27" s="48">
        <f t="shared" si="10"/>
        <v>0</v>
      </c>
      <c r="AJ27" s="50"/>
      <c r="AK27" s="46"/>
      <c r="AL27" s="62">
        <f t="shared" si="11"/>
        <v>0</v>
      </c>
      <c r="AM27" s="65">
        <v>67</v>
      </c>
      <c r="AN27" s="68"/>
      <c r="AO27" s="69">
        <f t="shared" si="12"/>
        <v>67</v>
      </c>
    </row>
    <row r="28" spans="2:41" x14ac:dyDescent="0.2">
      <c r="B28" s="28">
        <v>1907</v>
      </c>
      <c r="C28" s="43"/>
      <c r="D28" s="46"/>
      <c r="E28" s="48">
        <f t="shared" si="0"/>
        <v>0</v>
      </c>
      <c r="F28" s="50"/>
      <c r="G28" s="46"/>
      <c r="H28" s="48">
        <f t="shared" si="1"/>
        <v>0</v>
      </c>
      <c r="I28" s="50"/>
      <c r="J28" s="46"/>
      <c r="K28" s="48">
        <f t="shared" si="2"/>
        <v>0</v>
      </c>
      <c r="L28" s="50"/>
      <c r="M28" s="46"/>
      <c r="N28" s="48">
        <f t="shared" si="3"/>
        <v>0</v>
      </c>
      <c r="O28" s="50"/>
      <c r="P28" s="46"/>
      <c r="Q28" s="48">
        <f t="shared" si="4"/>
        <v>0</v>
      </c>
      <c r="R28" s="50"/>
      <c r="S28" s="46"/>
      <c r="T28" s="48">
        <f t="shared" si="5"/>
        <v>0</v>
      </c>
      <c r="U28" s="50">
        <v>63</v>
      </c>
      <c r="V28" s="46"/>
      <c r="W28" s="48">
        <f t="shared" si="6"/>
        <v>63</v>
      </c>
      <c r="X28" s="50">
        <v>75</v>
      </c>
      <c r="Y28" s="46">
        <v>22</v>
      </c>
      <c r="Z28" s="48">
        <f t="shared" si="7"/>
        <v>53</v>
      </c>
      <c r="AA28" s="50"/>
      <c r="AB28" s="46"/>
      <c r="AC28" s="48">
        <f t="shared" si="8"/>
        <v>0</v>
      </c>
      <c r="AD28" s="50"/>
      <c r="AE28" s="46"/>
      <c r="AF28" s="48">
        <f t="shared" si="9"/>
        <v>0</v>
      </c>
      <c r="AG28" s="50"/>
      <c r="AH28" s="46"/>
      <c r="AI28" s="48">
        <f t="shared" si="10"/>
        <v>0</v>
      </c>
      <c r="AJ28" s="50"/>
      <c r="AK28" s="46"/>
      <c r="AL28" s="62">
        <f t="shared" si="11"/>
        <v>0</v>
      </c>
      <c r="AM28" s="65">
        <v>138</v>
      </c>
      <c r="AN28" s="68">
        <v>22</v>
      </c>
      <c r="AO28" s="69">
        <f t="shared" si="12"/>
        <v>116</v>
      </c>
    </row>
    <row r="29" spans="2:41" x14ac:dyDescent="0.2">
      <c r="B29" s="28">
        <v>1980</v>
      </c>
      <c r="C29" s="43"/>
      <c r="D29" s="46"/>
      <c r="E29" s="48">
        <f t="shared" si="0"/>
        <v>0</v>
      </c>
      <c r="F29" s="50"/>
      <c r="G29" s="46"/>
      <c r="H29" s="48">
        <f t="shared" si="1"/>
        <v>0</v>
      </c>
      <c r="I29" s="50"/>
      <c r="J29" s="46"/>
      <c r="K29" s="48">
        <f t="shared" si="2"/>
        <v>0</v>
      </c>
      <c r="L29" s="50"/>
      <c r="M29" s="46"/>
      <c r="N29" s="48">
        <f t="shared" si="3"/>
        <v>0</v>
      </c>
      <c r="O29" s="50">
        <v>349</v>
      </c>
      <c r="P29" s="46">
        <v>80</v>
      </c>
      <c r="Q29" s="48">
        <f t="shared" si="4"/>
        <v>269</v>
      </c>
      <c r="R29" s="50">
        <v>350</v>
      </c>
      <c r="S29" s="46">
        <v>20</v>
      </c>
      <c r="T29" s="48">
        <f t="shared" si="5"/>
        <v>330</v>
      </c>
      <c r="U29" s="50">
        <v>273</v>
      </c>
      <c r="V29" s="46">
        <v>94</v>
      </c>
      <c r="W29" s="48">
        <f t="shared" si="6"/>
        <v>179</v>
      </c>
      <c r="X29" s="50">
        <v>156</v>
      </c>
      <c r="Y29" s="46">
        <v>41</v>
      </c>
      <c r="Z29" s="48">
        <f t="shared" si="7"/>
        <v>115</v>
      </c>
      <c r="AA29" s="50">
        <v>232</v>
      </c>
      <c r="AB29" s="46">
        <v>59</v>
      </c>
      <c r="AC29" s="48">
        <f t="shared" si="8"/>
        <v>173</v>
      </c>
      <c r="AD29" s="50">
        <v>212</v>
      </c>
      <c r="AE29" s="46"/>
      <c r="AF29" s="48">
        <f t="shared" si="9"/>
        <v>212</v>
      </c>
      <c r="AG29" s="50">
        <v>215</v>
      </c>
      <c r="AH29" s="46">
        <v>49</v>
      </c>
      <c r="AI29" s="48">
        <f t="shared" si="10"/>
        <v>166</v>
      </c>
      <c r="AJ29" s="50"/>
      <c r="AK29" s="46"/>
      <c r="AL29" s="62">
        <f t="shared" si="11"/>
        <v>0</v>
      </c>
      <c r="AM29" s="65">
        <v>1787</v>
      </c>
      <c r="AN29" s="68">
        <v>343</v>
      </c>
      <c r="AO29" s="69">
        <f t="shared" si="12"/>
        <v>1444</v>
      </c>
    </row>
    <row r="30" spans="2:41" x14ac:dyDescent="0.2">
      <c r="B30" s="28">
        <v>205</v>
      </c>
      <c r="C30" s="43">
        <v>241</v>
      </c>
      <c r="D30" s="46">
        <v>241</v>
      </c>
      <c r="E30" s="48">
        <f t="shared" si="0"/>
        <v>0</v>
      </c>
      <c r="F30" s="50">
        <v>183</v>
      </c>
      <c r="G30" s="46">
        <v>187</v>
      </c>
      <c r="H30" s="48">
        <f t="shared" si="1"/>
        <v>-4</v>
      </c>
      <c r="I30" s="50">
        <v>171</v>
      </c>
      <c r="J30" s="46">
        <v>177</v>
      </c>
      <c r="K30" s="48">
        <f t="shared" si="2"/>
        <v>-6</v>
      </c>
      <c r="L30" s="50">
        <v>297</v>
      </c>
      <c r="M30" s="46">
        <v>297</v>
      </c>
      <c r="N30" s="48">
        <f t="shared" si="3"/>
        <v>0</v>
      </c>
      <c r="O30" s="50">
        <v>560</v>
      </c>
      <c r="P30" s="46">
        <v>560</v>
      </c>
      <c r="Q30" s="48">
        <f t="shared" si="4"/>
        <v>0</v>
      </c>
      <c r="R30" s="50">
        <v>504</v>
      </c>
      <c r="S30" s="46">
        <v>504</v>
      </c>
      <c r="T30" s="48">
        <f t="shared" si="5"/>
        <v>0</v>
      </c>
      <c r="U30" s="50">
        <v>498</v>
      </c>
      <c r="V30" s="46">
        <v>478</v>
      </c>
      <c r="W30" s="48">
        <f t="shared" si="6"/>
        <v>20</v>
      </c>
      <c r="X30" s="50">
        <v>403</v>
      </c>
      <c r="Y30" s="46">
        <v>382</v>
      </c>
      <c r="Z30" s="48">
        <f t="shared" si="7"/>
        <v>21</v>
      </c>
      <c r="AA30" s="50">
        <v>412</v>
      </c>
      <c r="AB30" s="46">
        <v>412</v>
      </c>
      <c r="AC30" s="48">
        <f t="shared" si="8"/>
        <v>0</v>
      </c>
      <c r="AD30" s="50">
        <v>289</v>
      </c>
      <c r="AE30" s="46">
        <v>289</v>
      </c>
      <c r="AF30" s="48">
        <f t="shared" si="9"/>
        <v>0</v>
      </c>
      <c r="AG30" s="50">
        <v>123</v>
      </c>
      <c r="AH30" s="46">
        <v>123</v>
      </c>
      <c r="AI30" s="48">
        <f t="shared" si="10"/>
        <v>0</v>
      </c>
      <c r="AJ30" s="50">
        <v>220</v>
      </c>
      <c r="AK30" s="46">
        <v>220</v>
      </c>
      <c r="AL30" s="62">
        <f t="shared" si="11"/>
        <v>0</v>
      </c>
      <c r="AM30" s="65">
        <v>3901</v>
      </c>
      <c r="AN30" s="68">
        <v>3870</v>
      </c>
      <c r="AO30" s="69">
        <f t="shared" si="12"/>
        <v>31</v>
      </c>
    </row>
    <row r="31" spans="2:41" x14ac:dyDescent="0.2">
      <c r="B31" s="28">
        <v>390</v>
      </c>
      <c r="C31" s="43">
        <v>383</v>
      </c>
      <c r="D31" s="46">
        <v>383</v>
      </c>
      <c r="E31" s="48">
        <f t="shared" si="0"/>
        <v>0</v>
      </c>
      <c r="F31" s="50"/>
      <c r="G31" s="46"/>
      <c r="H31" s="48">
        <f t="shared" si="1"/>
        <v>0</v>
      </c>
      <c r="I31" s="50">
        <v>245</v>
      </c>
      <c r="J31" s="46">
        <v>245</v>
      </c>
      <c r="K31" s="48">
        <f t="shared" si="2"/>
        <v>0</v>
      </c>
      <c r="L31" s="50">
        <v>513</v>
      </c>
      <c r="M31" s="46">
        <v>513</v>
      </c>
      <c r="N31" s="48">
        <f t="shared" si="3"/>
        <v>0</v>
      </c>
      <c r="O31" s="50">
        <v>521</v>
      </c>
      <c r="P31" s="46">
        <v>521</v>
      </c>
      <c r="Q31" s="48">
        <f t="shared" si="4"/>
        <v>0</v>
      </c>
      <c r="R31" s="50">
        <v>492</v>
      </c>
      <c r="S31" s="46">
        <v>492</v>
      </c>
      <c r="T31" s="48">
        <f t="shared" si="5"/>
        <v>0</v>
      </c>
      <c r="U31" s="50">
        <v>419</v>
      </c>
      <c r="V31" s="46">
        <v>383</v>
      </c>
      <c r="W31" s="48">
        <f t="shared" si="6"/>
        <v>36</v>
      </c>
      <c r="X31" s="50">
        <v>399</v>
      </c>
      <c r="Y31" s="46">
        <v>380</v>
      </c>
      <c r="Z31" s="48">
        <f t="shared" si="7"/>
        <v>19</v>
      </c>
      <c r="AA31" s="50">
        <v>432</v>
      </c>
      <c r="AB31" s="46">
        <v>402</v>
      </c>
      <c r="AC31" s="48">
        <f t="shared" si="8"/>
        <v>30</v>
      </c>
      <c r="AD31" s="50">
        <v>443</v>
      </c>
      <c r="AE31" s="46">
        <v>433</v>
      </c>
      <c r="AF31" s="48">
        <f t="shared" si="9"/>
        <v>10</v>
      </c>
      <c r="AG31" s="50">
        <v>429</v>
      </c>
      <c r="AH31" s="46">
        <v>446</v>
      </c>
      <c r="AI31" s="48">
        <f t="shared" si="10"/>
        <v>-17</v>
      </c>
      <c r="AJ31" s="50">
        <v>416</v>
      </c>
      <c r="AK31" s="46">
        <v>416</v>
      </c>
      <c r="AL31" s="62">
        <f t="shared" si="11"/>
        <v>0</v>
      </c>
      <c r="AM31" s="65">
        <v>4692</v>
      </c>
      <c r="AN31" s="68">
        <v>4614</v>
      </c>
      <c r="AO31" s="69">
        <f t="shared" si="12"/>
        <v>78</v>
      </c>
    </row>
    <row r="32" spans="2:41" x14ac:dyDescent="0.2">
      <c r="B32" s="28">
        <v>450</v>
      </c>
      <c r="C32" s="43"/>
      <c r="D32" s="46"/>
      <c r="E32" s="48">
        <f t="shared" si="0"/>
        <v>0</v>
      </c>
      <c r="F32" s="50"/>
      <c r="G32" s="46"/>
      <c r="H32" s="48">
        <f t="shared" si="1"/>
        <v>0</v>
      </c>
      <c r="I32" s="50"/>
      <c r="J32" s="46"/>
      <c r="K32" s="48">
        <f t="shared" si="2"/>
        <v>0</v>
      </c>
      <c r="L32" s="50">
        <v>216</v>
      </c>
      <c r="M32" s="46">
        <v>216</v>
      </c>
      <c r="N32" s="48">
        <f t="shared" si="3"/>
        <v>0</v>
      </c>
      <c r="O32" s="50">
        <v>684</v>
      </c>
      <c r="P32" s="46">
        <v>685</v>
      </c>
      <c r="Q32" s="48">
        <f t="shared" si="4"/>
        <v>-1</v>
      </c>
      <c r="R32" s="50">
        <v>734</v>
      </c>
      <c r="S32" s="46">
        <v>733</v>
      </c>
      <c r="T32" s="48">
        <f t="shared" si="5"/>
        <v>1</v>
      </c>
      <c r="U32" s="50">
        <v>202</v>
      </c>
      <c r="V32" s="46">
        <v>201</v>
      </c>
      <c r="W32" s="48">
        <f t="shared" si="6"/>
        <v>1</v>
      </c>
      <c r="X32" s="50">
        <v>522</v>
      </c>
      <c r="Y32" s="46">
        <v>527</v>
      </c>
      <c r="Z32" s="48">
        <f t="shared" si="7"/>
        <v>-5</v>
      </c>
      <c r="AA32" s="50">
        <v>697</v>
      </c>
      <c r="AB32" s="46">
        <v>704</v>
      </c>
      <c r="AC32" s="48">
        <f t="shared" si="8"/>
        <v>-7</v>
      </c>
      <c r="AD32" s="50">
        <v>492</v>
      </c>
      <c r="AE32" s="46">
        <v>499</v>
      </c>
      <c r="AF32" s="48">
        <f t="shared" si="9"/>
        <v>-7</v>
      </c>
      <c r="AG32" s="50"/>
      <c r="AH32" s="46"/>
      <c r="AI32" s="48">
        <f t="shared" si="10"/>
        <v>0</v>
      </c>
      <c r="AJ32" s="50">
        <v>350</v>
      </c>
      <c r="AK32" s="46">
        <v>350</v>
      </c>
      <c r="AL32" s="62">
        <f t="shared" si="11"/>
        <v>0</v>
      </c>
      <c r="AM32" s="65">
        <v>3897</v>
      </c>
      <c r="AN32" s="68">
        <v>3915</v>
      </c>
      <c r="AO32" s="69">
        <f t="shared" si="12"/>
        <v>-18</v>
      </c>
    </row>
    <row r="33" spans="2:41" x14ac:dyDescent="0.2">
      <c r="B33" s="28">
        <v>704</v>
      </c>
      <c r="C33" s="43">
        <v>526</v>
      </c>
      <c r="D33" s="46">
        <v>525</v>
      </c>
      <c r="E33" s="48">
        <f t="shared" si="0"/>
        <v>1</v>
      </c>
      <c r="F33" s="50">
        <v>190</v>
      </c>
      <c r="G33" s="46">
        <v>190</v>
      </c>
      <c r="H33" s="48">
        <f t="shared" si="1"/>
        <v>0</v>
      </c>
      <c r="I33" s="50">
        <v>439</v>
      </c>
      <c r="J33" s="46">
        <v>443</v>
      </c>
      <c r="K33" s="48">
        <f t="shared" si="2"/>
        <v>-4</v>
      </c>
      <c r="L33" s="50">
        <v>156</v>
      </c>
      <c r="M33" s="46">
        <v>156</v>
      </c>
      <c r="N33" s="48">
        <f t="shared" si="3"/>
        <v>0</v>
      </c>
      <c r="O33" s="50">
        <v>1175</v>
      </c>
      <c r="P33" s="46">
        <v>1187</v>
      </c>
      <c r="Q33" s="48">
        <f t="shared" si="4"/>
        <v>-12</v>
      </c>
      <c r="R33" s="50">
        <v>1059</v>
      </c>
      <c r="S33" s="46">
        <v>1070</v>
      </c>
      <c r="T33" s="48">
        <f t="shared" si="5"/>
        <v>-11</v>
      </c>
      <c r="U33" s="50">
        <v>822</v>
      </c>
      <c r="V33" s="46">
        <v>821</v>
      </c>
      <c r="W33" s="48">
        <f t="shared" si="6"/>
        <v>1</v>
      </c>
      <c r="X33" s="50">
        <v>780</v>
      </c>
      <c r="Y33" s="46">
        <v>781</v>
      </c>
      <c r="Z33" s="48">
        <f t="shared" si="7"/>
        <v>-1</v>
      </c>
      <c r="AA33" s="50">
        <v>671</v>
      </c>
      <c r="AB33" s="46">
        <v>671</v>
      </c>
      <c r="AC33" s="48">
        <f t="shared" si="8"/>
        <v>0</v>
      </c>
      <c r="AD33" s="50">
        <v>688</v>
      </c>
      <c r="AE33" s="46">
        <v>707</v>
      </c>
      <c r="AF33" s="48">
        <f t="shared" si="9"/>
        <v>-19</v>
      </c>
      <c r="AG33" s="50">
        <v>583</v>
      </c>
      <c r="AH33" s="46">
        <v>582</v>
      </c>
      <c r="AI33" s="48">
        <f t="shared" si="10"/>
        <v>1</v>
      </c>
      <c r="AJ33" s="50">
        <v>456</v>
      </c>
      <c r="AK33" s="46">
        <v>450</v>
      </c>
      <c r="AL33" s="62">
        <f t="shared" si="11"/>
        <v>6</v>
      </c>
      <c r="AM33" s="65">
        <v>7545</v>
      </c>
      <c r="AN33" s="68">
        <v>7583</v>
      </c>
      <c r="AO33" s="69">
        <f t="shared" si="12"/>
        <v>-38</v>
      </c>
    </row>
    <row r="34" spans="2:41" x14ac:dyDescent="0.2">
      <c r="B34" s="28">
        <v>730</v>
      </c>
      <c r="C34" s="43"/>
      <c r="D34" s="46"/>
      <c r="E34" s="48">
        <f t="shared" si="0"/>
        <v>0</v>
      </c>
      <c r="F34" s="50"/>
      <c r="G34" s="46"/>
      <c r="H34" s="48">
        <f t="shared" si="1"/>
        <v>0</v>
      </c>
      <c r="I34" s="50"/>
      <c r="J34" s="46"/>
      <c r="K34" s="48">
        <f t="shared" si="2"/>
        <v>0</v>
      </c>
      <c r="L34" s="50">
        <v>348</v>
      </c>
      <c r="M34" s="46">
        <v>348</v>
      </c>
      <c r="N34" s="48">
        <f t="shared" si="3"/>
        <v>0</v>
      </c>
      <c r="O34" s="50">
        <v>363</v>
      </c>
      <c r="P34" s="46">
        <v>364</v>
      </c>
      <c r="Q34" s="48">
        <f t="shared" si="4"/>
        <v>-1</v>
      </c>
      <c r="R34" s="50">
        <v>308</v>
      </c>
      <c r="S34" s="46">
        <v>306</v>
      </c>
      <c r="T34" s="48">
        <f t="shared" si="5"/>
        <v>2</v>
      </c>
      <c r="U34" s="50">
        <v>329</v>
      </c>
      <c r="V34" s="46">
        <v>329</v>
      </c>
      <c r="W34" s="48">
        <f t="shared" si="6"/>
        <v>0</v>
      </c>
      <c r="X34" s="50">
        <v>313</v>
      </c>
      <c r="Y34" s="46">
        <v>313</v>
      </c>
      <c r="Z34" s="48">
        <f t="shared" si="7"/>
        <v>0</v>
      </c>
      <c r="AA34" s="50">
        <v>286</v>
      </c>
      <c r="AB34" s="46">
        <v>286</v>
      </c>
      <c r="AC34" s="48">
        <f t="shared" si="8"/>
        <v>0</v>
      </c>
      <c r="AD34" s="50">
        <v>259</v>
      </c>
      <c r="AE34" s="46">
        <v>260</v>
      </c>
      <c r="AF34" s="48">
        <f t="shared" si="9"/>
        <v>-1</v>
      </c>
      <c r="AG34" s="50">
        <v>196</v>
      </c>
      <c r="AH34" s="46">
        <v>196</v>
      </c>
      <c r="AI34" s="48">
        <f t="shared" si="10"/>
        <v>0</v>
      </c>
      <c r="AJ34" s="50"/>
      <c r="AK34" s="46"/>
      <c r="AL34" s="62">
        <f t="shared" si="11"/>
        <v>0</v>
      </c>
      <c r="AM34" s="65">
        <v>2402</v>
      </c>
      <c r="AN34" s="68">
        <v>2402</v>
      </c>
      <c r="AO34" s="69">
        <f t="shared" si="12"/>
        <v>0</v>
      </c>
    </row>
    <row r="35" spans="2:41" x14ac:dyDescent="0.2">
      <c r="B35" s="28">
        <v>747</v>
      </c>
      <c r="C35" s="43">
        <v>528</v>
      </c>
      <c r="D35" s="46">
        <v>513</v>
      </c>
      <c r="E35" s="48">
        <f t="shared" si="0"/>
        <v>15</v>
      </c>
      <c r="F35" s="50">
        <v>510</v>
      </c>
      <c r="G35" s="46">
        <v>511</v>
      </c>
      <c r="H35" s="48">
        <f t="shared" si="1"/>
        <v>-1</v>
      </c>
      <c r="I35" s="50">
        <v>257</v>
      </c>
      <c r="J35" s="46">
        <v>260</v>
      </c>
      <c r="K35" s="48">
        <f t="shared" si="2"/>
        <v>-3</v>
      </c>
      <c r="L35" s="50">
        <v>544</v>
      </c>
      <c r="M35" s="46">
        <v>539</v>
      </c>
      <c r="N35" s="48">
        <f t="shared" si="3"/>
        <v>5</v>
      </c>
      <c r="O35" s="50">
        <v>1467</v>
      </c>
      <c r="P35" s="46">
        <v>1445</v>
      </c>
      <c r="Q35" s="48">
        <f t="shared" si="4"/>
        <v>22</v>
      </c>
      <c r="R35" s="50">
        <v>1285</v>
      </c>
      <c r="S35" s="46">
        <v>1281</v>
      </c>
      <c r="T35" s="48">
        <f t="shared" si="5"/>
        <v>4</v>
      </c>
      <c r="U35" s="50">
        <v>1191</v>
      </c>
      <c r="V35" s="46">
        <v>1187</v>
      </c>
      <c r="W35" s="48">
        <f t="shared" si="6"/>
        <v>4</v>
      </c>
      <c r="X35" s="50">
        <v>1187</v>
      </c>
      <c r="Y35" s="46">
        <v>1181</v>
      </c>
      <c r="Z35" s="48">
        <f t="shared" si="7"/>
        <v>6</v>
      </c>
      <c r="AA35" s="50">
        <v>1184</v>
      </c>
      <c r="AB35" s="46">
        <v>1185</v>
      </c>
      <c r="AC35" s="48">
        <f t="shared" si="8"/>
        <v>-1</v>
      </c>
      <c r="AD35" s="50">
        <v>1022</v>
      </c>
      <c r="AE35" s="46">
        <v>1012</v>
      </c>
      <c r="AF35" s="48">
        <f t="shared" si="9"/>
        <v>10</v>
      </c>
      <c r="AG35" s="50">
        <v>770</v>
      </c>
      <c r="AH35" s="46">
        <v>769</v>
      </c>
      <c r="AI35" s="48">
        <f t="shared" si="10"/>
        <v>1</v>
      </c>
      <c r="AJ35" s="50">
        <v>405</v>
      </c>
      <c r="AK35" s="46">
        <v>407</v>
      </c>
      <c r="AL35" s="62">
        <f t="shared" si="11"/>
        <v>-2</v>
      </c>
      <c r="AM35" s="65">
        <v>10350</v>
      </c>
      <c r="AN35" s="68">
        <v>10290</v>
      </c>
      <c r="AO35" s="69">
        <f t="shared" si="12"/>
        <v>60</v>
      </c>
    </row>
    <row r="36" spans="2:41" x14ac:dyDescent="0.2">
      <c r="B36" s="28">
        <v>763</v>
      </c>
      <c r="C36" s="43">
        <v>200</v>
      </c>
      <c r="D36" s="46">
        <v>200</v>
      </c>
      <c r="E36" s="48">
        <f t="shared" si="0"/>
        <v>0</v>
      </c>
      <c r="F36" s="50"/>
      <c r="G36" s="46"/>
      <c r="H36" s="48">
        <f t="shared" si="1"/>
        <v>0</v>
      </c>
      <c r="I36" s="50"/>
      <c r="J36" s="46"/>
      <c r="K36" s="48">
        <f t="shared" si="2"/>
        <v>0</v>
      </c>
      <c r="L36" s="50">
        <v>305</v>
      </c>
      <c r="M36" s="46">
        <v>306</v>
      </c>
      <c r="N36" s="48">
        <f t="shared" si="3"/>
        <v>-1</v>
      </c>
      <c r="O36" s="50">
        <v>318</v>
      </c>
      <c r="P36" s="46">
        <v>320</v>
      </c>
      <c r="Q36" s="48">
        <f t="shared" si="4"/>
        <v>-2</v>
      </c>
      <c r="R36" s="50">
        <v>299</v>
      </c>
      <c r="S36" s="46">
        <v>300</v>
      </c>
      <c r="T36" s="48">
        <f t="shared" si="5"/>
        <v>-1</v>
      </c>
      <c r="U36" s="50">
        <v>297</v>
      </c>
      <c r="V36" s="46">
        <v>297</v>
      </c>
      <c r="W36" s="48">
        <f t="shared" si="6"/>
        <v>0</v>
      </c>
      <c r="X36" s="50">
        <v>282</v>
      </c>
      <c r="Y36" s="46">
        <v>283</v>
      </c>
      <c r="Z36" s="48">
        <f t="shared" si="7"/>
        <v>-1</v>
      </c>
      <c r="AA36" s="50">
        <v>427</v>
      </c>
      <c r="AB36" s="46">
        <v>428</v>
      </c>
      <c r="AC36" s="48">
        <f t="shared" si="8"/>
        <v>-1</v>
      </c>
      <c r="AD36" s="50">
        <v>520</v>
      </c>
      <c r="AE36" s="46">
        <v>520</v>
      </c>
      <c r="AF36" s="48">
        <f t="shared" si="9"/>
        <v>0</v>
      </c>
      <c r="AG36" s="50">
        <v>154</v>
      </c>
      <c r="AH36" s="46">
        <v>153</v>
      </c>
      <c r="AI36" s="48">
        <f t="shared" si="10"/>
        <v>1</v>
      </c>
      <c r="AJ36" s="50">
        <v>217</v>
      </c>
      <c r="AK36" s="46">
        <v>218</v>
      </c>
      <c r="AL36" s="62">
        <f t="shared" si="11"/>
        <v>-1</v>
      </c>
      <c r="AM36" s="65">
        <v>3019</v>
      </c>
      <c r="AN36" s="68">
        <v>3025</v>
      </c>
      <c r="AO36" s="69">
        <f t="shared" si="12"/>
        <v>-6</v>
      </c>
    </row>
    <row r="37" spans="2:41" x14ac:dyDescent="0.2">
      <c r="B37" s="28">
        <v>803</v>
      </c>
      <c r="C37" s="43"/>
      <c r="D37" s="46"/>
      <c r="E37" s="48">
        <f t="shared" si="0"/>
        <v>0</v>
      </c>
      <c r="F37" s="50"/>
      <c r="G37" s="46"/>
      <c r="H37" s="48">
        <f t="shared" si="1"/>
        <v>0</v>
      </c>
      <c r="I37" s="50"/>
      <c r="J37" s="46"/>
      <c r="K37" s="48">
        <f t="shared" si="2"/>
        <v>0</v>
      </c>
      <c r="L37" s="50"/>
      <c r="M37" s="46"/>
      <c r="N37" s="48">
        <f t="shared" si="3"/>
        <v>0</v>
      </c>
      <c r="O37" s="50">
        <v>324</v>
      </c>
      <c r="P37" s="46">
        <v>323</v>
      </c>
      <c r="Q37" s="48">
        <f t="shared" si="4"/>
        <v>1</v>
      </c>
      <c r="R37" s="50">
        <v>264</v>
      </c>
      <c r="S37" s="46">
        <v>264</v>
      </c>
      <c r="T37" s="48">
        <f t="shared" si="5"/>
        <v>0</v>
      </c>
      <c r="U37" s="50"/>
      <c r="V37" s="46"/>
      <c r="W37" s="48">
        <f t="shared" si="6"/>
        <v>0</v>
      </c>
      <c r="X37" s="50"/>
      <c r="Y37" s="46"/>
      <c r="Z37" s="48">
        <f t="shared" si="7"/>
        <v>0</v>
      </c>
      <c r="AA37" s="50">
        <v>59</v>
      </c>
      <c r="AB37" s="46">
        <v>59</v>
      </c>
      <c r="AC37" s="48">
        <f t="shared" si="8"/>
        <v>0</v>
      </c>
      <c r="AD37" s="50"/>
      <c r="AE37" s="46"/>
      <c r="AF37" s="48">
        <f t="shared" si="9"/>
        <v>0</v>
      </c>
      <c r="AG37" s="50"/>
      <c r="AH37" s="46"/>
      <c r="AI37" s="48">
        <f t="shared" si="10"/>
        <v>0</v>
      </c>
      <c r="AJ37" s="50"/>
      <c r="AK37" s="46"/>
      <c r="AL37" s="62">
        <f t="shared" si="11"/>
        <v>0</v>
      </c>
      <c r="AM37" s="65">
        <v>647</v>
      </c>
      <c r="AN37" s="68">
        <v>646</v>
      </c>
      <c r="AO37" s="69">
        <f t="shared" si="12"/>
        <v>1</v>
      </c>
    </row>
    <row r="38" spans="2:41" x14ac:dyDescent="0.2">
      <c r="B38" s="28">
        <v>815</v>
      </c>
      <c r="C38" s="43">
        <v>438</v>
      </c>
      <c r="D38" s="46">
        <v>438</v>
      </c>
      <c r="E38" s="48">
        <f t="shared" si="0"/>
        <v>0</v>
      </c>
      <c r="F38" s="50">
        <v>222</v>
      </c>
      <c r="G38" s="46">
        <v>222</v>
      </c>
      <c r="H38" s="48">
        <f t="shared" si="1"/>
        <v>0</v>
      </c>
      <c r="I38" s="50">
        <v>653</v>
      </c>
      <c r="J38" s="46">
        <v>653</v>
      </c>
      <c r="K38" s="48">
        <f t="shared" si="2"/>
        <v>0</v>
      </c>
      <c r="L38" s="50">
        <v>949</v>
      </c>
      <c r="M38" s="46">
        <v>948</v>
      </c>
      <c r="N38" s="48">
        <f t="shared" si="3"/>
        <v>1</v>
      </c>
      <c r="O38" s="50">
        <v>1066</v>
      </c>
      <c r="P38" s="46">
        <v>1069</v>
      </c>
      <c r="Q38" s="48">
        <f t="shared" si="4"/>
        <v>-3</v>
      </c>
      <c r="R38" s="50">
        <v>893</v>
      </c>
      <c r="S38" s="46">
        <v>892</v>
      </c>
      <c r="T38" s="48">
        <f t="shared" si="5"/>
        <v>1</v>
      </c>
      <c r="U38" s="50">
        <v>891</v>
      </c>
      <c r="V38" s="46">
        <v>891</v>
      </c>
      <c r="W38" s="48">
        <f t="shared" si="6"/>
        <v>0</v>
      </c>
      <c r="X38" s="50">
        <v>877</v>
      </c>
      <c r="Y38" s="46">
        <v>844</v>
      </c>
      <c r="Z38" s="48">
        <f t="shared" si="7"/>
        <v>33</v>
      </c>
      <c r="AA38" s="50">
        <v>767</v>
      </c>
      <c r="AB38" s="46">
        <v>768</v>
      </c>
      <c r="AC38" s="48">
        <f t="shared" si="8"/>
        <v>-1</v>
      </c>
      <c r="AD38" s="50">
        <v>876</v>
      </c>
      <c r="AE38" s="46">
        <v>339</v>
      </c>
      <c r="AF38" s="48">
        <f t="shared" si="9"/>
        <v>537</v>
      </c>
      <c r="AG38" s="50">
        <v>776</v>
      </c>
      <c r="AH38" s="46">
        <v>613</v>
      </c>
      <c r="AI38" s="48">
        <f t="shared" si="10"/>
        <v>163</v>
      </c>
      <c r="AJ38" s="50">
        <v>815</v>
      </c>
      <c r="AK38" s="46">
        <v>813</v>
      </c>
      <c r="AL38" s="62">
        <f t="shared" si="11"/>
        <v>2</v>
      </c>
      <c r="AM38" s="65">
        <v>9223</v>
      </c>
      <c r="AN38" s="68">
        <v>8490</v>
      </c>
      <c r="AO38" s="69">
        <f t="shared" si="12"/>
        <v>733</v>
      </c>
    </row>
    <row r="39" spans="2:41" x14ac:dyDescent="0.2">
      <c r="B39" s="28">
        <v>822</v>
      </c>
      <c r="C39" s="43"/>
      <c r="D39" s="46"/>
      <c r="E39" s="48">
        <f t="shared" si="0"/>
        <v>0</v>
      </c>
      <c r="F39" s="50"/>
      <c r="G39" s="46"/>
      <c r="H39" s="48">
        <f t="shared" si="1"/>
        <v>0</v>
      </c>
      <c r="I39" s="50"/>
      <c r="J39" s="46"/>
      <c r="K39" s="48">
        <f t="shared" si="2"/>
        <v>0</v>
      </c>
      <c r="L39" s="50"/>
      <c r="M39" s="46"/>
      <c r="N39" s="48">
        <f t="shared" si="3"/>
        <v>0</v>
      </c>
      <c r="O39" s="50">
        <v>375</v>
      </c>
      <c r="P39" s="46">
        <v>379</v>
      </c>
      <c r="Q39" s="48">
        <f t="shared" si="4"/>
        <v>-4</v>
      </c>
      <c r="R39" s="50">
        <v>169</v>
      </c>
      <c r="S39" s="46">
        <v>170</v>
      </c>
      <c r="T39" s="48">
        <f t="shared" si="5"/>
        <v>-1</v>
      </c>
      <c r="U39" s="50">
        <v>140</v>
      </c>
      <c r="V39" s="46">
        <v>140</v>
      </c>
      <c r="W39" s="48">
        <f t="shared" si="6"/>
        <v>0</v>
      </c>
      <c r="X39" s="50">
        <v>272</v>
      </c>
      <c r="Y39" s="46">
        <v>271</v>
      </c>
      <c r="Z39" s="48">
        <f t="shared" si="7"/>
        <v>1</v>
      </c>
      <c r="AA39" s="50">
        <v>221</v>
      </c>
      <c r="AB39" s="46">
        <v>220</v>
      </c>
      <c r="AC39" s="48">
        <f t="shared" si="8"/>
        <v>1</v>
      </c>
      <c r="AD39" s="50">
        <v>284</v>
      </c>
      <c r="AE39" s="46">
        <v>284</v>
      </c>
      <c r="AF39" s="48">
        <f t="shared" si="9"/>
        <v>0</v>
      </c>
      <c r="AG39" s="50"/>
      <c r="AH39" s="46"/>
      <c r="AI39" s="48">
        <f t="shared" si="10"/>
        <v>0</v>
      </c>
      <c r="AJ39" s="50"/>
      <c r="AK39" s="46"/>
      <c r="AL39" s="62">
        <f t="shared" si="11"/>
        <v>0</v>
      </c>
      <c r="AM39" s="65">
        <v>1461</v>
      </c>
      <c r="AN39" s="68">
        <v>1464</v>
      </c>
      <c r="AO39" s="69">
        <f t="shared" si="12"/>
        <v>-3</v>
      </c>
    </row>
    <row r="40" spans="2:41" x14ac:dyDescent="0.2">
      <c r="B40" s="28">
        <v>907</v>
      </c>
      <c r="C40" s="43">
        <v>337</v>
      </c>
      <c r="D40" s="46">
        <v>337</v>
      </c>
      <c r="E40" s="48">
        <f t="shared" si="0"/>
        <v>0</v>
      </c>
      <c r="F40" s="50">
        <v>400</v>
      </c>
      <c r="G40" s="46">
        <v>400</v>
      </c>
      <c r="H40" s="48">
        <f t="shared" si="1"/>
        <v>0</v>
      </c>
      <c r="I40" s="50">
        <v>274</v>
      </c>
      <c r="J40" s="46">
        <v>274</v>
      </c>
      <c r="K40" s="48">
        <f t="shared" si="2"/>
        <v>0</v>
      </c>
      <c r="L40" s="50">
        <v>485</v>
      </c>
      <c r="M40" s="46">
        <v>485</v>
      </c>
      <c r="N40" s="48">
        <f t="shared" si="3"/>
        <v>0</v>
      </c>
      <c r="O40" s="50">
        <v>453</v>
      </c>
      <c r="P40" s="46">
        <v>455</v>
      </c>
      <c r="Q40" s="48">
        <f t="shared" si="4"/>
        <v>-2</v>
      </c>
      <c r="R40" s="50">
        <v>433</v>
      </c>
      <c r="S40" s="46">
        <v>424</v>
      </c>
      <c r="T40" s="48">
        <f t="shared" si="5"/>
        <v>9</v>
      </c>
      <c r="U40" s="50">
        <v>407</v>
      </c>
      <c r="V40" s="46">
        <v>408</v>
      </c>
      <c r="W40" s="48">
        <f t="shared" si="6"/>
        <v>-1</v>
      </c>
      <c r="X40" s="50">
        <v>342</v>
      </c>
      <c r="Y40" s="46">
        <v>342</v>
      </c>
      <c r="Z40" s="48">
        <f t="shared" si="7"/>
        <v>0</v>
      </c>
      <c r="AA40" s="50">
        <v>155</v>
      </c>
      <c r="AB40" s="46">
        <v>155</v>
      </c>
      <c r="AC40" s="48">
        <f t="shared" si="8"/>
        <v>0</v>
      </c>
      <c r="AD40" s="50">
        <v>389</v>
      </c>
      <c r="AE40" s="46">
        <v>377</v>
      </c>
      <c r="AF40" s="48">
        <f t="shared" si="9"/>
        <v>12</v>
      </c>
      <c r="AG40" s="50">
        <v>337</v>
      </c>
      <c r="AH40" s="46">
        <v>335</v>
      </c>
      <c r="AI40" s="48">
        <f t="shared" si="10"/>
        <v>2</v>
      </c>
      <c r="AJ40" s="50">
        <v>380</v>
      </c>
      <c r="AK40" s="46">
        <v>380</v>
      </c>
      <c r="AL40" s="62">
        <f t="shared" si="11"/>
        <v>0</v>
      </c>
      <c r="AM40" s="65">
        <v>4392</v>
      </c>
      <c r="AN40" s="68">
        <v>4372</v>
      </c>
      <c r="AO40" s="69">
        <f t="shared" si="12"/>
        <v>20</v>
      </c>
    </row>
    <row r="41" spans="2:41" x14ac:dyDescent="0.2">
      <c r="B41" s="28">
        <v>920</v>
      </c>
      <c r="C41" s="43"/>
      <c r="D41" s="46"/>
      <c r="E41" s="48">
        <f t="shared" si="0"/>
        <v>0</v>
      </c>
      <c r="F41" s="50"/>
      <c r="G41" s="46"/>
      <c r="H41" s="48">
        <f t="shared" si="1"/>
        <v>0</v>
      </c>
      <c r="I41" s="50"/>
      <c r="J41" s="46"/>
      <c r="K41" s="48">
        <f t="shared" si="2"/>
        <v>0</v>
      </c>
      <c r="L41" s="50"/>
      <c r="M41" s="46"/>
      <c r="N41" s="48">
        <f t="shared" si="3"/>
        <v>0</v>
      </c>
      <c r="O41" s="50">
        <v>684</v>
      </c>
      <c r="P41" s="46">
        <v>683</v>
      </c>
      <c r="Q41" s="48">
        <f t="shared" si="4"/>
        <v>1</v>
      </c>
      <c r="R41" s="50">
        <v>1065</v>
      </c>
      <c r="S41" s="46">
        <v>1069</v>
      </c>
      <c r="T41" s="48">
        <f t="shared" si="5"/>
        <v>-4</v>
      </c>
      <c r="U41" s="50"/>
      <c r="V41" s="46"/>
      <c r="W41" s="48">
        <f t="shared" si="6"/>
        <v>0</v>
      </c>
      <c r="X41" s="50">
        <v>254</v>
      </c>
      <c r="Y41" s="46">
        <v>254</v>
      </c>
      <c r="Z41" s="48">
        <f t="shared" si="7"/>
        <v>0</v>
      </c>
      <c r="AA41" s="50">
        <v>200</v>
      </c>
      <c r="AB41" s="46">
        <v>200</v>
      </c>
      <c r="AC41" s="48">
        <f t="shared" si="8"/>
        <v>0</v>
      </c>
      <c r="AD41" s="50">
        <v>107</v>
      </c>
      <c r="AE41" s="46">
        <v>107</v>
      </c>
      <c r="AF41" s="48">
        <f t="shared" si="9"/>
        <v>0</v>
      </c>
      <c r="AG41" s="50"/>
      <c r="AH41" s="46"/>
      <c r="AI41" s="48">
        <f t="shared" si="10"/>
        <v>0</v>
      </c>
      <c r="AJ41" s="50">
        <v>245</v>
      </c>
      <c r="AK41" s="46">
        <v>245</v>
      </c>
      <c r="AL41" s="62">
        <f t="shared" si="11"/>
        <v>0</v>
      </c>
      <c r="AM41" s="65">
        <v>2555</v>
      </c>
      <c r="AN41" s="68">
        <v>2558</v>
      </c>
      <c r="AO41" s="69">
        <f t="shared" si="12"/>
        <v>-3</v>
      </c>
    </row>
    <row r="42" spans="2:41" x14ac:dyDescent="0.2">
      <c r="B42" s="28">
        <v>921</v>
      </c>
      <c r="C42" s="43"/>
      <c r="D42" s="46"/>
      <c r="E42" s="48">
        <f t="shared" si="0"/>
        <v>0</v>
      </c>
      <c r="F42" s="50"/>
      <c r="G42" s="46"/>
      <c r="H42" s="48">
        <f t="shared" si="1"/>
        <v>0</v>
      </c>
      <c r="I42" s="50"/>
      <c r="J42" s="46"/>
      <c r="K42" s="48">
        <f t="shared" si="2"/>
        <v>0</v>
      </c>
      <c r="L42" s="50"/>
      <c r="M42" s="46"/>
      <c r="N42" s="48">
        <f t="shared" si="3"/>
        <v>0</v>
      </c>
      <c r="O42" s="50">
        <v>260</v>
      </c>
      <c r="P42" s="46">
        <v>260</v>
      </c>
      <c r="Q42" s="48">
        <f t="shared" si="4"/>
        <v>0</v>
      </c>
      <c r="R42" s="50">
        <v>316</v>
      </c>
      <c r="S42" s="46">
        <v>316</v>
      </c>
      <c r="T42" s="48">
        <f t="shared" si="5"/>
        <v>0</v>
      </c>
      <c r="U42" s="50">
        <v>552</v>
      </c>
      <c r="V42" s="46">
        <v>552</v>
      </c>
      <c r="W42" s="48">
        <f t="shared" si="6"/>
        <v>0</v>
      </c>
      <c r="X42" s="50"/>
      <c r="Y42" s="46"/>
      <c r="Z42" s="48">
        <f t="shared" si="7"/>
        <v>0</v>
      </c>
      <c r="AA42" s="50"/>
      <c r="AB42" s="46"/>
      <c r="AC42" s="48">
        <f t="shared" si="8"/>
        <v>0</v>
      </c>
      <c r="AD42" s="50">
        <v>267</v>
      </c>
      <c r="AE42" s="46">
        <v>267</v>
      </c>
      <c r="AF42" s="48">
        <f t="shared" si="9"/>
        <v>0</v>
      </c>
      <c r="AG42" s="50">
        <v>383</v>
      </c>
      <c r="AH42" s="46">
        <v>383</v>
      </c>
      <c r="AI42" s="48">
        <f t="shared" si="10"/>
        <v>0</v>
      </c>
      <c r="AJ42" s="50"/>
      <c r="AK42" s="46"/>
      <c r="AL42" s="62">
        <f t="shared" si="11"/>
        <v>0</v>
      </c>
      <c r="AM42" s="65">
        <v>1778</v>
      </c>
      <c r="AN42" s="68">
        <v>1778</v>
      </c>
      <c r="AO42" s="69">
        <f t="shared" si="12"/>
        <v>0</v>
      </c>
    </row>
    <row r="43" spans="2:41" x14ac:dyDescent="0.2">
      <c r="B43" s="28">
        <v>942</v>
      </c>
      <c r="C43" s="43">
        <v>272</v>
      </c>
      <c r="D43" s="46">
        <v>272</v>
      </c>
      <c r="E43" s="48">
        <f t="shared" si="0"/>
        <v>0</v>
      </c>
      <c r="F43" s="50">
        <v>232</v>
      </c>
      <c r="G43" s="46">
        <v>232</v>
      </c>
      <c r="H43" s="48">
        <f t="shared" si="1"/>
        <v>0</v>
      </c>
      <c r="I43" s="50">
        <v>295</v>
      </c>
      <c r="J43" s="46">
        <v>295</v>
      </c>
      <c r="K43" s="48">
        <f t="shared" si="2"/>
        <v>0</v>
      </c>
      <c r="L43" s="50">
        <v>374</v>
      </c>
      <c r="M43" s="46">
        <v>374</v>
      </c>
      <c r="N43" s="48">
        <f t="shared" si="3"/>
        <v>0</v>
      </c>
      <c r="O43" s="50">
        <v>412</v>
      </c>
      <c r="P43" s="46">
        <v>411</v>
      </c>
      <c r="Q43" s="48">
        <f t="shared" si="4"/>
        <v>1</v>
      </c>
      <c r="R43" s="50">
        <v>325</v>
      </c>
      <c r="S43" s="46">
        <v>325</v>
      </c>
      <c r="T43" s="48">
        <f t="shared" si="5"/>
        <v>0</v>
      </c>
      <c r="U43" s="50">
        <v>288</v>
      </c>
      <c r="V43" s="46">
        <v>287</v>
      </c>
      <c r="W43" s="48">
        <f t="shared" si="6"/>
        <v>1</v>
      </c>
      <c r="X43" s="50">
        <v>151</v>
      </c>
      <c r="Y43" s="46">
        <v>151</v>
      </c>
      <c r="Z43" s="48">
        <f t="shared" si="7"/>
        <v>0</v>
      </c>
      <c r="AA43" s="50">
        <v>255</v>
      </c>
      <c r="AB43" s="46">
        <v>253</v>
      </c>
      <c r="AC43" s="48">
        <f t="shared" si="8"/>
        <v>2</v>
      </c>
      <c r="AD43" s="50">
        <v>257</v>
      </c>
      <c r="AE43" s="46">
        <v>257</v>
      </c>
      <c r="AF43" s="48">
        <f t="shared" si="9"/>
        <v>0</v>
      </c>
      <c r="AG43" s="50"/>
      <c r="AH43" s="46"/>
      <c r="AI43" s="48">
        <f t="shared" si="10"/>
        <v>0</v>
      </c>
      <c r="AJ43" s="50"/>
      <c r="AK43" s="46"/>
      <c r="AL43" s="62">
        <f t="shared" si="11"/>
        <v>0</v>
      </c>
      <c r="AM43" s="65">
        <v>2861</v>
      </c>
      <c r="AN43" s="68">
        <v>2857</v>
      </c>
      <c r="AO43" s="69">
        <f t="shared" si="12"/>
        <v>4</v>
      </c>
    </row>
    <row r="44" spans="2:41" x14ac:dyDescent="0.2">
      <c r="B44" s="28">
        <v>962</v>
      </c>
      <c r="C44" s="43"/>
      <c r="D44" s="46"/>
      <c r="E44" s="48">
        <f t="shared" si="0"/>
        <v>0</v>
      </c>
      <c r="F44" s="50"/>
      <c r="G44" s="46"/>
      <c r="H44" s="48">
        <f t="shared" si="1"/>
        <v>0</v>
      </c>
      <c r="I44" s="50"/>
      <c r="J44" s="46"/>
      <c r="K44" s="48">
        <f t="shared" si="2"/>
        <v>0</v>
      </c>
      <c r="L44" s="50"/>
      <c r="M44" s="46"/>
      <c r="N44" s="48">
        <f t="shared" si="3"/>
        <v>0</v>
      </c>
      <c r="O44" s="50"/>
      <c r="P44" s="46"/>
      <c r="Q44" s="48">
        <f t="shared" si="4"/>
        <v>0</v>
      </c>
      <c r="R44" s="50"/>
      <c r="S44" s="46"/>
      <c r="T44" s="48">
        <f t="shared" si="5"/>
        <v>0</v>
      </c>
      <c r="U44" s="50"/>
      <c r="V44" s="46"/>
      <c r="W44" s="48">
        <f t="shared" si="6"/>
        <v>0</v>
      </c>
      <c r="X44" s="50"/>
      <c r="Y44" s="46"/>
      <c r="Z44" s="48">
        <f t="shared" si="7"/>
        <v>0</v>
      </c>
      <c r="AA44" s="50">
        <v>12</v>
      </c>
      <c r="AB44" s="46">
        <v>12</v>
      </c>
      <c r="AC44" s="48">
        <f t="shared" si="8"/>
        <v>0</v>
      </c>
      <c r="AD44" s="50"/>
      <c r="AE44" s="46"/>
      <c r="AF44" s="48">
        <f t="shared" si="9"/>
        <v>0</v>
      </c>
      <c r="AG44" s="50"/>
      <c r="AH44" s="46"/>
      <c r="AI44" s="48">
        <f t="shared" si="10"/>
        <v>0</v>
      </c>
      <c r="AJ44" s="50"/>
      <c r="AK44" s="46"/>
      <c r="AL44" s="62">
        <f t="shared" si="11"/>
        <v>0</v>
      </c>
      <c r="AM44" s="65">
        <v>12</v>
      </c>
      <c r="AN44" s="68">
        <v>12</v>
      </c>
      <c r="AO44" s="69">
        <f t="shared" si="12"/>
        <v>0</v>
      </c>
    </row>
    <row r="45" spans="2:41" ht="13.5" thickBot="1" x14ac:dyDescent="0.25">
      <c r="B45" s="33">
        <v>980</v>
      </c>
      <c r="C45" s="51">
        <v>696</v>
      </c>
      <c r="D45" s="52">
        <v>697</v>
      </c>
      <c r="E45" s="53">
        <f t="shared" si="0"/>
        <v>-1</v>
      </c>
      <c r="F45" s="54">
        <v>328</v>
      </c>
      <c r="G45" s="52">
        <v>328</v>
      </c>
      <c r="H45" s="53">
        <f t="shared" si="1"/>
        <v>0</v>
      </c>
      <c r="I45" s="54">
        <v>285</v>
      </c>
      <c r="J45" s="52">
        <v>285</v>
      </c>
      <c r="K45" s="53">
        <f t="shared" si="2"/>
        <v>0</v>
      </c>
      <c r="L45" s="54">
        <v>804</v>
      </c>
      <c r="M45" s="52">
        <v>816</v>
      </c>
      <c r="N45" s="53">
        <f t="shared" si="3"/>
        <v>-12</v>
      </c>
      <c r="O45" s="54">
        <v>908</v>
      </c>
      <c r="P45" s="52">
        <v>910</v>
      </c>
      <c r="Q45" s="53">
        <f t="shared" si="4"/>
        <v>-2</v>
      </c>
      <c r="R45" s="54">
        <v>828</v>
      </c>
      <c r="S45" s="52">
        <v>791</v>
      </c>
      <c r="T45" s="53">
        <f t="shared" si="5"/>
        <v>37</v>
      </c>
      <c r="U45" s="54">
        <v>713</v>
      </c>
      <c r="V45" s="52">
        <v>713</v>
      </c>
      <c r="W45" s="53">
        <f t="shared" si="6"/>
        <v>0</v>
      </c>
      <c r="X45" s="54">
        <v>638</v>
      </c>
      <c r="Y45" s="52">
        <v>554</v>
      </c>
      <c r="Z45" s="53">
        <f t="shared" si="7"/>
        <v>84</v>
      </c>
      <c r="AA45" s="54">
        <v>646</v>
      </c>
      <c r="AB45" s="52">
        <v>592</v>
      </c>
      <c r="AC45" s="53">
        <f t="shared" si="8"/>
        <v>54</v>
      </c>
      <c r="AD45" s="54">
        <v>554</v>
      </c>
      <c r="AE45" s="52">
        <v>528</v>
      </c>
      <c r="AF45" s="53">
        <f t="shared" si="9"/>
        <v>26</v>
      </c>
      <c r="AG45" s="54">
        <v>514</v>
      </c>
      <c r="AH45" s="52">
        <v>507</v>
      </c>
      <c r="AI45" s="53">
        <f t="shared" si="10"/>
        <v>7</v>
      </c>
      <c r="AJ45" s="54">
        <v>374</v>
      </c>
      <c r="AK45" s="52">
        <v>378</v>
      </c>
      <c r="AL45" s="63">
        <f t="shared" si="11"/>
        <v>-4</v>
      </c>
      <c r="AM45" s="70">
        <v>7288</v>
      </c>
      <c r="AN45" s="71">
        <v>7099</v>
      </c>
      <c r="AO45" s="72">
        <f t="shared" si="12"/>
        <v>189</v>
      </c>
    </row>
    <row r="46" spans="2:41" ht="13.5" thickBot="1" x14ac:dyDescent="0.25">
      <c r="B46" s="34" t="s">
        <v>114</v>
      </c>
      <c r="C46" s="55">
        <v>4711</v>
      </c>
      <c r="D46" s="57">
        <v>4698</v>
      </c>
      <c r="E46" s="57">
        <f t="shared" si="0"/>
        <v>13</v>
      </c>
      <c r="F46" s="57">
        <v>2296</v>
      </c>
      <c r="G46" s="57">
        <v>2301</v>
      </c>
      <c r="H46" s="57">
        <f t="shared" si="1"/>
        <v>-5</v>
      </c>
      <c r="I46" s="57">
        <v>3127</v>
      </c>
      <c r="J46" s="57">
        <v>3140</v>
      </c>
      <c r="K46" s="57">
        <f t="shared" si="2"/>
        <v>-13</v>
      </c>
      <c r="L46" s="57">
        <v>5837</v>
      </c>
      <c r="M46" s="57">
        <v>5844</v>
      </c>
      <c r="N46" s="57">
        <f t="shared" si="3"/>
        <v>-7</v>
      </c>
      <c r="O46" s="57">
        <v>14731</v>
      </c>
      <c r="P46" s="57">
        <v>13648</v>
      </c>
      <c r="Q46" s="57">
        <f t="shared" si="4"/>
        <v>1083</v>
      </c>
      <c r="R46" s="57">
        <v>14742</v>
      </c>
      <c r="S46" s="57">
        <v>13120</v>
      </c>
      <c r="T46" s="57">
        <f t="shared" si="5"/>
        <v>1622</v>
      </c>
      <c r="U46" s="57">
        <v>11131</v>
      </c>
      <c r="V46" s="57">
        <v>9811</v>
      </c>
      <c r="W46" s="57">
        <f t="shared" si="6"/>
        <v>1320</v>
      </c>
      <c r="X46" s="57">
        <v>9164</v>
      </c>
      <c r="Y46" s="57">
        <v>8679</v>
      </c>
      <c r="Z46" s="57">
        <f t="shared" si="7"/>
        <v>485</v>
      </c>
      <c r="AA46" s="57">
        <v>8572</v>
      </c>
      <c r="AB46" s="57">
        <v>8148</v>
      </c>
      <c r="AC46" s="57">
        <f t="shared" si="8"/>
        <v>424</v>
      </c>
      <c r="AD46" s="57">
        <v>9080</v>
      </c>
      <c r="AE46" s="57">
        <v>8050</v>
      </c>
      <c r="AF46" s="57">
        <f t="shared" si="9"/>
        <v>1030</v>
      </c>
      <c r="AG46" s="57">
        <v>6000</v>
      </c>
      <c r="AH46" s="57">
        <v>5601</v>
      </c>
      <c r="AI46" s="57">
        <f t="shared" si="10"/>
        <v>399</v>
      </c>
      <c r="AJ46" s="57">
        <v>5428</v>
      </c>
      <c r="AK46" s="57">
        <v>5427</v>
      </c>
      <c r="AL46" s="56">
        <f t="shared" si="11"/>
        <v>1</v>
      </c>
      <c r="AM46" s="73">
        <v>94819</v>
      </c>
      <c r="AN46" s="74">
        <v>88467</v>
      </c>
      <c r="AO46" s="75">
        <f t="shared" si="12"/>
        <v>6352</v>
      </c>
    </row>
  </sheetData>
  <mergeCells count="14">
    <mergeCell ref="AD4:AF4"/>
    <mergeCell ref="AG4:AI4"/>
    <mergeCell ref="AJ4:AL4"/>
    <mergeCell ref="AM4:AO4"/>
    <mergeCell ref="B1:AI1"/>
    <mergeCell ref="C4:E4"/>
    <mergeCell ref="F4:H4"/>
    <mergeCell ref="I4:K4"/>
    <mergeCell ref="L4:N4"/>
    <mergeCell ref="O4:Q4"/>
    <mergeCell ref="R4:T4"/>
    <mergeCell ref="U4:W4"/>
    <mergeCell ref="X4:Z4"/>
    <mergeCell ref="AA4:AC4"/>
  </mergeCells>
  <pageMargins left="0.78740157499999996" right="0.78740157499999996" top="0.984251969" bottom="0.984251969" header="0.4921259845" footer="0.4921259845"/>
  <pageSetup paperSize="9" scale="9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66"/>
  <sheetViews>
    <sheetView zoomScaleNormal="100" workbookViewId="0">
      <selection activeCell="B2" sqref="B1:E65536"/>
    </sheetView>
  </sheetViews>
  <sheetFormatPr baseColWidth="10" defaultRowHeight="12.75" x14ac:dyDescent="0.2"/>
  <cols>
    <col min="2" max="2" width="8" bestFit="1" customWidth="1"/>
    <col min="3" max="3" width="15.85546875" customWidth="1"/>
    <col min="4" max="4" width="14.5703125" customWidth="1"/>
    <col min="5" max="5" width="4.85546875" bestFit="1" customWidth="1"/>
    <col min="6" max="6" width="15.85546875" hidden="1" customWidth="1"/>
    <col min="7" max="7" width="14.5703125" hidden="1" customWidth="1"/>
    <col min="8" max="8" width="4.85546875" bestFit="1" customWidth="1"/>
    <col min="9" max="9" width="15.85546875" hidden="1" customWidth="1"/>
    <col min="10" max="10" width="14.5703125" hidden="1" customWidth="1"/>
    <col min="11" max="11" width="4.85546875" bestFit="1" customWidth="1"/>
    <col min="12" max="12" width="15.85546875" hidden="1" customWidth="1"/>
    <col min="13" max="13" width="14.5703125" hidden="1" customWidth="1"/>
    <col min="14" max="14" width="4.85546875" bestFit="1" customWidth="1"/>
    <col min="15" max="15" width="15.85546875" hidden="1" customWidth="1"/>
    <col min="16" max="16" width="14.5703125" hidden="1" customWidth="1"/>
    <col min="17" max="17" width="5.42578125" bestFit="1" customWidth="1"/>
    <col min="18" max="18" width="15.85546875" hidden="1" customWidth="1"/>
    <col min="19" max="19" width="14.5703125" hidden="1" customWidth="1"/>
    <col min="20" max="20" width="5.42578125" bestFit="1" customWidth="1"/>
    <col min="21" max="21" width="15.85546875" hidden="1" customWidth="1"/>
    <col min="22" max="22" width="14.5703125" hidden="1" customWidth="1"/>
    <col min="23" max="23" width="5.42578125" bestFit="1" customWidth="1"/>
    <col min="24" max="24" width="15.85546875" hidden="1" customWidth="1"/>
    <col min="25" max="25" width="14.5703125" hidden="1" customWidth="1"/>
    <col min="26" max="26" width="5.42578125" bestFit="1" customWidth="1"/>
    <col min="27" max="27" width="15.85546875" hidden="1" customWidth="1"/>
    <col min="28" max="28" width="14.5703125" hidden="1" customWidth="1"/>
    <col min="29" max="29" width="5.42578125" bestFit="1" customWidth="1"/>
    <col min="30" max="30" width="15.85546875" hidden="1" customWidth="1"/>
    <col min="31" max="31" width="14.5703125" hidden="1" customWidth="1"/>
    <col min="32" max="32" width="5.42578125" bestFit="1" customWidth="1"/>
    <col min="33" max="33" width="15.85546875" hidden="1" customWidth="1"/>
    <col min="34" max="34" width="14.5703125" hidden="1" customWidth="1"/>
    <col min="35" max="35" width="5.42578125" bestFit="1" customWidth="1"/>
    <col min="36" max="36" width="15.85546875" hidden="1" customWidth="1"/>
    <col min="37" max="37" width="14.5703125" hidden="1" customWidth="1"/>
    <col min="38" max="38" width="5.42578125" bestFit="1" customWidth="1"/>
    <col min="39" max="39" width="20.7109375" bestFit="1" customWidth="1"/>
    <col min="40" max="40" width="19.140625" bestFit="1" customWidth="1"/>
    <col min="41" max="41" width="6.5703125" bestFit="1" customWidth="1"/>
    <col min="42" max="42" width="12.42578125" bestFit="1" customWidth="1"/>
    <col min="43" max="43" width="13.7109375" customWidth="1"/>
    <col min="44" max="44" width="11.140625" bestFit="1" customWidth="1"/>
    <col min="45" max="45" width="4.85546875" bestFit="1" customWidth="1"/>
    <col min="46" max="46" width="12.5703125" bestFit="1" customWidth="1"/>
    <col min="47" max="47" width="12.42578125" bestFit="1" customWidth="1"/>
    <col min="48" max="48" width="7.5703125" bestFit="1" customWidth="1"/>
    <col min="49" max="49" width="11.140625" bestFit="1" customWidth="1"/>
    <col min="50" max="50" width="4.85546875" bestFit="1" customWidth="1"/>
    <col min="51" max="51" width="12.5703125" bestFit="1" customWidth="1"/>
    <col min="52" max="52" width="12.42578125" bestFit="1" customWidth="1"/>
    <col min="53" max="53" width="7.5703125" bestFit="1" customWidth="1"/>
    <col min="54" max="54" width="11.140625" bestFit="1" customWidth="1"/>
    <col min="55" max="55" width="4.85546875" bestFit="1" customWidth="1"/>
    <col min="56" max="56" width="12.5703125" bestFit="1" customWidth="1"/>
    <col min="57" max="57" width="12.42578125" bestFit="1" customWidth="1"/>
    <col min="58" max="58" width="7.5703125" bestFit="1" customWidth="1"/>
    <col min="59" max="59" width="11.140625" bestFit="1" customWidth="1"/>
    <col min="60" max="60" width="4.85546875" bestFit="1" customWidth="1"/>
    <col min="61" max="61" width="12.5703125" bestFit="1" customWidth="1"/>
    <col min="62" max="62" width="12.42578125" bestFit="1" customWidth="1"/>
    <col min="63" max="63" width="9.85546875" bestFit="1" customWidth="1"/>
    <col min="64" max="64" width="14.7109375" bestFit="1" customWidth="1"/>
    <col min="65" max="65" width="6" bestFit="1" customWidth="1"/>
    <col min="66" max="66" width="15.85546875" bestFit="1" customWidth="1"/>
    <col min="67" max="67" width="15.5703125" bestFit="1" customWidth="1"/>
    <col min="68" max="68" width="3.5703125" bestFit="1" customWidth="1"/>
    <col min="70" max="70" width="5.7109375" bestFit="1" customWidth="1"/>
    <col min="71" max="71" width="3.5703125" bestFit="1" customWidth="1"/>
    <col min="73" max="73" width="5.7109375" bestFit="1" customWidth="1"/>
    <col min="74" max="74" width="3.5703125" bestFit="1" customWidth="1"/>
    <col min="76" max="76" width="5.7109375" bestFit="1" customWidth="1"/>
    <col min="77" max="77" width="3.5703125" bestFit="1" customWidth="1"/>
    <col min="79" max="79" width="5.7109375" bestFit="1" customWidth="1"/>
    <col min="80" max="80" width="3.5703125" bestFit="1" customWidth="1"/>
    <col min="82" max="82" width="5.7109375" bestFit="1" customWidth="1"/>
    <col min="83" max="83" width="3.5703125" bestFit="1" customWidth="1"/>
    <col min="85" max="85" width="5.7109375" bestFit="1" customWidth="1"/>
    <col min="86" max="86" width="3.5703125" bestFit="1" customWidth="1"/>
    <col min="88" max="88" width="5.7109375" bestFit="1" customWidth="1"/>
    <col min="89" max="89" width="3.5703125" bestFit="1" customWidth="1"/>
    <col min="91" max="91" width="5.7109375" bestFit="1" customWidth="1"/>
    <col min="92" max="92" width="3.5703125" bestFit="1" customWidth="1"/>
    <col min="94" max="94" width="5.7109375" bestFit="1" customWidth="1"/>
    <col min="95" max="95" width="3.5703125" bestFit="1" customWidth="1"/>
    <col min="97" max="97" width="5.7109375" bestFit="1" customWidth="1"/>
    <col min="98" max="98" width="3.5703125" bestFit="1" customWidth="1"/>
    <col min="100" max="100" width="5.7109375" bestFit="1" customWidth="1"/>
    <col min="101" max="101" width="3.5703125" bestFit="1" customWidth="1"/>
    <col min="103" max="103" width="5.7109375" bestFit="1" customWidth="1"/>
    <col min="104" max="104" width="2.7109375" bestFit="1" customWidth="1"/>
    <col min="106" max="106" width="4.85546875" bestFit="1" customWidth="1"/>
    <col min="107" max="107" width="3.5703125" bestFit="1" customWidth="1"/>
    <col min="109" max="109" width="5.7109375" bestFit="1" customWidth="1"/>
    <col min="110" max="110" width="3.5703125" bestFit="1" customWidth="1"/>
    <col min="112" max="112" width="5.7109375" bestFit="1" customWidth="1"/>
    <col min="113" max="113" width="3.5703125" bestFit="1" customWidth="1"/>
    <col min="115" max="115" width="5.7109375" bestFit="1" customWidth="1"/>
    <col min="116" max="116" width="3.5703125" bestFit="1" customWidth="1"/>
    <col min="118" max="118" width="5.7109375" bestFit="1" customWidth="1"/>
    <col min="119" max="119" width="6.42578125" bestFit="1" customWidth="1"/>
    <col min="121" max="121" width="8.85546875" bestFit="1" customWidth="1"/>
  </cols>
  <sheetData>
    <row r="1" spans="1:41" s="26" customFormat="1" ht="73.5" customHeight="1" x14ac:dyDescent="0.2">
      <c r="B1" s="101" t="str">
        <f>CONCATENATE("Récaputilatif des stock FSA par mois de fabrication sur le crû ",Données!D14," avec ",Données!D7," comme dernier numéro d'entrée de cave ",Données!D8," comme dernier numéro de sortie de cave")</f>
        <v>Récaputilatif des stock FSA par mois de fabrication sur le crû 2012 avec 5965 comme dernier numéro d'entrée de cave 27488 comme dernier numéro de sortie de cave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27"/>
      <c r="AK1" s="27"/>
      <c r="AL1" s="27"/>
      <c r="AM1" s="27"/>
      <c r="AN1" s="27"/>
      <c r="AO1" s="27"/>
    </row>
    <row r="2" spans="1:41" x14ac:dyDescent="0.2">
      <c r="AD2" s="25"/>
      <c r="AE2" s="25"/>
      <c r="AF2" s="25"/>
      <c r="AM2" t="str">
        <f>CONCATENATE("Stock au "&amp;TEXT(Données!D12,"jj/mm/aaaa"))</f>
        <v>Stock au 27/06/2013</v>
      </c>
    </row>
    <row r="3" spans="1:41" ht="13.5" thickBot="1" x14ac:dyDescent="0.25">
      <c r="C3" s="149" t="s">
        <v>109</v>
      </c>
    </row>
    <row r="4" spans="1:41" x14ac:dyDescent="0.2">
      <c r="C4" s="150">
        <v>1</v>
      </c>
      <c r="D4" s="151"/>
      <c r="E4" s="152"/>
      <c r="F4" s="153">
        <v>2</v>
      </c>
      <c r="G4" s="151"/>
      <c r="H4" s="152"/>
      <c r="I4" s="153">
        <v>3</v>
      </c>
      <c r="J4" s="151"/>
      <c r="K4" s="152"/>
      <c r="L4" s="153">
        <v>4</v>
      </c>
      <c r="M4" s="151"/>
      <c r="N4" s="152"/>
      <c r="O4" s="153">
        <v>5</v>
      </c>
      <c r="P4" s="151"/>
      <c r="Q4" s="152"/>
      <c r="R4" s="153">
        <v>6</v>
      </c>
      <c r="S4" s="151"/>
      <c r="T4" s="152"/>
      <c r="U4" s="153">
        <v>7</v>
      </c>
      <c r="V4" s="151"/>
      <c r="W4" s="152"/>
      <c r="X4" s="153">
        <v>8</v>
      </c>
      <c r="Y4" s="151"/>
      <c r="Z4" s="152"/>
      <c r="AA4" s="153">
        <v>9</v>
      </c>
      <c r="AB4" s="151"/>
      <c r="AC4" s="152"/>
      <c r="AD4" s="153">
        <v>10</v>
      </c>
      <c r="AE4" s="151"/>
      <c r="AF4" s="152"/>
      <c r="AG4" s="153">
        <v>11</v>
      </c>
      <c r="AH4" s="151"/>
      <c r="AI4" s="152"/>
      <c r="AJ4" s="153">
        <v>12</v>
      </c>
      <c r="AK4" s="151"/>
      <c r="AL4" s="151"/>
      <c r="AM4" s="154" t="s">
        <v>114</v>
      </c>
      <c r="AN4" s="155"/>
      <c r="AO4" s="124"/>
    </row>
    <row r="5" spans="1:41" ht="13.5" thickBot="1" x14ac:dyDescent="0.25">
      <c r="B5" s="149" t="s">
        <v>108</v>
      </c>
      <c r="C5" s="120" t="s">
        <v>3</v>
      </c>
      <c r="D5" s="121" t="s">
        <v>4</v>
      </c>
      <c r="E5" s="121" t="s">
        <v>110</v>
      </c>
      <c r="F5" s="121" t="s">
        <v>3</v>
      </c>
      <c r="G5" s="121" t="s">
        <v>4</v>
      </c>
      <c r="H5" s="121" t="s">
        <v>110</v>
      </c>
      <c r="I5" s="121" t="s">
        <v>3</v>
      </c>
      <c r="J5" s="121" t="s">
        <v>4</v>
      </c>
      <c r="K5" s="121" t="s">
        <v>110</v>
      </c>
      <c r="L5" s="121" t="s">
        <v>3</v>
      </c>
      <c r="M5" s="121" t="s">
        <v>4</v>
      </c>
      <c r="N5" s="121" t="s">
        <v>110</v>
      </c>
      <c r="O5" s="121" t="s">
        <v>3</v>
      </c>
      <c r="P5" s="121" t="s">
        <v>4</v>
      </c>
      <c r="Q5" s="121" t="s">
        <v>110</v>
      </c>
      <c r="R5" s="121" t="s">
        <v>3</v>
      </c>
      <c r="S5" s="121" t="s">
        <v>4</v>
      </c>
      <c r="T5" s="121" t="s">
        <v>110</v>
      </c>
      <c r="U5" s="121" t="s">
        <v>3</v>
      </c>
      <c r="V5" s="121" t="s">
        <v>4</v>
      </c>
      <c r="W5" s="121" t="s">
        <v>110</v>
      </c>
      <c r="X5" s="121" t="s">
        <v>3</v>
      </c>
      <c r="Y5" s="121" t="s">
        <v>4</v>
      </c>
      <c r="Z5" s="121" t="s">
        <v>110</v>
      </c>
      <c r="AA5" s="121" t="s">
        <v>3</v>
      </c>
      <c r="AB5" s="121" t="s">
        <v>4</v>
      </c>
      <c r="AC5" s="121" t="s">
        <v>110</v>
      </c>
      <c r="AD5" s="121" t="s">
        <v>3</v>
      </c>
      <c r="AE5" s="121" t="s">
        <v>4</v>
      </c>
      <c r="AF5" s="121" t="s">
        <v>110</v>
      </c>
      <c r="AG5" s="121" t="s">
        <v>3</v>
      </c>
      <c r="AH5" s="121" t="s">
        <v>4</v>
      </c>
      <c r="AI5" s="121" t="s">
        <v>110</v>
      </c>
      <c r="AJ5" s="121" t="s">
        <v>3</v>
      </c>
      <c r="AK5" s="121" t="s">
        <v>4</v>
      </c>
      <c r="AL5" s="127" t="s">
        <v>110</v>
      </c>
      <c r="AM5" s="158" t="s">
        <v>3</v>
      </c>
      <c r="AN5" s="159" t="s">
        <v>4</v>
      </c>
      <c r="AO5" s="160" t="s">
        <v>110</v>
      </c>
    </row>
    <row r="6" spans="1:41" x14ac:dyDescent="0.2">
      <c r="A6" t="str">
        <f>CONCATENATE(IF(LEN(B6)=2,"0"&amp;B6,B6))</f>
        <v>022</v>
      </c>
      <c r="B6" s="112">
        <v>22</v>
      </c>
      <c r="C6" s="130"/>
      <c r="D6" s="141"/>
      <c r="E6" s="161">
        <f t="shared" ref="E6:E33" si="0">C6-D6</f>
        <v>0</v>
      </c>
      <c r="F6" s="163"/>
      <c r="G6" s="141"/>
      <c r="H6" s="161">
        <f t="shared" ref="H6:H33" si="1">F6-G6</f>
        <v>0</v>
      </c>
      <c r="I6" s="163"/>
      <c r="J6" s="141"/>
      <c r="K6" s="161">
        <f t="shared" ref="K6:K33" si="2">I6-J6</f>
        <v>0</v>
      </c>
      <c r="L6" s="163"/>
      <c r="M6" s="141"/>
      <c r="N6" s="161">
        <f t="shared" ref="N6:N33" si="3">L6-M6</f>
        <v>0</v>
      </c>
      <c r="O6" s="163">
        <v>1239</v>
      </c>
      <c r="P6" s="141">
        <v>1216</v>
      </c>
      <c r="Q6" s="161">
        <f t="shared" ref="Q6:Q33" si="4">O6-P6</f>
        <v>23</v>
      </c>
      <c r="R6" s="163">
        <v>556</v>
      </c>
      <c r="S6" s="141">
        <v>556</v>
      </c>
      <c r="T6" s="161">
        <f t="shared" ref="T6:T33" si="5">R6-S6</f>
        <v>0</v>
      </c>
      <c r="U6" s="163">
        <v>282</v>
      </c>
      <c r="V6" s="141">
        <v>283</v>
      </c>
      <c r="W6" s="161">
        <f t="shared" ref="W6:W33" si="6">U6-V6</f>
        <v>-1</v>
      </c>
      <c r="X6" s="163">
        <v>270</v>
      </c>
      <c r="Y6" s="141">
        <v>269</v>
      </c>
      <c r="Z6" s="161">
        <f t="shared" ref="Z6:Z33" si="7">X6-Y6</f>
        <v>1</v>
      </c>
      <c r="AA6" s="163">
        <v>214</v>
      </c>
      <c r="AB6" s="141">
        <v>73</v>
      </c>
      <c r="AC6" s="161">
        <f t="shared" ref="AC6:AC33" si="8">AA6-AB6</f>
        <v>141</v>
      </c>
      <c r="AD6" s="163">
        <v>172</v>
      </c>
      <c r="AE6" s="141"/>
      <c r="AF6" s="161">
        <f t="shared" ref="AF6:AF33" si="9">AD6-AE6</f>
        <v>172</v>
      </c>
      <c r="AG6" s="163"/>
      <c r="AH6" s="141"/>
      <c r="AI6" s="161">
        <f t="shared" ref="AI6:AI33" si="10">AG6-AH6</f>
        <v>0</v>
      </c>
      <c r="AJ6" s="163"/>
      <c r="AK6" s="141"/>
      <c r="AL6" s="167">
        <f t="shared" ref="AL6:AL33" si="11">AJ6-AK6</f>
        <v>0</v>
      </c>
      <c r="AM6" s="170">
        <v>2733</v>
      </c>
      <c r="AN6" s="172">
        <v>2397</v>
      </c>
      <c r="AO6" s="138">
        <f t="shared" ref="AO6:AO33" si="12">AM6-AN6</f>
        <v>336</v>
      </c>
    </row>
    <row r="7" spans="1:41" x14ac:dyDescent="0.2">
      <c r="A7" t="str">
        <f t="shared" ref="A7:A66" si="13">CONCATENATE(IF(LEN(B7)=2,"0"&amp;B7,B7))</f>
        <v>025</v>
      </c>
      <c r="B7" s="113">
        <v>25</v>
      </c>
      <c r="C7" s="132">
        <v>394</v>
      </c>
      <c r="D7" s="142">
        <v>397</v>
      </c>
      <c r="E7" s="162">
        <f t="shared" si="0"/>
        <v>-3</v>
      </c>
      <c r="F7" s="164">
        <v>619</v>
      </c>
      <c r="G7" s="142">
        <v>619</v>
      </c>
      <c r="H7" s="162">
        <f t="shared" si="1"/>
        <v>0</v>
      </c>
      <c r="I7" s="164">
        <v>460</v>
      </c>
      <c r="J7" s="142">
        <v>460</v>
      </c>
      <c r="K7" s="162">
        <f t="shared" si="2"/>
        <v>0</v>
      </c>
      <c r="L7" s="164">
        <v>466</v>
      </c>
      <c r="M7" s="142">
        <v>466</v>
      </c>
      <c r="N7" s="162">
        <f t="shared" si="3"/>
        <v>0</v>
      </c>
      <c r="O7" s="164">
        <v>682</v>
      </c>
      <c r="P7" s="142">
        <v>119</v>
      </c>
      <c r="Q7" s="162">
        <f t="shared" si="4"/>
        <v>563</v>
      </c>
      <c r="R7" s="164">
        <v>585</v>
      </c>
      <c r="S7" s="142">
        <v>139</v>
      </c>
      <c r="T7" s="162">
        <f t="shared" si="5"/>
        <v>446</v>
      </c>
      <c r="U7" s="164">
        <v>498</v>
      </c>
      <c r="V7" s="142">
        <v>38</v>
      </c>
      <c r="W7" s="162">
        <f t="shared" si="6"/>
        <v>460</v>
      </c>
      <c r="X7" s="164">
        <v>442</v>
      </c>
      <c r="Y7" s="142"/>
      <c r="Z7" s="162">
        <f t="shared" si="7"/>
        <v>442</v>
      </c>
      <c r="AA7" s="164">
        <v>427</v>
      </c>
      <c r="AB7" s="142"/>
      <c r="AC7" s="162">
        <f t="shared" si="8"/>
        <v>427</v>
      </c>
      <c r="AD7" s="164">
        <v>405</v>
      </c>
      <c r="AE7" s="142"/>
      <c r="AF7" s="162">
        <f t="shared" si="9"/>
        <v>405</v>
      </c>
      <c r="AG7" s="164">
        <v>426</v>
      </c>
      <c r="AH7" s="142"/>
      <c r="AI7" s="162">
        <f t="shared" si="10"/>
        <v>426</v>
      </c>
      <c r="AJ7" s="164">
        <v>556</v>
      </c>
      <c r="AK7" s="142"/>
      <c r="AL7" s="168">
        <f t="shared" si="11"/>
        <v>556</v>
      </c>
      <c r="AM7" s="171">
        <v>5960</v>
      </c>
      <c r="AN7" s="173">
        <v>2238</v>
      </c>
      <c r="AO7" s="139">
        <f t="shared" si="12"/>
        <v>3722</v>
      </c>
    </row>
    <row r="8" spans="1:41" x14ac:dyDescent="0.2">
      <c r="A8" t="str">
        <f t="shared" si="13"/>
        <v>026</v>
      </c>
      <c r="B8" s="113">
        <v>26</v>
      </c>
      <c r="C8" s="132"/>
      <c r="D8" s="142"/>
      <c r="E8" s="162">
        <f t="shared" si="0"/>
        <v>0</v>
      </c>
      <c r="F8" s="164"/>
      <c r="G8" s="142"/>
      <c r="H8" s="162">
        <f t="shared" si="1"/>
        <v>0</v>
      </c>
      <c r="I8" s="164"/>
      <c r="J8" s="142"/>
      <c r="K8" s="162">
        <f t="shared" si="2"/>
        <v>0</v>
      </c>
      <c r="L8" s="164"/>
      <c r="M8" s="142"/>
      <c r="N8" s="162">
        <f t="shared" si="3"/>
        <v>0</v>
      </c>
      <c r="O8" s="164">
        <v>370</v>
      </c>
      <c r="P8" s="142">
        <v>25</v>
      </c>
      <c r="Q8" s="162">
        <f t="shared" si="4"/>
        <v>345</v>
      </c>
      <c r="R8" s="164">
        <v>360</v>
      </c>
      <c r="S8" s="142"/>
      <c r="T8" s="162">
        <f t="shared" si="5"/>
        <v>360</v>
      </c>
      <c r="U8" s="164">
        <v>288</v>
      </c>
      <c r="V8" s="142">
        <v>1</v>
      </c>
      <c r="W8" s="162">
        <f t="shared" si="6"/>
        <v>287</v>
      </c>
      <c r="X8" s="164">
        <v>264</v>
      </c>
      <c r="Y8" s="142"/>
      <c r="Z8" s="162">
        <f t="shared" si="7"/>
        <v>264</v>
      </c>
      <c r="AA8" s="164">
        <v>265</v>
      </c>
      <c r="AB8" s="142"/>
      <c r="AC8" s="162">
        <f t="shared" si="8"/>
        <v>265</v>
      </c>
      <c r="AD8" s="164">
        <v>271</v>
      </c>
      <c r="AE8" s="142"/>
      <c r="AF8" s="162">
        <f t="shared" si="9"/>
        <v>271</v>
      </c>
      <c r="AG8" s="164">
        <v>124</v>
      </c>
      <c r="AH8" s="142"/>
      <c r="AI8" s="162">
        <f t="shared" si="10"/>
        <v>124</v>
      </c>
      <c r="AJ8" s="164">
        <v>66</v>
      </c>
      <c r="AK8" s="142"/>
      <c r="AL8" s="168">
        <f t="shared" si="11"/>
        <v>66</v>
      </c>
      <c r="AM8" s="171">
        <v>2008</v>
      </c>
      <c r="AN8" s="173">
        <v>26</v>
      </c>
      <c r="AO8" s="139">
        <f t="shared" si="12"/>
        <v>1982</v>
      </c>
    </row>
    <row r="9" spans="1:41" x14ac:dyDescent="0.2">
      <c r="A9" t="str">
        <f t="shared" si="13"/>
        <v>031</v>
      </c>
      <c r="B9" s="113">
        <v>31</v>
      </c>
      <c r="C9" s="132"/>
      <c r="D9" s="142"/>
      <c r="E9" s="162">
        <f t="shared" si="0"/>
        <v>0</v>
      </c>
      <c r="F9" s="164"/>
      <c r="G9" s="142"/>
      <c r="H9" s="162">
        <f t="shared" si="1"/>
        <v>0</v>
      </c>
      <c r="I9" s="164"/>
      <c r="J9" s="142"/>
      <c r="K9" s="162">
        <f t="shared" si="2"/>
        <v>0</v>
      </c>
      <c r="L9" s="164"/>
      <c r="M9" s="142"/>
      <c r="N9" s="162">
        <f t="shared" si="3"/>
        <v>0</v>
      </c>
      <c r="O9" s="164"/>
      <c r="P9" s="142"/>
      <c r="Q9" s="162">
        <f t="shared" si="4"/>
        <v>0</v>
      </c>
      <c r="R9" s="164"/>
      <c r="S9" s="142"/>
      <c r="T9" s="162">
        <f t="shared" si="5"/>
        <v>0</v>
      </c>
      <c r="U9" s="164"/>
      <c r="V9" s="142"/>
      <c r="W9" s="162">
        <f t="shared" si="6"/>
        <v>0</v>
      </c>
      <c r="X9" s="164"/>
      <c r="Y9" s="142"/>
      <c r="Z9" s="162">
        <f t="shared" si="7"/>
        <v>0</v>
      </c>
      <c r="AA9" s="164"/>
      <c r="AB9" s="142"/>
      <c r="AC9" s="162">
        <f t="shared" si="8"/>
        <v>0</v>
      </c>
      <c r="AD9" s="164">
        <v>45</v>
      </c>
      <c r="AE9" s="142"/>
      <c r="AF9" s="162">
        <f t="shared" si="9"/>
        <v>45</v>
      </c>
      <c r="AG9" s="164"/>
      <c r="AH9" s="142"/>
      <c r="AI9" s="162">
        <f t="shared" si="10"/>
        <v>0</v>
      </c>
      <c r="AJ9" s="164"/>
      <c r="AK9" s="142"/>
      <c r="AL9" s="168">
        <f t="shared" si="11"/>
        <v>0</v>
      </c>
      <c r="AM9" s="171">
        <v>45</v>
      </c>
      <c r="AN9" s="173"/>
      <c r="AO9" s="139">
        <f t="shared" si="12"/>
        <v>45</v>
      </c>
    </row>
    <row r="10" spans="1:41" x14ac:dyDescent="0.2">
      <c r="A10" t="str">
        <f t="shared" si="13"/>
        <v>042</v>
      </c>
      <c r="B10" s="113">
        <v>42</v>
      </c>
      <c r="C10" s="132"/>
      <c r="D10" s="142"/>
      <c r="E10" s="162">
        <f t="shared" si="0"/>
        <v>0</v>
      </c>
      <c r="F10" s="164"/>
      <c r="G10" s="142"/>
      <c r="H10" s="162">
        <f t="shared" si="1"/>
        <v>0</v>
      </c>
      <c r="I10" s="164"/>
      <c r="J10" s="142"/>
      <c r="K10" s="162">
        <f t="shared" si="2"/>
        <v>0</v>
      </c>
      <c r="L10" s="164"/>
      <c r="M10" s="142"/>
      <c r="N10" s="162">
        <f t="shared" si="3"/>
        <v>0</v>
      </c>
      <c r="O10" s="164">
        <v>297</v>
      </c>
      <c r="P10" s="142">
        <v>295</v>
      </c>
      <c r="Q10" s="162">
        <f t="shared" si="4"/>
        <v>2</v>
      </c>
      <c r="R10" s="164">
        <v>185</v>
      </c>
      <c r="S10" s="142">
        <v>152</v>
      </c>
      <c r="T10" s="162">
        <f t="shared" si="5"/>
        <v>33</v>
      </c>
      <c r="U10" s="164"/>
      <c r="V10" s="142"/>
      <c r="W10" s="162">
        <f t="shared" si="6"/>
        <v>0</v>
      </c>
      <c r="X10" s="164">
        <v>61</v>
      </c>
      <c r="Y10" s="142">
        <v>61</v>
      </c>
      <c r="Z10" s="162">
        <f t="shared" si="7"/>
        <v>0</v>
      </c>
      <c r="AA10" s="164"/>
      <c r="AB10" s="142"/>
      <c r="AC10" s="162">
        <f t="shared" si="8"/>
        <v>0</v>
      </c>
      <c r="AD10" s="164"/>
      <c r="AE10" s="142"/>
      <c r="AF10" s="162">
        <f t="shared" si="9"/>
        <v>0</v>
      </c>
      <c r="AG10" s="164"/>
      <c r="AH10" s="142"/>
      <c r="AI10" s="162">
        <f t="shared" si="10"/>
        <v>0</v>
      </c>
      <c r="AJ10" s="164"/>
      <c r="AK10" s="142"/>
      <c r="AL10" s="168">
        <f t="shared" si="11"/>
        <v>0</v>
      </c>
      <c r="AM10" s="171">
        <v>543</v>
      </c>
      <c r="AN10" s="173">
        <v>508</v>
      </c>
      <c r="AO10" s="139">
        <f t="shared" si="12"/>
        <v>35</v>
      </c>
    </row>
    <row r="11" spans="1:41" x14ac:dyDescent="0.2">
      <c r="A11" t="str">
        <f t="shared" si="13"/>
        <v>045</v>
      </c>
      <c r="B11" s="113">
        <v>45</v>
      </c>
      <c r="C11" s="132">
        <v>46</v>
      </c>
      <c r="D11" s="142">
        <v>46</v>
      </c>
      <c r="E11" s="162">
        <f t="shared" si="0"/>
        <v>0</v>
      </c>
      <c r="F11" s="164">
        <v>23</v>
      </c>
      <c r="G11" s="142">
        <v>23</v>
      </c>
      <c r="H11" s="162">
        <f t="shared" si="1"/>
        <v>0</v>
      </c>
      <c r="I11" s="164">
        <v>8</v>
      </c>
      <c r="J11" s="142">
        <v>8</v>
      </c>
      <c r="K11" s="162">
        <f t="shared" si="2"/>
        <v>0</v>
      </c>
      <c r="L11" s="164">
        <v>62</v>
      </c>
      <c r="M11" s="142">
        <v>62</v>
      </c>
      <c r="N11" s="162">
        <f t="shared" si="3"/>
        <v>0</v>
      </c>
      <c r="O11" s="164">
        <v>258</v>
      </c>
      <c r="P11" s="142">
        <v>214</v>
      </c>
      <c r="Q11" s="162">
        <f t="shared" si="4"/>
        <v>44</v>
      </c>
      <c r="R11" s="164">
        <v>46</v>
      </c>
      <c r="S11" s="142"/>
      <c r="T11" s="162">
        <f t="shared" si="5"/>
        <v>46</v>
      </c>
      <c r="U11" s="164">
        <v>61</v>
      </c>
      <c r="V11" s="142"/>
      <c r="W11" s="162">
        <f t="shared" si="6"/>
        <v>61</v>
      </c>
      <c r="X11" s="164">
        <v>49</v>
      </c>
      <c r="Y11" s="142"/>
      <c r="Z11" s="162">
        <f t="shared" si="7"/>
        <v>49</v>
      </c>
      <c r="AA11" s="164">
        <v>59</v>
      </c>
      <c r="AB11" s="142"/>
      <c r="AC11" s="162">
        <f t="shared" si="8"/>
        <v>59</v>
      </c>
      <c r="AD11" s="164">
        <v>63</v>
      </c>
      <c r="AE11" s="142"/>
      <c r="AF11" s="162">
        <f t="shared" si="9"/>
        <v>63</v>
      </c>
      <c r="AG11" s="164">
        <v>42</v>
      </c>
      <c r="AH11" s="142"/>
      <c r="AI11" s="162">
        <f t="shared" si="10"/>
        <v>42</v>
      </c>
      <c r="AJ11" s="164">
        <v>53</v>
      </c>
      <c r="AK11" s="142"/>
      <c r="AL11" s="168">
        <f t="shared" si="11"/>
        <v>53</v>
      </c>
      <c r="AM11" s="171">
        <v>770</v>
      </c>
      <c r="AN11" s="173">
        <v>353</v>
      </c>
      <c r="AO11" s="139">
        <f t="shared" si="12"/>
        <v>417</v>
      </c>
    </row>
    <row r="12" spans="1:41" x14ac:dyDescent="0.2">
      <c r="A12" t="str">
        <f t="shared" si="13"/>
        <v>051</v>
      </c>
      <c r="B12" s="113">
        <v>51</v>
      </c>
      <c r="C12" s="132">
        <v>519</v>
      </c>
      <c r="D12" s="142">
        <v>521</v>
      </c>
      <c r="E12" s="162">
        <f t="shared" si="0"/>
        <v>-2</v>
      </c>
      <c r="F12" s="164">
        <v>516</v>
      </c>
      <c r="G12" s="142">
        <v>520</v>
      </c>
      <c r="H12" s="162">
        <f t="shared" si="1"/>
        <v>-4</v>
      </c>
      <c r="I12" s="164">
        <v>651</v>
      </c>
      <c r="J12" s="142">
        <v>651</v>
      </c>
      <c r="K12" s="162">
        <f t="shared" si="2"/>
        <v>0</v>
      </c>
      <c r="L12" s="164">
        <v>680</v>
      </c>
      <c r="M12" s="142">
        <v>691</v>
      </c>
      <c r="N12" s="162">
        <f t="shared" si="3"/>
        <v>-11</v>
      </c>
      <c r="O12" s="164">
        <v>1107</v>
      </c>
      <c r="P12" s="142">
        <v>610</v>
      </c>
      <c r="Q12" s="162">
        <f t="shared" si="4"/>
        <v>497</v>
      </c>
      <c r="R12" s="164">
        <v>729</v>
      </c>
      <c r="S12" s="142">
        <v>16</v>
      </c>
      <c r="T12" s="162">
        <f t="shared" si="5"/>
        <v>713</v>
      </c>
      <c r="U12" s="164">
        <v>651</v>
      </c>
      <c r="V12" s="142"/>
      <c r="W12" s="162">
        <f t="shared" si="6"/>
        <v>651</v>
      </c>
      <c r="X12" s="164">
        <v>641</v>
      </c>
      <c r="Y12" s="142"/>
      <c r="Z12" s="162">
        <f t="shared" si="7"/>
        <v>641</v>
      </c>
      <c r="AA12" s="164">
        <v>587</v>
      </c>
      <c r="AB12" s="142"/>
      <c r="AC12" s="162">
        <f t="shared" si="8"/>
        <v>587</v>
      </c>
      <c r="AD12" s="164">
        <v>585</v>
      </c>
      <c r="AE12" s="142"/>
      <c r="AF12" s="162">
        <f t="shared" si="9"/>
        <v>585</v>
      </c>
      <c r="AG12" s="164">
        <v>472</v>
      </c>
      <c r="AH12" s="142"/>
      <c r="AI12" s="162">
        <f t="shared" si="10"/>
        <v>472</v>
      </c>
      <c r="AJ12" s="164">
        <v>516</v>
      </c>
      <c r="AK12" s="142">
        <v>1</v>
      </c>
      <c r="AL12" s="168">
        <f t="shared" si="11"/>
        <v>515</v>
      </c>
      <c r="AM12" s="171">
        <v>7654</v>
      </c>
      <c r="AN12" s="173">
        <v>3010</v>
      </c>
      <c r="AO12" s="139">
        <f t="shared" si="12"/>
        <v>4644</v>
      </c>
    </row>
    <row r="13" spans="1:41" x14ac:dyDescent="0.2">
      <c r="A13" t="str">
        <f t="shared" si="13"/>
        <v>054</v>
      </c>
      <c r="B13" s="113">
        <v>54</v>
      </c>
      <c r="C13" s="132"/>
      <c r="D13" s="142"/>
      <c r="E13" s="162">
        <f t="shared" si="0"/>
        <v>0</v>
      </c>
      <c r="F13" s="164"/>
      <c r="G13" s="142"/>
      <c r="H13" s="162">
        <f t="shared" si="1"/>
        <v>0</v>
      </c>
      <c r="I13" s="164"/>
      <c r="J13" s="142"/>
      <c r="K13" s="162">
        <f t="shared" si="2"/>
        <v>0</v>
      </c>
      <c r="L13" s="164">
        <v>45</v>
      </c>
      <c r="M13" s="142">
        <v>45</v>
      </c>
      <c r="N13" s="162">
        <f t="shared" si="3"/>
        <v>0</v>
      </c>
      <c r="O13" s="164">
        <v>233</v>
      </c>
      <c r="P13" s="142">
        <v>233</v>
      </c>
      <c r="Q13" s="162">
        <f t="shared" si="4"/>
        <v>0</v>
      </c>
      <c r="R13" s="164">
        <v>174</v>
      </c>
      <c r="S13" s="142">
        <v>114</v>
      </c>
      <c r="T13" s="162">
        <f t="shared" si="5"/>
        <v>60</v>
      </c>
      <c r="U13" s="164">
        <v>173</v>
      </c>
      <c r="V13" s="142">
        <v>1</v>
      </c>
      <c r="W13" s="162">
        <f t="shared" si="6"/>
        <v>172</v>
      </c>
      <c r="X13" s="164"/>
      <c r="Y13" s="142"/>
      <c r="Z13" s="162">
        <f t="shared" si="7"/>
        <v>0</v>
      </c>
      <c r="AA13" s="164"/>
      <c r="AB13" s="142"/>
      <c r="AC13" s="162">
        <f t="shared" si="8"/>
        <v>0</v>
      </c>
      <c r="AD13" s="164"/>
      <c r="AE13" s="142"/>
      <c r="AF13" s="162">
        <f t="shared" si="9"/>
        <v>0</v>
      </c>
      <c r="AG13" s="164"/>
      <c r="AH13" s="142"/>
      <c r="AI13" s="162">
        <f t="shared" si="10"/>
        <v>0</v>
      </c>
      <c r="AJ13" s="164"/>
      <c r="AK13" s="142"/>
      <c r="AL13" s="168">
        <f t="shared" si="11"/>
        <v>0</v>
      </c>
      <c r="AM13" s="171">
        <v>625</v>
      </c>
      <c r="AN13" s="173">
        <v>393</v>
      </c>
      <c r="AO13" s="139">
        <f t="shared" si="12"/>
        <v>232</v>
      </c>
    </row>
    <row r="14" spans="1:41" x14ac:dyDescent="0.2">
      <c r="A14" t="str">
        <f t="shared" si="13"/>
        <v>064</v>
      </c>
      <c r="B14" s="113">
        <v>64</v>
      </c>
      <c r="C14" s="132">
        <v>416</v>
      </c>
      <c r="D14" s="142">
        <v>420</v>
      </c>
      <c r="E14" s="162">
        <f t="shared" si="0"/>
        <v>-4</v>
      </c>
      <c r="F14" s="164">
        <v>393</v>
      </c>
      <c r="G14" s="142">
        <v>393</v>
      </c>
      <c r="H14" s="162">
        <f t="shared" si="1"/>
        <v>0</v>
      </c>
      <c r="I14" s="164"/>
      <c r="J14" s="142"/>
      <c r="K14" s="162">
        <f t="shared" si="2"/>
        <v>0</v>
      </c>
      <c r="L14" s="164">
        <v>300</v>
      </c>
      <c r="M14" s="142">
        <v>300</v>
      </c>
      <c r="N14" s="162">
        <f t="shared" si="3"/>
        <v>0</v>
      </c>
      <c r="O14" s="164">
        <v>279</v>
      </c>
      <c r="P14" s="142">
        <v>279</v>
      </c>
      <c r="Q14" s="162">
        <f t="shared" si="4"/>
        <v>0</v>
      </c>
      <c r="R14" s="164">
        <v>326</v>
      </c>
      <c r="S14" s="142">
        <v>319</v>
      </c>
      <c r="T14" s="162">
        <f t="shared" si="5"/>
        <v>7</v>
      </c>
      <c r="U14" s="164">
        <v>300</v>
      </c>
      <c r="V14" s="142">
        <v>288</v>
      </c>
      <c r="W14" s="162">
        <f t="shared" si="6"/>
        <v>12</v>
      </c>
      <c r="X14" s="164">
        <v>300</v>
      </c>
      <c r="Y14" s="142">
        <v>287</v>
      </c>
      <c r="Z14" s="162">
        <f t="shared" si="7"/>
        <v>13</v>
      </c>
      <c r="AA14" s="164">
        <v>298</v>
      </c>
      <c r="AB14" s="142">
        <v>288</v>
      </c>
      <c r="AC14" s="162">
        <f t="shared" si="8"/>
        <v>10</v>
      </c>
      <c r="AD14" s="164">
        <v>400</v>
      </c>
      <c r="AE14" s="142">
        <v>227</v>
      </c>
      <c r="AF14" s="162">
        <f t="shared" si="9"/>
        <v>173</v>
      </c>
      <c r="AG14" s="164">
        <v>401</v>
      </c>
      <c r="AH14" s="142">
        <v>208</v>
      </c>
      <c r="AI14" s="162">
        <f t="shared" si="10"/>
        <v>193</v>
      </c>
      <c r="AJ14" s="164"/>
      <c r="AK14" s="142"/>
      <c r="AL14" s="168">
        <f t="shared" si="11"/>
        <v>0</v>
      </c>
      <c r="AM14" s="171">
        <v>3413</v>
      </c>
      <c r="AN14" s="173">
        <v>3009</v>
      </c>
      <c r="AO14" s="139">
        <f t="shared" si="12"/>
        <v>404</v>
      </c>
    </row>
    <row r="15" spans="1:41" x14ac:dyDescent="0.2">
      <c r="A15" t="str">
        <f t="shared" si="13"/>
        <v>071</v>
      </c>
      <c r="B15" s="113">
        <v>71</v>
      </c>
      <c r="C15" s="132">
        <v>172</v>
      </c>
      <c r="D15" s="142">
        <v>172</v>
      </c>
      <c r="E15" s="162">
        <f t="shared" si="0"/>
        <v>0</v>
      </c>
      <c r="F15" s="164">
        <v>147</v>
      </c>
      <c r="G15" s="142">
        <v>147</v>
      </c>
      <c r="H15" s="162">
        <f t="shared" si="1"/>
        <v>0</v>
      </c>
      <c r="I15" s="164">
        <v>201</v>
      </c>
      <c r="J15" s="142">
        <v>201</v>
      </c>
      <c r="K15" s="162">
        <f t="shared" si="2"/>
        <v>0</v>
      </c>
      <c r="L15" s="164">
        <v>120</v>
      </c>
      <c r="M15" s="142">
        <v>120</v>
      </c>
      <c r="N15" s="162">
        <f t="shared" si="3"/>
        <v>0</v>
      </c>
      <c r="O15" s="164">
        <v>198</v>
      </c>
      <c r="P15" s="142">
        <v>189</v>
      </c>
      <c r="Q15" s="162">
        <f t="shared" si="4"/>
        <v>9</v>
      </c>
      <c r="R15" s="164">
        <v>183</v>
      </c>
      <c r="S15" s="142">
        <v>160</v>
      </c>
      <c r="T15" s="162">
        <f t="shared" si="5"/>
        <v>23</v>
      </c>
      <c r="U15" s="164">
        <v>181</v>
      </c>
      <c r="V15" s="142">
        <v>100</v>
      </c>
      <c r="W15" s="162">
        <f t="shared" si="6"/>
        <v>81</v>
      </c>
      <c r="X15" s="164">
        <v>177</v>
      </c>
      <c r="Y15" s="142">
        <v>15</v>
      </c>
      <c r="Z15" s="162">
        <f t="shared" si="7"/>
        <v>162</v>
      </c>
      <c r="AA15" s="164">
        <v>170</v>
      </c>
      <c r="AB15" s="142"/>
      <c r="AC15" s="162">
        <f t="shared" si="8"/>
        <v>170</v>
      </c>
      <c r="AD15" s="164">
        <v>166</v>
      </c>
      <c r="AE15" s="142"/>
      <c r="AF15" s="162">
        <f t="shared" si="9"/>
        <v>166</v>
      </c>
      <c r="AG15" s="164">
        <v>143</v>
      </c>
      <c r="AH15" s="142"/>
      <c r="AI15" s="162">
        <f t="shared" si="10"/>
        <v>143</v>
      </c>
      <c r="AJ15" s="164">
        <v>146</v>
      </c>
      <c r="AK15" s="142">
        <v>146</v>
      </c>
      <c r="AL15" s="168">
        <f t="shared" si="11"/>
        <v>0</v>
      </c>
      <c r="AM15" s="171">
        <v>2004</v>
      </c>
      <c r="AN15" s="173">
        <v>1250</v>
      </c>
      <c r="AO15" s="139">
        <f t="shared" si="12"/>
        <v>754</v>
      </c>
    </row>
    <row r="16" spans="1:41" x14ac:dyDescent="0.2">
      <c r="A16" t="str">
        <f t="shared" si="13"/>
        <v>205</v>
      </c>
      <c r="B16" s="113">
        <v>205</v>
      </c>
      <c r="C16" s="132"/>
      <c r="D16" s="142"/>
      <c r="E16" s="162">
        <f t="shared" si="0"/>
        <v>0</v>
      </c>
      <c r="F16" s="164"/>
      <c r="G16" s="142"/>
      <c r="H16" s="162">
        <f t="shared" si="1"/>
        <v>0</v>
      </c>
      <c r="I16" s="164"/>
      <c r="J16" s="142"/>
      <c r="K16" s="162">
        <f t="shared" si="2"/>
        <v>0</v>
      </c>
      <c r="L16" s="164"/>
      <c r="M16" s="142"/>
      <c r="N16" s="162">
        <f t="shared" si="3"/>
        <v>0</v>
      </c>
      <c r="O16" s="164">
        <v>605</v>
      </c>
      <c r="P16" s="142">
        <v>6</v>
      </c>
      <c r="Q16" s="162">
        <f t="shared" si="4"/>
        <v>599</v>
      </c>
      <c r="R16" s="164">
        <v>517</v>
      </c>
      <c r="S16" s="142">
        <v>131</v>
      </c>
      <c r="T16" s="162">
        <f t="shared" si="5"/>
        <v>386</v>
      </c>
      <c r="U16" s="164">
        <v>468</v>
      </c>
      <c r="V16" s="142">
        <v>3</v>
      </c>
      <c r="W16" s="162">
        <f t="shared" si="6"/>
        <v>465</v>
      </c>
      <c r="X16" s="164">
        <v>475</v>
      </c>
      <c r="Y16" s="142"/>
      <c r="Z16" s="162">
        <f t="shared" si="7"/>
        <v>475</v>
      </c>
      <c r="AA16" s="164">
        <v>446</v>
      </c>
      <c r="AB16" s="142"/>
      <c r="AC16" s="162">
        <f t="shared" si="8"/>
        <v>446</v>
      </c>
      <c r="AD16" s="164">
        <v>285</v>
      </c>
      <c r="AE16" s="142"/>
      <c r="AF16" s="162">
        <f t="shared" si="9"/>
        <v>285</v>
      </c>
      <c r="AG16" s="164">
        <v>81</v>
      </c>
      <c r="AH16" s="142"/>
      <c r="AI16" s="162">
        <f t="shared" si="10"/>
        <v>81</v>
      </c>
      <c r="AJ16" s="164">
        <v>490</v>
      </c>
      <c r="AK16" s="142"/>
      <c r="AL16" s="168">
        <f t="shared" si="11"/>
        <v>490</v>
      </c>
      <c r="AM16" s="171">
        <v>3367</v>
      </c>
      <c r="AN16" s="173">
        <v>140</v>
      </c>
      <c r="AO16" s="139">
        <f t="shared" si="12"/>
        <v>3227</v>
      </c>
    </row>
    <row r="17" spans="1:41" x14ac:dyDescent="0.2">
      <c r="A17" t="str">
        <f t="shared" si="13"/>
        <v>390</v>
      </c>
      <c r="B17" s="113">
        <v>390</v>
      </c>
      <c r="C17" s="132"/>
      <c r="D17" s="142"/>
      <c r="E17" s="162">
        <f t="shared" si="0"/>
        <v>0</v>
      </c>
      <c r="F17" s="164"/>
      <c r="G17" s="142"/>
      <c r="H17" s="162">
        <f t="shared" si="1"/>
        <v>0</v>
      </c>
      <c r="I17" s="164"/>
      <c r="J17" s="142"/>
      <c r="K17" s="162">
        <f t="shared" si="2"/>
        <v>0</v>
      </c>
      <c r="L17" s="164"/>
      <c r="M17" s="142"/>
      <c r="N17" s="162">
        <f t="shared" si="3"/>
        <v>0</v>
      </c>
      <c r="O17" s="164">
        <v>548</v>
      </c>
      <c r="P17" s="142">
        <v>404</v>
      </c>
      <c r="Q17" s="162">
        <f t="shared" si="4"/>
        <v>144</v>
      </c>
      <c r="R17" s="164">
        <v>499</v>
      </c>
      <c r="S17" s="142">
        <v>259</v>
      </c>
      <c r="T17" s="162">
        <f t="shared" si="5"/>
        <v>240</v>
      </c>
      <c r="U17" s="164">
        <v>383</v>
      </c>
      <c r="V17" s="142">
        <v>133</v>
      </c>
      <c r="W17" s="162">
        <f t="shared" si="6"/>
        <v>250</v>
      </c>
      <c r="X17" s="164">
        <v>417</v>
      </c>
      <c r="Y17" s="142">
        <v>253</v>
      </c>
      <c r="Z17" s="162">
        <f t="shared" si="7"/>
        <v>164</v>
      </c>
      <c r="AA17" s="164">
        <v>410</v>
      </c>
      <c r="AB17" s="142"/>
      <c r="AC17" s="162">
        <f t="shared" si="8"/>
        <v>410</v>
      </c>
      <c r="AD17" s="164">
        <v>413</v>
      </c>
      <c r="AE17" s="142"/>
      <c r="AF17" s="162">
        <f t="shared" si="9"/>
        <v>413</v>
      </c>
      <c r="AG17" s="164">
        <v>409</v>
      </c>
      <c r="AH17" s="142"/>
      <c r="AI17" s="162">
        <f t="shared" si="10"/>
        <v>409</v>
      </c>
      <c r="AJ17" s="164">
        <v>376</v>
      </c>
      <c r="AK17" s="142"/>
      <c r="AL17" s="168">
        <f t="shared" si="11"/>
        <v>376</v>
      </c>
      <c r="AM17" s="171">
        <v>3455</v>
      </c>
      <c r="AN17" s="173">
        <v>1049</v>
      </c>
      <c r="AO17" s="139">
        <f t="shared" si="12"/>
        <v>2406</v>
      </c>
    </row>
    <row r="18" spans="1:41" x14ac:dyDescent="0.2">
      <c r="A18" t="str">
        <f t="shared" si="13"/>
        <v>450</v>
      </c>
      <c r="B18" s="113">
        <v>450</v>
      </c>
      <c r="C18" s="132"/>
      <c r="D18" s="142"/>
      <c r="E18" s="162">
        <f t="shared" si="0"/>
        <v>0</v>
      </c>
      <c r="F18" s="164"/>
      <c r="G18" s="142"/>
      <c r="H18" s="162">
        <f t="shared" si="1"/>
        <v>0</v>
      </c>
      <c r="I18" s="164"/>
      <c r="J18" s="142"/>
      <c r="K18" s="162">
        <f t="shared" si="2"/>
        <v>0</v>
      </c>
      <c r="L18" s="164">
        <v>300</v>
      </c>
      <c r="M18" s="142">
        <v>300</v>
      </c>
      <c r="N18" s="162">
        <f t="shared" si="3"/>
        <v>0</v>
      </c>
      <c r="O18" s="164">
        <v>1064</v>
      </c>
      <c r="P18" s="142">
        <v>478</v>
      </c>
      <c r="Q18" s="162">
        <f t="shared" si="4"/>
        <v>586</v>
      </c>
      <c r="R18" s="164">
        <v>924</v>
      </c>
      <c r="S18" s="142">
        <v>162</v>
      </c>
      <c r="T18" s="162">
        <f t="shared" si="5"/>
        <v>762</v>
      </c>
      <c r="U18" s="164">
        <v>796</v>
      </c>
      <c r="V18" s="142">
        <v>131</v>
      </c>
      <c r="W18" s="162">
        <f t="shared" si="6"/>
        <v>665</v>
      </c>
      <c r="X18" s="164">
        <v>254</v>
      </c>
      <c r="Y18" s="142">
        <v>41</v>
      </c>
      <c r="Z18" s="162">
        <f t="shared" si="7"/>
        <v>213</v>
      </c>
      <c r="AA18" s="164">
        <v>629</v>
      </c>
      <c r="AB18" s="142">
        <v>122</v>
      </c>
      <c r="AC18" s="162">
        <f t="shared" si="8"/>
        <v>507</v>
      </c>
      <c r="AD18" s="164">
        <v>365</v>
      </c>
      <c r="AE18" s="142"/>
      <c r="AF18" s="162">
        <f t="shared" si="9"/>
        <v>365</v>
      </c>
      <c r="AG18" s="164">
        <v>300</v>
      </c>
      <c r="AH18" s="142"/>
      <c r="AI18" s="162">
        <f t="shared" si="10"/>
        <v>300</v>
      </c>
      <c r="AJ18" s="164">
        <v>352</v>
      </c>
      <c r="AK18" s="142"/>
      <c r="AL18" s="168">
        <f t="shared" si="11"/>
        <v>352</v>
      </c>
      <c r="AM18" s="171">
        <v>4984</v>
      </c>
      <c r="AN18" s="173">
        <v>1234</v>
      </c>
      <c r="AO18" s="139">
        <f t="shared" si="12"/>
        <v>3750</v>
      </c>
    </row>
    <row r="19" spans="1:41" x14ac:dyDescent="0.2">
      <c r="A19" t="str">
        <f t="shared" si="13"/>
        <v>570</v>
      </c>
      <c r="B19" s="113">
        <v>570</v>
      </c>
      <c r="C19" s="132"/>
      <c r="D19" s="142"/>
      <c r="E19" s="162">
        <f t="shared" si="0"/>
        <v>0</v>
      </c>
      <c r="F19" s="164"/>
      <c r="G19" s="142"/>
      <c r="H19" s="162">
        <f t="shared" si="1"/>
        <v>0</v>
      </c>
      <c r="I19" s="164"/>
      <c r="J19" s="142"/>
      <c r="K19" s="162">
        <f t="shared" si="2"/>
        <v>0</v>
      </c>
      <c r="L19" s="164"/>
      <c r="M19" s="142"/>
      <c r="N19" s="162">
        <f t="shared" si="3"/>
        <v>0</v>
      </c>
      <c r="O19" s="164">
        <v>195</v>
      </c>
      <c r="P19" s="142">
        <v>193</v>
      </c>
      <c r="Q19" s="162">
        <f t="shared" si="4"/>
        <v>2</v>
      </c>
      <c r="R19" s="164">
        <v>249</v>
      </c>
      <c r="S19" s="142">
        <v>246</v>
      </c>
      <c r="T19" s="162">
        <f t="shared" si="5"/>
        <v>3</v>
      </c>
      <c r="U19" s="164"/>
      <c r="V19" s="142"/>
      <c r="W19" s="162">
        <f t="shared" si="6"/>
        <v>0</v>
      </c>
      <c r="X19" s="164"/>
      <c r="Y19" s="142"/>
      <c r="Z19" s="162">
        <f t="shared" si="7"/>
        <v>0</v>
      </c>
      <c r="AA19" s="164"/>
      <c r="AB19" s="142"/>
      <c r="AC19" s="162">
        <f t="shared" si="8"/>
        <v>0</v>
      </c>
      <c r="AD19" s="164"/>
      <c r="AE19" s="142"/>
      <c r="AF19" s="162">
        <f t="shared" si="9"/>
        <v>0</v>
      </c>
      <c r="AG19" s="164"/>
      <c r="AH19" s="142"/>
      <c r="AI19" s="162">
        <f t="shared" si="10"/>
        <v>0</v>
      </c>
      <c r="AJ19" s="164"/>
      <c r="AK19" s="142"/>
      <c r="AL19" s="168">
        <f t="shared" si="11"/>
        <v>0</v>
      </c>
      <c r="AM19" s="171">
        <v>444</v>
      </c>
      <c r="AN19" s="173">
        <v>439</v>
      </c>
      <c r="AO19" s="139">
        <f t="shared" si="12"/>
        <v>5</v>
      </c>
    </row>
    <row r="20" spans="1:41" x14ac:dyDescent="0.2">
      <c r="A20" t="str">
        <f t="shared" si="13"/>
        <v>704</v>
      </c>
      <c r="B20" s="113">
        <v>704</v>
      </c>
      <c r="C20" s="132">
        <v>687</v>
      </c>
      <c r="D20" s="142">
        <v>687</v>
      </c>
      <c r="E20" s="162">
        <f t="shared" si="0"/>
        <v>0</v>
      </c>
      <c r="F20" s="164">
        <v>312</v>
      </c>
      <c r="G20" s="142">
        <v>310</v>
      </c>
      <c r="H20" s="162">
        <f t="shared" si="1"/>
        <v>2</v>
      </c>
      <c r="I20" s="164"/>
      <c r="J20" s="142"/>
      <c r="K20" s="162">
        <f t="shared" si="2"/>
        <v>0</v>
      </c>
      <c r="L20" s="164">
        <v>47</v>
      </c>
      <c r="M20" s="142">
        <v>47</v>
      </c>
      <c r="N20" s="162">
        <f t="shared" si="3"/>
        <v>0</v>
      </c>
      <c r="O20" s="164">
        <v>1116</v>
      </c>
      <c r="P20" s="142">
        <v>601</v>
      </c>
      <c r="Q20" s="162">
        <f t="shared" si="4"/>
        <v>515</v>
      </c>
      <c r="R20" s="164">
        <v>1001</v>
      </c>
      <c r="S20" s="142">
        <v>317</v>
      </c>
      <c r="T20" s="162">
        <f t="shared" si="5"/>
        <v>684</v>
      </c>
      <c r="U20" s="164">
        <v>920</v>
      </c>
      <c r="V20" s="142">
        <v>188</v>
      </c>
      <c r="W20" s="162">
        <f t="shared" si="6"/>
        <v>732</v>
      </c>
      <c r="X20" s="164">
        <v>896</v>
      </c>
      <c r="Y20" s="142"/>
      <c r="Z20" s="162">
        <f t="shared" si="7"/>
        <v>896</v>
      </c>
      <c r="AA20" s="164">
        <v>582</v>
      </c>
      <c r="AB20" s="142">
        <v>5</v>
      </c>
      <c r="AC20" s="162">
        <f t="shared" si="8"/>
        <v>577</v>
      </c>
      <c r="AD20" s="164">
        <v>771</v>
      </c>
      <c r="AE20" s="142">
        <v>13</v>
      </c>
      <c r="AF20" s="162">
        <f t="shared" si="9"/>
        <v>758</v>
      </c>
      <c r="AG20" s="164">
        <v>276</v>
      </c>
      <c r="AH20" s="142"/>
      <c r="AI20" s="162">
        <f t="shared" si="10"/>
        <v>276</v>
      </c>
      <c r="AJ20" s="164">
        <v>438</v>
      </c>
      <c r="AK20" s="142"/>
      <c r="AL20" s="168">
        <f t="shared" si="11"/>
        <v>438</v>
      </c>
      <c r="AM20" s="171">
        <v>7046</v>
      </c>
      <c r="AN20" s="173">
        <v>2168</v>
      </c>
      <c r="AO20" s="139">
        <f t="shared" si="12"/>
        <v>4878</v>
      </c>
    </row>
    <row r="21" spans="1:41" x14ac:dyDescent="0.2">
      <c r="A21" t="str">
        <f t="shared" si="13"/>
        <v>730</v>
      </c>
      <c r="B21" s="113">
        <v>730</v>
      </c>
      <c r="C21" s="132">
        <v>273</v>
      </c>
      <c r="D21" s="142">
        <v>274</v>
      </c>
      <c r="E21" s="162">
        <f t="shared" si="0"/>
        <v>-1</v>
      </c>
      <c r="F21" s="164"/>
      <c r="G21" s="142"/>
      <c r="H21" s="162">
        <f t="shared" si="1"/>
        <v>0</v>
      </c>
      <c r="I21" s="164">
        <v>280</v>
      </c>
      <c r="J21" s="142">
        <v>281</v>
      </c>
      <c r="K21" s="162">
        <f t="shared" si="2"/>
        <v>-1</v>
      </c>
      <c r="L21" s="164"/>
      <c r="M21" s="142"/>
      <c r="N21" s="162">
        <f t="shared" si="3"/>
        <v>0</v>
      </c>
      <c r="O21" s="164">
        <v>433</v>
      </c>
      <c r="P21" s="142">
        <v>37</v>
      </c>
      <c r="Q21" s="162">
        <f t="shared" si="4"/>
        <v>396</v>
      </c>
      <c r="R21" s="164">
        <v>324</v>
      </c>
      <c r="S21" s="142">
        <v>1</v>
      </c>
      <c r="T21" s="162">
        <f t="shared" si="5"/>
        <v>323</v>
      </c>
      <c r="U21" s="164">
        <v>347</v>
      </c>
      <c r="V21" s="142">
        <v>2</v>
      </c>
      <c r="W21" s="162">
        <f t="shared" si="6"/>
        <v>345</v>
      </c>
      <c r="X21" s="164">
        <v>286</v>
      </c>
      <c r="Y21" s="142"/>
      <c r="Z21" s="162">
        <f t="shared" si="7"/>
        <v>286</v>
      </c>
      <c r="AA21" s="164">
        <v>252</v>
      </c>
      <c r="AB21" s="142"/>
      <c r="AC21" s="162">
        <f t="shared" si="8"/>
        <v>252</v>
      </c>
      <c r="AD21" s="164">
        <v>232</v>
      </c>
      <c r="AE21" s="142"/>
      <c r="AF21" s="162">
        <f t="shared" si="9"/>
        <v>232</v>
      </c>
      <c r="AG21" s="164">
        <v>138</v>
      </c>
      <c r="AH21" s="142"/>
      <c r="AI21" s="162">
        <f t="shared" si="10"/>
        <v>138</v>
      </c>
      <c r="AJ21" s="164">
        <v>229</v>
      </c>
      <c r="AK21" s="142"/>
      <c r="AL21" s="168">
        <f t="shared" si="11"/>
        <v>229</v>
      </c>
      <c r="AM21" s="171">
        <v>2794</v>
      </c>
      <c r="AN21" s="173">
        <v>595</v>
      </c>
      <c r="AO21" s="139">
        <f t="shared" si="12"/>
        <v>2199</v>
      </c>
    </row>
    <row r="22" spans="1:41" x14ac:dyDescent="0.2">
      <c r="A22" t="str">
        <f t="shared" si="13"/>
        <v>747</v>
      </c>
      <c r="B22" s="113">
        <v>747</v>
      </c>
      <c r="C22" s="132">
        <v>1142</v>
      </c>
      <c r="D22" s="142">
        <v>1127</v>
      </c>
      <c r="E22" s="162">
        <f t="shared" si="0"/>
        <v>15</v>
      </c>
      <c r="F22" s="164">
        <v>1013</v>
      </c>
      <c r="G22" s="142">
        <v>1012</v>
      </c>
      <c r="H22" s="162">
        <f t="shared" si="1"/>
        <v>1</v>
      </c>
      <c r="I22" s="164">
        <v>1376</v>
      </c>
      <c r="J22" s="142">
        <v>1376</v>
      </c>
      <c r="K22" s="162">
        <f t="shared" si="2"/>
        <v>0</v>
      </c>
      <c r="L22" s="164">
        <v>794</v>
      </c>
      <c r="M22" s="142">
        <v>794</v>
      </c>
      <c r="N22" s="162">
        <f t="shared" si="3"/>
        <v>0</v>
      </c>
      <c r="O22" s="164">
        <v>1388</v>
      </c>
      <c r="P22" s="142">
        <v>1380</v>
      </c>
      <c r="Q22" s="162">
        <f t="shared" si="4"/>
        <v>8</v>
      </c>
      <c r="R22" s="164">
        <v>1298</v>
      </c>
      <c r="S22" s="142">
        <v>1227</v>
      </c>
      <c r="T22" s="162">
        <f t="shared" si="5"/>
        <v>71</v>
      </c>
      <c r="U22" s="164">
        <v>1198</v>
      </c>
      <c r="V22" s="142">
        <v>792</v>
      </c>
      <c r="W22" s="162">
        <f t="shared" si="6"/>
        <v>406</v>
      </c>
      <c r="X22" s="164">
        <v>1199</v>
      </c>
      <c r="Y22" s="142">
        <v>125</v>
      </c>
      <c r="Z22" s="162">
        <f t="shared" si="7"/>
        <v>1074</v>
      </c>
      <c r="AA22" s="164">
        <v>1140</v>
      </c>
      <c r="AB22" s="142">
        <v>1</v>
      </c>
      <c r="AC22" s="162">
        <f t="shared" si="8"/>
        <v>1139</v>
      </c>
      <c r="AD22" s="164">
        <v>1106</v>
      </c>
      <c r="AE22" s="142">
        <v>1</v>
      </c>
      <c r="AF22" s="162">
        <f t="shared" si="9"/>
        <v>1105</v>
      </c>
      <c r="AG22" s="164">
        <v>962</v>
      </c>
      <c r="AH22" s="142">
        <v>1</v>
      </c>
      <c r="AI22" s="162">
        <f t="shared" si="10"/>
        <v>961</v>
      </c>
      <c r="AJ22" s="164">
        <v>966</v>
      </c>
      <c r="AK22" s="142">
        <v>482</v>
      </c>
      <c r="AL22" s="168">
        <f t="shared" si="11"/>
        <v>484</v>
      </c>
      <c r="AM22" s="171">
        <v>13582</v>
      </c>
      <c r="AN22" s="173">
        <v>8318</v>
      </c>
      <c r="AO22" s="139">
        <f t="shared" si="12"/>
        <v>5264</v>
      </c>
    </row>
    <row r="23" spans="1:41" x14ac:dyDescent="0.2">
      <c r="A23" t="str">
        <f t="shared" si="13"/>
        <v>763</v>
      </c>
      <c r="B23" s="113">
        <v>763</v>
      </c>
      <c r="C23" s="132"/>
      <c r="D23" s="142"/>
      <c r="E23" s="162">
        <f t="shared" si="0"/>
        <v>0</v>
      </c>
      <c r="F23" s="164">
        <v>202</v>
      </c>
      <c r="G23" s="142">
        <v>202</v>
      </c>
      <c r="H23" s="162">
        <f t="shared" si="1"/>
        <v>0</v>
      </c>
      <c r="I23" s="164">
        <v>230</v>
      </c>
      <c r="J23" s="142">
        <v>229</v>
      </c>
      <c r="K23" s="162">
        <f t="shared" si="2"/>
        <v>1</v>
      </c>
      <c r="L23" s="164">
        <v>257</v>
      </c>
      <c r="M23" s="142">
        <v>256</v>
      </c>
      <c r="N23" s="162">
        <f t="shared" si="3"/>
        <v>1</v>
      </c>
      <c r="O23" s="164">
        <v>325</v>
      </c>
      <c r="P23" s="142">
        <v>111</v>
      </c>
      <c r="Q23" s="162">
        <f t="shared" si="4"/>
        <v>214</v>
      </c>
      <c r="R23" s="164">
        <v>301</v>
      </c>
      <c r="S23" s="142">
        <v>43</v>
      </c>
      <c r="T23" s="162">
        <f t="shared" si="5"/>
        <v>258</v>
      </c>
      <c r="U23" s="164">
        <v>524</v>
      </c>
      <c r="V23" s="142">
        <v>11</v>
      </c>
      <c r="W23" s="162">
        <f t="shared" si="6"/>
        <v>513</v>
      </c>
      <c r="X23" s="164">
        <v>491</v>
      </c>
      <c r="Y23" s="142"/>
      <c r="Z23" s="162">
        <f t="shared" si="7"/>
        <v>491</v>
      </c>
      <c r="AA23" s="164">
        <v>250</v>
      </c>
      <c r="AB23" s="142"/>
      <c r="AC23" s="162">
        <f t="shared" si="8"/>
        <v>250</v>
      </c>
      <c r="AD23" s="164">
        <v>259</v>
      </c>
      <c r="AE23" s="142"/>
      <c r="AF23" s="162">
        <f t="shared" si="9"/>
        <v>259</v>
      </c>
      <c r="AG23" s="164">
        <v>225</v>
      </c>
      <c r="AH23" s="142"/>
      <c r="AI23" s="162">
        <f t="shared" si="10"/>
        <v>225</v>
      </c>
      <c r="AJ23" s="164">
        <v>218</v>
      </c>
      <c r="AK23" s="142"/>
      <c r="AL23" s="168">
        <f t="shared" si="11"/>
        <v>218</v>
      </c>
      <c r="AM23" s="171">
        <v>3282</v>
      </c>
      <c r="AN23" s="173">
        <v>852</v>
      </c>
      <c r="AO23" s="139">
        <f t="shared" si="12"/>
        <v>2430</v>
      </c>
    </row>
    <row r="24" spans="1:41" x14ac:dyDescent="0.2">
      <c r="A24" t="str">
        <f t="shared" si="13"/>
        <v>803</v>
      </c>
      <c r="B24" s="113">
        <v>803</v>
      </c>
      <c r="C24" s="132"/>
      <c r="D24" s="142"/>
      <c r="E24" s="162">
        <f t="shared" si="0"/>
        <v>0</v>
      </c>
      <c r="F24" s="164"/>
      <c r="G24" s="142"/>
      <c r="H24" s="162">
        <f t="shared" si="1"/>
        <v>0</v>
      </c>
      <c r="I24" s="164"/>
      <c r="J24" s="142"/>
      <c r="K24" s="162">
        <f t="shared" si="2"/>
        <v>0</v>
      </c>
      <c r="L24" s="164"/>
      <c r="M24" s="142"/>
      <c r="N24" s="162">
        <f t="shared" si="3"/>
        <v>0</v>
      </c>
      <c r="O24" s="164">
        <v>543</v>
      </c>
      <c r="P24" s="142">
        <v>209</v>
      </c>
      <c r="Q24" s="162">
        <f t="shared" si="4"/>
        <v>334</v>
      </c>
      <c r="R24" s="164">
        <v>235</v>
      </c>
      <c r="S24" s="142">
        <v>213</v>
      </c>
      <c r="T24" s="162">
        <f t="shared" si="5"/>
        <v>22</v>
      </c>
      <c r="U24" s="164"/>
      <c r="V24" s="142"/>
      <c r="W24" s="162">
        <f t="shared" si="6"/>
        <v>0</v>
      </c>
      <c r="X24" s="164"/>
      <c r="Y24" s="142"/>
      <c r="Z24" s="162">
        <f t="shared" si="7"/>
        <v>0</v>
      </c>
      <c r="AA24" s="164"/>
      <c r="AB24" s="142"/>
      <c r="AC24" s="162">
        <f t="shared" si="8"/>
        <v>0</v>
      </c>
      <c r="AD24" s="164"/>
      <c r="AE24" s="142"/>
      <c r="AF24" s="162">
        <f t="shared" si="9"/>
        <v>0</v>
      </c>
      <c r="AG24" s="164"/>
      <c r="AH24" s="142"/>
      <c r="AI24" s="162">
        <f t="shared" si="10"/>
        <v>0</v>
      </c>
      <c r="AJ24" s="164"/>
      <c r="AK24" s="142"/>
      <c r="AL24" s="168">
        <f t="shared" si="11"/>
        <v>0</v>
      </c>
      <c r="AM24" s="171">
        <v>778</v>
      </c>
      <c r="AN24" s="173">
        <v>422</v>
      </c>
      <c r="AO24" s="139">
        <f t="shared" si="12"/>
        <v>356</v>
      </c>
    </row>
    <row r="25" spans="1:41" x14ac:dyDescent="0.2">
      <c r="A25" t="str">
        <f t="shared" si="13"/>
        <v>815</v>
      </c>
      <c r="B25" s="113">
        <v>815</v>
      </c>
      <c r="C25" s="132">
        <v>450</v>
      </c>
      <c r="D25" s="142">
        <v>445</v>
      </c>
      <c r="E25" s="162">
        <f t="shared" si="0"/>
        <v>5</v>
      </c>
      <c r="F25" s="164">
        <v>638</v>
      </c>
      <c r="G25" s="142">
        <v>638</v>
      </c>
      <c r="H25" s="162">
        <f t="shared" si="1"/>
        <v>0</v>
      </c>
      <c r="I25" s="164">
        <v>403</v>
      </c>
      <c r="J25" s="142">
        <v>401</v>
      </c>
      <c r="K25" s="162">
        <f t="shared" si="2"/>
        <v>2</v>
      </c>
      <c r="L25" s="164">
        <v>1009</v>
      </c>
      <c r="M25" s="142">
        <v>1006</v>
      </c>
      <c r="N25" s="162">
        <f t="shared" si="3"/>
        <v>3</v>
      </c>
      <c r="O25" s="164">
        <v>1188</v>
      </c>
      <c r="P25" s="142">
        <v>225</v>
      </c>
      <c r="Q25" s="162">
        <f t="shared" si="4"/>
        <v>963</v>
      </c>
      <c r="R25" s="164">
        <v>1037</v>
      </c>
      <c r="S25" s="142">
        <v>94</v>
      </c>
      <c r="T25" s="162">
        <f t="shared" si="5"/>
        <v>943</v>
      </c>
      <c r="U25" s="164">
        <v>928</v>
      </c>
      <c r="V25" s="142"/>
      <c r="W25" s="162">
        <f t="shared" si="6"/>
        <v>928</v>
      </c>
      <c r="X25" s="164">
        <v>892</v>
      </c>
      <c r="Y25" s="142">
        <v>4</v>
      </c>
      <c r="Z25" s="162">
        <f t="shared" si="7"/>
        <v>888</v>
      </c>
      <c r="AA25" s="164">
        <v>903</v>
      </c>
      <c r="AB25" s="142">
        <v>1</v>
      </c>
      <c r="AC25" s="162">
        <f t="shared" si="8"/>
        <v>902</v>
      </c>
      <c r="AD25" s="164">
        <v>666</v>
      </c>
      <c r="AE25" s="142"/>
      <c r="AF25" s="162">
        <f t="shared" si="9"/>
        <v>666</v>
      </c>
      <c r="AG25" s="164">
        <v>761</v>
      </c>
      <c r="AH25" s="142"/>
      <c r="AI25" s="162">
        <f t="shared" si="10"/>
        <v>761</v>
      </c>
      <c r="AJ25" s="164">
        <v>937</v>
      </c>
      <c r="AK25" s="142"/>
      <c r="AL25" s="168">
        <f t="shared" si="11"/>
        <v>937</v>
      </c>
      <c r="AM25" s="171">
        <v>9812</v>
      </c>
      <c r="AN25" s="173">
        <v>2814</v>
      </c>
      <c r="AO25" s="139">
        <f t="shared" si="12"/>
        <v>6998</v>
      </c>
    </row>
    <row r="26" spans="1:41" x14ac:dyDescent="0.2">
      <c r="A26" t="str">
        <f t="shared" si="13"/>
        <v>822</v>
      </c>
      <c r="B26" s="113">
        <v>822</v>
      </c>
      <c r="C26" s="132"/>
      <c r="D26" s="142"/>
      <c r="E26" s="162">
        <f t="shared" si="0"/>
        <v>0</v>
      </c>
      <c r="F26" s="164"/>
      <c r="G26" s="142"/>
      <c r="H26" s="162">
        <f t="shared" si="1"/>
        <v>0</v>
      </c>
      <c r="I26" s="164"/>
      <c r="J26" s="142"/>
      <c r="K26" s="162">
        <f t="shared" si="2"/>
        <v>0</v>
      </c>
      <c r="L26" s="164"/>
      <c r="M26" s="142"/>
      <c r="N26" s="162">
        <f t="shared" si="3"/>
        <v>0</v>
      </c>
      <c r="O26" s="164">
        <v>364</v>
      </c>
      <c r="P26" s="142">
        <v>35</v>
      </c>
      <c r="Q26" s="162">
        <f t="shared" si="4"/>
        <v>329</v>
      </c>
      <c r="R26" s="164">
        <v>336</v>
      </c>
      <c r="S26" s="142">
        <v>30</v>
      </c>
      <c r="T26" s="162">
        <f t="shared" si="5"/>
        <v>306</v>
      </c>
      <c r="U26" s="164">
        <v>285</v>
      </c>
      <c r="V26" s="142">
        <v>68</v>
      </c>
      <c r="W26" s="162">
        <f t="shared" si="6"/>
        <v>217</v>
      </c>
      <c r="X26" s="164">
        <v>261</v>
      </c>
      <c r="Y26" s="142">
        <v>5</v>
      </c>
      <c r="Z26" s="162">
        <f t="shared" si="7"/>
        <v>256</v>
      </c>
      <c r="AA26" s="164">
        <v>221</v>
      </c>
      <c r="AB26" s="142"/>
      <c r="AC26" s="162">
        <f t="shared" si="8"/>
        <v>221</v>
      </c>
      <c r="AD26" s="164">
        <v>270</v>
      </c>
      <c r="AE26" s="142"/>
      <c r="AF26" s="162">
        <f t="shared" si="9"/>
        <v>270</v>
      </c>
      <c r="AG26" s="164">
        <v>123</v>
      </c>
      <c r="AH26" s="142"/>
      <c r="AI26" s="162">
        <f t="shared" si="10"/>
        <v>123</v>
      </c>
      <c r="AJ26" s="164">
        <v>66</v>
      </c>
      <c r="AK26" s="142"/>
      <c r="AL26" s="168">
        <f t="shared" si="11"/>
        <v>66</v>
      </c>
      <c r="AM26" s="171">
        <v>1926</v>
      </c>
      <c r="AN26" s="173">
        <v>138</v>
      </c>
      <c r="AO26" s="139">
        <f t="shared" si="12"/>
        <v>1788</v>
      </c>
    </row>
    <row r="27" spans="1:41" x14ac:dyDescent="0.2">
      <c r="A27" t="str">
        <f t="shared" si="13"/>
        <v>850</v>
      </c>
      <c r="B27" s="113">
        <v>850</v>
      </c>
      <c r="C27" s="132"/>
      <c r="D27" s="142"/>
      <c r="E27" s="162">
        <f t="shared" si="0"/>
        <v>0</v>
      </c>
      <c r="F27" s="164"/>
      <c r="G27" s="142"/>
      <c r="H27" s="162">
        <f t="shared" si="1"/>
        <v>0</v>
      </c>
      <c r="I27" s="164">
        <v>88</v>
      </c>
      <c r="J27" s="142">
        <v>88</v>
      </c>
      <c r="K27" s="162">
        <f t="shared" si="2"/>
        <v>0</v>
      </c>
      <c r="L27" s="164"/>
      <c r="M27" s="142"/>
      <c r="N27" s="162">
        <f t="shared" si="3"/>
        <v>0</v>
      </c>
      <c r="O27" s="164"/>
      <c r="P27" s="142"/>
      <c r="Q27" s="162">
        <f t="shared" si="4"/>
        <v>0</v>
      </c>
      <c r="R27" s="164"/>
      <c r="S27" s="142"/>
      <c r="T27" s="162">
        <f t="shared" si="5"/>
        <v>0</v>
      </c>
      <c r="U27" s="164"/>
      <c r="V27" s="142"/>
      <c r="W27" s="162">
        <f t="shared" si="6"/>
        <v>0</v>
      </c>
      <c r="X27" s="164"/>
      <c r="Y27" s="142"/>
      <c r="Z27" s="162">
        <f t="shared" si="7"/>
        <v>0</v>
      </c>
      <c r="AA27" s="164"/>
      <c r="AB27" s="142"/>
      <c r="AC27" s="162">
        <f t="shared" si="8"/>
        <v>0</v>
      </c>
      <c r="AD27" s="164"/>
      <c r="AE27" s="142"/>
      <c r="AF27" s="162">
        <f t="shared" si="9"/>
        <v>0</v>
      </c>
      <c r="AG27" s="164"/>
      <c r="AH27" s="142"/>
      <c r="AI27" s="162">
        <f t="shared" si="10"/>
        <v>0</v>
      </c>
      <c r="AJ27" s="164"/>
      <c r="AK27" s="142"/>
      <c r="AL27" s="168">
        <f t="shared" si="11"/>
        <v>0</v>
      </c>
      <c r="AM27" s="171">
        <v>88</v>
      </c>
      <c r="AN27" s="173">
        <v>88</v>
      </c>
      <c r="AO27" s="139">
        <f t="shared" si="12"/>
        <v>0</v>
      </c>
    </row>
    <row r="28" spans="1:41" x14ac:dyDescent="0.2">
      <c r="A28" t="str">
        <f t="shared" si="13"/>
        <v>907</v>
      </c>
      <c r="B28" s="113">
        <v>907</v>
      </c>
      <c r="C28" s="132">
        <v>315</v>
      </c>
      <c r="D28" s="142">
        <v>315</v>
      </c>
      <c r="E28" s="162">
        <f t="shared" si="0"/>
        <v>0</v>
      </c>
      <c r="F28" s="164">
        <v>253</v>
      </c>
      <c r="G28" s="142">
        <v>253</v>
      </c>
      <c r="H28" s="162">
        <f t="shared" si="1"/>
        <v>0</v>
      </c>
      <c r="I28" s="164">
        <v>172</v>
      </c>
      <c r="J28" s="142">
        <v>172</v>
      </c>
      <c r="K28" s="162">
        <f t="shared" si="2"/>
        <v>0</v>
      </c>
      <c r="L28" s="164">
        <v>201</v>
      </c>
      <c r="M28" s="142">
        <v>201</v>
      </c>
      <c r="N28" s="162">
        <f t="shared" si="3"/>
        <v>0</v>
      </c>
      <c r="O28" s="164">
        <v>463</v>
      </c>
      <c r="P28" s="142">
        <v>109</v>
      </c>
      <c r="Q28" s="162">
        <f t="shared" si="4"/>
        <v>354</v>
      </c>
      <c r="R28" s="164">
        <v>423</v>
      </c>
      <c r="S28" s="142"/>
      <c r="T28" s="162">
        <f t="shared" si="5"/>
        <v>423</v>
      </c>
      <c r="U28" s="164">
        <v>389</v>
      </c>
      <c r="V28" s="142">
        <v>71</v>
      </c>
      <c r="W28" s="162">
        <f t="shared" si="6"/>
        <v>318</v>
      </c>
      <c r="X28" s="164">
        <v>356</v>
      </c>
      <c r="Y28" s="142">
        <v>1</v>
      </c>
      <c r="Z28" s="162">
        <f t="shared" si="7"/>
        <v>355</v>
      </c>
      <c r="AA28" s="164">
        <v>330</v>
      </c>
      <c r="AB28" s="142">
        <v>19</v>
      </c>
      <c r="AC28" s="162">
        <f t="shared" si="8"/>
        <v>311</v>
      </c>
      <c r="AD28" s="164">
        <v>231</v>
      </c>
      <c r="AE28" s="142">
        <v>26</v>
      </c>
      <c r="AF28" s="162">
        <f t="shared" si="9"/>
        <v>205</v>
      </c>
      <c r="AG28" s="164">
        <v>168</v>
      </c>
      <c r="AH28" s="142">
        <v>105</v>
      </c>
      <c r="AI28" s="162">
        <f t="shared" si="10"/>
        <v>63</v>
      </c>
      <c r="AJ28" s="164">
        <v>312</v>
      </c>
      <c r="AK28" s="142">
        <v>312</v>
      </c>
      <c r="AL28" s="168">
        <f t="shared" si="11"/>
        <v>0</v>
      </c>
      <c r="AM28" s="171">
        <v>3613</v>
      </c>
      <c r="AN28" s="173">
        <v>1584</v>
      </c>
      <c r="AO28" s="139">
        <f t="shared" si="12"/>
        <v>2029</v>
      </c>
    </row>
    <row r="29" spans="1:41" x14ac:dyDescent="0.2">
      <c r="A29" t="str">
        <f t="shared" si="13"/>
        <v>920</v>
      </c>
      <c r="B29" s="113">
        <v>920</v>
      </c>
      <c r="C29" s="132">
        <v>48</v>
      </c>
      <c r="D29" s="142">
        <v>54</v>
      </c>
      <c r="E29" s="162">
        <f t="shared" si="0"/>
        <v>-6</v>
      </c>
      <c r="F29" s="164"/>
      <c r="G29" s="142"/>
      <c r="H29" s="162">
        <f t="shared" si="1"/>
        <v>0</v>
      </c>
      <c r="I29" s="164"/>
      <c r="J29" s="142"/>
      <c r="K29" s="162">
        <f t="shared" si="2"/>
        <v>0</v>
      </c>
      <c r="L29" s="164"/>
      <c r="M29" s="142"/>
      <c r="N29" s="162">
        <f t="shared" si="3"/>
        <v>0</v>
      </c>
      <c r="O29" s="164">
        <v>957</v>
      </c>
      <c r="P29" s="142">
        <v>788</v>
      </c>
      <c r="Q29" s="162">
        <f t="shared" si="4"/>
        <v>169</v>
      </c>
      <c r="R29" s="164">
        <v>1206</v>
      </c>
      <c r="S29" s="142">
        <v>800</v>
      </c>
      <c r="T29" s="162">
        <f t="shared" si="5"/>
        <v>406</v>
      </c>
      <c r="U29" s="164">
        <v>837</v>
      </c>
      <c r="V29" s="142">
        <v>513</v>
      </c>
      <c r="W29" s="162">
        <f t="shared" si="6"/>
        <v>324</v>
      </c>
      <c r="X29" s="164">
        <v>913</v>
      </c>
      <c r="Y29" s="142">
        <v>366</v>
      </c>
      <c r="Z29" s="162">
        <f t="shared" si="7"/>
        <v>547</v>
      </c>
      <c r="AA29" s="164">
        <v>567</v>
      </c>
      <c r="AB29" s="142"/>
      <c r="AC29" s="162">
        <f t="shared" si="8"/>
        <v>567</v>
      </c>
      <c r="AD29" s="164">
        <v>432</v>
      </c>
      <c r="AE29" s="142"/>
      <c r="AF29" s="162">
        <f t="shared" si="9"/>
        <v>432</v>
      </c>
      <c r="AG29" s="164">
        <v>201</v>
      </c>
      <c r="AH29" s="142"/>
      <c r="AI29" s="162">
        <f t="shared" si="10"/>
        <v>201</v>
      </c>
      <c r="AJ29" s="164">
        <v>648</v>
      </c>
      <c r="AK29" s="142">
        <v>1</v>
      </c>
      <c r="AL29" s="168">
        <f t="shared" si="11"/>
        <v>647</v>
      </c>
      <c r="AM29" s="171">
        <v>5809</v>
      </c>
      <c r="AN29" s="173">
        <v>2522</v>
      </c>
      <c r="AO29" s="139">
        <f t="shared" si="12"/>
        <v>3287</v>
      </c>
    </row>
    <row r="30" spans="1:41" x14ac:dyDescent="0.2">
      <c r="A30" t="str">
        <f t="shared" si="13"/>
        <v>921</v>
      </c>
      <c r="B30" s="113">
        <v>921</v>
      </c>
      <c r="C30" s="132"/>
      <c r="D30" s="142"/>
      <c r="E30" s="162">
        <f t="shared" si="0"/>
        <v>0</v>
      </c>
      <c r="F30" s="164"/>
      <c r="G30" s="142"/>
      <c r="H30" s="162">
        <f t="shared" si="1"/>
        <v>0</v>
      </c>
      <c r="I30" s="164"/>
      <c r="J30" s="142"/>
      <c r="K30" s="162">
        <f t="shared" si="2"/>
        <v>0</v>
      </c>
      <c r="L30" s="164"/>
      <c r="M30" s="142"/>
      <c r="N30" s="162">
        <f t="shared" si="3"/>
        <v>0</v>
      </c>
      <c r="O30" s="164"/>
      <c r="P30" s="142"/>
      <c r="Q30" s="162">
        <f t="shared" si="4"/>
        <v>0</v>
      </c>
      <c r="R30" s="164"/>
      <c r="S30" s="142"/>
      <c r="T30" s="162">
        <f t="shared" si="5"/>
        <v>0</v>
      </c>
      <c r="U30" s="164">
        <v>535</v>
      </c>
      <c r="V30" s="142">
        <v>545</v>
      </c>
      <c r="W30" s="162">
        <f t="shared" si="6"/>
        <v>-10</v>
      </c>
      <c r="X30" s="164"/>
      <c r="Y30" s="142"/>
      <c r="Z30" s="162">
        <f t="shared" si="7"/>
        <v>0</v>
      </c>
      <c r="AA30" s="164"/>
      <c r="AB30" s="142"/>
      <c r="AC30" s="162">
        <f t="shared" si="8"/>
        <v>0</v>
      </c>
      <c r="AD30" s="164"/>
      <c r="AE30" s="142"/>
      <c r="AF30" s="162">
        <f t="shared" si="9"/>
        <v>0</v>
      </c>
      <c r="AG30" s="164"/>
      <c r="AH30" s="142"/>
      <c r="AI30" s="162">
        <f t="shared" si="10"/>
        <v>0</v>
      </c>
      <c r="AJ30" s="164"/>
      <c r="AK30" s="142"/>
      <c r="AL30" s="168">
        <f t="shared" si="11"/>
        <v>0</v>
      </c>
      <c r="AM30" s="171">
        <v>535</v>
      </c>
      <c r="AN30" s="173">
        <v>545</v>
      </c>
      <c r="AO30" s="139">
        <f t="shared" si="12"/>
        <v>-10</v>
      </c>
    </row>
    <row r="31" spans="1:41" x14ac:dyDescent="0.2">
      <c r="A31" t="str">
        <f t="shared" si="13"/>
        <v>942</v>
      </c>
      <c r="B31" s="113">
        <v>942</v>
      </c>
      <c r="C31" s="132"/>
      <c r="D31" s="142"/>
      <c r="E31" s="162">
        <f t="shared" si="0"/>
        <v>0</v>
      </c>
      <c r="F31" s="164"/>
      <c r="G31" s="142"/>
      <c r="H31" s="162">
        <f t="shared" si="1"/>
        <v>0</v>
      </c>
      <c r="I31" s="164"/>
      <c r="J31" s="142"/>
      <c r="K31" s="162">
        <f t="shared" si="2"/>
        <v>0</v>
      </c>
      <c r="L31" s="164"/>
      <c r="M31" s="142"/>
      <c r="N31" s="162">
        <f t="shared" si="3"/>
        <v>0</v>
      </c>
      <c r="O31" s="164"/>
      <c r="P31" s="142"/>
      <c r="Q31" s="162">
        <f t="shared" si="4"/>
        <v>0</v>
      </c>
      <c r="R31" s="164">
        <v>185</v>
      </c>
      <c r="S31" s="142"/>
      <c r="T31" s="162">
        <f t="shared" si="5"/>
        <v>185</v>
      </c>
      <c r="U31" s="164">
        <v>138</v>
      </c>
      <c r="V31" s="142"/>
      <c r="W31" s="162">
        <f t="shared" si="6"/>
        <v>138</v>
      </c>
      <c r="X31" s="164">
        <v>220</v>
      </c>
      <c r="Y31" s="142">
        <v>1</v>
      </c>
      <c r="Z31" s="162">
        <f t="shared" si="7"/>
        <v>219</v>
      </c>
      <c r="AA31" s="164">
        <v>272</v>
      </c>
      <c r="AB31" s="142"/>
      <c r="AC31" s="162">
        <f t="shared" si="8"/>
        <v>272</v>
      </c>
      <c r="AD31" s="164">
        <v>277</v>
      </c>
      <c r="AE31" s="142"/>
      <c r="AF31" s="162">
        <f t="shared" si="9"/>
        <v>277</v>
      </c>
      <c r="AG31" s="164">
        <v>166</v>
      </c>
      <c r="AH31" s="142"/>
      <c r="AI31" s="162">
        <f t="shared" si="10"/>
        <v>166</v>
      </c>
      <c r="AJ31" s="164">
        <v>147</v>
      </c>
      <c r="AK31" s="142"/>
      <c r="AL31" s="168">
        <f t="shared" si="11"/>
        <v>147</v>
      </c>
      <c r="AM31" s="171">
        <v>1405</v>
      </c>
      <c r="AN31" s="173">
        <v>1</v>
      </c>
      <c r="AO31" s="139">
        <f t="shared" si="12"/>
        <v>1404</v>
      </c>
    </row>
    <row r="32" spans="1:41" ht="13.5" thickBot="1" x14ac:dyDescent="0.25">
      <c r="A32" t="str">
        <f t="shared" si="13"/>
        <v>980</v>
      </c>
      <c r="B32" s="156">
        <v>980</v>
      </c>
      <c r="C32" s="134">
        <v>282</v>
      </c>
      <c r="D32" s="143">
        <v>282</v>
      </c>
      <c r="E32" s="165">
        <f t="shared" si="0"/>
        <v>0</v>
      </c>
      <c r="F32" s="166">
        <v>417</v>
      </c>
      <c r="G32" s="143">
        <v>417</v>
      </c>
      <c r="H32" s="165">
        <f t="shared" si="1"/>
        <v>0</v>
      </c>
      <c r="I32" s="166">
        <v>488</v>
      </c>
      <c r="J32" s="143">
        <v>487</v>
      </c>
      <c r="K32" s="165">
        <f t="shared" si="2"/>
        <v>1</v>
      </c>
      <c r="L32" s="166">
        <v>589</v>
      </c>
      <c r="M32" s="143">
        <v>589</v>
      </c>
      <c r="N32" s="165">
        <f t="shared" si="3"/>
        <v>0</v>
      </c>
      <c r="O32" s="166">
        <v>673</v>
      </c>
      <c r="P32" s="143">
        <v>33</v>
      </c>
      <c r="Q32" s="165">
        <f t="shared" si="4"/>
        <v>640</v>
      </c>
      <c r="R32" s="166">
        <v>581</v>
      </c>
      <c r="S32" s="143">
        <v>66</v>
      </c>
      <c r="T32" s="165">
        <f t="shared" si="5"/>
        <v>515</v>
      </c>
      <c r="U32" s="166">
        <v>472</v>
      </c>
      <c r="V32" s="143">
        <v>7</v>
      </c>
      <c r="W32" s="165">
        <f t="shared" si="6"/>
        <v>465</v>
      </c>
      <c r="X32" s="166">
        <v>491</v>
      </c>
      <c r="Y32" s="143"/>
      <c r="Z32" s="165">
        <f t="shared" si="7"/>
        <v>491</v>
      </c>
      <c r="AA32" s="166">
        <v>474</v>
      </c>
      <c r="AB32" s="143"/>
      <c r="AC32" s="165">
        <f t="shared" si="8"/>
        <v>474</v>
      </c>
      <c r="AD32" s="166">
        <v>518</v>
      </c>
      <c r="AE32" s="143"/>
      <c r="AF32" s="165">
        <f t="shared" si="9"/>
        <v>518</v>
      </c>
      <c r="AG32" s="166">
        <v>645</v>
      </c>
      <c r="AH32" s="143"/>
      <c r="AI32" s="165">
        <f t="shared" si="10"/>
        <v>645</v>
      </c>
      <c r="AJ32" s="166">
        <v>495</v>
      </c>
      <c r="AK32" s="143"/>
      <c r="AL32" s="169">
        <f t="shared" si="11"/>
        <v>495</v>
      </c>
      <c r="AM32" s="174">
        <v>6125</v>
      </c>
      <c r="AN32" s="175">
        <v>1881</v>
      </c>
      <c r="AO32" s="140">
        <f t="shared" si="12"/>
        <v>4244</v>
      </c>
    </row>
    <row r="33" spans="1:41" ht="13.5" thickBot="1" x14ac:dyDescent="0.25">
      <c r="A33" t="str">
        <f t="shared" si="13"/>
        <v>Total</v>
      </c>
      <c r="B33" s="157" t="s">
        <v>114</v>
      </c>
      <c r="C33" s="136">
        <v>4744</v>
      </c>
      <c r="D33" s="137">
        <v>4740</v>
      </c>
      <c r="E33" s="137">
        <f t="shared" si="0"/>
        <v>4</v>
      </c>
      <c r="F33" s="137">
        <v>4533</v>
      </c>
      <c r="G33" s="137">
        <v>4534</v>
      </c>
      <c r="H33" s="137">
        <f t="shared" si="1"/>
        <v>-1</v>
      </c>
      <c r="I33" s="137">
        <v>4357</v>
      </c>
      <c r="J33" s="137">
        <v>4354</v>
      </c>
      <c r="K33" s="137">
        <f t="shared" si="2"/>
        <v>3</v>
      </c>
      <c r="L33" s="137">
        <v>4870</v>
      </c>
      <c r="M33" s="137">
        <v>4877</v>
      </c>
      <c r="N33" s="137">
        <f t="shared" si="3"/>
        <v>-7</v>
      </c>
      <c r="O33" s="137">
        <v>14525</v>
      </c>
      <c r="P33" s="137">
        <v>7789</v>
      </c>
      <c r="Q33" s="137">
        <f t="shared" si="4"/>
        <v>6736</v>
      </c>
      <c r="R33" s="137">
        <v>12260</v>
      </c>
      <c r="S33" s="137">
        <v>5045</v>
      </c>
      <c r="T33" s="137">
        <f t="shared" si="5"/>
        <v>7215</v>
      </c>
      <c r="U33" s="137">
        <v>10654</v>
      </c>
      <c r="V33" s="137">
        <v>3175</v>
      </c>
      <c r="W33" s="137">
        <f t="shared" si="6"/>
        <v>7479</v>
      </c>
      <c r="X33" s="137">
        <v>9355</v>
      </c>
      <c r="Y33" s="137">
        <v>1428</v>
      </c>
      <c r="Z33" s="137">
        <f t="shared" si="7"/>
        <v>7927</v>
      </c>
      <c r="AA33" s="137">
        <v>8496</v>
      </c>
      <c r="AB33" s="137">
        <v>509</v>
      </c>
      <c r="AC33" s="137">
        <f t="shared" si="8"/>
        <v>7987</v>
      </c>
      <c r="AD33" s="137">
        <v>7932</v>
      </c>
      <c r="AE33" s="137">
        <v>267</v>
      </c>
      <c r="AF33" s="137">
        <f t="shared" si="9"/>
        <v>7665</v>
      </c>
      <c r="AG33" s="137">
        <v>6063</v>
      </c>
      <c r="AH33" s="137">
        <v>314</v>
      </c>
      <c r="AI33" s="137">
        <f t="shared" si="10"/>
        <v>5749</v>
      </c>
      <c r="AJ33" s="137">
        <v>7011</v>
      </c>
      <c r="AK33" s="137">
        <v>942</v>
      </c>
      <c r="AL33" s="144">
        <f t="shared" si="11"/>
        <v>6069</v>
      </c>
      <c r="AM33" s="176">
        <v>94800</v>
      </c>
      <c r="AN33" s="177">
        <v>37974</v>
      </c>
      <c r="AO33" s="178">
        <f t="shared" si="12"/>
        <v>56826</v>
      </c>
    </row>
    <row r="34" spans="1:41" x14ac:dyDescent="0.2">
      <c r="A34" t="str">
        <f t="shared" si="13"/>
        <v/>
      </c>
    </row>
    <row r="35" spans="1:41" x14ac:dyDescent="0.2">
      <c r="A35" t="str">
        <f t="shared" si="13"/>
        <v/>
      </c>
    </row>
    <row r="36" spans="1:41" x14ac:dyDescent="0.2">
      <c r="A36" t="str">
        <f t="shared" si="13"/>
        <v/>
      </c>
    </row>
    <row r="37" spans="1:41" x14ac:dyDescent="0.2">
      <c r="A37" t="str">
        <f t="shared" si="13"/>
        <v/>
      </c>
    </row>
    <row r="38" spans="1:41" x14ac:dyDescent="0.2">
      <c r="A38" t="str">
        <f t="shared" si="13"/>
        <v/>
      </c>
    </row>
    <row r="39" spans="1:41" x14ac:dyDescent="0.2">
      <c r="A39" t="str">
        <f t="shared" si="13"/>
        <v/>
      </c>
    </row>
    <row r="40" spans="1:41" x14ac:dyDescent="0.2">
      <c r="A40" t="str">
        <f t="shared" si="13"/>
        <v/>
      </c>
    </row>
    <row r="41" spans="1:41" x14ac:dyDescent="0.2">
      <c r="A41" t="str">
        <f t="shared" si="13"/>
        <v/>
      </c>
    </row>
    <row r="42" spans="1:41" x14ac:dyDescent="0.2">
      <c r="A42" t="str">
        <f t="shared" si="13"/>
        <v/>
      </c>
    </row>
    <row r="43" spans="1:41" x14ac:dyDescent="0.2">
      <c r="A43" t="str">
        <f t="shared" si="13"/>
        <v/>
      </c>
    </row>
    <row r="44" spans="1:41" x14ac:dyDescent="0.2">
      <c r="A44" t="str">
        <f t="shared" si="13"/>
        <v/>
      </c>
    </row>
    <row r="45" spans="1:41" x14ac:dyDescent="0.2">
      <c r="A45" t="str">
        <f t="shared" si="13"/>
        <v/>
      </c>
    </row>
    <row r="46" spans="1:41" x14ac:dyDescent="0.2">
      <c r="A46" t="str">
        <f t="shared" si="13"/>
        <v/>
      </c>
    </row>
    <row r="47" spans="1:41" x14ac:dyDescent="0.2">
      <c r="A47" t="str">
        <f t="shared" si="13"/>
        <v/>
      </c>
    </row>
    <row r="48" spans="1:41" x14ac:dyDescent="0.2">
      <c r="A48" t="str">
        <f t="shared" si="13"/>
        <v/>
      </c>
    </row>
    <row r="49" spans="1:1" x14ac:dyDescent="0.2">
      <c r="A49" t="str">
        <f t="shared" si="13"/>
        <v/>
      </c>
    </row>
    <row r="50" spans="1:1" x14ac:dyDescent="0.2">
      <c r="A50" t="str">
        <f t="shared" si="13"/>
        <v/>
      </c>
    </row>
    <row r="51" spans="1:1" x14ac:dyDescent="0.2">
      <c r="A51" t="str">
        <f t="shared" si="13"/>
        <v/>
      </c>
    </row>
    <row r="52" spans="1:1" x14ac:dyDescent="0.2">
      <c r="A52" t="str">
        <f t="shared" si="13"/>
        <v/>
      </c>
    </row>
    <row r="53" spans="1:1" x14ac:dyDescent="0.2">
      <c r="A53" t="str">
        <f t="shared" si="13"/>
        <v/>
      </c>
    </row>
    <row r="54" spans="1:1" x14ac:dyDescent="0.2">
      <c r="A54" t="str">
        <f t="shared" si="13"/>
        <v/>
      </c>
    </row>
    <row r="55" spans="1:1" x14ac:dyDescent="0.2">
      <c r="A55" t="str">
        <f t="shared" si="13"/>
        <v/>
      </c>
    </row>
    <row r="56" spans="1:1" x14ac:dyDescent="0.2">
      <c r="A56" t="str">
        <f t="shared" si="13"/>
        <v/>
      </c>
    </row>
    <row r="57" spans="1:1" x14ac:dyDescent="0.2">
      <c r="A57" t="str">
        <f t="shared" si="13"/>
        <v/>
      </c>
    </row>
    <row r="58" spans="1:1" x14ac:dyDescent="0.2">
      <c r="A58" t="str">
        <f t="shared" si="13"/>
        <v/>
      </c>
    </row>
    <row r="59" spans="1:1" x14ac:dyDescent="0.2">
      <c r="A59" t="str">
        <f t="shared" si="13"/>
        <v/>
      </c>
    </row>
    <row r="60" spans="1:1" x14ac:dyDescent="0.2">
      <c r="A60" t="str">
        <f t="shared" si="13"/>
        <v/>
      </c>
    </row>
    <row r="61" spans="1:1" x14ac:dyDescent="0.2">
      <c r="A61" t="str">
        <f t="shared" si="13"/>
        <v/>
      </c>
    </row>
    <row r="62" spans="1:1" x14ac:dyDescent="0.2">
      <c r="A62" t="str">
        <f t="shared" si="13"/>
        <v/>
      </c>
    </row>
    <row r="63" spans="1:1" x14ac:dyDescent="0.2">
      <c r="A63" t="str">
        <f t="shared" si="13"/>
        <v/>
      </c>
    </row>
    <row r="64" spans="1:1" x14ac:dyDescent="0.2">
      <c r="A64" t="str">
        <f t="shared" si="13"/>
        <v/>
      </c>
    </row>
    <row r="65" spans="1:1" x14ac:dyDescent="0.2">
      <c r="A65" t="str">
        <f t="shared" si="13"/>
        <v/>
      </c>
    </row>
    <row r="66" spans="1:1" x14ac:dyDescent="0.2">
      <c r="A66" t="str">
        <f t="shared" si="13"/>
        <v/>
      </c>
    </row>
  </sheetData>
  <mergeCells count="14">
    <mergeCell ref="AJ4:AL4"/>
    <mergeCell ref="AM4:AO4"/>
    <mergeCell ref="L4:N4"/>
    <mergeCell ref="U4:W4"/>
    <mergeCell ref="X4:Z4"/>
    <mergeCell ref="AA4:AC4"/>
    <mergeCell ref="B1:AI1"/>
    <mergeCell ref="O4:Q4"/>
    <mergeCell ref="R4:T4"/>
    <mergeCell ref="C4:E4"/>
    <mergeCell ref="F4:H4"/>
    <mergeCell ref="I4:K4"/>
    <mergeCell ref="AD4:AF4"/>
    <mergeCell ref="AG4:AI4"/>
  </mergeCells>
  <phoneticPr fontId="1" type="noConversion"/>
  <pageMargins left="0.78740157499999996" right="0.78740157499999996" top="0.984251969" bottom="0.984251969" header="0.4921259845" footer="0.4921259845"/>
  <pageSetup paperSize="9" scale="98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:N48"/>
  <sheetViews>
    <sheetView workbookViewId="0">
      <selection activeCell="I9" sqref="I9"/>
    </sheetView>
  </sheetViews>
  <sheetFormatPr baseColWidth="10" defaultRowHeight="12.75" x14ac:dyDescent="0.2"/>
  <cols>
    <col min="1" max="1" width="8" bestFit="1" customWidth="1"/>
    <col min="2" max="13" width="14.5703125" bestFit="1" customWidth="1"/>
    <col min="14" max="14" width="19.140625" bestFit="1" customWidth="1"/>
    <col min="15" max="15" width="11.140625" bestFit="1" customWidth="1"/>
    <col min="16" max="16" width="6.42578125" bestFit="1" customWidth="1"/>
    <col min="17" max="17" width="7.5703125" bestFit="1" customWidth="1"/>
    <col min="18" max="18" width="11.140625" bestFit="1" customWidth="1"/>
    <col min="19" max="19" width="6.42578125" bestFit="1" customWidth="1"/>
    <col min="20" max="20" width="7.5703125" bestFit="1" customWidth="1"/>
    <col min="21" max="21" width="11.140625" bestFit="1" customWidth="1"/>
    <col min="22" max="22" width="5.42578125" bestFit="1" customWidth="1"/>
    <col min="23" max="23" width="7.5703125" bestFit="1" customWidth="1"/>
    <col min="24" max="24" width="11.140625" bestFit="1" customWidth="1"/>
    <col min="25" max="25" width="5.42578125" bestFit="1" customWidth="1"/>
    <col min="26" max="26" width="7.5703125" bestFit="1" customWidth="1"/>
    <col min="27" max="27" width="11.140625" bestFit="1" customWidth="1"/>
    <col min="28" max="28" width="5.42578125" bestFit="1" customWidth="1"/>
    <col min="29" max="29" width="7.5703125" bestFit="1" customWidth="1"/>
    <col min="30" max="30" width="11.140625" bestFit="1" customWidth="1"/>
    <col min="31" max="31" width="5.42578125" bestFit="1" customWidth="1"/>
    <col min="32" max="32" width="7.5703125" bestFit="1" customWidth="1"/>
    <col min="33" max="33" width="11.140625" bestFit="1" customWidth="1"/>
    <col min="34" max="34" width="5.42578125" bestFit="1" customWidth="1"/>
    <col min="35" max="35" width="7.5703125" bestFit="1" customWidth="1"/>
    <col min="36" max="36" width="11.140625" bestFit="1" customWidth="1"/>
    <col min="37" max="37" width="5.42578125" bestFit="1" customWidth="1"/>
    <col min="38" max="38" width="9.85546875" bestFit="1" customWidth="1"/>
    <col min="39" max="39" width="14.7109375" bestFit="1" customWidth="1"/>
    <col min="40" max="40" width="6.5703125" bestFit="1" customWidth="1"/>
  </cols>
  <sheetData>
    <row r="5" spans="1:14" ht="13.5" thickBot="1" x14ac:dyDescent="0.25">
      <c r="B5" s="76" t="s">
        <v>109</v>
      </c>
    </row>
    <row r="6" spans="1:14" x14ac:dyDescent="0.2">
      <c r="B6" s="29">
        <v>1</v>
      </c>
      <c r="C6" s="30">
        <v>2</v>
      </c>
      <c r="D6" s="30">
        <v>3</v>
      </c>
      <c r="E6" s="30">
        <v>4</v>
      </c>
      <c r="F6" s="30">
        <v>5</v>
      </c>
      <c r="G6" s="30">
        <v>6</v>
      </c>
      <c r="H6" s="30">
        <v>7</v>
      </c>
      <c r="I6" s="30">
        <v>8</v>
      </c>
      <c r="J6" s="30">
        <v>9</v>
      </c>
      <c r="K6" s="30">
        <v>10</v>
      </c>
      <c r="L6" s="30">
        <v>11</v>
      </c>
      <c r="M6" s="32">
        <v>12</v>
      </c>
      <c r="N6" s="77" t="s">
        <v>114</v>
      </c>
    </row>
    <row r="7" spans="1:14" ht="13.5" thickBot="1" x14ac:dyDescent="0.25">
      <c r="A7" s="76" t="s">
        <v>108</v>
      </c>
      <c r="B7" s="35" t="s">
        <v>4</v>
      </c>
      <c r="C7" s="36" t="s">
        <v>4</v>
      </c>
      <c r="D7" s="36" t="s">
        <v>4</v>
      </c>
      <c r="E7" s="36" t="s">
        <v>4</v>
      </c>
      <c r="F7" s="36" t="s">
        <v>4</v>
      </c>
      <c r="G7" s="36" t="s">
        <v>4</v>
      </c>
      <c r="H7" s="36" t="s">
        <v>4</v>
      </c>
      <c r="I7" s="36" t="s">
        <v>4</v>
      </c>
      <c r="J7" s="36" t="s">
        <v>4</v>
      </c>
      <c r="K7" s="36" t="s">
        <v>4</v>
      </c>
      <c r="L7" s="36" t="s">
        <v>4</v>
      </c>
      <c r="M7" s="37" t="s">
        <v>4</v>
      </c>
      <c r="N7" s="78" t="s">
        <v>4</v>
      </c>
    </row>
    <row r="8" spans="1:14" x14ac:dyDescent="0.2">
      <c r="A8" s="31">
        <v>22</v>
      </c>
      <c r="B8" s="41"/>
      <c r="C8" s="42"/>
      <c r="D8" s="42"/>
      <c r="E8" s="42"/>
      <c r="F8" s="42"/>
      <c r="G8" s="42">
        <v>7</v>
      </c>
      <c r="H8" s="42"/>
      <c r="I8" s="42"/>
      <c r="J8" s="42"/>
      <c r="K8" s="42"/>
      <c r="L8" s="42"/>
      <c r="M8" s="45"/>
      <c r="N8" s="58">
        <v>7</v>
      </c>
    </row>
    <row r="9" spans="1:14" x14ac:dyDescent="0.2">
      <c r="A9" s="28">
        <v>24</v>
      </c>
      <c r="B9" s="43"/>
      <c r="C9" s="44"/>
      <c r="D9" s="44"/>
      <c r="E9" s="44"/>
      <c r="F9" s="44"/>
      <c r="G9" s="44"/>
      <c r="H9" s="44"/>
      <c r="I9" s="44">
        <v>1</v>
      </c>
      <c r="J9" s="44"/>
      <c r="K9" s="44"/>
      <c r="L9" s="44"/>
      <c r="M9" s="46"/>
      <c r="N9" s="59">
        <v>1</v>
      </c>
    </row>
    <row r="10" spans="1:14" x14ac:dyDescent="0.2">
      <c r="A10" s="28">
        <v>25</v>
      </c>
      <c r="B10" s="43"/>
      <c r="C10" s="44"/>
      <c r="D10" s="44"/>
      <c r="E10" s="44"/>
      <c r="F10" s="44">
        <v>5</v>
      </c>
      <c r="G10" s="44"/>
      <c r="H10" s="44">
        <v>2</v>
      </c>
      <c r="I10" s="44">
        <v>6</v>
      </c>
      <c r="J10" s="44">
        <v>9</v>
      </c>
      <c r="K10" s="44">
        <v>2</v>
      </c>
      <c r="L10" s="44"/>
      <c r="M10" s="46"/>
      <c r="N10" s="59">
        <v>24</v>
      </c>
    </row>
    <row r="11" spans="1:14" x14ac:dyDescent="0.2">
      <c r="A11" s="28">
        <v>26</v>
      </c>
      <c r="B11" s="43"/>
      <c r="C11" s="44"/>
      <c r="D11" s="44"/>
      <c r="E11" s="44"/>
      <c r="F11" s="44">
        <v>1</v>
      </c>
      <c r="G11" s="44">
        <v>15</v>
      </c>
      <c r="H11" s="44"/>
      <c r="I11" s="44"/>
      <c r="J11" s="44"/>
      <c r="K11" s="44"/>
      <c r="L11" s="44"/>
      <c r="M11" s="46"/>
      <c r="N11" s="59">
        <v>16</v>
      </c>
    </row>
    <row r="12" spans="1:14" x14ac:dyDescent="0.2">
      <c r="A12" s="28">
        <v>31</v>
      </c>
      <c r="B12" s="43"/>
      <c r="C12" s="44"/>
      <c r="D12" s="44"/>
      <c r="E12" s="44"/>
      <c r="F12" s="44"/>
      <c r="G12" s="44">
        <v>1</v>
      </c>
      <c r="H12" s="44"/>
      <c r="I12" s="44"/>
      <c r="J12" s="44"/>
      <c r="K12" s="44"/>
      <c r="L12" s="44"/>
      <c r="M12" s="46"/>
      <c r="N12" s="59">
        <v>1</v>
      </c>
    </row>
    <row r="13" spans="1:14" x14ac:dyDescent="0.2">
      <c r="A13" s="28">
        <v>32</v>
      </c>
      <c r="B13" s="43"/>
      <c r="C13" s="44"/>
      <c r="D13" s="44"/>
      <c r="E13" s="44"/>
      <c r="F13" s="44"/>
      <c r="G13" s="44"/>
      <c r="H13" s="44"/>
      <c r="I13" s="44"/>
      <c r="J13" s="44"/>
      <c r="K13" s="44">
        <v>1</v>
      </c>
      <c r="L13" s="44"/>
      <c r="M13" s="46"/>
      <c r="N13" s="59">
        <v>1</v>
      </c>
    </row>
    <row r="14" spans="1:14" x14ac:dyDescent="0.2">
      <c r="A14" s="28">
        <v>42</v>
      </c>
      <c r="B14" s="43"/>
      <c r="C14" s="44"/>
      <c r="D14" s="44"/>
      <c r="E14" s="44"/>
      <c r="F14" s="44"/>
      <c r="G14" s="44"/>
      <c r="H14" s="44">
        <v>20</v>
      </c>
      <c r="I14" s="44"/>
      <c r="J14" s="44"/>
      <c r="K14" s="44"/>
      <c r="L14" s="44"/>
      <c r="M14" s="46"/>
      <c r="N14" s="59">
        <v>20</v>
      </c>
    </row>
    <row r="15" spans="1:14" x14ac:dyDescent="0.2">
      <c r="A15" s="28">
        <v>45</v>
      </c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6"/>
      <c r="N15" s="59"/>
    </row>
    <row r="16" spans="1:14" x14ac:dyDescent="0.2">
      <c r="A16" s="28">
        <v>51</v>
      </c>
      <c r="B16" s="43"/>
      <c r="C16" s="44"/>
      <c r="D16" s="44"/>
      <c r="E16" s="44"/>
      <c r="F16" s="44">
        <v>2</v>
      </c>
      <c r="G16" s="44"/>
      <c r="H16" s="44">
        <v>1</v>
      </c>
      <c r="I16" s="44">
        <v>1</v>
      </c>
      <c r="J16" s="44">
        <v>6</v>
      </c>
      <c r="K16" s="44"/>
      <c r="L16" s="44">
        <v>2</v>
      </c>
      <c r="M16" s="46"/>
      <c r="N16" s="59">
        <v>12</v>
      </c>
    </row>
    <row r="17" spans="1:14" x14ac:dyDescent="0.2">
      <c r="A17" s="28">
        <v>54</v>
      </c>
      <c r="B17" s="43"/>
      <c r="C17" s="44"/>
      <c r="D17" s="44"/>
      <c r="E17" s="44"/>
      <c r="F17" s="44">
        <v>1</v>
      </c>
      <c r="G17" s="44">
        <v>6</v>
      </c>
      <c r="H17" s="44"/>
      <c r="I17" s="44"/>
      <c r="J17" s="44"/>
      <c r="K17" s="44"/>
      <c r="L17" s="44"/>
      <c r="M17" s="46"/>
      <c r="N17" s="59">
        <v>7</v>
      </c>
    </row>
    <row r="18" spans="1:14" x14ac:dyDescent="0.2">
      <c r="A18" s="28">
        <v>55</v>
      </c>
      <c r="B18" s="43"/>
      <c r="C18" s="44"/>
      <c r="D18" s="44"/>
      <c r="E18" s="44"/>
      <c r="F18" s="44"/>
      <c r="G18" s="44"/>
      <c r="H18" s="44">
        <v>1</v>
      </c>
      <c r="I18" s="44"/>
      <c r="J18" s="44"/>
      <c r="K18" s="44"/>
      <c r="L18" s="44"/>
      <c r="M18" s="46"/>
      <c r="N18" s="59">
        <v>1</v>
      </c>
    </row>
    <row r="19" spans="1:14" x14ac:dyDescent="0.2">
      <c r="A19" s="28">
        <v>64</v>
      </c>
      <c r="B19" s="43"/>
      <c r="C19" s="44"/>
      <c r="D19" s="44"/>
      <c r="E19" s="44"/>
      <c r="F19" s="44">
        <v>5</v>
      </c>
      <c r="G19" s="44"/>
      <c r="H19" s="44"/>
      <c r="I19" s="44">
        <v>13</v>
      </c>
      <c r="J19" s="44"/>
      <c r="K19" s="44">
        <v>3</v>
      </c>
      <c r="L19" s="44">
        <v>13</v>
      </c>
      <c r="M19" s="46"/>
      <c r="N19" s="59">
        <v>34</v>
      </c>
    </row>
    <row r="20" spans="1:14" x14ac:dyDescent="0.2">
      <c r="A20" s="28">
        <v>71</v>
      </c>
      <c r="B20" s="43">
        <v>2</v>
      </c>
      <c r="C20" s="44"/>
      <c r="D20" s="44"/>
      <c r="E20" s="44"/>
      <c r="F20" s="44"/>
      <c r="G20" s="44"/>
      <c r="H20" s="44"/>
      <c r="I20" s="44"/>
      <c r="J20" s="44">
        <v>10</v>
      </c>
      <c r="K20" s="44"/>
      <c r="L20" s="44">
        <v>4</v>
      </c>
      <c r="M20" s="46"/>
      <c r="N20" s="59">
        <v>16</v>
      </c>
    </row>
    <row r="21" spans="1:14" x14ac:dyDescent="0.2">
      <c r="A21" s="28">
        <v>1205</v>
      </c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6"/>
      <c r="N21" s="59"/>
    </row>
    <row r="22" spans="1:14" x14ac:dyDescent="0.2">
      <c r="A22" s="28">
        <v>1450</v>
      </c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6"/>
      <c r="N22" s="59"/>
    </row>
    <row r="23" spans="1:14" x14ac:dyDescent="0.2">
      <c r="A23" s="28">
        <v>1704</v>
      </c>
      <c r="B23" s="43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6"/>
      <c r="N23" s="59"/>
    </row>
    <row r="24" spans="1:14" x14ac:dyDescent="0.2">
      <c r="A24" s="28">
        <v>1730</v>
      </c>
      <c r="B24" s="43"/>
      <c r="C24" s="44"/>
      <c r="D24" s="44"/>
      <c r="E24" s="44"/>
      <c r="F24" s="44"/>
      <c r="G24" s="44"/>
      <c r="H24" s="44">
        <v>1</v>
      </c>
      <c r="I24" s="44"/>
      <c r="J24" s="44"/>
      <c r="K24" s="44"/>
      <c r="L24" s="44"/>
      <c r="M24" s="46"/>
      <c r="N24" s="59">
        <v>1</v>
      </c>
    </row>
    <row r="25" spans="1:14" x14ac:dyDescent="0.2">
      <c r="A25" s="28">
        <v>1747</v>
      </c>
      <c r="B25" s="43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6"/>
      <c r="N25" s="59"/>
    </row>
    <row r="26" spans="1:14" x14ac:dyDescent="0.2">
      <c r="A26" s="28">
        <v>1763</v>
      </c>
      <c r="B26" s="43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6"/>
      <c r="N26" s="59"/>
    </row>
    <row r="27" spans="1:14" x14ac:dyDescent="0.2">
      <c r="A27" s="28">
        <v>1803</v>
      </c>
      <c r="B27" s="43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6"/>
      <c r="N27" s="59"/>
    </row>
    <row r="28" spans="1:14" x14ac:dyDescent="0.2">
      <c r="A28" s="28">
        <v>1815</v>
      </c>
      <c r="B28" s="43"/>
      <c r="C28" s="44"/>
      <c r="D28" s="44"/>
      <c r="E28" s="44"/>
      <c r="F28" s="44">
        <v>1</v>
      </c>
      <c r="G28" s="44"/>
      <c r="H28" s="44">
        <v>1</v>
      </c>
      <c r="I28" s="44"/>
      <c r="J28" s="44"/>
      <c r="K28" s="44"/>
      <c r="L28" s="44"/>
      <c r="M28" s="46"/>
      <c r="N28" s="59">
        <v>2</v>
      </c>
    </row>
    <row r="29" spans="1:14" x14ac:dyDescent="0.2">
      <c r="A29" s="28">
        <v>1822</v>
      </c>
      <c r="B29" s="43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6"/>
      <c r="N29" s="59"/>
    </row>
    <row r="30" spans="1:14" x14ac:dyDescent="0.2">
      <c r="A30" s="28">
        <v>1907</v>
      </c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6"/>
      <c r="N30" s="59"/>
    </row>
    <row r="31" spans="1:14" x14ac:dyDescent="0.2">
      <c r="A31" s="28">
        <v>1980</v>
      </c>
      <c r="B31" s="43"/>
      <c r="C31" s="44"/>
      <c r="D31" s="44"/>
      <c r="E31" s="44"/>
      <c r="F31" s="44"/>
      <c r="G31" s="44"/>
      <c r="H31" s="44"/>
      <c r="I31" s="44">
        <v>4</v>
      </c>
      <c r="J31" s="44"/>
      <c r="K31" s="44"/>
      <c r="L31" s="44"/>
      <c r="M31" s="46"/>
      <c r="N31" s="59">
        <v>4</v>
      </c>
    </row>
    <row r="32" spans="1:14" x14ac:dyDescent="0.2">
      <c r="A32" s="28">
        <v>205</v>
      </c>
      <c r="B32" s="43"/>
      <c r="C32" s="44">
        <v>4</v>
      </c>
      <c r="D32" s="44">
        <v>6</v>
      </c>
      <c r="E32" s="44"/>
      <c r="F32" s="44"/>
      <c r="G32" s="44"/>
      <c r="H32" s="44"/>
      <c r="I32" s="44"/>
      <c r="J32" s="44"/>
      <c r="K32" s="44"/>
      <c r="L32" s="44"/>
      <c r="M32" s="46"/>
      <c r="N32" s="59">
        <v>10</v>
      </c>
    </row>
    <row r="33" spans="1:14" x14ac:dyDescent="0.2">
      <c r="A33" s="28">
        <v>390</v>
      </c>
      <c r="B33" s="43"/>
      <c r="C33" s="44"/>
      <c r="D33" s="44"/>
      <c r="E33" s="44"/>
      <c r="F33" s="44"/>
      <c r="G33" s="44"/>
      <c r="H33" s="44">
        <v>5</v>
      </c>
      <c r="I33" s="44"/>
      <c r="J33" s="44"/>
      <c r="K33" s="44"/>
      <c r="L33" s="44">
        <v>17</v>
      </c>
      <c r="M33" s="46"/>
      <c r="N33" s="59">
        <v>22</v>
      </c>
    </row>
    <row r="34" spans="1:14" x14ac:dyDescent="0.2">
      <c r="A34" s="28">
        <v>450</v>
      </c>
      <c r="B34" s="43"/>
      <c r="C34" s="44"/>
      <c r="D34" s="44"/>
      <c r="E34" s="44"/>
      <c r="F34" s="44">
        <v>1</v>
      </c>
      <c r="G34" s="44"/>
      <c r="H34" s="44"/>
      <c r="I34" s="44">
        <v>5</v>
      </c>
      <c r="J34" s="44">
        <v>7</v>
      </c>
      <c r="K34" s="44">
        <v>7</v>
      </c>
      <c r="L34" s="44"/>
      <c r="M34" s="46"/>
      <c r="N34" s="59">
        <v>20</v>
      </c>
    </row>
    <row r="35" spans="1:14" x14ac:dyDescent="0.2">
      <c r="A35" s="28">
        <v>704</v>
      </c>
      <c r="B35" s="43">
        <v>1</v>
      </c>
      <c r="C35" s="44"/>
      <c r="D35" s="44">
        <v>4</v>
      </c>
      <c r="E35" s="44"/>
      <c r="F35" s="44">
        <v>12</v>
      </c>
      <c r="G35" s="44">
        <v>14</v>
      </c>
      <c r="H35" s="44"/>
      <c r="I35" s="44">
        <v>2</v>
      </c>
      <c r="J35" s="44">
        <v>2</v>
      </c>
      <c r="K35" s="44">
        <v>19</v>
      </c>
      <c r="L35" s="44"/>
      <c r="M35" s="46"/>
      <c r="N35" s="59">
        <v>54</v>
      </c>
    </row>
    <row r="36" spans="1:14" x14ac:dyDescent="0.2">
      <c r="A36" s="28">
        <v>730</v>
      </c>
      <c r="B36" s="43"/>
      <c r="C36" s="44"/>
      <c r="D36" s="44"/>
      <c r="E36" s="44"/>
      <c r="F36" s="44">
        <v>1</v>
      </c>
      <c r="G36" s="44"/>
      <c r="H36" s="44"/>
      <c r="I36" s="44"/>
      <c r="J36" s="44"/>
      <c r="K36" s="44">
        <v>1</v>
      </c>
      <c r="L36" s="44"/>
      <c r="M36" s="46"/>
      <c r="N36" s="59">
        <v>2</v>
      </c>
    </row>
    <row r="37" spans="1:14" x14ac:dyDescent="0.2">
      <c r="A37" s="28">
        <v>747</v>
      </c>
      <c r="B37" s="43"/>
      <c r="C37" s="44">
        <v>1</v>
      </c>
      <c r="D37" s="44">
        <v>9</v>
      </c>
      <c r="E37" s="44"/>
      <c r="F37" s="44">
        <v>11</v>
      </c>
      <c r="G37" s="44">
        <v>3</v>
      </c>
      <c r="H37" s="44">
        <v>2</v>
      </c>
      <c r="I37" s="44">
        <v>1</v>
      </c>
      <c r="J37" s="44">
        <v>2</v>
      </c>
      <c r="K37" s="44"/>
      <c r="L37" s="44">
        <v>2</v>
      </c>
      <c r="M37" s="46">
        <v>2</v>
      </c>
      <c r="N37" s="59">
        <v>33</v>
      </c>
    </row>
    <row r="38" spans="1:14" x14ac:dyDescent="0.2">
      <c r="A38" s="28">
        <v>763</v>
      </c>
      <c r="B38" s="43">
        <v>1</v>
      </c>
      <c r="C38" s="44"/>
      <c r="D38" s="44"/>
      <c r="E38" s="44">
        <v>1</v>
      </c>
      <c r="F38" s="44">
        <v>2</v>
      </c>
      <c r="G38" s="44">
        <v>1</v>
      </c>
      <c r="H38" s="44">
        <v>1</v>
      </c>
      <c r="I38" s="44">
        <v>1</v>
      </c>
      <c r="J38" s="44">
        <v>2</v>
      </c>
      <c r="K38" s="44"/>
      <c r="L38" s="44"/>
      <c r="M38" s="46">
        <v>1</v>
      </c>
      <c r="N38" s="59">
        <v>10</v>
      </c>
    </row>
    <row r="39" spans="1:14" x14ac:dyDescent="0.2">
      <c r="A39" s="28">
        <v>803</v>
      </c>
      <c r="B39" s="43"/>
      <c r="C39" s="44"/>
      <c r="D39" s="44"/>
      <c r="E39" s="44"/>
      <c r="F39" s="44">
        <v>1</v>
      </c>
      <c r="G39" s="44"/>
      <c r="H39" s="44"/>
      <c r="I39" s="44"/>
      <c r="J39" s="44"/>
      <c r="K39" s="44"/>
      <c r="L39" s="44"/>
      <c r="M39" s="46"/>
      <c r="N39" s="59">
        <v>1</v>
      </c>
    </row>
    <row r="40" spans="1:14" x14ac:dyDescent="0.2">
      <c r="A40" s="28">
        <v>815</v>
      </c>
      <c r="B40" s="43"/>
      <c r="C40" s="44"/>
      <c r="D40" s="44"/>
      <c r="E40" s="44"/>
      <c r="F40" s="44">
        <v>4</v>
      </c>
      <c r="G40" s="44"/>
      <c r="H40" s="44"/>
      <c r="I40" s="44"/>
      <c r="J40" s="44">
        <v>1</v>
      </c>
      <c r="K40" s="44"/>
      <c r="L40" s="44"/>
      <c r="M40" s="46">
        <v>1</v>
      </c>
      <c r="N40" s="59">
        <v>6</v>
      </c>
    </row>
    <row r="41" spans="1:14" x14ac:dyDescent="0.2">
      <c r="A41" s="28">
        <v>822</v>
      </c>
      <c r="B41" s="43"/>
      <c r="C41" s="44"/>
      <c r="D41" s="44"/>
      <c r="E41" s="44"/>
      <c r="F41" s="44">
        <v>4</v>
      </c>
      <c r="G41" s="44">
        <v>1</v>
      </c>
      <c r="H41" s="44"/>
      <c r="I41" s="44"/>
      <c r="J41" s="44"/>
      <c r="K41" s="44"/>
      <c r="L41" s="44"/>
      <c r="M41" s="46"/>
      <c r="N41" s="59">
        <v>5</v>
      </c>
    </row>
    <row r="42" spans="1:14" x14ac:dyDescent="0.2">
      <c r="A42" s="28">
        <v>907</v>
      </c>
      <c r="B42" s="43"/>
      <c r="C42" s="44"/>
      <c r="D42" s="44"/>
      <c r="E42" s="44"/>
      <c r="F42" s="44">
        <v>2</v>
      </c>
      <c r="G42" s="44">
        <v>1</v>
      </c>
      <c r="H42" s="44">
        <v>4</v>
      </c>
      <c r="I42" s="44"/>
      <c r="J42" s="44"/>
      <c r="K42" s="44"/>
      <c r="L42" s="44"/>
      <c r="M42" s="46"/>
      <c r="N42" s="59">
        <v>7</v>
      </c>
    </row>
    <row r="43" spans="1:14" x14ac:dyDescent="0.2">
      <c r="A43" s="28">
        <v>920</v>
      </c>
      <c r="B43" s="43"/>
      <c r="C43" s="44"/>
      <c r="D43" s="44"/>
      <c r="E43" s="44"/>
      <c r="F43" s="44">
        <v>1</v>
      </c>
      <c r="G43" s="44">
        <v>8</v>
      </c>
      <c r="H43" s="44"/>
      <c r="I43" s="44"/>
      <c r="J43" s="44"/>
      <c r="K43" s="44"/>
      <c r="L43" s="44"/>
      <c r="M43" s="46"/>
      <c r="N43" s="59">
        <v>9</v>
      </c>
    </row>
    <row r="44" spans="1:14" x14ac:dyDescent="0.2">
      <c r="A44" s="28">
        <v>921</v>
      </c>
      <c r="B44" s="43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6"/>
      <c r="N44" s="59"/>
    </row>
    <row r="45" spans="1:14" x14ac:dyDescent="0.2">
      <c r="A45" s="28">
        <v>942</v>
      </c>
      <c r="B45" s="43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6"/>
      <c r="N45" s="59"/>
    </row>
    <row r="46" spans="1:14" x14ac:dyDescent="0.2">
      <c r="A46" s="28">
        <v>962</v>
      </c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6"/>
      <c r="N46" s="59"/>
    </row>
    <row r="47" spans="1:14" ht="13.5" thickBot="1" x14ac:dyDescent="0.25">
      <c r="A47" s="33">
        <v>980</v>
      </c>
      <c r="B47" s="51">
        <v>1</v>
      </c>
      <c r="C47" s="79"/>
      <c r="D47" s="79"/>
      <c r="E47" s="79">
        <v>12</v>
      </c>
      <c r="F47" s="79">
        <v>3</v>
      </c>
      <c r="G47" s="79"/>
      <c r="H47" s="79"/>
      <c r="I47" s="79">
        <v>6</v>
      </c>
      <c r="J47" s="79"/>
      <c r="K47" s="79">
        <v>1</v>
      </c>
      <c r="L47" s="79"/>
      <c r="M47" s="52">
        <v>4</v>
      </c>
      <c r="N47" s="60">
        <v>27</v>
      </c>
    </row>
    <row r="48" spans="1:14" ht="13.5" thickBot="1" x14ac:dyDescent="0.25">
      <c r="A48" s="34" t="s">
        <v>114</v>
      </c>
      <c r="B48" s="55">
        <v>5</v>
      </c>
      <c r="C48" s="57">
        <v>5</v>
      </c>
      <c r="D48" s="57">
        <v>19</v>
      </c>
      <c r="E48" s="57">
        <v>13</v>
      </c>
      <c r="F48" s="57">
        <v>57</v>
      </c>
      <c r="G48" s="57">
        <v>57</v>
      </c>
      <c r="H48" s="57">
        <v>38</v>
      </c>
      <c r="I48" s="57">
        <v>40</v>
      </c>
      <c r="J48" s="57">
        <v>39</v>
      </c>
      <c r="K48" s="57">
        <v>34</v>
      </c>
      <c r="L48" s="57">
        <v>38</v>
      </c>
      <c r="M48" s="56">
        <v>8</v>
      </c>
      <c r="N48" s="80">
        <v>353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110"/>
  <sheetViews>
    <sheetView workbookViewId="0">
      <selection activeCell="C8" sqref="C8"/>
    </sheetView>
  </sheetViews>
  <sheetFormatPr baseColWidth="10" defaultRowHeight="12.75" x14ac:dyDescent="0.2"/>
  <cols>
    <col min="2" max="2" width="8.28515625" bestFit="1" customWidth="1"/>
    <col min="3" max="3" width="15.28515625" bestFit="1" customWidth="1"/>
    <col min="4" max="4" width="14.85546875" bestFit="1" customWidth="1"/>
    <col min="5" max="5" width="16.42578125" bestFit="1" customWidth="1"/>
    <col min="6" max="6" width="14" bestFit="1" customWidth="1"/>
    <col min="7" max="13" width="11.7109375" bestFit="1" customWidth="1"/>
    <col min="14" max="14" width="15.28515625" bestFit="1" customWidth="1"/>
    <col min="15" max="15" width="11.7109375" bestFit="1" customWidth="1"/>
    <col min="16" max="16" width="6.7109375" bestFit="1" customWidth="1"/>
    <col min="17" max="17" width="11.7109375" bestFit="1" customWidth="1"/>
    <col min="18" max="18" width="6.7109375" bestFit="1" customWidth="1"/>
    <col min="19" max="19" width="15.28515625" bestFit="1" customWidth="1"/>
    <col min="20" max="20" width="8.7109375" bestFit="1" customWidth="1"/>
    <col min="21" max="21" width="6.7109375" bestFit="1" customWidth="1"/>
    <col min="22" max="22" width="11.7109375" bestFit="1" customWidth="1"/>
    <col min="23" max="23" width="6.7109375" bestFit="1" customWidth="1"/>
    <col min="24" max="24" width="11.7109375" bestFit="1" customWidth="1"/>
    <col min="25" max="25" width="6.7109375" bestFit="1" customWidth="1"/>
    <col min="26" max="26" width="11.7109375" bestFit="1" customWidth="1"/>
    <col min="27" max="27" width="6.7109375" bestFit="1" customWidth="1"/>
    <col min="28" max="28" width="15.28515625" bestFit="1" customWidth="1"/>
    <col min="29" max="29" width="8.7109375" bestFit="1" customWidth="1"/>
  </cols>
  <sheetData>
    <row r="1" spans="2:14" ht="76.5" customHeight="1" x14ac:dyDescent="0.2">
      <c r="B1" s="101" t="str">
        <f>CONCATENATE("Récaputilatif des stock GN par mois de fabrication sur le crû ",Données!D14," avec comme derniere date de mouvement le "&amp;TEXT(Données!D12,"jj/mm/aaaa"))</f>
        <v>Récaputilatif des stock GN par mois de fabrication sur le crû 2012 avec comme derniere date de mouvement le 27/06/2013</v>
      </c>
      <c r="C1" s="101"/>
      <c r="D1" s="101"/>
      <c r="E1" s="101"/>
      <c r="F1" s="101"/>
      <c r="G1" s="101"/>
      <c r="H1" s="101"/>
      <c r="I1" s="101"/>
    </row>
    <row r="7" spans="2:14" ht="13.5" thickBot="1" x14ac:dyDescent="0.25">
      <c r="F7" s="149" t="s">
        <v>116</v>
      </c>
      <c r="G7" s="149" t="s">
        <v>117</v>
      </c>
    </row>
    <row r="8" spans="2:14" x14ac:dyDescent="0.2">
      <c r="F8" s="114">
        <v>5</v>
      </c>
      <c r="G8" s="115">
        <v>6</v>
      </c>
      <c r="H8" s="115">
        <v>7</v>
      </c>
      <c r="I8" s="115">
        <v>8</v>
      </c>
      <c r="J8" s="115">
        <v>9</v>
      </c>
      <c r="K8" s="115">
        <v>10</v>
      </c>
      <c r="L8" s="115">
        <v>11</v>
      </c>
      <c r="M8" s="116">
        <v>12</v>
      </c>
      <c r="N8" s="125" t="s">
        <v>114</v>
      </c>
    </row>
    <row r="9" spans="2:14" x14ac:dyDescent="0.2">
      <c r="F9" s="117">
        <v>2012</v>
      </c>
      <c r="G9" s="118">
        <v>2012</v>
      </c>
      <c r="H9" s="118">
        <v>2012</v>
      </c>
      <c r="I9" s="118">
        <v>2012</v>
      </c>
      <c r="J9" s="118">
        <v>2012</v>
      </c>
      <c r="K9" s="118">
        <v>2012</v>
      </c>
      <c r="L9" s="118">
        <v>2012</v>
      </c>
      <c r="M9" s="119">
        <v>2012</v>
      </c>
      <c r="N9" s="126"/>
    </row>
    <row r="10" spans="2:14" ht="13.5" thickBot="1" x14ac:dyDescent="0.25">
      <c r="B10" s="149" t="s">
        <v>107</v>
      </c>
      <c r="C10" s="149" t="s">
        <v>108</v>
      </c>
      <c r="D10" s="149" t="s">
        <v>120</v>
      </c>
      <c r="E10" s="149" t="s">
        <v>121</v>
      </c>
      <c r="F10" s="120" t="s">
        <v>2</v>
      </c>
      <c r="G10" s="121" t="s">
        <v>2</v>
      </c>
      <c r="H10" s="121" t="s">
        <v>2</v>
      </c>
      <c r="I10" s="121" t="s">
        <v>2</v>
      </c>
      <c r="J10" s="121" t="s">
        <v>2</v>
      </c>
      <c r="K10" s="121" t="s">
        <v>2</v>
      </c>
      <c r="L10" s="121" t="s">
        <v>2</v>
      </c>
      <c r="M10" s="127" t="s">
        <v>2</v>
      </c>
      <c r="N10" s="129" t="s">
        <v>2</v>
      </c>
    </row>
    <row r="11" spans="2:14" x14ac:dyDescent="0.2">
      <c r="B11" s="114" t="s">
        <v>5</v>
      </c>
      <c r="C11" s="115">
        <v>17</v>
      </c>
      <c r="D11" s="115">
        <v>8</v>
      </c>
      <c r="E11" s="116">
        <v>12</v>
      </c>
      <c r="F11" s="130"/>
      <c r="G11" s="131"/>
      <c r="H11" s="131"/>
      <c r="I11" s="131">
        <v>8</v>
      </c>
      <c r="J11" s="131"/>
      <c r="K11" s="131"/>
      <c r="L11" s="131"/>
      <c r="M11" s="141"/>
      <c r="N11" s="145">
        <v>8</v>
      </c>
    </row>
    <row r="12" spans="2:14" x14ac:dyDescent="0.2">
      <c r="B12" s="117" t="s">
        <v>6</v>
      </c>
      <c r="C12" s="118">
        <v>17</v>
      </c>
      <c r="D12" s="118">
        <v>10</v>
      </c>
      <c r="E12" s="119">
        <v>12</v>
      </c>
      <c r="F12" s="132"/>
      <c r="G12" s="133"/>
      <c r="H12" s="133"/>
      <c r="I12" s="133"/>
      <c r="J12" s="133"/>
      <c r="K12" s="133">
        <v>7</v>
      </c>
      <c r="L12" s="133"/>
      <c r="M12" s="142"/>
      <c r="N12" s="146">
        <v>7</v>
      </c>
    </row>
    <row r="13" spans="2:14" x14ac:dyDescent="0.2">
      <c r="B13" s="117" t="s">
        <v>42</v>
      </c>
      <c r="C13" s="118">
        <v>17</v>
      </c>
      <c r="D13" s="118">
        <v>11</v>
      </c>
      <c r="E13" s="119">
        <v>12</v>
      </c>
      <c r="F13" s="132"/>
      <c r="G13" s="133"/>
      <c r="H13" s="133"/>
      <c r="I13" s="133"/>
      <c r="J13" s="133"/>
      <c r="K13" s="133"/>
      <c r="L13" s="133">
        <v>5</v>
      </c>
      <c r="M13" s="142"/>
      <c r="N13" s="146">
        <v>5</v>
      </c>
    </row>
    <row r="14" spans="2:14" x14ac:dyDescent="0.2">
      <c r="B14" s="117" t="s">
        <v>43</v>
      </c>
      <c r="C14" s="118">
        <v>17</v>
      </c>
      <c r="D14" s="118">
        <v>12</v>
      </c>
      <c r="E14" s="119">
        <v>12</v>
      </c>
      <c r="F14" s="132"/>
      <c r="G14" s="133"/>
      <c r="H14" s="133"/>
      <c r="I14" s="133"/>
      <c r="J14" s="133"/>
      <c r="K14" s="133"/>
      <c r="L14" s="133"/>
      <c r="M14" s="142">
        <v>354</v>
      </c>
      <c r="N14" s="146">
        <v>354</v>
      </c>
    </row>
    <row r="15" spans="2:14" x14ac:dyDescent="0.2">
      <c r="B15" s="117" t="s">
        <v>7</v>
      </c>
      <c r="C15" s="118">
        <v>22</v>
      </c>
      <c r="D15" s="118">
        <v>9</v>
      </c>
      <c r="E15" s="119">
        <v>12</v>
      </c>
      <c r="F15" s="132"/>
      <c r="G15" s="133"/>
      <c r="H15" s="133"/>
      <c r="I15" s="133"/>
      <c r="J15" s="133">
        <v>214</v>
      </c>
      <c r="K15" s="133"/>
      <c r="L15" s="133"/>
      <c r="M15" s="142"/>
      <c r="N15" s="146">
        <v>214</v>
      </c>
    </row>
    <row r="16" spans="2:14" x14ac:dyDescent="0.2">
      <c r="B16" s="117" t="s">
        <v>8</v>
      </c>
      <c r="C16" s="118">
        <v>22</v>
      </c>
      <c r="D16" s="118">
        <v>10</v>
      </c>
      <c r="E16" s="119">
        <v>12</v>
      </c>
      <c r="F16" s="132"/>
      <c r="G16" s="133"/>
      <c r="H16" s="133"/>
      <c r="I16" s="133"/>
      <c r="J16" s="133"/>
      <c r="K16" s="133">
        <v>172</v>
      </c>
      <c r="L16" s="133"/>
      <c r="M16" s="142"/>
      <c r="N16" s="146">
        <v>172</v>
      </c>
    </row>
    <row r="17" spans="2:14" x14ac:dyDescent="0.2">
      <c r="B17" s="117" t="s">
        <v>44</v>
      </c>
      <c r="C17" s="118">
        <v>22</v>
      </c>
      <c r="D17" s="118">
        <v>11</v>
      </c>
      <c r="E17" s="119">
        <v>12</v>
      </c>
      <c r="F17" s="132"/>
      <c r="G17" s="133"/>
      <c r="H17" s="133"/>
      <c r="I17" s="133"/>
      <c r="J17" s="133"/>
      <c r="K17" s="133"/>
      <c r="L17" s="133">
        <v>10</v>
      </c>
      <c r="M17" s="142"/>
      <c r="N17" s="146">
        <v>10</v>
      </c>
    </row>
    <row r="18" spans="2:14" x14ac:dyDescent="0.2">
      <c r="B18" s="117" t="s">
        <v>45</v>
      </c>
      <c r="C18" s="118">
        <v>22</v>
      </c>
      <c r="D18" s="118">
        <v>12</v>
      </c>
      <c r="E18" s="119">
        <v>12</v>
      </c>
      <c r="F18" s="132"/>
      <c r="G18" s="133"/>
      <c r="H18" s="133"/>
      <c r="I18" s="133"/>
      <c r="J18" s="133"/>
      <c r="K18" s="133"/>
      <c r="L18" s="133"/>
      <c r="M18" s="142">
        <v>422</v>
      </c>
      <c r="N18" s="146">
        <v>422</v>
      </c>
    </row>
    <row r="19" spans="2:14" x14ac:dyDescent="0.2">
      <c r="B19" s="117" t="s">
        <v>9</v>
      </c>
      <c r="C19" s="118">
        <v>24</v>
      </c>
      <c r="D19" s="118">
        <v>9</v>
      </c>
      <c r="E19" s="119">
        <v>12</v>
      </c>
      <c r="F19" s="132"/>
      <c r="G19" s="133"/>
      <c r="H19" s="133"/>
      <c r="I19" s="133"/>
      <c r="J19" s="133">
        <v>108</v>
      </c>
      <c r="K19" s="133"/>
      <c r="L19" s="133"/>
      <c r="M19" s="142"/>
      <c r="N19" s="146">
        <v>108</v>
      </c>
    </row>
    <row r="20" spans="2:14" x14ac:dyDescent="0.2">
      <c r="B20" s="117" t="s">
        <v>10</v>
      </c>
      <c r="C20" s="118">
        <v>24</v>
      </c>
      <c r="D20" s="118">
        <v>10</v>
      </c>
      <c r="E20" s="119">
        <v>12</v>
      </c>
      <c r="F20" s="132"/>
      <c r="G20" s="133"/>
      <c r="H20" s="133"/>
      <c r="I20" s="133"/>
      <c r="J20" s="133"/>
      <c r="K20" s="133">
        <v>57</v>
      </c>
      <c r="L20" s="133"/>
      <c r="M20" s="142"/>
      <c r="N20" s="146">
        <v>57</v>
      </c>
    </row>
    <row r="21" spans="2:14" x14ac:dyDescent="0.2">
      <c r="B21" s="117" t="s">
        <v>46</v>
      </c>
      <c r="C21" s="118">
        <v>24</v>
      </c>
      <c r="D21" s="118">
        <v>11</v>
      </c>
      <c r="E21" s="119">
        <v>12</v>
      </c>
      <c r="F21" s="132"/>
      <c r="G21" s="133"/>
      <c r="H21" s="133"/>
      <c r="I21" s="133"/>
      <c r="J21" s="133"/>
      <c r="K21" s="133"/>
      <c r="L21" s="133">
        <v>369</v>
      </c>
      <c r="M21" s="142"/>
      <c r="N21" s="146">
        <v>369</v>
      </c>
    </row>
    <row r="22" spans="2:14" x14ac:dyDescent="0.2">
      <c r="B22" s="117" t="s">
        <v>47</v>
      </c>
      <c r="C22" s="118">
        <v>24</v>
      </c>
      <c r="D22" s="118">
        <v>12</v>
      </c>
      <c r="E22" s="119">
        <v>12</v>
      </c>
      <c r="F22" s="132"/>
      <c r="G22" s="133"/>
      <c r="H22" s="133"/>
      <c r="I22" s="133"/>
      <c r="J22" s="133"/>
      <c r="K22" s="133"/>
      <c r="L22" s="133"/>
      <c r="M22" s="142">
        <v>476</v>
      </c>
      <c r="N22" s="146">
        <v>476</v>
      </c>
    </row>
    <row r="23" spans="2:14" x14ac:dyDescent="0.2">
      <c r="B23" s="117" t="s">
        <v>48</v>
      </c>
      <c r="C23" s="118">
        <v>26</v>
      </c>
      <c r="D23" s="118">
        <v>9</v>
      </c>
      <c r="E23" s="119">
        <v>12</v>
      </c>
      <c r="F23" s="132"/>
      <c r="G23" s="133"/>
      <c r="H23" s="133"/>
      <c r="I23" s="133"/>
      <c r="J23" s="133">
        <v>125</v>
      </c>
      <c r="K23" s="133"/>
      <c r="L23" s="133"/>
      <c r="M23" s="142"/>
      <c r="N23" s="146">
        <v>125</v>
      </c>
    </row>
    <row r="24" spans="2:14" x14ac:dyDescent="0.2">
      <c r="B24" s="117" t="s">
        <v>49</v>
      </c>
      <c r="C24" s="118">
        <v>26</v>
      </c>
      <c r="D24" s="118">
        <v>10</v>
      </c>
      <c r="E24" s="119">
        <v>12</v>
      </c>
      <c r="F24" s="132"/>
      <c r="G24" s="133"/>
      <c r="H24" s="133"/>
      <c r="I24" s="133"/>
      <c r="J24" s="133"/>
      <c r="K24" s="133">
        <v>169</v>
      </c>
      <c r="L24" s="133"/>
      <c r="M24" s="142"/>
      <c r="N24" s="146">
        <v>169</v>
      </c>
    </row>
    <row r="25" spans="2:14" x14ac:dyDescent="0.2">
      <c r="B25" s="117" t="s">
        <v>50</v>
      </c>
      <c r="C25" s="118">
        <v>26</v>
      </c>
      <c r="D25" s="118">
        <v>12</v>
      </c>
      <c r="E25" s="119">
        <v>12</v>
      </c>
      <c r="F25" s="132"/>
      <c r="G25" s="133"/>
      <c r="H25" s="133"/>
      <c r="I25" s="133"/>
      <c r="J25" s="133"/>
      <c r="K25" s="133"/>
      <c r="L25" s="133"/>
      <c r="M25" s="142">
        <v>171</v>
      </c>
      <c r="N25" s="146">
        <v>171</v>
      </c>
    </row>
    <row r="26" spans="2:14" x14ac:dyDescent="0.2">
      <c r="B26" s="117" t="s">
        <v>51</v>
      </c>
      <c r="C26" s="118">
        <v>27</v>
      </c>
      <c r="D26" s="118">
        <v>11</v>
      </c>
      <c r="E26" s="119">
        <v>12</v>
      </c>
      <c r="F26" s="132"/>
      <c r="G26" s="133"/>
      <c r="H26" s="133"/>
      <c r="I26" s="133"/>
      <c r="J26" s="133"/>
      <c r="K26" s="133"/>
      <c r="L26" s="133">
        <v>5</v>
      </c>
      <c r="M26" s="142"/>
      <c r="N26" s="146">
        <v>5</v>
      </c>
    </row>
    <row r="27" spans="2:14" x14ac:dyDescent="0.2">
      <c r="B27" s="117" t="s">
        <v>52</v>
      </c>
      <c r="C27" s="118">
        <v>28</v>
      </c>
      <c r="D27" s="118">
        <v>11</v>
      </c>
      <c r="E27" s="119">
        <v>12</v>
      </c>
      <c r="F27" s="132"/>
      <c r="G27" s="133"/>
      <c r="H27" s="133"/>
      <c r="I27" s="133"/>
      <c r="J27" s="133"/>
      <c r="K27" s="133"/>
      <c r="L27" s="133">
        <v>8</v>
      </c>
      <c r="M27" s="142"/>
      <c r="N27" s="146">
        <v>8</v>
      </c>
    </row>
    <row r="28" spans="2:14" x14ac:dyDescent="0.2">
      <c r="B28" s="117" t="s">
        <v>53</v>
      </c>
      <c r="C28" s="118">
        <v>28</v>
      </c>
      <c r="D28" s="118">
        <v>12</v>
      </c>
      <c r="E28" s="119">
        <v>12</v>
      </c>
      <c r="F28" s="132"/>
      <c r="G28" s="133"/>
      <c r="H28" s="133"/>
      <c r="I28" s="133"/>
      <c r="J28" s="133"/>
      <c r="K28" s="133"/>
      <c r="L28" s="133"/>
      <c r="M28" s="142">
        <v>35</v>
      </c>
      <c r="N28" s="146">
        <v>35</v>
      </c>
    </row>
    <row r="29" spans="2:14" x14ac:dyDescent="0.2">
      <c r="B29" s="117" t="s">
        <v>11</v>
      </c>
      <c r="C29" s="118">
        <v>31</v>
      </c>
      <c r="D29" s="118">
        <v>7</v>
      </c>
      <c r="E29" s="119">
        <v>12</v>
      </c>
      <c r="F29" s="132"/>
      <c r="G29" s="133"/>
      <c r="H29" s="133">
        <v>5</v>
      </c>
      <c r="I29" s="133"/>
      <c r="J29" s="133"/>
      <c r="K29" s="133"/>
      <c r="L29" s="133"/>
      <c r="M29" s="142"/>
      <c r="N29" s="146">
        <v>5</v>
      </c>
    </row>
    <row r="30" spans="2:14" x14ac:dyDescent="0.2">
      <c r="B30" s="117" t="s">
        <v>54</v>
      </c>
      <c r="C30" s="118">
        <v>31</v>
      </c>
      <c r="D30" s="118">
        <v>9</v>
      </c>
      <c r="E30" s="119">
        <v>12</v>
      </c>
      <c r="F30" s="132"/>
      <c r="G30" s="133"/>
      <c r="H30" s="133"/>
      <c r="I30" s="133"/>
      <c r="J30" s="133">
        <v>3</v>
      </c>
      <c r="K30" s="133"/>
      <c r="L30" s="133"/>
      <c r="M30" s="142"/>
      <c r="N30" s="146">
        <v>3</v>
      </c>
    </row>
    <row r="31" spans="2:14" x14ac:dyDescent="0.2">
      <c r="B31" s="117" t="s">
        <v>12</v>
      </c>
      <c r="C31" s="118">
        <v>31</v>
      </c>
      <c r="D31" s="118">
        <v>10</v>
      </c>
      <c r="E31" s="119">
        <v>12</v>
      </c>
      <c r="F31" s="132"/>
      <c r="G31" s="133"/>
      <c r="H31" s="133"/>
      <c r="I31" s="133"/>
      <c r="J31" s="133"/>
      <c r="K31" s="133">
        <v>45</v>
      </c>
      <c r="L31" s="133"/>
      <c r="M31" s="142"/>
      <c r="N31" s="146">
        <v>45</v>
      </c>
    </row>
    <row r="32" spans="2:14" x14ac:dyDescent="0.2">
      <c r="B32" s="117" t="s">
        <v>55</v>
      </c>
      <c r="C32" s="118">
        <v>31</v>
      </c>
      <c r="D32" s="118">
        <v>11</v>
      </c>
      <c r="E32" s="119">
        <v>12</v>
      </c>
      <c r="F32" s="132"/>
      <c r="G32" s="133"/>
      <c r="H32" s="133"/>
      <c r="I32" s="133"/>
      <c r="J32" s="133"/>
      <c r="K32" s="133"/>
      <c r="L32" s="133">
        <v>108</v>
      </c>
      <c r="M32" s="142"/>
      <c r="N32" s="146">
        <v>108</v>
      </c>
    </row>
    <row r="33" spans="2:14" x14ac:dyDescent="0.2">
      <c r="B33" s="117" t="s">
        <v>56</v>
      </c>
      <c r="C33" s="118">
        <v>31</v>
      </c>
      <c r="D33" s="118">
        <v>12</v>
      </c>
      <c r="E33" s="119">
        <v>12</v>
      </c>
      <c r="F33" s="132"/>
      <c r="G33" s="133"/>
      <c r="H33" s="133"/>
      <c r="I33" s="133"/>
      <c r="J33" s="133"/>
      <c r="K33" s="133"/>
      <c r="L33" s="133"/>
      <c r="M33" s="142">
        <v>60</v>
      </c>
      <c r="N33" s="146">
        <v>60</v>
      </c>
    </row>
    <row r="34" spans="2:14" x14ac:dyDescent="0.2">
      <c r="B34" s="117" t="s">
        <v>13</v>
      </c>
      <c r="C34" s="118">
        <v>32</v>
      </c>
      <c r="D34" s="118">
        <v>7</v>
      </c>
      <c r="E34" s="119">
        <v>12</v>
      </c>
      <c r="F34" s="132"/>
      <c r="G34" s="133"/>
      <c r="H34" s="133">
        <v>1</v>
      </c>
      <c r="I34" s="133"/>
      <c r="J34" s="133"/>
      <c r="K34" s="133"/>
      <c r="L34" s="133"/>
      <c r="M34" s="142"/>
      <c r="N34" s="146">
        <v>1</v>
      </c>
    </row>
    <row r="35" spans="2:14" x14ac:dyDescent="0.2">
      <c r="B35" s="117" t="s">
        <v>14</v>
      </c>
      <c r="C35" s="118">
        <v>32</v>
      </c>
      <c r="D35" s="118">
        <v>8</v>
      </c>
      <c r="E35" s="119">
        <v>12</v>
      </c>
      <c r="F35" s="132"/>
      <c r="G35" s="133"/>
      <c r="H35" s="133"/>
      <c r="I35" s="133">
        <v>10</v>
      </c>
      <c r="J35" s="133"/>
      <c r="K35" s="133"/>
      <c r="L35" s="133"/>
      <c r="M35" s="142"/>
      <c r="N35" s="146">
        <v>10</v>
      </c>
    </row>
    <row r="36" spans="2:14" x14ac:dyDescent="0.2">
      <c r="B36" s="117" t="s">
        <v>15</v>
      </c>
      <c r="C36" s="118">
        <v>32</v>
      </c>
      <c r="D36" s="118">
        <v>9</v>
      </c>
      <c r="E36" s="119">
        <v>12</v>
      </c>
      <c r="F36" s="132"/>
      <c r="G36" s="133"/>
      <c r="H36" s="133"/>
      <c r="I36" s="133"/>
      <c r="J36" s="133">
        <v>34</v>
      </c>
      <c r="K36" s="133"/>
      <c r="L36" s="133"/>
      <c r="M36" s="142"/>
      <c r="N36" s="146">
        <v>34</v>
      </c>
    </row>
    <row r="37" spans="2:14" x14ac:dyDescent="0.2">
      <c r="B37" s="117" t="s">
        <v>57</v>
      </c>
      <c r="C37" s="118">
        <v>32</v>
      </c>
      <c r="D37" s="118">
        <v>10</v>
      </c>
      <c r="E37" s="119">
        <v>12</v>
      </c>
      <c r="F37" s="132"/>
      <c r="G37" s="133"/>
      <c r="H37" s="133"/>
      <c r="I37" s="133"/>
      <c r="J37" s="133"/>
      <c r="K37" s="133">
        <v>106</v>
      </c>
      <c r="L37" s="133"/>
      <c r="M37" s="142"/>
      <c r="N37" s="146">
        <v>106</v>
      </c>
    </row>
    <row r="38" spans="2:14" x14ac:dyDescent="0.2">
      <c r="B38" s="117" t="s">
        <v>58</v>
      </c>
      <c r="C38" s="118">
        <v>32</v>
      </c>
      <c r="D38" s="118">
        <v>11</v>
      </c>
      <c r="E38" s="119">
        <v>12</v>
      </c>
      <c r="F38" s="132"/>
      <c r="G38" s="133"/>
      <c r="H38" s="133"/>
      <c r="I38" s="133"/>
      <c r="J38" s="133"/>
      <c r="K38" s="133"/>
      <c r="L38" s="133">
        <v>195</v>
      </c>
      <c r="M38" s="142"/>
      <c r="N38" s="146">
        <v>195</v>
      </c>
    </row>
    <row r="39" spans="2:14" x14ac:dyDescent="0.2">
      <c r="B39" s="117" t="s">
        <v>59</v>
      </c>
      <c r="C39" s="118">
        <v>32</v>
      </c>
      <c r="D39" s="118">
        <v>12</v>
      </c>
      <c r="E39" s="119">
        <v>12</v>
      </c>
      <c r="F39" s="132"/>
      <c r="G39" s="133"/>
      <c r="H39" s="133"/>
      <c r="I39" s="133"/>
      <c r="J39" s="133"/>
      <c r="K39" s="133"/>
      <c r="L39" s="133"/>
      <c r="M39" s="142">
        <v>356</v>
      </c>
      <c r="N39" s="146">
        <v>356</v>
      </c>
    </row>
    <row r="40" spans="2:14" x14ac:dyDescent="0.2">
      <c r="B40" s="117" t="s">
        <v>16</v>
      </c>
      <c r="C40" s="118">
        <v>42</v>
      </c>
      <c r="D40" s="118">
        <v>6</v>
      </c>
      <c r="E40" s="119">
        <v>12</v>
      </c>
      <c r="F40" s="132"/>
      <c r="G40" s="133">
        <v>1</v>
      </c>
      <c r="H40" s="133"/>
      <c r="I40" s="133"/>
      <c r="J40" s="133"/>
      <c r="K40" s="133"/>
      <c r="L40" s="133"/>
      <c r="M40" s="142"/>
      <c r="N40" s="146">
        <v>1</v>
      </c>
    </row>
    <row r="41" spans="2:14" x14ac:dyDescent="0.2">
      <c r="B41" s="117" t="s">
        <v>17</v>
      </c>
      <c r="C41" s="118">
        <v>42</v>
      </c>
      <c r="D41" s="118">
        <v>8</v>
      </c>
      <c r="E41" s="119">
        <v>12</v>
      </c>
      <c r="F41" s="132"/>
      <c r="G41" s="133"/>
      <c r="H41" s="133"/>
      <c r="I41" s="133">
        <v>18</v>
      </c>
      <c r="J41" s="133"/>
      <c r="K41" s="133"/>
      <c r="L41" s="133"/>
      <c r="M41" s="142"/>
      <c r="N41" s="146">
        <v>18</v>
      </c>
    </row>
    <row r="42" spans="2:14" x14ac:dyDescent="0.2">
      <c r="B42" s="117" t="s">
        <v>18</v>
      </c>
      <c r="C42" s="118">
        <v>42</v>
      </c>
      <c r="D42" s="118">
        <v>9</v>
      </c>
      <c r="E42" s="119">
        <v>12</v>
      </c>
      <c r="F42" s="132"/>
      <c r="G42" s="133"/>
      <c r="H42" s="133"/>
      <c r="I42" s="133"/>
      <c r="J42" s="133">
        <v>65</v>
      </c>
      <c r="K42" s="133"/>
      <c r="L42" s="133"/>
      <c r="M42" s="142"/>
      <c r="N42" s="146">
        <v>65</v>
      </c>
    </row>
    <row r="43" spans="2:14" x14ac:dyDescent="0.2">
      <c r="B43" s="117" t="s">
        <v>19</v>
      </c>
      <c r="C43" s="118">
        <v>42</v>
      </c>
      <c r="D43" s="118">
        <v>10</v>
      </c>
      <c r="E43" s="119">
        <v>12</v>
      </c>
      <c r="F43" s="132"/>
      <c r="G43" s="133"/>
      <c r="H43" s="133"/>
      <c r="I43" s="133"/>
      <c r="J43" s="133"/>
      <c r="K43" s="133">
        <v>9</v>
      </c>
      <c r="L43" s="133"/>
      <c r="M43" s="142"/>
      <c r="N43" s="146">
        <v>9</v>
      </c>
    </row>
    <row r="44" spans="2:14" x14ac:dyDescent="0.2">
      <c r="B44" s="117" t="s">
        <v>60</v>
      </c>
      <c r="C44" s="118">
        <v>42</v>
      </c>
      <c r="D44" s="118">
        <v>11</v>
      </c>
      <c r="E44" s="119">
        <v>12</v>
      </c>
      <c r="F44" s="132"/>
      <c r="G44" s="133"/>
      <c r="H44" s="133"/>
      <c r="I44" s="133"/>
      <c r="J44" s="133"/>
      <c r="K44" s="133"/>
      <c r="L44" s="133">
        <v>16</v>
      </c>
      <c r="M44" s="142"/>
      <c r="N44" s="146">
        <v>16</v>
      </c>
    </row>
    <row r="45" spans="2:14" x14ac:dyDescent="0.2">
      <c r="B45" s="117" t="s">
        <v>61</v>
      </c>
      <c r="C45" s="118">
        <v>42</v>
      </c>
      <c r="D45" s="118">
        <v>12</v>
      </c>
      <c r="E45" s="119">
        <v>12</v>
      </c>
      <c r="F45" s="132"/>
      <c r="G45" s="133"/>
      <c r="H45" s="133"/>
      <c r="I45" s="133"/>
      <c r="J45" s="133"/>
      <c r="K45" s="133"/>
      <c r="L45" s="133"/>
      <c r="M45" s="142">
        <v>369</v>
      </c>
      <c r="N45" s="146">
        <v>369</v>
      </c>
    </row>
    <row r="46" spans="2:14" x14ac:dyDescent="0.2">
      <c r="B46" s="117" t="s">
        <v>20</v>
      </c>
      <c r="C46" s="118">
        <v>45</v>
      </c>
      <c r="D46" s="118">
        <v>9</v>
      </c>
      <c r="E46" s="119">
        <v>12</v>
      </c>
      <c r="F46" s="132"/>
      <c r="G46" s="133"/>
      <c r="H46" s="133"/>
      <c r="I46" s="133"/>
      <c r="J46" s="133">
        <v>6</v>
      </c>
      <c r="K46" s="133"/>
      <c r="L46" s="133"/>
      <c r="M46" s="142"/>
      <c r="N46" s="146">
        <v>6</v>
      </c>
    </row>
    <row r="47" spans="2:14" x14ac:dyDescent="0.2">
      <c r="B47" s="117" t="s">
        <v>21</v>
      </c>
      <c r="C47" s="118">
        <v>45</v>
      </c>
      <c r="D47" s="118">
        <v>10</v>
      </c>
      <c r="E47" s="119">
        <v>12</v>
      </c>
      <c r="F47" s="132"/>
      <c r="G47" s="133"/>
      <c r="H47" s="133"/>
      <c r="I47" s="133"/>
      <c r="J47" s="133"/>
      <c r="K47" s="133">
        <v>6</v>
      </c>
      <c r="L47" s="133"/>
      <c r="M47" s="142"/>
      <c r="N47" s="146">
        <v>6</v>
      </c>
    </row>
    <row r="48" spans="2:14" x14ac:dyDescent="0.2">
      <c r="B48" s="117" t="s">
        <v>62</v>
      </c>
      <c r="C48" s="118">
        <v>45</v>
      </c>
      <c r="D48" s="118">
        <v>11</v>
      </c>
      <c r="E48" s="119">
        <v>12</v>
      </c>
      <c r="F48" s="132"/>
      <c r="G48" s="133"/>
      <c r="H48" s="133"/>
      <c r="I48" s="133"/>
      <c r="J48" s="133"/>
      <c r="K48" s="133"/>
      <c r="L48" s="133">
        <v>17</v>
      </c>
      <c r="M48" s="142"/>
      <c r="N48" s="146">
        <v>17</v>
      </c>
    </row>
    <row r="49" spans="2:14" x14ac:dyDescent="0.2">
      <c r="B49" s="117" t="s">
        <v>63</v>
      </c>
      <c r="C49" s="118">
        <v>45</v>
      </c>
      <c r="D49" s="118">
        <v>12</v>
      </c>
      <c r="E49" s="119">
        <v>12</v>
      </c>
      <c r="F49" s="132"/>
      <c r="G49" s="133"/>
      <c r="H49" s="133"/>
      <c r="I49" s="133"/>
      <c r="J49" s="133"/>
      <c r="K49" s="133"/>
      <c r="L49" s="133"/>
      <c r="M49" s="142">
        <v>188</v>
      </c>
      <c r="N49" s="146">
        <v>188</v>
      </c>
    </row>
    <row r="50" spans="2:14" x14ac:dyDescent="0.2">
      <c r="B50" s="117" t="s">
        <v>22</v>
      </c>
      <c r="C50" s="118">
        <v>55</v>
      </c>
      <c r="D50" s="118">
        <v>6</v>
      </c>
      <c r="E50" s="119">
        <v>12</v>
      </c>
      <c r="F50" s="132"/>
      <c r="G50" s="133">
        <v>2</v>
      </c>
      <c r="H50" s="133"/>
      <c r="I50" s="133"/>
      <c r="J50" s="133"/>
      <c r="K50" s="133"/>
      <c r="L50" s="133"/>
      <c r="M50" s="142"/>
      <c r="N50" s="146">
        <v>2</v>
      </c>
    </row>
    <row r="51" spans="2:14" x14ac:dyDescent="0.2">
      <c r="B51" s="117" t="s">
        <v>23</v>
      </c>
      <c r="C51" s="118">
        <v>55</v>
      </c>
      <c r="D51" s="118">
        <v>7</v>
      </c>
      <c r="E51" s="119">
        <v>12</v>
      </c>
      <c r="F51" s="132"/>
      <c r="G51" s="133"/>
      <c r="H51" s="133">
        <v>3</v>
      </c>
      <c r="I51" s="133"/>
      <c r="J51" s="133"/>
      <c r="K51" s="133"/>
      <c r="L51" s="133"/>
      <c r="M51" s="142"/>
      <c r="N51" s="146">
        <v>3</v>
      </c>
    </row>
    <row r="52" spans="2:14" x14ac:dyDescent="0.2">
      <c r="B52" s="117" t="s">
        <v>24</v>
      </c>
      <c r="C52" s="118">
        <v>55</v>
      </c>
      <c r="D52" s="118">
        <v>10</v>
      </c>
      <c r="E52" s="119">
        <v>12</v>
      </c>
      <c r="F52" s="132"/>
      <c r="G52" s="133"/>
      <c r="H52" s="133"/>
      <c r="I52" s="133"/>
      <c r="J52" s="133"/>
      <c r="K52" s="133">
        <v>2</v>
      </c>
      <c r="L52" s="133"/>
      <c r="M52" s="142"/>
      <c r="N52" s="146">
        <v>2</v>
      </c>
    </row>
    <row r="53" spans="2:14" x14ac:dyDescent="0.2">
      <c r="B53" s="117" t="s">
        <v>64</v>
      </c>
      <c r="C53" s="118">
        <v>55</v>
      </c>
      <c r="D53" s="118">
        <v>11</v>
      </c>
      <c r="E53" s="119">
        <v>12</v>
      </c>
      <c r="F53" s="132"/>
      <c r="G53" s="133"/>
      <c r="H53" s="133"/>
      <c r="I53" s="133"/>
      <c r="J53" s="133"/>
      <c r="K53" s="133"/>
      <c r="L53" s="133">
        <v>9</v>
      </c>
      <c r="M53" s="142"/>
      <c r="N53" s="146">
        <v>9</v>
      </c>
    </row>
    <row r="54" spans="2:14" x14ac:dyDescent="0.2">
      <c r="B54" s="117" t="s">
        <v>65</v>
      </c>
      <c r="C54" s="118">
        <v>55</v>
      </c>
      <c r="D54" s="118">
        <v>12</v>
      </c>
      <c r="E54" s="119">
        <v>12</v>
      </c>
      <c r="F54" s="132"/>
      <c r="G54" s="133"/>
      <c r="H54" s="133"/>
      <c r="I54" s="133"/>
      <c r="J54" s="133"/>
      <c r="K54" s="133"/>
      <c r="L54" s="133"/>
      <c r="M54" s="142">
        <v>10</v>
      </c>
      <c r="N54" s="146">
        <v>10</v>
      </c>
    </row>
    <row r="55" spans="2:14" x14ac:dyDescent="0.2">
      <c r="B55" s="117" t="s">
        <v>25</v>
      </c>
      <c r="C55" s="118">
        <v>57</v>
      </c>
      <c r="D55" s="118">
        <v>8</v>
      </c>
      <c r="E55" s="119">
        <v>12</v>
      </c>
      <c r="F55" s="132"/>
      <c r="G55" s="133"/>
      <c r="H55" s="133"/>
      <c r="I55" s="133">
        <v>3</v>
      </c>
      <c r="J55" s="133"/>
      <c r="K55" s="133"/>
      <c r="L55" s="133"/>
      <c r="M55" s="142"/>
      <c r="N55" s="146">
        <v>3</v>
      </c>
    </row>
    <row r="56" spans="2:14" x14ac:dyDescent="0.2">
      <c r="B56" s="117" t="s">
        <v>26</v>
      </c>
      <c r="C56" s="118">
        <v>57</v>
      </c>
      <c r="D56" s="118">
        <v>9</v>
      </c>
      <c r="E56" s="119">
        <v>12</v>
      </c>
      <c r="F56" s="132"/>
      <c r="G56" s="133"/>
      <c r="H56" s="133"/>
      <c r="I56" s="133"/>
      <c r="J56" s="133">
        <v>1</v>
      </c>
      <c r="K56" s="133"/>
      <c r="L56" s="133"/>
      <c r="M56" s="142"/>
      <c r="N56" s="146">
        <v>1</v>
      </c>
    </row>
    <row r="57" spans="2:14" x14ac:dyDescent="0.2">
      <c r="B57" s="117" t="s">
        <v>27</v>
      </c>
      <c r="C57" s="118">
        <v>57</v>
      </c>
      <c r="D57" s="118">
        <v>10</v>
      </c>
      <c r="E57" s="119">
        <v>12</v>
      </c>
      <c r="F57" s="132"/>
      <c r="G57" s="133"/>
      <c r="H57" s="133"/>
      <c r="I57" s="133"/>
      <c r="J57" s="133"/>
      <c r="K57" s="133">
        <v>15</v>
      </c>
      <c r="L57" s="133"/>
      <c r="M57" s="142"/>
      <c r="N57" s="146">
        <v>15</v>
      </c>
    </row>
    <row r="58" spans="2:14" x14ac:dyDescent="0.2">
      <c r="B58" s="117" t="s">
        <v>28</v>
      </c>
      <c r="C58" s="118">
        <v>57</v>
      </c>
      <c r="D58" s="118">
        <v>11</v>
      </c>
      <c r="E58" s="119">
        <v>12</v>
      </c>
      <c r="F58" s="132"/>
      <c r="G58" s="133"/>
      <c r="H58" s="133"/>
      <c r="I58" s="133"/>
      <c r="J58" s="133"/>
      <c r="K58" s="133"/>
      <c r="L58" s="133">
        <v>23</v>
      </c>
      <c r="M58" s="142"/>
      <c r="N58" s="146">
        <v>23</v>
      </c>
    </row>
    <row r="59" spans="2:14" x14ac:dyDescent="0.2">
      <c r="B59" s="117" t="s">
        <v>66</v>
      </c>
      <c r="C59" s="118">
        <v>57</v>
      </c>
      <c r="D59" s="118">
        <v>12</v>
      </c>
      <c r="E59" s="119">
        <v>12</v>
      </c>
      <c r="F59" s="132"/>
      <c r="G59" s="133"/>
      <c r="H59" s="133"/>
      <c r="I59" s="133"/>
      <c r="J59" s="133"/>
      <c r="K59" s="133"/>
      <c r="L59" s="133"/>
      <c r="M59" s="142">
        <v>8</v>
      </c>
      <c r="N59" s="146">
        <v>8</v>
      </c>
    </row>
    <row r="60" spans="2:14" x14ac:dyDescent="0.2">
      <c r="B60" s="117" t="s">
        <v>67</v>
      </c>
      <c r="C60" s="118">
        <v>64</v>
      </c>
      <c r="D60" s="118">
        <v>6</v>
      </c>
      <c r="E60" s="119">
        <v>12</v>
      </c>
      <c r="F60" s="132"/>
      <c r="G60" s="133">
        <v>89</v>
      </c>
      <c r="H60" s="133"/>
      <c r="I60" s="133"/>
      <c r="J60" s="133"/>
      <c r="K60" s="133"/>
      <c r="L60" s="133"/>
      <c r="M60" s="142"/>
      <c r="N60" s="146">
        <v>89</v>
      </c>
    </row>
    <row r="61" spans="2:14" x14ac:dyDescent="0.2">
      <c r="B61" s="117" t="s">
        <v>68</v>
      </c>
      <c r="C61" s="118">
        <v>64</v>
      </c>
      <c r="D61" s="118">
        <v>12</v>
      </c>
      <c r="E61" s="119">
        <v>12</v>
      </c>
      <c r="F61" s="132"/>
      <c r="G61" s="133"/>
      <c r="H61" s="133"/>
      <c r="I61" s="133"/>
      <c r="J61" s="133"/>
      <c r="K61" s="133"/>
      <c r="L61" s="133"/>
      <c r="M61" s="142">
        <v>20</v>
      </c>
      <c r="N61" s="146">
        <v>20</v>
      </c>
    </row>
    <row r="62" spans="2:14" x14ac:dyDescent="0.2">
      <c r="B62" s="117" t="s">
        <v>29</v>
      </c>
      <c r="C62" s="118">
        <v>72</v>
      </c>
      <c r="D62" s="118">
        <v>8</v>
      </c>
      <c r="E62" s="119">
        <v>12</v>
      </c>
      <c r="F62" s="132"/>
      <c r="G62" s="133"/>
      <c r="H62" s="133"/>
      <c r="I62" s="133">
        <v>19</v>
      </c>
      <c r="J62" s="133"/>
      <c r="K62" s="133"/>
      <c r="L62" s="133"/>
      <c r="M62" s="142"/>
      <c r="N62" s="146">
        <v>19</v>
      </c>
    </row>
    <row r="63" spans="2:14" x14ac:dyDescent="0.2">
      <c r="B63" s="117" t="s">
        <v>69</v>
      </c>
      <c r="C63" s="118">
        <v>72</v>
      </c>
      <c r="D63" s="118">
        <v>9</v>
      </c>
      <c r="E63" s="119">
        <v>12</v>
      </c>
      <c r="F63" s="132"/>
      <c r="G63" s="133"/>
      <c r="H63" s="133"/>
      <c r="I63" s="133"/>
      <c r="J63" s="133">
        <v>4</v>
      </c>
      <c r="K63" s="133"/>
      <c r="L63" s="133"/>
      <c r="M63" s="142"/>
      <c r="N63" s="146">
        <v>4</v>
      </c>
    </row>
    <row r="64" spans="2:14" x14ac:dyDescent="0.2">
      <c r="B64" s="117" t="s">
        <v>30</v>
      </c>
      <c r="C64" s="118">
        <v>72</v>
      </c>
      <c r="D64" s="118">
        <v>10</v>
      </c>
      <c r="E64" s="119">
        <v>12</v>
      </c>
      <c r="F64" s="132"/>
      <c r="G64" s="133"/>
      <c r="H64" s="133"/>
      <c r="I64" s="133"/>
      <c r="J64" s="133"/>
      <c r="K64" s="133">
        <v>27</v>
      </c>
      <c r="L64" s="133"/>
      <c r="M64" s="142"/>
      <c r="N64" s="146">
        <v>27</v>
      </c>
    </row>
    <row r="65" spans="2:14" x14ac:dyDescent="0.2">
      <c r="B65" s="117" t="s">
        <v>70</v>
      </c>
      <c r="C65" s="118">
        <v>72</v>
      </c>
      <c r="D65" s="118">
        <v>11</v>
      </c>
      <c r="E65" s="119">
        <v>12</v>
      </c>
      <c r="F65" s="132"/>
      <c r="G65" s="133"/>
      <c r="H65" s="133"/>
      <c r="I65" s="133"/>
      <c r="J65" s="133"/>
      <c r="K65" s="133"/>
      <c r="L65" s="133">
        <v>80</v>
      </c>
      <c r="M65" s="142"/>
      <c r="N65" s="146">
        <v>80</v>
      </c>
    </row>
    <row r="66" spans="2:14" x14ac:dyDescent="0.2">
      <c r="B66" s="117" t="s">
        <v>71</v>
      </c>
      <c r="C66" s="118">
        <v>72</v>
      </c>
      <c r="D66" s="118">
        <v>12</v>
      </c>
      <c r="E66" s="119">
        <v>12</v>
      </c>
      <c r="F66" s="132"/>
      <c r="G66" s="133"/>
      <c r="H66" s="133"/>
      <c r="I66" s="133"/>
      <c r="J66" s="133"/>
      <c r="K66" s="133"/>
      <c r="L66" s="133"/>
      <c r="M66" s="142">
        <v>180</v>
      </c>
      <c r="N66" s="146">
        <v>180</v>
      </c>
    </row>
    <row r="67" spans="2:14" x14ac:dyDescent="0.2">
      <c r="B67" s="117" t="s">
        <v>72</v>
      </c>
      <c r="C67" s="118">
        <v>83</v>
      </c>
      <c r="D67" s="118">
        <v>6</v>
      </c>
      <c r="E67" s="119">
        <v>12</v>
      </c>
      <c r="F67" s="132"/>
      <c r="G67" s="133">
        <v>1</v>
      </c>
      <c r="H67" s="133"/>
      <c r="I67" s="133"/>
      <c r="J67" s="133"/>
      <c r="K67" s="133"/>
      <c r="L67" s="133"/>
      <c r="M67" s="142"/>
      <c r="N67" s="146">
        <v>1</v>
      </c>
    </row>
    <row r="68" spans="2:14" x14ac:dyDescent="0.2">
      <c r="B68" s="117" t="s">
        <v>73</v>
      </c>
      <c r="C68" s="118">
        <v>83</v>
      </c>
      <c r="D68" s="118">
        <v>8</v>
      </c>
      <c r="E68" s="119">
        <v>12</v>
      </c>
      <c r="F68" s="132"/>
      <c r="G68" s="133"/>
      <c r="H68" s="133"/>
      <c r="I68" s="133">
        <v>5</v>
      </c>
      <c r="J68" s="133"/>
      <c r="K68" s="133"/>
      <c r="L68" s="133"/>
      <c r="M68" s="142"/>
      <c r="N68" s="146">
        <v>5</v>
      </c>
    </row>
    <row r="69" spans="2:14" x14ac:dyDescent="0.2">
      <c r="B69" s="117" t="s">
        <v>31</v>
      </c>
      <c r="C69" s="118">
        <v>83</v>
      </c>
      <c r="D69" s="118">
        <v>9</v>
      </c>
      <c r="E69" s="119">
        <v>12</v>
      </c>
      <c r="F69" s="132"/>
      <c r="G69" s="133"/>
      <c r="H69" s="133"/>
      <c r="I69" s="133"/>
      <c r="J69" s="133">
        <v>4</v>
      </c>
      <c r="K69" s="133"/>
      <c r="L69" s="133"/>
      <c r="M69" s="142"/>
      <c r="N69" s="146">
        <v>4</v>
      </c>
    </row>
    <row r="70" spans="2:14" x14ac:dyDescent="0.2">
      <c r="B70" s="117" t="s">
        <v>32</v>
      </c>
      <c r="C70" s="118">
        <v>83</v>
      </c>
      <c r="D70" s="118">
        <v>10</v>
      </c>
      <c r="E70" s="119">
        <v>12</v>
      </c>
      <c r="F70" s="132"/>
      <c r="G70" s="133"/>
      <c r="H70" s="133"/>
      <c r="I70" s="133"/>
      <c r="J70" s="133"/>
      <c r="K70" s="133">
        <v>19</v>
      </c>
      <c r="L70" s="133"/>
      <c r="M70" s="142"/>
      <c r="N70" s="146">
        <v>19</v>
      </c>
    </row>
    <row r="71" spans="2:14" x14ac:dyDescent="0.2">
      <c r="B71" s="117" t="s">
        <v>74</v>
      </c>
      <c r="C71" s="118">
        <v>83</v>
      </c>
      <c r="D71" s="118">
        <v>11</v>
      </c>
      <c r="E71" s="119">
        <v>12</v>
      </c>
      <c r="F71" s="132"/>
      <c r="G71" s="133"/>
      <c r="H71" s="133"/>
      <c r="I71" s="133"/>
      <c r="J71" s="133"/>
      <c r="K71" s="133"/>
      <c r="L71" s="133">
        <v>289</v>
      </c>
      <c r="M71" s="142"/>
      <c r="N71" s="146">
        <v>289</v>
      </c>
    </row>
    <row r="72" spans="2:14" x14ac:dyDescent="0.2">
      <c r="B72" s="117" t="s">
        <v>75</v>
      </c>
      <c r="C72" s="118">
        <v>83</v>
      </c>
      <c r="D72" s="118">
        <v>12</v>
      </c>
      <c r="E72" s="119">
        <v>12</v>
      </c>
      <c r="F72" s="132"/>
      <c r="G72" s="133"/>
      <c r="H72" s="133"/>
      <c r="I72" s="133"/>
      <c r="J72" s="133"/>
      <c r="K72" s="133"/>
      <c r="L72" s="133"/>
      <c r="M72" s="142">
        <v>325</v>
      </c>
      <c r="N72" s="146">
        <v>325</v>
      </c>
    </row>
    <row r="73" spans="2:14" x14ac:dyDescent="0.2">
      <c r="B73" s="117" t="s">
        <v>76</v>
      </c>
      <c r="C73" s="118">
        <v>171</v>
      </c>
      <c r="D73" s="118">
        <v>12</v>
      </c>
      <c r="E73" s="119">
        <v>12</v>
      </c>
      <c r="F73" s="132"/>
      <c r="G73" s="133"/>
      <c r="H73" s="133"/>
      <c r="I73" s="133"/>
      <c r="J73" s="133"/>
      <c r="K73" s="133"/>
      <c r="L73" s="133"/>
      <c r="M73" s="142">
        <v>28</v>
      </c>
      <c r="N73" s="146">
        <v>28</v>
      </c>
    </row>
    <row r="74" spans="2:14" x14ac:dyDescent="0.2">
      <c r="B74" s="117" t="s">
        <v>77</v>
      </c>
      <c r="C74" s="118">
        <v>450</v>
      </c>
      <c r="D74" s="118">
        <v>11</v>
      </c>
      <c r="E74" s="119">
        <v>12</v>
      </c>
      <c r="F74" s="132"/>
      <c r="G74" s="133"/>
      <c r="H74" s="133"/>
      <c r="I74" s="133"/>
      <c r="J74" s="133"/>
      <c r="K74" s="133"/>
      <c r="L74" s="133">
        <v>15</v>
      </c>
      <c r="M74" s="142"/>
      <c r="N74" s="146">
        <v>15</v>
      </c>
    </row>
    <row r="75" spans="2:14" x14ac:dyDescent="0.2">
      <c r="B75" s="117" t="s">
        <v>78</v>
      </c>
      <c r="C75" s="118">
        <v>450</v>
      </c>
      <c r="D75" s="118">
        <v>12</v>
      </c>
      <c r="E75" s="119">
        <v>12</v>
      </c>
      <c r="F75" s="132"/>
      <c r="G75" s="133"/>
      <c r="H75" s="133"/>
      <c r="I75" s="133"/>
      <c r="J75" s="133"/>
      <c r="K75" s="133"/>
      <c r="L75" s="133"/>
      <c r="M75" s="142">
        <v>263</v>
      </c>
      <c r="N75" s="146">
        <v>263</v>
      </c>
    </row>
    <row r="76" spans="2:14" x14ac:dyDescent="0.2">
      <c r="B76" s="117" t="s">
        <v>33</v>
      </c>
      <c r="C76" s="118">
        <v>570</v>
      </c>
      <c r="D76" s="118">
        <v>9</v>
      </c>
      <c r="E76" s="119">
        <v>12</v>
      </c>
      <c r="F76" s="132"/>
      <c r="G76" s="133"/>
      <c r="H76" s="133"/>
      <c r="I76" s="133"/>
      <c r="J76" s="133">
        <v>27</v>
      </c>
      <c r="K76" s="133"/>
      <c r="L76" s="133"/>
      <c r="M76" s="142"/>
      <c r="N76" s="146">
        <v>27</v>
      </c>
    </row>
    <row r="77" spans="2:14" x14ac:dyDescent="0.2">
      <c r="B77" s="117" t="s">
        <v>79</v>
      </c>
      <c r="C77" s="118">
        <v>570</v>
      </c>
      <c r="D77" s="118">
        <v>11</v>
      </c>
      <c r="E77" s="119">
        <v>12</v>
      </c>
      <c r="F77" s="132"/>
      <c r="G77" s="133"/>
      <c r="H77" s="133"/>
      <c r="I77" s="133"/>
      <c r="J77" s="133"/>
      <c r="K77" s="133"/>
      <c r="L77" s="133">
        <v>40</v>
      </c>
      <c r="M77" s="142"/>
      <c r="N77" s="146">
        <v>40</v>
      </c>
    </row>
    <row r="78" spans="2:14" x14ac:dyDescent="0.2">
      <c r="B78" s="117" t="s">
        <v>80</v>
      </c>
      <c r="C78" s="118">
        <v>570</v>
      </c>
      <c r="D78" s="118">
        <v>12</v>
      </c>
      <c r="E78" s="119">
        <v>12</v>
      </c>
      <c r="F78" s="132"/>
      <c r="G78" s="133"/>
      <c r="H78" s="133"/>
      <c r="I78" s="133"/>
      <c r="J78" s="133"/>
      <c r="K78" s="133"/>
      <c r="L78" s="133"/>
      <c r="M78" s="142">
        <v>331</v>
      </c>
      <c r="N78" s="146">
        <v>331</v>
      </c>
    </row>
    <row r="79" spans="2:14" x14ac:dyDescent="0.2">
      <c r="B79" s="117" t="s">
        <v>34</v>
      </c>
      <c r="C79" s="118">
        <v>704</v>
      </c>
      <c r="D79" s="118">
        <v>9</v>
      </c>
      <c r="E79" s="119">
        <v>12</v>
      </c>
      <c r="F79" s="132"/>
      <c r="G79" s="133"/>
      <c r="H79" s="133"/>
      <c r="I79" s="133"/>
      <c r="J79" s="133">
        <v>313</v>
      </c>
      <c r="K79" s="133"/>
      <c r="L79" s="133"/>
      <c r="M79" s="142"/>
      <c r="N79" s="146">
        <v>313</v>
      </c>
    </row>
    <row r="80" spans="2:14" x14ac:dyDescent="0.2">
      <c r="B80" s="117" t="s">
        <v>81</v>
      </c>
      <c r="C80" s="118">
        <v>704</v>
      </c>
      <c r="D80" s="118">
        <v>10</v>
      </c>
      <c r="E80" s="119">
        <v>12</v>
      </c>
      <c r="F80" s="132"/>
      <c r="G80" s="133"/>
      <c r="H80" s="133"/>
      <c r="I80" s="133"/>
      <c r="J80" s="133"/>
      <c r="K80" s="133">
        <v>308</v>
      </c>
      <c r="L80" s="133"/>
      <c r="M80" s="142"/>
      <c r="N80" s="146">
        <v>308</v>
      </c>
    </row>
    <row r="81" spans="2:14" x14ac:dyDescent="0.2">
      <c r="B81" s="117" t="s">
        <v>82</v>
      </c>
      <c r="C81" s="118">
        <v>704</v>
      </c>
      <c r="D81" s="118">
        <v>11</v>
      </c>
      <c r="E81" s="119">
        <v>12</v>
      </c>
      <c r="F81" s="132"/>
      <c r="G81" s="133"/>
      <c r="H81" s="133"/>
      <c r="I81" s="133"/>
      <c r="J81" s="133"/>
      <c r="K81" s="133"/>
      <c r="L81" s="133">
        <v>418</v>
      </c>
      <c r="M81" s="142"/>
      <c r="N81" s="146">
        <v>418</v>
      </c>
    </row>
    <row r="82" spans="2:14" x14ac:dyDescent="0.2">
      <c r="B82" s="117" t="s">
        <v>83</v>
      </c>
      <c r="C82" s="118">
        <v>704</v>
      </c>
      <c r="D82" s="118">
        <v>12</v>
      </c>
      <c r="E82" s="119">
        <v>12</v>
      </c>
      <c r="F82" s="132"/>
      <c r="G82" s="133"/>
      <c r="H82" s="133"/>
      <c r="I82" s="133"/>
      <c r="J82" s="133"/>
      <c r="K82" s="133"/>
      <c r="L82" s="133"/>
      <c r="M82" s="142">
        <v>3</v>
      </c>
      <c r="N82" s="146">
        <v>3</v>
      </c>
    </row>
    <row r="83" spans="2:14" x14ac:dyDescent="0.2">
      <c r="B83" s="117" t="s">
        <v>35</v>
      </c>
      <c r="C83" s="118">
        <v>763</v>
      </c>
      <c r="D83" s="118">
        <v>10</v>
      </c>
      <c r="E83" s="119">
        <v>12</v>
      </c>
      <c r="F83" s="132"/>
      <c r="G83" s="133"/>
      <c r="H83" s="133"/>
      <c r="I83" s="133"/>
      <c r="J83" s="133"/>
      <c r="K83" s="133">
        <v>140</v>
      </c>
      <c r="L83" s="133"/>
      <c r="M83" s="142"/>
      <c r="N83" s="146">
        <v>140</v>
      </c>
    </row>
    <row r="84" spans="2:14" x14ac:dyDescent="0.2">
      <c r="B84" s="117" t="s">
        <v>84</v>
      </c>
      <c r="C84" s="118">
        <v>763</v>
      </c>
      <c r="D84" s="118">
        <v>11</v>
      </c>
      <c r="E84" s="119">
        <v>12</v>
      </c>
      <c r="F84" s="132"/>
      <c r="G84" s="133"/>
      <c r="H84" s="133"/>
      <c r="I84" s="133"/>
      <c r="J84" s="133"/>
      <c r="K84" s="133"/>
      <c r="L84" s="133">
        <v>211</v>
      </c>
      <c r="M84" s="142"/>
      <c r="N84" s="146">
        <v>211</v>
      </c>
    </row>
    <row r="85" spans="2:14" x14ac:dyDescent="0.2">
      <c r="B85" s="117" t="s">
        <v>85</v>
      </c>
      <c r="C85" s="118">
        <v>763</v>
      </c>
      <c r="D85" s="118">
        <v>12</v>
      </c>
      <c r="E85" s="119">
        <v>12</v>
      </c>
      <c r="F85" s="132"/>
      <c r="G85" s="133"/>
      <c r="H85" s="133"/>
      <c r="I85" s="133"/>
      <c r="J85" s="133"/>
      <c r="K85" s="133"/>
      <c r="L85" s="133"/>
      <c r="M85" s="142">
        <v>238</v>
      </c>
      <c r="N85" s="146">
        <v>238</v>
      </c>
    </row>
    <row r="86" spans="2:14" x14ac:dyDescent="0.2">
      <c r="B86" s="117" t="s">
        <v>36</v>
      </c>
      <c r="C86" s="118">
        <v>803</v>
      </c>
      <c r="D86" s="118">
        <v>8</v>
      </c>
      <c r="E86" s="119">
        <v>12</v>
      </c>
      <c r="F86" s="132"/>
      <c r="G86" s="133"/>
      <c r="H86" s="133"/>
      <c r="I86" s="133">
        <v>5</v>
      </c>
      <c r="J86" s="133"/>
      <c r="K86" s="133"/>
      <c r="L86" s="133"/>
      <c r="M86" s="142"/>
      <c r="N86" s="146">
        <v>5</v>
      </c>
    </row>
    <row r="87" spans="2:14" x14ac:dyDescent="0.2">
      <c r="B87" s="117" t="s">
        <v>86</v>
      </c>
      <c r="C87" s="118">
        <v>803</v>
      </c>
      <c r="D87" s="118">
        <v>9</v>
      </c>
      <c r="E87" s="119">
        <v>12</v>
      </c>
      <c r="F87" s="132"/>
      <c r="G87" s="133"/>
      <c r="H87" s="133"/>
      <c r="I87" s="133"/>
      <c r="J87" s="133">
        <v>5</v>
      </c>
      <c r="K87" s="133"/>
      <c r="L87" s="133"/>
      <c r="M87" s="142"/>
      <c r="N87" s="146">
        <v>5</v>
      </c>
    </row>
    <row r="88" spans="2:14" x14ac:dyDescent="0.2">
      <c r="B88" s="117" t="s">
        <v>37</v>
      </c>
      <c r="C88" s="118">
        <v>803</v>
      </c>
      <c r="D88" s="118">
        <v>10</v>
      </c>
      <c r="E88" s="119">
        <v>12</v>
      </c>
      <c r="F88" s="132"/>
      <c r="G88" s="133"/>
      <c r="H88" s="133"/>
      <c r="I88" s="133"/>
      <c r="J88" s="133"/>
      <c r="K88" s="133">
        <v>6</v>
      </c>
      <c r="L88" s="133"/>
      <c r="M88" s="142"/>
      <c r="N88" s="146">
        <v>6</v>
      </c>
    </row>
    <row r="89" spans="2:14" x14ac:dyDescent="0.2">
      <c r="B89" s="117" t="s">
        <v>87</v>
      </c>
      <c r="C89" s="118">
        <v>803</v>
      </c>
      <c r="D89" s="118">
        <v>11</v>
      </c>
      <c r="E89" s="119">
        <v>12</v>
      </c>
      <c r="F89" s="132"/>
      <c r="G89" s="133"/>
      <c r="H89" s="133"/>
      <c r="I89" s="133"/>
      <c r="J89" s="133"/>
      <c r="K89" s="133"/>
      <c r="L89" s="133">
        <v>336</v>
      </c>
      <c r="M89" s="142"/>
      <c r="N89" s="146">
        <v>336</v>
      </c>
    </row>
    <row r="90" spans="2:14" x14ac:dyDescent="0.2">
      <c r="B90" s="117" t="s">
        <v>88</v>
      </c>
      <c r="C90" s="118">
        <v>803</v>
      </c>
      <c r="D90" s="118">
        <v>12</v>
      </c>
      <c r="E90" s="119">
        <v>12</v>
      </c>
      <c r="F90" s="132"/>
      <c r="G90" s="133"/>
      <c r="H90" s="133"/>
      <c r="I90" s="133"/>
      <c r="J90" s="133"/>
      <c r="K90" s="133"/>
      <c r="L90" s="133"/>
      <c r="M90" s="142">
        <v>396</v>
      </c>
      <c r="N90" s="146">
        <v>396</v>
      </c>
    </row>
    <row r="91" spans="2:14" x14ac:dyDescent="0.2">
      <c r="B91" s="117" t="s">
        <v>89</v>
      </c>
      <c r="C91" s="118">
        <v>822</v>
      </c>
      <c r="D91" s="118">
        <v>9</v>
      </c>
      <c r="E91" s="119">
        <v>12</v>
      </c>
      <c r="F91" s="132"/>
      <c r="G91" s="133"/>
      <c r="H91" s="133"/>
      <c r="I91" s="133"/>
      <c r="J91" s="133">
        <v>80</v>
      </c>
      <c r="K91" s="133"/>
      <c r="L91" s="133"/>
      <c r="M91" s="142"/>
      <c r="N91" s="146">
        <v>80</v>
      </c>
    </row>
    <row r="92" spans="2:14" x14ac:dyDescent="0.2">
      <c r="B92" s="117" t="s">
        <v>90</v>
      </c>
      <c r="C92" s="118">
        <v>822</v>
      </c>
      <c r="D92" s="118">
        <v>10</v>
      </c>
      <c r="E92" s="119">
        <v>12</v>
      </c>
      <c r="F92" s="132"/>
      <c r="G92" s="133"/>
      <c r="H92" s="133"/>
      <c r="I92" s="133"/>
      <c r="J92" s="133"/>
      <c r="K92" s="133">
        <v>168</v>
      </c>
      <c r="L92" s="133"/>
      <c r="M92" s="142"/>
      <c r="N92" s="146">
        <v>168</v>
      </c>
    </row>
    <row r="93" spans="2:14" x14ac:dyDescent="0.2">
      <c r="B93" s="117" t="s">
        <v>91</v>
      </c>
      <c r="C93" s="118">
        <v>822</v>
      </c>
      <c r="D93" s="118">
        <v>12</v>
      </c>
      <c r="E93" s="119">
        <v>12</v>
      </c>
      <c r="F93" s="132"/>
      <c r="G93" s="133"/>
      <c r="H93" s="133"/>
      <c r="I93" s="133"/>
      <c r="J93" s="133"/>
      <c r="K93" s="133"/>
      <c r="L93" s="133"/>
      <c r="M93" s="142">
        <v>190</v>
      </c>
      <c r="N93" s="146">
        <v>190</v>
      </c>
    </row>
    <row r="94" spans="2:14" x14ac:dyDescent="0.2">
      <c r="B94" s="117" t="s">
        <v>92</v>
      </c>
      <c r="C94" s="118">
        <v>920</v>
      </c>
      <c r="D94" s="118">
        <v>9</v>
      </c>
      <c r="E94" s="119">
        <v>12</v>
      </c>
      <c r="F94" s="132"/>
      <c r="G94" s="133"/>
      <c r="H94" s="133"/>
      <c r="I94" s="133"/>
      <c r="J94" s="133">
        <v>3</v>
      </c>
      <c r="K94" s="133"/>
      <c r="L94" s="133"/>
      <c r="M94" s="142"/>
      <c r="N94" s="146">
        <v>3</v>
      </c>
    </row>
    <row r="95" spans="2:14" x14ac:dyDescent="0.2">
      <c r="B95" s="117" t="s">
        <v>93</v>
      </c>
      <c r="C95" s="118">
        <v>920</v>
      </c>
      <c r="D95" s="118">
        <v>10</v>
      </c>
      <c r="E95" s="119">
        <v>12</v>
      </c>
      <c r="F95" s="132"/>
      <c r="G95" s="133"/>
      <c r="H95" s="133"/>
      <c r="I95" s="133"/>
      <c r="J95" s="133"/>
      <c r="K95" s="133">
        <v>568</v>
      </c>
      <c r="L95" s="133"/>
      <c r="M95" s="142"/>
      <c r="N95" s="146">
        <v>568</v>
      </c>
    </row>
    <row r="96" spans="2:14" x14ac:dyDescent="0.2">
      <c r="B96" s="117" t="s">
        <v>94</v>
      </c>
      <c r="C96" s="118">
        <v>920</v>
      </c>
      <c r="D96" s="118">
        <v>11</v>
      </c>
      <c r="E96" s="119">
        <v>12</v>
      </c>
      <c r="F96" s="132"/>
      <c r="G96" s="133"/>
      <c r="H96" s="133"/>
      <c r="I96" s="133"/>
      <c r="J96" s="133"/>
      <c r="K96" s="133"/>
      <c r="L96" s="133">
        <v>77</v>
      </c>
      <c r="M96" s="142"/>
      <c r="N96" s="146">
        <v>77</v>
      </c>
    </row>
    <row r="97" spans="2:14" x14ac:dyDescent="0.2">
      <c r="B97" s="117" t="s">
        <v>95</v>
      </c>
      <c r="C97" s="118">
        <v>920</v>
      </c>
      <c r="D97" s="118">
        <v>12</v>
      </c>
      <c r="E97" s="119">
        <v>12</v>
      </c>
      <c r="F97" s="132"/>
      <c r="G97" s="133"/>
      <c r="H97" s="133"/>
      <c r="I97" s="133"/>
      <c r="J97" s="133"/>
      <c r="K97" s="133"/>
      <c r="L97" s="133"/>
      <c r="M97" s="142">
        <v>317</v>
      </c>
      <c r="N97" s="146">
        <v>317</v>
      </c>
    </row>
    <row r="98" spans="2:14" x14ac:dyDescent="0.2">
      <c r="B98" s="117" t="s">
        <v>38</v>
      </c>
      <c r="C98" s="118">
        <v>921</v>
      </c>
      <c r="D98" s="118">
        <v>5</v>
      </c>
      <c r="E98" s="119">
        <v>12</v>
      </c>
      <c r="F98" s="132">
        <v>3</v>
      </c>
      <c r="G98" s="133"/>
      <c r="H98" s="133"/>
      <c r="I98" s="133"/>
      <c r="J98" s="133"/>
      <c r="K98" s="133"/>
      <c r="L98" s="133"/>
      <c r="M98" s="142"/>
      <c r="N98" s="146">
        <v>3</v>
      </c>
    </row>
    <row r="99" spans="2:14" x14ac:dyDescent="0.2">
      <c r="B99" s="117" t="s">
        <v>39</v>
      </c>
      <c r="C99" s="118">
        <v>921</v>
      </c>
      <c r="D99" s="118">
        <v>8</v>
      </c>
      <c r="E99" s="119">
        <v>12</v>
      </c>
      <c r="F99" s="132"/>
      <c r="G99" s="133"/>
      <c r="H99" s="133"/>
      <c r="I99" s="133">
        <v>4</v>
      </c>
      <c r="J99" s="133"/>
      <c r="K99" s="133"/>
      <c r="L99" s="133"/>
      <c r="M99" s="142"/>
      <c r="N99" s="146">
        <v>4</v>
      </c>
    </row>
    <row r="100" spans="2:14" x14ac:dyDescent="0.2">
      <c r="B100" s="117" t="s">
        <v>96</v>
      </c>
      <c r="C100" s="118">
        <v>921</v>
      </c>
      <c r="D100" s="118">
        <v>9</v>
      </c>
      <c r="E100" s="119">
        <v>12</v>
      </c>
      <c r="F100" s="132"/>
      <c r="G100" s="133"/>
      <c r="H100" s="133"/>
      <c r="I100" s="133"/>
      <c r="J100" s="133">
        <v>7</v>
      </c>
      <c r="K100" s="133"/>
      <c r="L100" s="133"/>
      <c r="M100" s="142"/>
      <c r="N100" s="146">
        <v>7</v>
      </c>
    </row>
    <row r="101" spans="2:14" x14ac:dyDescent="0.2">
      <c r="B101" s="117" t="s">
        <v>97</v>
      </c>
      <c r="C101" s="118">
        <v>921</v>
      </c>
      <c r="D101" s="118">
        <v>10</v>
      </c>
      <c r="E101" s="119">
        <v>12</v>
      </c>
      <c r="F101" s="132"/>
      <c r="G101" s="133"/>
      <c r="H101" s="133"/>
      <c r="I101" s="133"/>
      <c r="J101" s="133"/>
      <c r="K101" s="133">
        <v>14</v>
      </c>
      <c r="L101" s="133"/>
      <c r="M101" s="142"/>
      <c r="N101" s="146">
        <v>14</v>
      </c>
    </row>
    <row r="102" spans="2:14" x14ac:dyDescent="0.2">
      <c r="B102" s="117" t="s">
        <v>98</v>
      </c>
      <c r="C102" s="118">
        <v>921</v>
      </c>
      <c r="D102" s="118">
        <v>11</v>
      </c>
      <c r="E102" s="119">
        <v>12</v>
      </c>
      <c r="F102" s="132"/>
      <c r="G102" s="133"/>
      <c r="H102" s="133"/>
      <c r="I102" s="133"/>
      <c r="J102" s="133"/>
      <c r="K102" s="133"/>
      <c r="L102" s="133">
        <v>188</v>
      </c>
      <c r="M102" s="142"/>
      <c r="N102" s="146">
        <v>188</v>
      </c>
    </row>
    <row r="103" spans="2:14" x14ac:dyDescent="0.2">
      <c r="B103" s="117" t="s">
        <v>99</v>
      </c>
      <c r="C103" s="118">
        <v>921</v>
      </c>
      <c r="D103" s="118">
        <v>12</v>
      </c>
      <c r="E103" s="119">
        <v>12</v>
      </c>
      <c r="F103" s="132"/>
      <c r="G103" s="133"/>
      <c r="H103" s="133"/>
      <c r="I103" s="133"/>
      <c r="J103" s="133"/>
      <c r="K103" s="133"/>
      <c r="L103" s="133"/>
      <c r="M103" s="142">
        <v>235</v>
      </c>
      <c r="N103" s="146">
        <v>235</v>
      </c>
    </row>
    <row r="104" spans="2:14" x14ac:dyDescent="0.2">
      <c r="B104" s="117" t="s">
        <v>100</v>
      </c>
      <c r="C104" s="118">
        <v>942</v>
      </c>
      <c r="D104" s="118">
        <v>12</v>
      </c>
      <c r="E104" s="119">
        <v>12</v>
      </c>
      <c r="F104" s="132"/>
      <c r="G104" s="133"/>
      <c r="H104" s="133"/>
      <c r="I104" s="133"/>
      <c r="J104" s="133"/>
      <c r="K104" s="133"/>
      <c r="L104" s="133"/>
      <c r="M104" s="142">
        <v>1</v>
      </c>
      <c r="N104" s="146">
        <v>1</v>
      </c>
    </row>
    <row r="105" spans="2:14" x14ac:dyDescent="0.2">
      <c r="B105" s="117" t="s">
        <v>40</v>
      </c>
      <c r="C105" s="118">
        <v>962</v>
      </c>
      <c r="D105" s="118">
        <v>9</v>
      </c>
      <c r="E105" s="119">
        <v>12</v>
      </c>
      <c r="F105" s="132"/>
      <c r="G105" s="133"/>
      <c r="H105" s="133"/>
      <c r="I105" s="133"/>
      <c r="J105" s="133">
        <v>12</v>
      </c>
      <c r="K105" s="133"/>
      <c r="L105" s="133"/>
      <c r="M105" s="142"/>
      <c r="N105" s="146">
        <v>12</v>
      </c>
    </row>
    <row r="106" spans="2:14" x14ac:dyDescent="0.2">
      <c r="B106" s="117" t="s">
        <v>41</v>
      </c>
      <c r="C106" s="118">
        <v>962</v>
      </c>
      <c r="D106" s="118">
        <v>10</v>
      </c>
      <c r="E106" s="119">
        <v>12</v>
      </c>
      <c r="F106" s="132"/>
      <c r="G106" s="133"/>
      <c r="H106" s="133"/>
      <c r="I106" s="133"/>
      <c r="J106" s="133"/>
      <c r="K106" s="133">
        <v>20</v>
      </c>
      <c r="L106" s="133"/>
      <c r="M106" s="142"/>
      <c r="N106" s="146">
        <v>20</v>
      </c>
    </row>
    <row r="107" spans="2:14" x14ac:dyDescent="0.2">
      <c r="B107" s="117" t="s">
        <v>101</v>
      </c>
      <c r="C107" s="118">
        <v>962</v>
      </c>
      <c r="D107" s="118">
        <v>11</v>
      </c>
      <c r="E107" s="119">
        <v>12</v>
      </c>
      <c r="F107" s="132"/>
      <c r="G107" s="133"/>
      <c r="H107" s="133"/>
      <c r="I107" s="133"/>
      <c r="J107" s="133"/>
      <c r="K107" s="133"/>
      <c r="L107" s="133">
        <v>19</v>
      </c>
      <c r="M107" s="142"/>
      <c r="N107" s="146">
        <v>19</v>
      </c>
    </row>
    <row r="108" spans="2:14" x14ac:dyDescent="0.2">
      <c r="B108" s="117" t="s">
        <v>102</v>
      </c>
      <c r="C108" s="118">
        <v>962</v>
      </c>
      <c r="D108" s="118">
        <v>12</v>
      </c>
      <c r="E108" s="119">
        <v>12</v>
      </c>
      <c r="F108" s="132"/>
      <c r="G108" s="133"/>
      <c r="H108" s="133"/>
      <c r="I108" s="133"/>
      <c r="J108" s="133"/>
      <c r="K108" s="133"/>
      <c r="L108" s="133"/>
      <c r="M108" s="142">
        <v>182</v>
      </c>
      <c r="N108" s="146">
        <v>182</v>
      </c>
    </row>
    <row r="109" spans="2:14" ht="13.5" thickBot="1" x14ac:dyDescent="0.25">
      <c r="B109" s="120" t="s">
        <v>103</v>
      </c>
      <c r="C109" s="121">
        <v>980</v>
      </c>
      <c r="D109" s="121">
        <v>12</v>
      </c>
      <c r="E109" s="127">
        <v>12</v>
      </c>
      <c r="F109" s="134"/>
      <c r="G109" s="135"/>
      <c r="H109" s="135"/>
      <c r="I109" s="135"/>
      <c r="J109" s="135"/>
      <c r="K109" s="135"/>
      <c r="L109" s="135"/>
      <c r="M109" s="143">
        <v>228</v>
      </c>
      <c r="N109" s="147">
        <v>228</v>
      </c>
    </row>
    <row r="110" spans="2:14" ht="13.5" thickBot="1" x14ac:dyDescent="0.25">
      <c r="B110" s="122" t="s">
        <v>114</v>
      </c>
      <c r="C110" s="123"/>
      <c r="D110" s="123"/>
      <c r="E110" s="128"/>
      <c r="F110" s="136">
        <v>3</v>
      </c>
      <c r="G110" s="137">
        <v>93</v>
      </c>
      <c r="H110" s="137">
        <v>9</v>
      </c>
      <c r="I110" s="137">
        <v>72</v>
      </c>
      <c r="J110" s="137">
        <v>1011</v>
      </c>
      <c r="K110" s="137">
        <v>1858</v>
      </c>
      <c r="L110" s="137">
        <v>2438</v>
      </c>
      <c r="M110" s="144">
        <v>5386</v>
      </c>
      <c r="N110" s="148">
        <v>10870</v>
      </c>
    </row>
  </sheetData>
  <mergeCells count="3">
    <mergeCell ref="B1:I1"/>
    <mergeCell ref="B110:E110"/>
    <mergeCell ref="N8:N9"/>
  </mergeCells>
  <phoneticPr fontId="1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AN60"/>
  <sheetViews>
    <sheetView tabSelected="1" workbookViewId="0">
      <selection activeCell="O34" sqref="O34"/>
    </sheetView>
  </sheetViews>
  <sheetFormatPr baseColWidth="10" defaultRowHeight="12.75" x14ac:dyDescent="0.2"/>
  <cols>
    <col min="2" max="2" width="15.85546875" bestFit="1" customWidth="1"/>
    <col min="3" max="3" width="14.5703125" bestFit="1" customWidth="1"/>
    <col min="4" max="4" width="5.42578125" bestFit="1" customWidth="1"/>
    <col min="5" max="5" width="15.85546875" bestFit="1" customWidth="1"/>
    <col min="6" max="6" width="14.5703125" bestFit="1" customWidth="1"/>
    <col min="7" max="7" width="5.42578125" bestFit="1" customWidth="1"/>
    <col min="8" max="8" width="15.85546875" bestFit="1" customWidth="1"/>
    <col min="9" max="9" width="14.5703125" bestFit="1" customWidth="1"/>
    <col min="10" max="10" width="5.42578125" bestFit="1" customWidth="1"/>
    <col min="11" max="11" width="15.85546875" bestFit="1" customWidth="1"/>
    <col min="12" max="12" width="14.5703125" bestFit="1" customWidth="1"/>
    <col min="13" max="13" width="5.42578125" bestFit="1" customWidth="1"/>
    <col min="14" max="14" width="15.85546875" bestFit="1" customWidth="1"/>
    <col min="15" max="15" width="14.5703125" bestFit="1" customWidth="1"/>
    <col min="16" max="16" width="5.42578125" bestFit="1" customWidth="1"/>
    <col min="17" max="17" width="15.85546875" bestFit="1" customWidth="1"/>
    <col min="18" max="18" width="14.5703125" bestFit="1" customWidth="1"/>
    <col min="19" max="19" width="5.42578125" bestFit="1" customWidth="1"/>
    <col min="20" max="20" width="15.85546875" bestFit="1" customWidth="1"/>
    <col min="21" max="21" width="14.5703125" bestFit="1" customWidth="1"/>
    <col min="22" max="22" width="5.42578125" bestFit="1" customWidth="1"/>
    <col min="23" max="23" width="15.85546875" bestFit="1" customWidth="1"/>
    <col min="24" max="24" width="14.5703125" bestFit="1" customWidth="1"/>
    <col min="25" max="25" width="5.42578125" bestFit="1" customWidth="1"/>
    <col min="26" max="26" width="15.85546875" bestFit="1" customWidth="1"/>
    <col min="27" max="27" width="14.5703125" bestFit="1" customWidth="1"/>
    <col min="28" max="28" width="5.42578125" bestFit="1" customWidth="1"/>
    <col min="29" max="29" width="15.85546875" bestFit="1" customWidth="1"/>
    <col min="30" max="30" width="14.5703125" bestFit="1" customWidth="1"/>
    <col min="31" max="31" width="5.42578125" bestFit="1" customWidth="1"/>
    <col min="32" max="32" width="15.85546875" bestFit="1" customWidth="1"/>
    <col min="33" max="33" width="14.5703125" bestFit="1" customWidth="1"/>
    <col min="34" max="34" width="5.42578125" bestFit="1" customWidth="1"/>
    <col min="35" max="35" width="15.85546875" bestFit="1" customWidth="1"/>
    <col min="36" max="36" width="14.5703125" bestFit="1" customWidth="1"/>
    <col min="37" max="37" width="5.42578125" bestFit="1" customWidth="1"/>
    <col min="38" max="38" width="20.7109375" bestFit="1" customWidth="1"/>
    <col min="39" max="39" width="19.140625" bestFit="1" customWidth="1"/>
    <col min="40" max="40" width="6.5703125" bestFit="1" customWidth="1"/>
    <col min="41" max="41" width="15.85546875" bestFit="1" customWidth="1"/>
    <col min="42" max="42" width="14.5703125" bestFit="1" customWidth="1"/>
    <col min="43" max="43" width="9.28515625" bestFit="1" customWidth="1"/>
    <col min="44" max="44" width="6.42578125" bestFit="1" customWidth="1"/>
    <col min="45" max="45" width="15.85546875" bestFit="1" customWidth="1"/>
    <col min="46" max="46" width="14.5703125" bestFit="1" customWidth="1"/>
    <col min="47" max="47" width="9.28515625" bestFit="1" customWidth="1"/>
    <col min="48" max="48" width="6.42578125" bestFit="1" customWidth="1"/>
    <col min="49" max="49" width="15.85546875" bestFit="1" customWidth="1"/>
    <col min="50" max="50" width="14.5703125" bestFit="1" customWidth="1"/>
    <col min="51" max="51" width="9.28515625" bestFit="1" customWidth="1"/>
    <col min="52" max="52" width="6.42578125" bestFit="1" customWidth="1"/>
    <col min="53" max="53" width="15.85546875" bestFit="1" customWidth="1"/>
    <col min="54" max="54" width="14.5703125" bestFit="1" customWidth="1"/>
    <col min="55" max="55" width="9.28515625" bestFit="1" customWidth="1"/>
    <col min="56" max="56" width="6.42578125" bestFit="1" customWidth="1"/>
    <col min="57" max="57" width="15.85546875" bestFit="1" customWidth="1"/>
    <col min="58" max="58" width="14.5703125" bestFit="1" customWidth="1"/>
    <col min="59" max="59" width="9.28515625" bestFit="1" customWidth="1"/>
    <col min="60" max="60" width="6.42578125" bestFit="1" customWidth="1"/>
    <col min="61" max="61" width="15.85546875" bestFit="1" customWidth="1"/>
    <col min="62" max="62" width="14.5703125" bestFit="1" customWidth="1"/>
    <col min="63" max="63" width="9.28515625" bestFit="1" customWidth="1"/>
    <col min="64" max="64" width="6.42578125" bestFit="1" customWidth="1"/>
    <col min="65" max="65" width="15.85546875" bestFit="1" customWidth="1"/>
    <col min="66" max="66" width="14.5703125" bestFit="1" customWidth="1"/>
    <col min="67" max="67" width="9.28515625" bestFit="1" customWidth="1"/>
    <col min="68" max="68" width="6.42578125" bestFit="1" customWidth="1"/>
    <col min="69" max="69" width="20.7109375" bestFit="1" customWidth="1"/>
    <col min="70" max="70" width="19.140625" bestFit="1" customWidth="1"/>
    <col min="71" max="71" width="12" bestFit="1" customWidth="1"/>
    <col min="72" max="72" width="7.5703125" bestFit="1" customWidth="1"/>
  </cols>
  <sheetData>
    <row r="9" spans="1:40" ht="13.5" thickBot="1" x14ac:dyDescent="0.25">
      <c r="B9" s="7" t="s">
        <v>109</v>
      </c>
      <c r="T9" s="7"/>
    </row>
    <row r="10" spans="1:40" x14ac:dyDescent="0.2">
      <c r="B10" s="179">
        <v>1</v>
      </c>
      <c r="C10" s="180"/>
      <c r="D10" s="181"/>
      <c r="E10" s="182">
        <v>2</v>
      </c>
      <c r="F10" s="180"/>
      <c r="G10" s="181"/>
      <c r="H10" s="182">
        <v>3</v>
      </c>
      <c r="I10" s="180"/>
      <c r="J10" s="181"/>
      <c r="K10" s="182">
        <v>4</v>
      </c>
      <c r="L10" s="180"/>
      <c r="M10" s="181"/>
      <c r="N10" s="182">
        <v>5</v>
      </c>
      <c r="O10" s="180"/>
      <c r="P10" s="180"/>
      <c r="Q10" s="182">
        <v>6</v>
      </c>
      <c r="R10" s="180"/>
      <c r="S10" s="180"/>
      <c r="T10" s="179">
        <v>7</v>
      </c>
      <c r="U10" s="180"/>
      <c r="V10" s="181"/>
      <c r="W10" s="182">
        <v>8</v>
      </c>
      <c r="X10" s="180"/>
      <c r="Y10" s="181"/>
      <c r="Z10" s="182">
        <v>9</v>
      </c>
      <c r="AA10" s="180"/>
      <c r="AB10" s="181"/>
      <c r="AC10" s="182">
        <v>10</v>
      </c>
      <c r="AD10" s="180"/>
      <c r="AE10" s="181"/>
      <c r="AF10" s="182">
        <v>11</v>
      </c>
      <c r="AG10" s="180"/>
      <c r="AH10" s="180"/>
      <c r="AI10" s="182">
        <v>12</v>
      </c>
      <c r="AJ10" s="180"/>
      <c r="AK10" s="180"/>
      <c r="AL10" s="109" t="s">
        <v>114</v>
      </c>
      <c r="AM10" s="110"/>
      <c r="AN10" s="111"/>
    </row>
    <row r="11" spans="1:40" ht="13.5" thickBot="1" x14ac:dyDescent="0.25">
      <c r="A11" s="7" t="s">
        <v>115</v>
      </c>
      <c r="B11" s="9" t="s">
        <v>118</v>
      </c>
      <c r="C11" s="10" t="s">
        <v>119</v>
      </c>
      <c r="D11" s="10" t="s">
        <v>110</v>
      </c>
      <c r="E11" s="9" t="s">
        <v>118</v>
      </c>
      <c r="F11" s="10" t="s">
        <v>119</v>
      </c>
      <c r="G11" s="10" t="s">
        <v>110</v>
      </c>
      <c r="H11" s="9" t="s">
        <v>118</v>
      </c>
      <c r="I11" s="10" t="s">
        <v>119</v>
      </c>
      <c r="J11" s="10" t="s">
        <v>110</v>
      </c>
      <c r="K11" s="9" t="s">
        <v>118</v>
      </c>
      <c r="L11" s="10" t="s">
        <v>119</v>
      </c>
      <c r="M11" s="10" t="s">
        <v>110</v>
      </c>
      <c r="N11" s="10" t="s">
        <v>3</v>
      </c>
      <c r="O11" s="10" t="s">
        <v>4</v>
      </c>
      <c r="P11" s="11" t="s">
        <v>110</v>
      </c>
      <c r="Q11" s="10" t="s">
        <v>3</v>
      </c>
      <c r="R11" s="10" t="s">
        <v>4</v>
      </c>
      <c r="S11" s="11" t="s">
        <v>110</v>
      </c>
      <c r="T11" s="9" t="s">
        <v>118</v>
      </c>
      <c r="U11" s="10" t="s">
        <v>119</v>
      </c>
      <c r="V11" s="10" t="s">
        <v>110</v>
      </c>
      <c r="W11" s="9" t="s">
        <v>118</v>
      </c>
      <c r="X11" s="10" t="s">
        <v>119</v>
      </c>
      <c r="Y11" s="10" t="s">
        <v>110</v>
      </c>
      <c r="Z11" s="9" t="s">
        <v>118</v>
      </c>
      <c r="AA11" s="10" t="s">
        <v>119</v>
      </c>
      <c r="AB11" s="10" t="s">
        <v>110</v>
      </c>
      <c r="AC11" s="9" t="s">
        <v>118</v>
      </c>
      <c r="AD11" s="10" t="s">
        <v>119</v>
      </c>
      <c r="AE11" s="10" t="s">
        <v>110</v>
      </c>
      <c r="AF11" s="10" t="s">
        <v>3</v>
      </c>
      <c r="AG11" s="10" t="s">
        <v>4</v>
      </c>
      <c r="AH11" s="11" t="s">
        <v>110</v>
      </c>
      <c r="AI11" s="10" t="s">
        <v>3</v>
      </c>
      <c r="AJ11" s="10" t="s">
        <v>4</v>
      </c>
      <c r="AK11" s="11" t="s">
        <v>110</v>
      </c>
      <c r="AL11" s="12" t="s">
        <v>118</v>
      </c>
      <c r="AM11" s="13" t="s">
        <v>119</v>
      </c>
      <c r="AN11" s="14" t="s">
        <v>110</v>
      </c>
    </row>
    <row r="12" spans="1:40" ht="13.5" thickBot="1" x14ac:dyDescent="0.25">
      <c r="A12" s="8">
        <v>17</v>
      </c>
      <c r="B12" s="96"/>
      <c r="C12" s="97"/>
      <c r="D12" s="23">
        <f t="shared" ref="D12:D27" si="0">B12+C12</f>
        <v>0</v>
      </c>
      <c r="E12" s="98"/>
      <c r="F12" s="97"/>
      <c r="G12" s="23">
        <f t="shared" ref="G12:G27" si="1">E12+F12</f>
        <v>0</v>
      </c>
      <c r="H12" s="98"/>
      <c r="I12" s="97"/>
      <c r="J12" s="23">
        <f t="shared" ref="J12:J27" si="2">H12+I12</f>
        <v>0</v>
      </c>
      <c r="K12" s="98"/>
      <c r="L12" s="97"/>
      <c r="M12" s="23">
        <f t="shared" ref="M12:M27" si="3">K12+L12</f>
        <v>0</v>
      </c>
      <c r="N12" s="98"/>
      <c r="O12" s="97"/>
      <c r="P12" s="24">
        <f t="shared" ref="P12:P27" si="4">N12+8</f>
        <v>8</v>
      </c>
      <c r="Q12" s="98">
        <v>0</v>
      </c>
      <c r="R12" s="97"/>
      <c r="S12" s="24">
        <f t="shared" ref="S12:S27" si="5">Q12+R12</f>
        <v>0</v>
      </c>
      <c r="T12" s="96"/>
      <c r="U12" s="97"/>
      <c r="V12" s="23">
        <f t="shared" ref="V12:V27" si="6">T12+U12</f>
        <v>0</v>
      </c>
      <c r="W12" s="98"/>
      <c r="X12" s="97">
        <v>8</v>
      </c>
      <c r="Y12" s="23">
        <f t="shared" ref="Y12:Y27" si="7">W12+X12</f>
        <v>8</v>
      </c>
      <c r="Z12" s="98"/>
      <c r="AA12" s="97"/>
      <c r="AB12" s="23">
        <f t="shared" ref="AB12:AB27" si="8">Z12+AA12</f>
        <v>0</v>
      </c>
      <c r="AC12" s="98"/>
      <c r="AD12" s="97">
        <v>7</v>
      </c>
      <c r="AE12" s="23">
        <f t="shared" ref="AE12:AE27" si="9">AC12+AD12</f>
        <v>7</v>
      </c>
      <c r="AF12" s="98">
        <v>5</v>
      </c>
      <c r="AG12" s="97"/>
      <c r="AH12" s="24">
        <f t="shared" ref="AH12:AH27" si="10">AF12+AG12</f>
        <v>5</v>
      </c>
      <c r="AI12" s="98"/>
      <c r="AJ12" s="97">
        <v>354</v>
      </c>
      <c r="AK12" s="24">
        <f t="shared" ref="AK12:AK27" si="11">AI12+-AJ12</f>
        <v>-354</v>
      </c>
      <c r="AL12" s="15">
        <f t="shared" ref="AL12:AL27" si="12">B12+E12+H12+K12+N12+Q12+T12+W12+Z12+AC12+AF12+AI12</f>
        <v>5</v>
      </c>
      <c r="AM12" s="15">
        <f t="shared" ref="AM12:AM27" si="13">C12+F12+I12+L12+O12+R12+U12+X12+AA12+AD12+AG12+AJ12</f>
        <v>369</v>
      </c>
      <c r="AN12" s="18">
        <f t="shared" ref="AN12:AN27" si="14">AL12-AM12</f>
        <v>-364</v>
      </c>
    </row>
    <row r="13" spans="1:40" ht="13.5" thickBot="1" x14ac:dyDescent="0.25">
      <c r="A13" s="8">
        <v>22</v>
      </c>
      <c r="B13" s="96"/>
      <c r="C13" s="97"/>
      <c r="D13" s="23"/>
      <c r="E13" s="98"/>
      <c r="F13" s="97"/>
      <c r="G13" s="23"/>
      <c r="H13" s="98"/>
      <c r="I13" s="97"/>
      <c r="J13" s="23"/>
      <c r="K13" s="98"/>
      <c r="L13" s="97"/>
      <c r="M13" s="23"/>
      <c r="N13" s="98"/>
      <c r="O13" s="97"/>
      <c r="P13" s="24"/>
      <c r="Q13" s="98">
        <v>7</v>
      </c>
      <c r="R13" s="97"/>
      <c r="S13" s="24"/>
      <c r="T13" s="96"/>
      <c r="U13" s="97"/>
      <c r="V13" s="23"/>
      <c r="W13" s="98"/>
      <c r="X13" s="97"/>
      <c r="Y13" s="23"/>
      <c r="Z13" s="98"/>
      <c r="AA13" s="97">
        <v>214</v>
      </c>
      <c r="AB13" s="23"/>
      <c r="AC13" s="98"/>
      <c r="AD13" s="97">
        <v>172</v>
      </c>
      <c r="AE13" s="23"/>
      <c r="AF13" s="98"/>
      <c r="AG13" s="97">
        <v>10</v>
      </c>
      <c r="AH13" s="24"/>
      <c r="AI13" s="98"/>
      <c r="AJ13" s="97">
        <v>422</v>
      </c>
      <c r="AK13" s="24"/>
      <c r="AL13" s="15"/>
      <c r="AM13" s="15"/>
      <c r="AN13" s="18"/>
    </row>
    <row r="14" spans="1:40" ht="13.5" thickBot="1" x14ac:dyDescent="0.25">
      <c r="A14" s="8">
        <v>24</v>
      </c>
      <c r="B14" s="96"/>
      <c r="C14" s="97"/>
      <c r="D14" s="23"/>
      <c r="E14" s="98"/>
      <c r="F14" s="97"/>
      <c r="G14" s="23"/>
      <c r="H14" s="98"/>
      <c r="I14" s="97"/>
      <c r="J14" s="23"/>
      <c r="K14" s="98"/>
      <c r="L14" s="97"/>
      <c r="M14" s="23"/>
      <c r="N14" s="98">
        <v>3</v>
      </c>
      <c r="O14" s="97"/>
      <c r="P14" s="24"/>
      <c r="Q14" s="98"/>
      <c r="R14" s="97"/>
      <c r="S14" s="24"/>
      <c r="T14" s="96"/>
      <c r="U14" s="97"/>
      <c r="V14" s="23"/>
      <c r="W14" s="98">
        <v>0</v>
      </c>
      <c r="X14" s="97"/>
      <c r="Y14" s="23"/>
      <c r="Z14" s="98"/>
      <c r="AA14" s="97">
        <v>108</v>
      </c>
      <c r="AB14" s="23"/>
      <c r="AC14" s="98"/>
      <c r="AD14" s="97">
        <v>57</v>
      </c>
      <c r="AE14" s="23"/>
      <c r="AF14" s="98"/>
      <c r="AG14" s="97">
        <v>369</v>
      </c>
      <c r="AH14" s="24"/>
      <c r="AI14" s="98"/>
      <c r="AJ14" s="97">
        <v>476</v>
      </c>
      <c r="AK14" s="24"/>
      <c r="AL14" s="15"/>
      <c r="AM14" s="15"/>
      <c r="AN14" s="18"/>
    </row>
    <row r="15" spans="1:40" ht="13.5" thickBot="1" x14ac:dyDescent="0.25">
      <c r="A15" s="8">
        <f>'mr_Etat des Stocks FSA Sens +'!B7</f>
        <v>25</v>
      </c>
      <c r="B15" s="1">
        <v>0</v>
      </c>
      <c r="C15" s="2"/>
      <c r="D15" s="23">
        <f t="shared" si="0"/>
        <v>0</v>
      </c>
      <c r="E15" s="21">
        <v>0</v>
      </c>
      <c r="F15" s="2"/>
      <c r="G15" s="23">
        <f t="shared" si="1"/>
        <v>0</v>
      </c>
      <c r="H15" s="21">
        <v>0</v>
      </c>
      <c r="I15" s="2"/>
      <c r="J15" s="23">
        <f t="shared" si="2"/>
        <v>0</v>
      </c>
      <c r="K15" s="21">
        <v>0</v>
      </c>
      <c r="L15" s="2"/>
      <c r="M15" s="23">
        <f t="shared" si="3"/>
        <v>0</v>
      </c>
      <c r="N15" s="21"/>
      <c r="O15" s="2"/>
      <c r="P15" s="24">
        <f t="shared" si="4"/>
        <v>8</v>
      </c>
      <c r="Q15" s="21"/>
      <c r="R15" s="2"/>
      <c r="S15" s="24">
        <f t="shared" si="5"/>
        <v>0</v>
      </c>
      <c r="T15" s="1">
        <v>11</v>
      </c>
      <c r="U15" s="2"/>
      <c r="V15" s="23">
        <f t="shared" si="6"/>
        <v>11</v>
      </c>
      <c r="W15" s="21">
        <v>3</v>
      </c>
      <c r="X15" s="2"/>
      <c r="Y15" s="23">
        <f t="shared" si="7"/>
        <v>3</v>
      </c>
      <c r="Z15" s="21"/>
      <c r="AA15" s="2"/>
      <c r="AB15" s="23">
        <f t="shared" si="8"/>
        <v>0</v>
      </c>
      <c r="AC15" s="21">
        <v>0</v>
      </c>
      <c r="AD15" s="2"/>
      <c r="AE15" s="23">
        <f t="shared" si="9"/>
        <v>0</v>
      </c>
      <c r="AF15" s="21">
        <v>2</v>
      </c>
      <c r="AG15" s="2"/>
      <c r="AH15" s="24">
        <f t="shared" si="10"/>
        <v>2</v>
      </c>
      <c r="AI15" s="21"/>
      <c r="AJ15" s="2"/>
      <c r="AK15" s="24">
        <f t="shared" si="11"/>
        <v>0</v>
      </c>
      <c r="AL15" s="15">
        <f t="shared" si="12"/>
        <v>16</v>
      </c>
      <c r="AM15" s="15">
        <f t="shared" si="13"/>
        <v>0</v>
      </c>
      <c r="AN15" s="18">
        <f t="shared" si="14"/>
        <v>16</v>
      </c>
    </row>
    <row r="16" spans="1:40" ht="13.5" thickBot="1" x14ac:dyDescent="0.25">
      <c r="A16" s="8">
        <f>'mr_Etat des Stocks FSA Sens +'!B8</f>
        <v>26</v>
      </c>
      <c r="B16" s="1"/>
      <c r="C16" s="2"/>
      <c r="D16" s="23">
        <f t="shared" si="0"/>
        <v>0</v>
      </c>
      <c r="E16" s="21"/>
      <c r="F16" s="2"/>
      <c r="G16" s="23">
        <f t="shared" si="1"/>
        <v>0</v>
      </c>
      <c r="H16" s="21"/>
      <c r="I16" s="2"/>
      <c r="J16" s="23">
        <f t="shared" si="2"/>
        <v>0</v>
      </c>
      <c r="K16" s="21"/>
      <c r="L16" s="2"/>
      <c r="M16" s="23">
        <f t="shared" si="3"/>
        <v>0</v>
      </c>
      <c r="N16" s="21"/>
      <c r="O16" s="2"/>
      <c r="P16" s="24">
        <f t="shared" si="4"/>
        <v>8</v>
      </c>
      <c r="Q16" s="21">
        <v>47</v>
      </c>
      <c r="R16" s="2"/>
      <c r="S16" s="24">
        <f t="shared" si="5"/>
        <v>47</v>
      </c>
      <c r="T16" s="1">
        <v>3</v>
      </c>
      <c r="U16" s="2"/>
      <c r="V16" s="23">
        <f t="shared" si="6"/>
        <v>3</v>
      </c>
      <c r="W16" s="21"/>
      <c r="X16" s="2"/>
      <c r="Y16" s="23">
        <f t="shared" si="7"/>
        <v>0</v>
      </c>
      <c r="Z16" s="21"/>
      <c r="AA16" s="2"/>
      <c r="AB16" s="23">
        <f t="shared" si="8"/>
        <v>0</v>
      </c>
      <c r="AC16" s="21">
        <v>3</v>
      </c>
      <c r="AD16" s="2"/>
      <c r="AE16" s="23">
        <f t="shared" si="9"/>
        <v>3</v>
      </c>
      <c r="AF16" s="21"/>
      <c r="AG16" s="2"/>
      <c r="AH16" s="24">
        <f t="shared" si="10"/>
        <v>0</v>
      </c>
      <c r="AI16" s="21"/>
      <c r="AJ16" s="2"/>
      <c r="AK16" s="24">
        <f t="shared" si="11"/>
        <v>0</v>
      </c>
      <c r="AL16" s="15">
        <f t="shared" si="12"/>
        <v>53</v>
      </c>
      <c r="AM16" s="15">
        <f t="shared" si="13"/>
        <v>0</v>
      </c>
      <c r="AN16" s="18">
        <f t="shared" si="14"/>
        <v>53</v>
      </c>
    </row>
    <row r="17" spans="1:40" ht="13.5" thickBot="1" x14ac:dyDescent="0.25">
      <c r="A17" s="8">
        <f>'mr_Etat des Stocks FSA Sens +'!B9</f>
        <v>31</v>
      </c>
      <c r="B17" s="1"/>
      <c r="C17" s="2"/>
      <c r="D17" s="23">
        <f t="shared" si="0"/>
        <v>0</v>
      </c>
      <c r="E17" s="21"/>
      <c r="F17" s="2"/>
      <c r="G17" s="23">
        <f t="shared" si="1"/>
        <v>0</v>
      </c>
      <c r="H17" s="21"/>
      <c r="I17" s="2"/>
      <c r="J17" s="23">
        <f t="shared" si="2"/>
        <v>0</v>
      </c>
      <c r="K17" s="21"/>
      <c r="L17" s="2"/>
      <c r="M17" s="23">
        <f t="shared" si="3"/>
        <v>0</v>
      </c>
      <c r="N17" s="21"/>
      <c r="O17" s="2"/>
      <c r="P17" s="24">
        <f t="shared" si="4"/>
        <v>8</v>
      </c>
      <c r="Q17" s="21"/>
      <c r="R17" s="2"/>
      <c r="S17" s="24">
        <f t="shared" si="5"/>
        <v>0</v>
      </c>
      <c r="T17" s="1"/>
      <c r="U17" s="2"/>
      <c r="V17" s="23">
        <f t="shared" si="6"/>
        <v>0</v>
      </c>
      <c r="W17" s="21"/>
      <c r="X17" s="2"/>
      <c r="Y17" s="23">
        <f t="shared" si="7"/>
        <v>0</v>
      </c>
      <c r="Z17" s="21"/>
      <c r="AA17" s="2"/>
      <c r="AB17" s="23">
        <f t="shared" si="8"/>
        <v>0</v>
      </c>
      <c r="AC17" s="21"/>
      <c r="AD17" s="2"/>
      <c r="AE17" s="23">
        <f t="shared" si="9"/>
        <v>0</v>
      </c>
      <c r="AF17" s="21"/>
      <c r="AG17" s="2"/>
      <c r="AH17" s="24">
        <f t="shared" si="10"/>
        <v>0</v>
      </c>
      <c r="AI17" s="21"/>
      <c r="AJ17" s="2"/>
      <c r="AK17" s="24">
        <f t="shared" si="11"/>
        <v>0</v>
      </c>
      <c r="AL17" s="15">
        <f t="shared" si="12"/>
        <v>0</v>
      </c>
      <c r="AM17" s="15">
        <f t="shared" si="13"/>
        <v>0</v>
      </c>
      <c r="AN17" s="18">
        <f t="shared" si="14"/>
        <v>0</v>
      </c>
    </row>
    <row r="18" spans="1:40" ht="13.5" thickBot="1" x14ac:dyDescent="0.25">
      <c r="A18" s="8">
        <f>'mr_Etat des Stocks FSA Sens +'!B10</f>
        <v>42</v>
      </c>
      <c r="B18" s="1"/>
      <c r="C18" s="2"/>
      <c r="D18" s="23">
        <f t="shared" si="0"/>
        <v>0</v>
      </c>
      <c r="E18" s="21"/>
      <c r="F18" s="2"/>
      <c r="G18" s="23">
        <f t="shared" si="1"/>
        <v>0</v>
      </c>
      <c r="H18" s="21"/>
      <c r="I18" s="2"/>
      <c r="J18" s="23">
        <f t="shared" si="2"/>
        <v>0</v>
      </c>
      <c r="K18" s="21"/>
      <c r="L18" s="2"/>
      <c r="M18" s="23">
        <f t="shared" si="3"/>
        <v>0</v>
      </c>
      <c r="N18" s="21"/>
      <c r="O18" s="2"/>
      <c r="P18" s="24">
        <f t="shared" si="4"/>
        <v>8</v>
      </c>
      <c r="Q18" s="21"/>
      <c r="R18" s="2"/>
      <c r="S18" s="24">
        <f t="shared" si="5"/>
        <v>0</v>
      </c>
      <c r="T18" s="1"/>
      <c r="U18" s="2"/>
      <c r="V18" s="23">
        <f t="shared" si="6"/>
        <v>0</v>
      </c>
      <c r="W18" s="21"/>
      <c r="X18" s="2"/>
      <c r="Y18" s="23">
        <f t="shared" si="7"/>
        <v>0</v>
      </c>
      <c r="Z18" s="21"/>
      <c r="AA18" s="2"/>
      <c r="AB18" s="23">
        <f t="shared" si="8"/>
        <v>0</v>
      </c>
      <c r="AC18" s="21"/>
      <c r="AD18" s="2"/>
      <c r="AE18" s="23">
        <f t="shared" si="9"/>
        <v>0</v>
      </c>
      <c r="AF18" s="21"/>
      <c r="AG18" s="2"/>
      <c r="AH18" s="24">
        <f t="shared" si="10"/>
        <v>0</v>
      </c>
      <c r="AI18" s="21"/>
      <c r="AJ18" s="2"/>
      <c r="AK18" s="24">
        <f t="shared" si="11"/>
        <v>0</v>
      </c>
      <c r="AL18" s="15">
        <f t="shared" si="12"/>
        <v>0</v>
      </c>
      <c r="AM18" s="15">
        <f t="shared" si="13"/>
        <v>0</v>
      </c>
      <c r="AN18" s="18">
        <f t="shared" si="14"/>
        <v>0</v>
      </c>
    </row>
    <row r="19" spans="1:40" ht="13.5" thickBot="1" x14ac:dyDescent="0.25">
      <c r="A19" s="8">
        <f>'mr_Etat des Stocks FSA Sens +'!B11</f>
        <v>45</v>
      </c>
      <c r="B19" s="1"/>
      <c r="C19" s="2"/>
      <c r="D19" s="23">
        <f t="shared" si="0"/>
        <v>0</v>
      </c>
      <c r="E19" s="21"/>
      <c r="F19" s="2"/>
      <c r="G19" s="23">
        <f t="shared" si="1"/>
        <v>0</v>
      </c>
      <c r="H19" s="21"/>
      <c r="I19" s="2"/>
      <c r="J19" s="23">
        <f t="shared" si="2"/>
        <v>0</v>
      </c>
      <c r="K19" s="21"/>
      <c r="L19" s="2"/>
      <c r="M19" s="23">
        <f t="shared" si="3"/>
        <v>0</v>
      </c>
      <c r="N19" s="21"/>
      <c r="O19" s="2"/>
      <c r="P19" s="24">
        <f t="shared" si="4"/>
        <v>8</v>
      </c>
      <c r="Q19" s="21"/>
      <c r="R19" s="2"/>
      <c r="S19" s="24">
        <f t="shared" si="5"/>
        <v>0</v>
      </c>
      <c r="T19" s="1"/>
      <c r="U19" s="2"/>
      <c r="V19" s="23">
        <f t="shared" si="6"/>
        <v>0</v>
      </c>
      <c r="W19" s="21"/>
      <c r="X19" s="2"/>
      <c r="Y19" s="23">
        <f t="shared" si="7"/>
        <v>0</v>
      </c>
      <c r="Z19" s="21"/>
      <c r="AA19" s="2"/>
      <c r="AB19" s="23">
        <f t="shared" si="8"/>
        <v>0</v>
      </c>
      <c r="AC19" s="21"/>
      <c r="AD19" s="2"/>
      <c r="AE19" s="23">
        <f t="shared" si="9"/>
        <v>0</v>
      </c>
      <c r="AF19" s="21"/>
      <c r="AG19" s="2"/>
      <c r="AH19" s="24">
        <f t="shared" si="10"/>
        <v>0</v>
      </c>
      <c r="AI19" s="21"/>
      <c r="AJ19" s="2"/>
      <c r="AK19" s="24">
        <f t="shared" si="11"/>
        <v>0</v>
      </c>
      <c r="AL19" s="15">
        <f t="shared" si="12"/>
        <v>0</v>
      </c>
      <c r="AM19" s="15">
        <f t="shared" si="13"/>
        <v>0</v>
      </c>
      <c r="AN19" s="18">
        <f t="shared" si="14"/>
        <v>0</v>
      </c>
    </row>
    <row r="20" spans="1:40" ht="13.5" thickBot="1" x14ac:dyDescent="0.25">
      <c r="A20" s="8">
        <f>'mr_Etat des Stocks FSA Sens +'!B12</f>
        <v>51</v>
      </c>
      <c r="B20" s="1"/>
      <c r="C20" s="2"/>
      <c r="D20" s="23">
        <f t="shared" si="0"/>
        <v>0</v>
      </c>
      <c r="E20" s="21"/>
      <c r="F20" s="2"/>
      <c r="G20" s="23">
        <f t="shared" si="1"/>
        <v>0</v>
      </c>
      <c r="H20" s="21"/>
      <c r="I20" s="2"/>
      <c r="J20" s="23">
        <f t="shared" si="2"/>
        <v>0</v>
      </c>
      <c r="K20" s="21"/>
      <c r="L20" s="2"/>
      <c r="M20" s="23">
        <f t="shared" si="3"/>
        <v>0</v>
      </c>
      <c r="N20" s="21"/>
      <c r="O20" s="2"/>
      <c r="P20" s="24">
        <f t="shared" si="4"/>
        <v>8</v>
      </c>
      <c r="Q20" s="21"/>
      <c r="R20" s="2"/>
      <c r="S20" s="24">
        <f t="shared" si="5"/>
        <v>0</v>
      </c>
      <c r="T20" s="1"/>
      <c r="U20" s="2"/>
      <c r="V20" s="23">
        <f t="shared" si="6"/>
        <v>0</v>
      </c>
      <c r="W20" s="21"/>
      <c r="X20" s="2"/>
      <c r="Y20" s="23">
        <f t="shared" si="7"/>
        <v>0</v>
      </c>
      <c r="Z20" s="21"/>
      <c r="AA20" s="2"/>
      <c r="AB20" s="23">
        <f t="shared" si="8"/>
        <v>0</v>
      </c>
      <c r="AC20" s="21"/>
      <c r="AD20" s="2"/>
      <c r="AE20" s="23">
        <f t="shared" si="9"/>
        <v>0</v>
      </c>
      <c r="AF20" s="21"/>
      <c r="AG20" s="2"/>
      <c r="AH20" s="24">
        <f t="shared" si="10"/>
        <v>0</v>
      </c>
      <c r="AI20" s="21"/>
      <c r="AJ20" s="2"/>
      <c r="AK20" s="24">
        <f t="shared" si="11"/>
        <v>0</v>
      </c>
      <c r="AL20" s="15">
        <f t="shared" si="12"/>
        <v>0</v>
      </c>
      <c r="AM20" s="15">
        <f t="shared" si="13"/>
        <v>0</v>
      </c>
      <c r="AN20" s="18">
        <f t="shared" si="14"/>
        <v>0</v>
      </c>
    </row>
    <row r="21" spans="1:40" ht="13.5" thickBot="1" x14ac:dyDescent="0.25">
      <c r="A21" s="8">
        <f>'mr_Etat des Stocks FSA Sens +'!B13</f>
        <v>54</v>
      </c>
      <c r="B21" s="1"/>
      <c r="C21" s="2"/>
      <c r="D21" s="23">
        <f t="shared" si="0"/>
        <v>0</v>
      </c>
      <c r="E21" s="21"/>
      <c r="F21" s="2"/>
      <c r="G21" s="23">
        <f t="shared" si="1"/>
        <v>0</v>
      </c>
      <c r="H21" s="21"/>
      <c r="I21" s="2"/>
      <c r="J21" s="23">
        <f t="shared" si="2"/>
        <v>0</v>
      </c>
      <c r="K21" s="21"/>
      <c r="L21" s="2"/>
      <c r="M21" s="23">
        <f t="shared" si="3"/>
        <v>0</v>
      </c>
      <c r="N21" s="21"/>
      <c r="O21" s="2"/>
      <c r="P21" s="24">
        <f t="shared" si="4"/>
        <v>8</v>
      </c>
      <c r="Q21" s="21"/>
      <c r="R21" s="2"/>
      <c r="S21" s="24">
        <f t="shared" si="5"/>
        <v>0</v>
      </c>
      <c r="T21" s="1"/>
      <c r="U21" s="2"/>
      <c r="V21" s="23">
        <f t="shared" si="6"/>
        <v>0</v>
      </c>
      <c r="W21" s="21"/>
      <c r="X21" s="2"/>
      <c r="Y21" s="23">
        <f t="shared" si="7"/>
        <v>0</v>
      </c>
      <c r="Z21" s="21"/>
      <c r="AA21" s="2"/>
      <c r="AB21" s="23">
        <f t="shared" si="8"/>
        <v>0</v>
      </c>
      <c r="AC21" s="21"/>
      <c r="AD21" s="2"/>
      <c r="AE21" s="23">
        <f t="shared" si="9"/>
        <v>0</v>
      </c>
      <c r="AF21" s="21"/>
      <c r="AG21" s="2"/>
      <c r="AH21" s="24">
        <f t="shared" si="10"/>
        <v>0</v>
      </c>
      <c r="AI21" s="21"/>
      <c r="AJ21" s="2"/>
      <c r="AK21" s="24">
        <f t="shared" si="11"/>
        <v>0</v>
      </c>
      <c r="AL21" s="15">
        <f t="shared" si="12"/>
        <v>0</v>
      </c>
      <c r="AM21" s="15">
        <f t="shared" si="13"/>
        <v>0</v>
      </c>
      <c r="AN21" s="18">
        <f t="shared" si="14"/>
        <v>0</v>
      </c>
    </row>
    <row r="22" spans="1:40" ht="13.5" thickBot="1" x14ac:dyDescent="0.25">
      <c r="A22" s="8">
        <f>'mr_Etat des Stocks FSA Sens +'!B14</f>
        <v>64</v>
      </c>
      <c r="B22" s="1"/>
      <c r="C22" s="2"/>
      <c r="D22" s="23">
        <f t="shared" si="0"/>
        <v>0</v>
      </c>
      <c r="E22" s="21"/>
      <c r="F22" s="2"/>
      <c r="G22" s="23">
        <f t="shared" si="1"/>
        <v>0</v>
      </c>
      <c r="H22" s="21"/>
      <c r="I22" s="2"/>
      <c r="J22" s="23">
        <f t="shared" si="2"/>
        <v>0</v>
      </c>
      <c r="K22" s="21"/>
      <c r="L22" s="2"/>
      <c r="M22" s="23">
        <f t="shared" si="3"/>
        <v>0</v>
      </c>
      <c r="N22" s="21"/>
      <c r="O22" s="2"/>
      <c r="P22" s="24">
        <f t="shared" si="4"/>
        <v>8</v>
      </c>
      <c r="Q22" s="21"/>
      <c r="R22" s="2"/>
      <c r="S22" s="24">
        <f t="shared" si="5"/>
        <v>0</v>
      </c>
      <c r="T22" s="1"/>
      <c r="U22" s="2"/>
      <c r="V22" s="23">
        <f t="shared" si="6"/>
        <v>0</v>
      </c>
      <c r="W22" s="21"/>
      <c r="X22" s="2"/>
      <c r="Y22" s="23">
        <f t="shared" si="7"/>
        <v>0</v>
      </c>
      <c r="Z22" s="21"/>
      <c r="AA22" s="2"/>
      <c r="AB22" s="23">
        <f t="shared" si="8"/>
        <v>0</v>
      </c>
      <c r="AC22" s="21"/>
      <c r="AD22" s="2"/>
      <c r="AE22" s="23">
        <f t="shared" si="9"/>
        <v>0</v>
      </c>
      <c r="AF22" s="21"/>
      <c r="AG22" s="2"/>
      <c r="AH22" s="24">
        <f t="shared" si="10"/>
        <v>0</v>
      </c>
      <c r="AI22" s="21"/>
      <c r="AJ22" s="2"/>
      <c r="AK22" s="24">
        <f t="shared" si="11"/>
        <v>0</v>
      </c>
      <c r="AL22" s="15">
        <f t="shared" si="12"/>
        <v>0</v>
      </c>
      <c r="AM22" s="15">
        <f t="shared" si="13"/>
        <v>0</v>
      </c>
      <c r="AN22" s="18">
        <f t="shared" si="14"/>
        <v>0</v>
      </c>
    </row>
    <row r="23" spans="1:40" ht="13.5" thickBot="1" x14ac:dyDescent="0.25">
      <c r="A23" s="8">
        <f>'mr_Etat des Stocks FSA Sens +'!B15</f>
        <v>71</v>
      </c>
      <c r="B23" s="1"/>
      <c r="C23" s="2"/>
      <c r="D23" s="23">
        <f t="shared" si="0"/>
        <v>0</v>
      </c>
      <c r="E23" s="21"/>
      <c r="F23" s="2"/>
      <c r="G23" s="23">
        <f t="shared" si="1"/>
        <v>0</v>
      </c>
      <c r="H23" s="21"/>
      <c r="I23" s="2"/>
      <c r="J23" s="23">
        <f t="shared" si="2"/>
        <v>0</v>
      </c>
      <c r="K23" s="21"/>
      <c r="L23" s="2"/>
      <c r="M23" s="23">
        <f t="shared" si="3"/>
        <v>0</v>
      </c>
      <c r="N23" s="21"/>
      <c r="O23" s="2"/>
      <c r="P23" s="24">
        <f t="shared" si="4"/>
        <v>8</v>
      </c>
      <c r="Q23" s="21"/>
      <c r="R23" s="2"/>
      <c r="S23" s="24">
        <f t="shared" si="5"/>
        <v>0</v>
      </c>
      <c r="T23" s="1"/>
      <c r="U23" s="2"/>
      <c r="V23" s="23">
        <f t="shared" si="6"/>
        <v>0</v>
      </c>
      <c r="W23" s="21"/>
      <c r="X23" s="2"/>
      <c r="Y23" s="23">
        <f t="shared" si="7"/>
        <v>0</v>
      </c>
      <c r="Z23" s="21"/>
      <c r="AA23" s="2"/>
      <c r="AB23" s="23">
        <f t="shared" si="8"/>
        <v>0</v>
      </c>
      <c r="AC23" s="21"/>
      <c r="AD23" s="2"/>
      <c r="AE23" s="23">
        <f t="shared" si="9"/>
        <v>0</v>
      </c>
      <c r="AF23" s="21"/>
      <c r="AG23" s="2"/>
      <c r="AH23" s="24">
        <f t="shared" si="10"/>
        <v>0</v>
      </c>
      <c r="AI23" s="21"/>
      <c r="AJ23" s="2"/>
      <c r="AK23" s="24">
        <f t="shared" si="11"/>
        <v>0</v>
      </c>
      <c r="AL23" s="15">
        <f t="shared" si="12"/>
        <v>0</v>
      </c>
      <c r="AM23" s="15">
        <f t="shared" si="13"/>
        <v>0</v>
      </c>
      <c r="AN23" s="18">
        <f t="shared" si="14"/>
        <v>0</v>
      </c>
    </row>
    <row r="24" spans="1:40" ht="13.5" thickBot="1" x14ac:dyDescent="0.25">
      <c r="A24" s="8">
        <f>'mr_Etat des Stocks FSA Sens +'!B16</f>
        <v>205</v>
      </c>
      <c r="B24" s="1"/>
      <c r="C24" s="2"/>
      <c r="D24" s="23">
        <f t="shared" si="0"/>
        <v>0</v>
      </c>
      <c r="E24" s="21"/>
      <c r="F24" s="2"/>
      <c r="G24" s="23">
        <f t="shared" si="1"/>
        <v>0</v>
      </c>
      <c r="H24" s="21"/>
      <c r="I24" s="2"/>
      <c r="J24" s="23">
        <f t="shared" si="2"/>
        <v>0</v>
      </c>
      <c r="K24" s="21"/>
      <c r="L24" s="2"/>
      <c r="M24" s="23">
        <f t="shared" si="3"/>
        <v>0</v>
      </c>
      <c r="N24" s="21"/>
      <c r="O24" s="2"/>
      <c r="P24" s="24">
        <f t="shared" si="4"/>
        <v>8</v>
      </c>
      <c r="Q24" s="21"/>
      <c r="R24" s="2"/>
      <c r="S24" s="24">
        <f t="shared" si="5"/>
        <v>0</v>
      </c>
      <c r="T24" s="1"/>
      <c r="U24" s="2"/>
      <c r="V24" s="23">
        <f t="shared" si="6"/>
        <v>0</v>
      </c>
      <c r="W24" s="21"/>
      <c r="X24" s="2"/>
      <c r="Y24" s="23">
        <f t="shared" si="7"/>
        <v>0</v>
      </c>
      <c r="Z24" s="21"/>
      <c r="AA24" s="2"/>
      <c r="AB24" s="23">
        <f t="shared" si="8"/>
        <v>0</v>
      </c>
      <c r="AC24" s="21"/>
      <c r="AD24" s="2"/>
      <c r="AE24" s="23">
        <f t="shared" si="9"/>
        <v>0</v>
      </c>
      <c r="AF24" s="21"/>
      <c r="AG24" s="2"/>
      <c r="AH24" s="24">
        <f t="shared" si="10"/>
        <v>0</v>
      </c>
      <c r="AI24" s="21"/>
      <c r="AJ24" s="2"/>
      <c r="AK24" s="24">
        <f t="shared" si="11"/>
        <v>0</v>
      </c>
      <c r="AL24" s="15">
        <f t="shared" si="12"/>
        <v>0</v>
      </c>
      <c r="AM24" s="15">
        <f t="shared" si="13"/>
        <v>0</v>
      </c>
      <c r="AN24" s="18">
        <f t="shared" si="14"/>
        <v>0</v>
      </c>
    </row>
    <row r="25" spans="1:40" ht="13.5" thickBot="1" x14ac:dyDescent="0.25">
      <c r="A25" s="8">
        <f>'mr_Etat des Stocks FSA Sens +'!B17</f>
        <v>390</v>
      </c>
      <c r="B25" s="1"/>
      <c r="C25" s="2"/>
      <c r="D25" s="23">
        <f t="shared" si="0"/>
        <v>0</v>
      </c>
      <c r="E25" s="21"/>
      <c r="F25" s="2"/>
      <c r="G25" s="23">
        <f t="shared" si="1"/>
        <v>0</v>
      </c>
      <c r="H25" s="21"/>
      <c r="I25" s="2"/>
      <c r="J25" s="23">
        <f t="shared" si="2"/>
        <v>0</v>
      </c>
      <c r="K25" s="21"/>
      <c r="L25" s="2"/>
      <c r="M25" s="23">
        <f t="shared" si="3"/>
        <v>0</v>
      </c>
      <c r="N25" s="21"/>
      <c r="O25" s="2"/>
      <c r="P25" s="24">
        <f t="shared" si="4"/>
        <v>8</v>
      </c>
      <c r="Q25" s="21"/>
      <c r="R25" s="2"/>
      <c r="S25" s="24">
        <f t="shared" si="5"/>
        <v>0</v>
      </c>
      <c r="T25" s="1"/>
      <c r="U25" s="2"/>
      <c r="V25" s="23">
        <f t="shared" si="6"/>
        <v>0</v>
      </c>
      <c r="W25" s="21"/>
      <c r="X25" s="2"/>
      <c r="Y25" s="23">
        <f t="shared" si="7"/>
        <v>0</v>
      </c>
      <c r="Z25" s="21"/>
      <c r="AA25" s="2"/>
      <c r="AB25" s="23">
        <f t="shared" si="8"/>
        <v>0</v>
      </c>
      <c r="AC25" s="21"/>
      <c r="AD25" s="2"/>
      <c r="AE25" s="23">
        <f t="shared" si="9"/>
        <v>0</v>
      </c>
      <c r="AF25" s="21"/>
      <c r="AG25" s="2"/>
      <c r="AH25" s="24">
        <f t="shared" si="10"/>
        <v>0</v>
      </c>
      <c r="AI25" s="21"/>
      <c r="AJ25" s="2"/>
      <c r="AK25" s="24">
        <f t="shared" si="11"/>
        <v>0</v>
      </c>
      <c r="AL25" s="15">
        <f t="shared" si="12"/>
        <v>0</v>
      </c>
      <c r="AM25" s="15">
        <f t="shared" si="13"/>
        <v>0</v>
      </c>
      <c r="AN25" s="18">
        <f t="shared" si="14"/>
        <v>0</v>
      </c>
    </row>
    <row r="26" spans="1:40" ht="13.5" thickBot="1" x14ac:dyDescent="0.25">
      <c r="A26" s="8">
        <f>'mr_Etat des Stocks FSA Sens +'!B18</f>
        <v>450</v>
      </c>
      <c r="B26" s="1"/>
      <c r="C26" s="2"/>
      <c r="D26" s="23">
        <f t="shared" si="0"/>
        <v>0</v>
      </c>
      <c r="E26" s="21"/>
      <c r="F26" s="2"/>
      <c r="G26" s="23">
        <f t="shared" si="1"/>
        <v>0</v>
      </c>
      <c r="H26" s="21"/>
      <c r="I26" s="2"/>
      <c r="J26" s="23">
        <f t="shared" si="2"/>
        <v>0</v>
      </c>
      <c r="K26" s="21"/>
      <c r="L26" s="2"/>
      <c r="M26" s="23">
        <f t="shared" si="3"/>
        <v>0</v>
      </c>
      <c r="N26" s="21"/>
      <c r="O26" s="2"/>
      <c r="P26" s="24">
        <f t="shared" si="4"/>
        <v>8</v>
      </c>
      <c r="Q26" s="21"/>
      <c r="R26" s="2"/>
      <c r="S26" s="24">
        <f t="shared" si="5"/>
        <v>0</v>
      </c>
      <c r="T26" s="1"/>
      <c r="U26" s="2"/>
      <c r="V26" s="23">
        <f t="shared" si="6"/>
        <v>0</v>
      </c>
      <c r="W26" s="21"/>
      <c r="X26" s="2"/>
      <c r="Y26" s="23">
        <f t="shared" si="7"/>
        <v>0</v>
      </c>
      <c r="Z26" s="21"/>
      <c r="AA26" s="2"/>
      <c r="AB26" s="23">
        <f t="shared" si="8"/>
        <v>0</v>
      </c>
      <c r="AC26" s="21"/>
      <c r="AD26" s="2"/>
      <c r="AE26" s="23">
        <f t="shared" si="9"/>
        <v>0</v>
      </c>
      <c r="AF26" s="21"/>
      <c r="AG26" s="2"/>
      <c r="AH26" s="24">
        <f t="shared" si="10"/>
        <v>0</v>
      </c>
      <c r="AI26" s="21"/>
      <c r="AJ26" s="2"/>
      <c r="AK26" s="24">
        <f t="shared" si="11"/>
        <v>0</v>
      </c>
      <c r="AL26" s="15">
        <f t="shared" si="12"/>
        <v>0</v>
      </c>
      <c r="AM26" s="15">
        <f t="shared" si="13"/>
        <v>0</v>
      </c>
      <c r="AN26" s="18">
        <f t="shared" si="14"/>
        <v>0</v>
      </c>
    </row>
    <row r="27" spans="1:40" ht="13.5" thickBot="1" x14ac:dyDescent="0.25">
      <c r="A27" s="8">
        <f>'mr_Etat des Stocks FSA Sens +'!B19</f>
        <v>570</v>
      </c>
      <c r="B27" s="3"/>
      <c r="C27" s="4"/>
      <c r="D27" s="23">
        <f t="shared" si="0"/>
        <v>0</v>
      </c>
      <c r="E27" s="22"/>
      <c r="F27" s="4"/>
      <c r="G27" s="23">
        <f t="shared" si="1"/>
        <v>0</v>
      </c>
      <c r="H27" s="22"/>
      <c r="I27" s="4"/>
      <c r="J27" s="23">
        <f t="shared" si="2"/>
        <v>0</v>
      </c>
      <c r="K27" s="22"/>
      <c r="L27" s="4"/>
      <c r="M27" s="23">
        <f t="shared" si="3"/>
        <v>0</v>
      </c>
      <c r="N27" s="22"/>
      <c r="O27" s="4"/>
      <c r="P27" s="24">
        <f t="shared" si="4"/>
        <v>8</v>
      </c>
      <c r="Q27" s="22"/>
      <c r="R27" s="4"/>
      <c r="S27" s="24">
        <f t="shared" si="5"/>
        <v>0</v>
      </c>
      <c r="T27" s="3"/>
      <c r="U27" s="4"/>
      <c r="V27" s="23">
        <f t="shared" si="6"/>
        <v>0</v>
      </c>
      <c r="W27" s="22"/>
      <c r="X27" s="4"/>
      <c r="Y27" s="23">
        <f t="shared" si="7"/>
        <v>0</v>
      </c>
      <c r="Z27" s="22"/>
      <c r="AA27" s="4"/>
      <c r="AB27" s="23">
        <f t="shared" si="8"/>
        <v>0</v>
      </c>
      <c r="AC27" s="22"/>
      <c r="AD27" s="4"/>
      <c r="AE27" s="23">
        <f t="shared" si="9"/>
        <v>0</v>
      </c>
      <c r="AF27" s="22"/>
      <c r="AG27" s="4"/>
      <c r="AH27" s="24">
        <f t="shared" si="10"/>
        <v>0</v>
      </c>
      <c r="AI27" s="22"/>
      <c r="AJ27" s="4"/>
      <c r="AK27" s="24">
        <f t="shared" si="11"/>
        <v>0</v>
      </c>
      <c r="AL27" s="15">
        <f t="shared" si="12"/>
        <v>0</v>
      </c>
      <c r="AM27" s="15">
        <f t="shared" si="13"/>
        <v>0</v>
      </c>
      <c r="AN27" s="18">
        <f t="shared" si="14"/>
        <v>0</v>
      </c>
    </row>
    <row r="28" spans="1:40" ht="13.5" thickBot="1" x14ac:dyDescent="0.25">
      <c r="A28" s="8">
        <f>'mr_Etat des Stocks FSA Sens +'!B20</f>
        <v>704</v>
      </c>
    </row>
    <row r="29" spans="1:40" ht="13.5" thickBot="1" x14ac:dyDescent="0.25">
      <c r="A29" s="8">
        <f>'mr_Etat des Stocks FSA Sens +'!B21</f>
        <v>730</v>
      </c>
    </row>
    <row r="30" spans="1:40" ht="13.5" thickBot="1" x14ac:dyDescent="0.25">
      <c r="A30" s="8">
        <f>'mr_Etat des Stocks FSA Sens +'!B22</f>
        <v>747</v>
      </c>
    </row>
    <row r="31" spans="1:40" ht="13.5" thickBot="1" x14ac:dyDescent="0.25">
      <c r="A31" s="8">
        <f>'mr_Etat des Stocks FSA Sens +'!B23</f>
        <v>763</v>
      </c>
    </row>
    <row r="32" spans="1:40" ht="13.5" thickBot="1" x14ac:dyDescent="0.25">
      <c r="A32" s="8">
        <f>'mr_Etat des Stocks FSA Sens +'!B24</f>
        <v>803</v>
      </c>
    </row>
    <row r="33" spans="1:1" ht="13.5" thickBot="1" x14ac:dyDescent="0.25">
      <c r="A33" s="8">
        <f>'mr_Etat des Stocks FSA Sens +'!B25</f>
        <v>815</v>
      </c>
    </row>
    <row r="34" spans="1:1" ht="13.5" thickBot="1" x14ac:dyDescent="0.25">
      <c r="A34" s="8">
        <f>'mr_Etat des Stocks FSA Sens +'!B26</f>
        <v>822</v>
      </c>
    </row>
    <row r="35" spans="1:1" ht="13.5" thickBot="1" x14ac:dyDescent="0.25">
      <c r="A35" s="8">
        <f>'mr_Etat des Stocks FSA Sens +'!B27</f>
        <v>850</v>
      </c>
    </row>
    <row r="36" spans="1:1" ht="13.5" thickBot="1" x14ac:dyDescent="0.25">
      <c r="A36" s="8">
        <f>'mr_Etat des Stocks FSA Sens +'!B28</f>
        <v>907</v>
      </c>
    </row>
    <row r="37" spans="1:1" ht="13.5" thickBot="1" x14ac:dyDescent="0.25">
      <c r="A37" s="8">
        <f>'mr_Etat des Stocks FSA Sens +'!B29</f>
        <v>920</v>
      </c>
    </row>
    <row r="38" spans="1:1" ht="13.5" thickBot="1" x14ac:dyDescent="0.25">
      <c r="A38" s="8">
        <f>'mr_Etat des Stocks FSA Sens +'!B30</f>
        <v>921</v>
      </c>
    </row>
    <row r="39" spans="1:1" ht="13.5" thickBot="1" x14ac:dyDescent="0.25">
      <c r="A39" s="8">
        <f>'mr_Etat des Stocks FSA Sens +'!B31</f>
        <v>942</v>
      </c>
    </row>
    <row r="40" spans="1:1" ht="13.5" thickBot="1" x14ac:dyDescent="0.25">
      <c r="A40" s="8">
        <f>'mr_Etat des Stocks FSA Sens +'!B32</f>
        <v>980</v>
      </c>
    </row>
    <row r="41" spans="1:1" ht="13.5" thickBot="1" x14ac:dyDescent="0.25">
      <c r="A41" s="8" t="str">
        <f>'mr_Etat des Stocks FSA Sens +'!B33</f>
        <v>Total</v>
      </c>
    </row>
    <row r="42" spans="1:1" ht="13.5" thickBot="1" x14ac:dyDescent="0.25">
      <c r="A42" s="8">
        <f>'mr_Etat des Stocks FSA Sens +'!B34</f>
        <v>0</v>
      </c>
    </row>
    <row r="43" spans="1:1" ht="13.5" thickBot="1" x14ac:dyDescent="0.25">
      <c r="A43" s="8">
        <f>'mr_Etat des Stocks FSA Sens +'!B35</f>
        <v>0</v>
      </c>
    </row>
    <row r="44" spans="1:1" ht="13.5" thickBot="1" x14ac:dyDescent="0.25">
      <c r="A44" s="8">
        <f>'mr_Etat des Stocks FSA Sens +'!B36</f>
        <v>0</v>
      </c>
    </row>
    <row r="45" spans="1:1" ht="13.5" thickBot="1" x14ac:dyDescent="0.25">
      <c r="A45" s="8">
        <f>'mr_Etat des Stocks FSA Sens +'!B37</f>
        <v>0</v>
      </c>
    </row>
    <row r="46" spans="1:1" ht="13.5" thickBot="1" x14ac:dyDescent="0.25">
      <c r="A46" s="8">
        <f>'mr_Etat des Stocks FSA Sens +'!B38</f>
        <v>0</v>
      </c>
    </row>
    <row r="47" spans="1:1" ht="13.5" thickBot="1" x14ac:dyDescent="0.25">
      <c r="A47" s="8">
        <f>'mr_Etat des Stocks FSA Sens +'!B39</f>
        <v>0</v>
      </c>
    </row>
    <row r="48" spans="1:1" ht="13.5" thickBot="1" x14ac:dyDescent="0.25">
      <c r="A48" s="8">
        <f>'mr_Etat des Stocks FSA Sens +'!B40</f>
        <v>0</v>
      </c>
    </row>
    <row r="49" spans="1:40" ht="13.5" thickBot="1" x14ac:dyDescent="0.25">
      <c r="A49" s="8">
        <f>'mr_Etat des Stocks FSA Sens +'!B41</f>
        <v>0</v>
      </c>
    </row>
    <row r="50" spans="1:40" ht="13.5" thickBot="1" x14ac:dyDescent="0.25">
      <c r="A50" s="8">
        <f>'mr_Etat des Stocks FSA Sens +'!B42</f>
        <v>0</v>
      </c>
    </row>
    <row r="51" spans="1:40" ht="13.5" thickBot="1" x14ac:dyDescent="0.25">
      <c r="A51" s="8">
        <f>'mr_Etat des Stocks FSA Sens +'!B43</f>
        <v>0</v>
      </c>
    </row>
    <row r="52" spans="1:40" ht="13.5" thickBot="1" x14ac:dyDescent="0.25">
      <c r="A52" s="8">
        <f>'mr_Etat des Stocks FSA Sens +'!B44</f>
        <v>0</v>
      </c>
    </row>
    <row r="53" spans="1:40" ht="13.5" thickBot="1" x14ac:dyDescent="0.25">
      <c r="A53" s="8">
        <f>'mr_Etat des Stocks FSA Sens +'!B45</f>
        <v>0</v>
      </c>
    </row>
    <row r="54" spans="1:40" ht="13.5" thickBot="1" x14ac:dyDescent="0.25">
      <c r="A54" s="8">
        <f>'mr_Etat des Stocks FSA Sens +'!B46</f>
        <v>0</v>
      </c>
    </row>
    <row r="55" spans="1:40" ht="13.5" thickBot="1" x14ac:dyDescent="0.25">
      <c r="A55" s="8">
        <f>'mr_Etat des Stocks FSA Sens +'!B47</f>
        <v>0</v>
      </c>
    </row>
    <row r="56" spans="1:40" ht="13.5" thickBot="1" x14ac:dyDescent="0.25">
      <c r="A56" s="8">
        <f>'mr_Etat des Stocks FSA Sens +'!B48</f>
        <v>0</v>
      </c>
    </row>
    <row r="57" spans="1:40" ht="13.5" thickBot="1" x14ac:dyDescent="0.25">
      <c r="A57" s="8">
        <f>'mr_Etat des Stocks FSA Sens +'!B49</f>
        <v>0</v>
      </c>
    </row>
    <row r="58" spans="1:40" ht="13.5" thickBot="1" x14ac:dyDescent="0.25">
      <c r="A58" s="8">
        <f>'mr_Etat des Stocks FSA Sens +'!B50</f>
        <v>0</v>
      </c>
    </row>
    <row r="59" spans="1:40" ht="13.5" thickBot="1" x14ac:dyDescent="0.25">
      <c r="A59" s="8">
        <f>'mr_Etat des Stocks FSA Sens +'!B51</f>
        <v>0</v>
      </c>
    </row>
    <row r="60" spans="1:40" ht="13.5" thickBot="1" x14ac:dyDescent="0.25">
      <c r="A60" s="81" t="s">
        <v>114</v>
      </c>
      <c r="B60" s="5">
        <v>4422</v>
      </c>
      <c r="C60" s="6"/>
      <c r="D60" s="6">
        <f>B60-C60</f>
        <v>4422</v>
      </c>
      <c r="E60" s="6">
        <v>3583</v>
      </c>
      <c r="F60" s="6"/>
      <c r="G60" s="6">
        <f>E60-F60</f>
        <v>3583</v>
      </c>
      <c r="H60" s="6">
        <v>4092</v>
      </c>
      <c r="I60" s="6"/>
      <c r="J60" s="6">
        <f>H60-I60</f>
        <v>4092</v>
      </c>
      <c r="K60" s="6">
        <v>4478</v>
      </c>
      <c r="L60" s="6"/>
      <c r="M60" s="6">
        <f>K60-L60</f>
        <v>4478</v>
      </c>
      <c r="N60" s="6">
        <v>1244</v>
      </c>
      <c r="O60" s="6"/>
      <c r="P60" s="19">
        <f>N60-O60</f>
        <v>1244</v>
      </c>
      <c r="Q60" s="6">
        <v>1244</v>
      </c>
      <c r="R60" s="6"/>
      <c r="S60" s="19">
        <f>Q60-R60</f>
        <v>1244</v>
      </c>
      <c r="T60" s="5">
        <v>4422</v>
      </c>
      <c r="U60" s="6"/>
      <c r="V60" s="6">
        <f>T60-U60</f>
        <v>4422</v>
      </c>
      <c r="W60" s="6">
        <v>3583</v>
      </c>
      <c r="X60" s="6"/>
      <c r="Y60" s="6">
        <f>W60-X60</f>
        <v>3583</v>
      </c>
      <c r="Z60" s="6">
        <v>4092</v>
      </c>
      <c r="AA60" s="6"/>
      <c r="AB60" s="6">
        <f>Z60-AA60</f>
        <v>4092</v>
      </c>
      <c r="AC60" s="6">
        <v>4478</v>
      </c>
      <c r="AD60" s="6"/>
      <c r="AE60" s="6">
        <f>AC60-AD60</f>
        <v>4478</v>
      </c>
      <c r="AF60" s="6">
        <v>1244</v>
      </c>
      <c r="AG60" s="6"/>
      <c r="AH60" s="19">
        <f>AF60-AG60</f>
        <v>1244</v>
      </c>
      <c r="AI60" s="6">
        <v>1244</v>
      </c>
      <c r="AJ60" s="6"/>
      <c r="AK60" s="19">
        <f>AI60-AJ60</f>
        <v>1244</v>
      </c>
      <c r="AL60" s="16">
        <v>17819</v>
      </c>
      <c r="AM60" s="17"/>
      <c r="AN60" s="20">
        <f>AL60-AM60</f>
        <v>17819</v>
      </c>
    </row>
  </sheetData>
  <mergeCells count="13">
    <mergeCell ref="AL10:AN10"/>
    <mergeCell ref="AI10:AK10"/>
    <mergeCell ref="B10:D10"/>
    <mergeCell ref="E10:G10"/>
    <mergeCell ref="H10:J10"/>
    <mergeCell ref="K10:M10"/>
    <mergeCell ref="N10:P10"/>
    <mergeCell ref="Q10:S10"/>
    <mergeCell ref="T10:V10"/>
    <mergeCell ref="W10:Y10"/>
    <mergeCell ref="Z10:AB10"/>
    <mergeCell ref="AC10:AE10"/>
    <mergeCell ref="AF10:AH10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Données</vt:lpstr>
      <vt:lpstr>Etat des Stocks FSA Sens +</vt:lpstr>
      <vt:lpstr>Etat des Stocks FSA Sens -</vt:lpstr>
      <vt:lpstr>Stock GN</vt:lpstr>
      <vt:lpstr>Recap</vt:lpstr>
      <vt:lpstr>Cru</vt:lpstr>
      <vt:lpstr>dateFinGN</vt:lpstr>
      <vt:lpstr>entree</vt:lpstr>
      <vt:lpstr>NumCOOP</vt:lpstr>
      <vt:lpstr>sortie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f.apicella</dc:creator>
  <cp:lastModifiedBy>Franck Apicella</cp:lastModifiedBy>
  <cp:lastPrinted>2013-05-16T08:59:58Z</cp:lastPrinted>
  <dcterms:created xsi:type="dcterms:W3CDTF">2013-04-29T13:22:00Z</dcterms:created>
  <dcterms:modified xsi:type="dcterms:W3CDTF">2014-02-12T08:55:25Z</dcterms:modified>
</cp:coreProperties>
</file>