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360" yWindow="270" windowWidth="14940" windowHeight="9150" activeTab="2"/>
  </bookViews>
  <sheets>
    <sheet name="LISTE TOTALE" sheetId="2" r:id="rId1"/>
    <sheet name="Data" sheetId="1" r:id="rId2"/>
    <sheet name="données nomminative" sheetId="6" r:id="rId3"/>
  </sheets>
  <calcPr calcId="125725"/>
</workbook>
</file>

<file path=xl/calcChain.xml><?xml version="1.0" encoding="utf-8"?>
<calcChain xmlns="http://schemas.openxmlformats.org/spreadsheetml/2006/main">
  <c r="C3" i="6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2"/>
  <c r="A25"/>
  <c r="A26"/>
  <c r="A27"/>
  <c r="A28"/>
  <c r="A29"/>
  <c r="A30"/>
  <c r="A31"/>
  <c r="D3"/>
  <c r="E3"/>
  <c r="F3"/>
  <c r="D4"/>
  <c r="E4"/>
  <c r="F4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19"/>
  <c r="E19"/>
  <c r="F19"/>
  <c r="D20"/>
  <c r="E20"/>
  <c r="F20"/>
  <c r="D21"/>
  <c r="E21"/>
  <c r="F21"/>
  <c r="D22"/>
  <c r="E22"/>
  <c r="F22"/>
  <c r="D23"/>
  <c r="E23"/>
  <c r="F23"/>
  <c r="D24"/>
  <c r="E24"/>
  <c r="F24"/>
  <c r="D25"/>
  <c r="E25"/>
  <c r="F25"/>
  <c r="D26"/>
  <c r="E26"/>
  <c r="F26"/>
  <c r="D27"/>
  <c r="E27"/>
  <c r="F27"/>
  <c r="D28"/>
  <c r="E28"/>
  <c r="F28"/>
  <c r="D29"/>
  <c r="E29"/>
  <c r="F29"/>
  <c r="D30"/>
  <c r="E30"/>
  <c r="F30"/>
  <c r="D31"/>
  <c r="E31"/>
  <c r="F31"/>
  <c r="E2"/>
  <c r="F2"/>
  <c r="D2"/>
  <c r="A24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"/>
  <c r="L2" i="1"/>
  <c r="L24"/>
  <c r="G24"/>
  <c r="B24"/>
  <c r="T24" s="1"/>
  <c r="L23"/>
  <c r="G23"/>
  <c r="B23"/>
  <c r="P23" s="1"/>
  <c r="L22"/>
  <c r="G22"/>
  <c r="B22"/>
  <c r="T22" s="1"/>
  <c r="L21"/>
  <c r="G21"/>
  <c r="B21"/>
  <c r="T21" s="1"/>
  <c r="L20"/>
  <c r="G20"/>
  <c r="B20"/>
  <c r="T20" s="1"/>
  <c r="B3"/>
  <c r="P3" s="1"/>
  <c r="B4"/>
  <c r="T4" s="1"/>
  <c r="B5"/>
  <c r="T5" s="1"/>
  <c r="B6"/>
  <c r="T6" s="1"/>
  <c r="B7"/>
  <c r="P7" s="1"/>
  <c r="B8"/>
  <c r="T8" s="1"/>
  <c r="B9"/>
  <c r="T9" s="1"/>
  <c r="B10"/>
  <c r="T10" s="1"/>
  <c r="B11"/>
  <c r="P11" s="1"/>
  <c r="B12"/>
  <c r="T12" s="1"/>
  <c r="B13"/>
  <c r="T13" s="1"/>
  <c r="B14"/>
  <c r="T14" s="1"/>
  <c r="B15"/>
  <c r="P15" s="1"/>
  <c r="B16"/>
  <c r="T16" s="1"/>
  <c r="B17"/>
  <c r="T17" s="1"/>
  <c r="B18"/>
  <c r="T18" s="1"/>
  <c r="B19"/>
  <c r="P19" s="1"/>
  <c r="B2"/>
  <c r="T2" s="1"/>
  <c r="L3"/>
  <c r="L4"/>
  <c r="L5"/>
  <c r="L8"/>
  <c r="L9"/>
  <c r="L10"/>
  <c r="L11"/>
  <c r="L12"/>
  <c r="L13"/>
  <c r="L7"/>
  <c r="L6"/>
  <c r="G7"/>
  <c r="L14"/>
  <c r="L15"/>
  <c r="L16"/>
  <c r="L17"/>
  <c r="L18"/>
  <c r="L19"/>
  <c r="G8"/>
  <c r="G9"/>
  <c r="G10"/>
  <c r="G11"/>
  <c r="G12"/>
  <c r="G13"/>
  <c r="G14"/>
  <c r="G15"/>
  <c r="G16"/>
  <c r="G17"/>
  <c r="G18"/>
  <c r="G19"/>
  <c r="G2"/>
  <c r="G3"/>
  <c r="G4"/>
  <c r="G5"/>
  <c r="G6"/>
  <c r="P24" l="1"/>
  <c r="P20"/>
  <c r="P16"/>
  <c r="P12"/>
  <c r="P8"/>
  <c r="P4"/>
  <c r="T23"/>
  <c r="T19"/>
  <c r="T15"/>
  <c r="T11"/>
  <c r="T7"/>
  <c r="T3"/>
  <c r="P2"/>
  <c r="P21"/>
  <c r="P17"/>
  <c r="P13"/>
  <c r="P9"/>
  <c r="P5"/>
  <c r="P22"/>
  <c r="P18"/>
  <c r="P14"/>
  <c r="P10"/>
  <c r="P6"/>
</calcChain>
</file>

<file path=xl/sharedStrings.xml><?xml version="1.0" encoding="utf-8"?>
<sst xmlns="http://schemas.openxmlformats.org/spreadsheetml/2006/main" count="82" uniqueCount="50">
  <si>
    <t>Date:</t>
  </si>
  <si>
    <t>Heure:</t>
  </si>
  <si>
    <t>03/02/2014</t>
  </si>
  <si>
    <t>LIMITE MATIN</t>
  </si>
  <si>
    <t>UNITE MATIN</t>
  </si>
  <si>
    <t>DET UNITE MATIN</t>
  </si>
  <si>
    <t>UNITE APRES MIDI</t>
  </si>
  <si>
    <t>UNITE APRES MIDI (Lu_Ma_Je)</t>
  </si>
  <si>
    <t>Jour:</t>
  </si>
  <si>
    <t>DET UNITE PM1</t>
  </si>
  <si>
    <t>DET UNITE PM2</t>
  </si>
  <si>
    <t>DET UNITE PM3</t>
  </si>
  <si>
    <t>DET UNITE PM4</t>
  </si>
  <si>
    <t>UNITE APRES MIDI MERCREDI</t>
  </si>
  <si>
    <t>DET UNITE PMM1</t>
  </si>
  <si>
    <t>DET UNITE PMM2</t>
  </si>
  <si>
    <t>DET UNITE PMM3</t>
  </si>
  <si>
    <t>DET UNITE PMV1</t>
  </si>
  <si>
    <t>DET UNITE PMV2</t>
  </si>
  <si>
    <t>DET UNITE PMV3</t>
  </si>
  <si>
    <t>Nom Elève</t>
  </si>
  <si>
    <t>Prénom Elève</t>
  </si>
  <si>
    <t>Année</t>
  </si>
  <si>
    <t>Classe</t>
  </si>
  <si>
    <t>P6</t>
  </si>
  <si>
    <t>SK</t>
  </si>
  <si>
    <t>FH</t>
  </si>
  <si>
    <t>Matteo</t>
  </si>
  <si>
    <t>FD</t>
  </si>
  <si>
    <t>FW</t>
  </si>
  <si>
    <t>Laura</t>
  </si>
  <si>
    <t>Nicolas</t>
  </si>
  <si>
    <t>Aline</t>
  </si>
  <si>
    <t>Julie</t>
  </si>
  <si>
    <t>Robin</t>
  </si>
  <si>
    <t>Dupont</t>
  </si>
  <si>
    <t>Laurine</t>
  </si>
  <si>
    <t>Justine</t>
  </si>
  <si>
    <t>Alexandra</t>
  </si>
  <si>
    <t>Charline</t>
  </si>
  <si>
    <t>NOM</t>
  </si>
  <si>
    <t>PRENOM</t>
  </si>
  <si>
    <t>ANNEE</t>
  </si>
  <si>
    <t>Meurice</t>
  </si>
  <si>
    <t>Dupond</t>
  </si>
  <si>
    <t>Marcel</t>
  </si>
  <si>
    <t>Bidon1</t>
  </si>
  <si>
    <t>Bidon2</t>
  </si>
  <si>
    <t>id:</t>
  </si>
  <si>
    <t>id</t>
  </si>
</sst>
</file>

<file path=xl/styles.xml><?xml version="1.0" encoding="utf-8"?>
<styleSheet xmlns="http://schemas.openxmlformats.org/spreadsheetml/2006/main">
  <numFmts count="3">
    <numFmt numFmtId="164" formatCode="d/mm/yyyy;@"/>
    <numFmt numFmtId="165" formatCode="dddd"/>
    <numFmt numFmtId="168" formatCode="h:mm;@"/>
  </numFmts>
  <fonts count="4">
    <font>
      <sz val="10"/>
      <name val="Arial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9"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/>
    <xf numFmtId="20" fontId="0" fillId="0" borderId="0" xfId="0" applyNumberFormat="1" applyFont="1" applyFill="1" applyBorder="1" applyAlignment="1"/>
    <xf numFmtId="164" fontId="1" fillId="0" borderId="0" xfId="0" applyNumberFormat="1" applyFont="1" applyFill="1" applyBorder="1" applyAlignment="1"/>
    <xf numFmtId="164" fontId="0" fillId="0" borderId="0" xfId="0" applyNumberFormat="1" applyFont="1" applyFill="1" applyBorder="1" applyAlignment="1"/>
    <xf numFmtId="165" fontId="0" fillId="0" borderId="0" xfId="0" applyNumberFormat="1" applyFill="1" applyBorder="1" applyAlignment="1"/>
    <xf numFmtId="0" fontId="3" fillId="0" borderId="1" xfId="0" applyNumberFormat="1" applyFont="1" applyFill="1" applyBorder="1" applyAlignment="1">
      <alignment horizontal="left" readingOrder="1"/>
    </xf>
    <xf numFmtId="0" fontId="3" fillId="0" borderId="2" xfId="0" applyNumberFormat="1" applyFont="1" applyFill="1" applyBorder="1" applyAlignment="1">
      <alignment horizontal="left" readingOrder="1"/>
    </xf>
    <xf numFmtId="0" fontId="3" fillId="0" borderId="3" xfId="0" applyNumberFormat="1" applyFont="1" applyFill="1" applyBorder="1" applyAlignment="1">
      <alignment horizontal="left" readingOrder="1"/>
    </xf>
    <xf numFmtId="0" fontId="3" fillId="0" borderId="4" xfId="0" applyNumberFormat="1" applyFont="1" applyFill="1" applyBorder="1" applyAlignment="1">
      <alignment horizontal="left" readingOrder="1"/>
    </xf>
    <xf numFmtId="0" fontId="3" fillId="0" borderId="4" xfId="0" applyNumberFormat="1" applyFont="1" applyFill="1" applyBorder="1" applyAlignment="1">
      <alignment horizontal="right"/>
    </xf>
    <xf numFmtId="168" fontId="0" fillId="0" borderId="0" xfId="0" applyNumberFormat="1" applyFont="1" applyFill="1" applyBorder="1" applyAlignment="1"/>
    <xf numFmtId="0" fontId="2" fillId="2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164" fontId="1" fillId="2" borderId="0" xfId="0" applyNumberFormat="1" applyFont="1" applyFill="1" applyBorder="1" applyAlignment="1"/>
    <xf numFmtId="168" fontId="1" fillId="2" borderId="0" xfId="0" applyNumberFormat="1" applyFont="1" applyFill="1" applyBorder="1" applyAlignment="1"/>
    <xf numFmtId="0" fontId="0" fillId="2" borderId="0" xfId="0" applyNumberFormat="1" applyFont="1" applyFill="1" applyBorder="1" applyAlignment="1"/>
    <xf numFmtId="168" fontId="0" fillId="2" borderId="0" xfId="0" applyNumberFormat="1" applyFont="1" applyFill="1" applyBorder="1" applyAlignment="1"/>
    <xf numFmtId="164" fontId="0" fillId="2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workbookViewId="0">
      <pane ySplit="1" topLeftCell="A2" activePane="bottomLeft" state="frozen"/>
      <selection pane="bottomLeft" activeCell="A2" sqref="A2"/>
    </sheetView>
  </sheetViews>
  <sheetFormatPr defaultColWidth="11.42578125" defaultRowHeight="12.75"/>
  <sheetData>
    <row r="1" spans="1:5" ht="15.75" thickBot="1">
      <c r="A1" s="7" t="s">
        <v>49</v>
      </c>
      <c r="B1" s="6" t="s">
        <v>20</v>
      </c>
      <c r="C1" s="7" t="s">
        <v>21</v>
      </c>
      <c r="D1" s="7" t="s">
        <v>22</v>
      </c>
      <c r="E1" s="7" t="s">
        <v>23</v>
      </c>
    </row>
    <row r="2" spans="1:5" ht="15.75" thickBot="1">
      <c r="A2" s="10">
        <v>1093</v>
      </c>
      <c r="B2" s="8" t="s">
        <v>35</v>
      </c>
      <c r="C2" s="9" t="s">
        <v>37</v>
      </c>
      <c r="D2" s="9" t="s">
        <v>24</v>
      </c>
      <c r="E2" s="9" t="s">
        <v>26</v>
      </c>
    </row>
    <row r="3" spans="1:5" ht="15.75" thickBot="1">
      <c r="A3" s="10">
        <v>1838</v>
      </c>
      <c r="B3" s="8" t="s">
        <v>35</v>
      </c>
      <c r="C3" s="9" t="s">
        <v>34</v>
      </c>
      <c r="D3" s="9" t="s">
        <v>24</v>
      </c>
      <c r="E3" s="9" t="s">
        <v>28</v>
      </c>
    </row>
    <row r="4" spans="1:5" ht="15.75" thickBot="1">
      <c r="A4" s="10">
        <v>1022</v>
      </c>
      <c r="B4" s="8" t="s">
        <v>43</v>
      </c>
      <c r="C4" s="9" t="s">
        <v>30</v>
      </c>
      <c r="D4" s="9" t="s">
        <v>24</v>
      </c>
      <c r="E4" s="9" t="s">
        <v>25</v>
      </c>
    </row>
    <row r="5" spans="1:5" ht="15.75" thickBot="1">
      <c r="A5" s="10">
        <v>1065</v>
      </c>
      <c r="B5" s="8" t="s">
        <v>43</v>
      </c>
      <c r="C5" s="9" t="s">
        <v>27</v>
      </c>
      <c r="D5" s="9" t="s">
        <v>24</v>
      </c>
      <c r="E5" s="9" t="s">
        <v>28</v>
      </c>
    </row>
    <row r="6" spans="1:5" ht="15.75" thickBot="1">
      <c r="A6" s="10">
        <v>1989</v>
      </c>
      <c r="B6" s="8" t="s">
        <v>44</v>
      </c>
      <c r="C6" s="9" t="s">
        <v>31</v>
      </c>
      <c r="D6" s="9" t="s">
        <v>24</v>
      </c>
      <c r="E6" s="9" t="s">
        <v>29</v>
      </c>
    </row>
    <row r="7" spans="1:5" ht="15.75" thickBot="1">
      <c r="A7" s="10">
        <v>1944</v>
      </c>
      <c r="B7" s="8" t="s">
        <v>44</v>
      </c>
      <c r="C7" s="9" t="s">
        <v>36</v>
      </c>
      <c r="D7" s="9" t="s">
        <v>24</v>
      </c>
      <c r="E7" s="9" t="s">
        <v>28</v>
      </c>
    </row>
    <row r="8" spans="1:5" ht="15.75" thickBot="1">
      <c r="A8" s="10">
        <v>4006</v>
      </c>
      <c r="B8" s="8" t="s">
        <v>45</v>
      </c>
      <c r="C8" s="9" t="s">
        <v>38</v>
      </c>
      <c r="D8" s="9" t="s">
        <v>24</v>
      </c>
      <c r="E8" s="9" t="s">
        <v>28</v>
      </c>
    </row>
    <row r="9" spans="1:5" ht="15.75" thickBot="1">
      <c r="A9" s="10">
        <v>4007</v>
      </c>
      <c r="B9" s="8" t="s">
        <v>45</v>
      </c>
      <c r="C9" s="9" t="s">
        <v>33</v>
      </c>
      <c r="D9" s="9" t="s">
        <v>24</v>
      </c>
      <c r="E9" s="9" t="s">
        <v>25</v>
      </c>
    </row>
    <row r="10" spans="1:5" ht="15.75" thickBot="1">
      <c r="A10" s="10">
        <v>4008</v>
      </c>
      <c r="B10" s="8" t="s">
        <v>46</v>
      </c>
      <c r="C10" s="9" t="s">
        <v>32</v>
      </c>
      <c r="D10" s="9" t="s">
        <v>24</v>
      </c>
      <c r="E10" s="9" t="s">
        <v>26</v>
      </c>
    </row>
    <row r="11" spans="1:5" ht="15.75" thickBot="1">
      <c r="A11" s="10">
        <v>4010</v>
      </c>
      <c r="B11" s="8" t="s">
        <v>47</v>
      </c>
      <c r="C11" s="9" t="s">
        <v>39</v>
      </c>
      <c r="D11" s="9" t="s">
        <v>24</v>
      </c>
      <c r="E11" s="9" t="s">
        <v>28</v>
      </c>
    </row>
  </sheetData>
  <sortState ref="A2:E75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4"/>
  <sheetViews>
    <sheetView workbookViewId="0">
      <pane ySplit="1" topLeftCell="A2" activePane="bottomLeft" state="frozen"/>
      <selection pane="bottomLeft" activeCell="C2" sqref="C2"/>
    </sheetView>
  </sheetViews>
  <sheetFormatPr defaultColWidth="9.140625" defaultRowHeight="12.75"/>
  <cols>
    <col min="1" max="1" width="12.42578125" customWidth="1"/>
    <col min="2" max="2" width="8.140625" bestFit="1" customWidth="1"/>
    <col min="3" max="3" width="10.85546875" style="4" customWidth="1"/>
    <col min="4" max="4" width="8" bestFit="1" customWidth="1"/>
    <col min="5" max="6" width="16.85546875" hidden="1" customWidth="1"/>
    <col min="7" max="7" width="15.85546875" bestFit="1" customWidth="1"/>
    <col min="8" max="11" width="15.85546875" hidden="1" customWidth="1"/>
    <col min="12" max="12" width="33" hidden="1" customWidth="1"/>
    <col min="13" max="15" width="18.140625" hidden="1" customWidth="1"/>
    <col min="16" max="16" width="33.85546875" hidden="1" customWidth="1"/>
    <col min="17" max="19" width="18.140625" hidden="1" customWidth="1"/>
    <col min="20" max="20" width="21.5703125" bestFit="1" customWidth="1"/>
    <col min="21" max="21" width="9.85546875" bestFit="1" customWidth="1"/>
  </cols>
  <sheetData>
    <row r="1" spans="1:20" ht="15">
      <c r="A1" s="1" t="s">
        <v>48</v>
      </c>
      <c r="B1" s="1" t="s">
        <v>8</v>
      </c>
      <c r="C1" s="3" t="s">
        <v>0</v>
      </c>
      <c r="D1" s="1" t="s">
        <v>1</v>
      </c>
      <c r="E1" s="1" t="s">
        <v>5</v>
      </c>
      <c r="F1" s="1" t="s">
        <v>3</v>
      </c>
      <c r="G1" s="1" t="s">
        <v>4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7</v>
      </c>
      <c r="M1" s="1" t="s">
        <v>14</v>
      </c>
      <c r="N1" s="1" t="s">
        <v>15</v>
      </c>
      <c r="O1" s="1" t="s">
        <v>16</v>
      </c>
      <c r="P1" s="1" t="s">
        <v>13</v>
      </c>
      <c r="Q1" s="1" t="s">
        <v>17</v>
      </c>
      <c r="R1" s="1" t="s">
        <v>18</v>
      </c>
      <c r="S1" s="1" t="s">
        <v>19</v>
      </c>
      <c r="T1" s="1" t="s">
        <v>6</v>
      </c>
    </row>
    <row r="2" spans="1:20">
      <c r="A2">
        <v>1093</v>
      </c>
      <c r="B2" s="5" t="str">
        <f>TEXT(C2,"jjjj")</f>
        <v>jjjj</v>
      </c>
      <c r="C2" s="4" t="s">
        <v>2</v>
      </c>
      <c r="D2" s="2">
        <v>0.30277777777777776</v>
      </c>
      <c r="E2" s="2">
        <v>0.31180555555555556</v>
      </c>
      <c r="F2" s="2">
        <v>0.33333333333333331</v>
      </c>
      <c r="G2">
        <f t="shared" ref="G2:G6" si="0">IF(D2&gt;F2,0,IF(D2&gt;E2,1,2))</f>
        <v>2</v>
      </c>
      <c r="H2" s="2">
        <v>0.69097222222222221</v>
      </c>
      <c r="I2" s="2">
        <v>0.71180555555555547</v>
      </c>
      <c r="J2" s="2">
        <v>0.73263888888888884</v>
      </c>
      <c r="K2" s="2">
        <v>0.75</v>
      </c>
      <c r="L2">
        <f t="shared" ref="L2:L5" si="1">IF(D2&gt;F2,IF(D2&lt;H2,1,IF(D2&lt;I2,2,IF(D2&lt;J2,3,4))),0)</f>
        <v>0</v>
      </c>
      <c r="M2" s="2">
        <v>0.54861111111111105</v>
      </c>
      <c r="N2" s="2">
        <v>0.61111111111111105</v>
      </c>
      <c r="O2" s="2">
        <v>0.67361111111111116</v>
      </c>
      <c r="P2">
        <f>IF(B2="mercredi",IF(D2&gt;F2,IF(D2&lt;M2,2,IF(D2&lt;N2,4,IF(D2&lt;O2,6,8))),0),IF(D2&gt;F2,IF(D2&lt;H2,1,IF(D2&lt;I2,2,IF(D2&lt;J2,3,4))),0))</f>
        <v>0</v>
      </c>
      <c r="Q2" s="2">
        <v>0.63194444444444442</v>
      </c>
      <c r="R2" s="2">
        <v>0.67361111111111116</v>
      </c>
      <c r="S2" s="2">
        <v>0.71527777777777779</v>
      </c>
      <c r="T2">
        <f>IF(B2="vendredi",IF(D2&gt;F2,IF(D2&lt;Q2,2,IF(D2&lt;R2,4,IF(D2&lt;S2,6,8))),0),IF(B2="mercredi",IF(D2&gt;F2,IF(D2&lt;M2,2,IF(D2&lt;N2,4,IF(D2&lt;O2,6,8))),0),IF(D2&gt;F2,IF(D2&lt;H2,1,IF(D2&lt;I2,2,IF(D2&lt;J2,3,4))),0)))</f>
        <v>0</v>
      </c>
    </row>
    <row r="3" spans="1:20">
      <c r="A3">
        <v>1944</v>
      </c>
      <c r="B3" s="5" t="str">
        <f t="shared" ref="B3:B24" si="2">TEXT(C3,"jjjj")</f>
        <v>jjjj</v>
      </c>
      <c r="C3" s="4" t="s">
        <v>2</v>
      </c>
      <c r="D3" s="2">
        <v>0.3125</v>
      </c>
      <c r="E3" s="2">
        <v>0.31180555555555556</v>
      </c>
      <c r="F3" s="2">
        <v>0.33333333333333331</v>
      </c>
      <c r="G3">
        <f t="shared" si="0"/>
        <v>1</v>
      </c>
      <c r="H3" s="2">
        <v>0.69097222222222221</v>
      </c>
      <c r="I3" s="2">
        <v>0.71180555555555547</v>
      </c>
      <c r="J3" s="2">
        <v>0.73263888888888884</v>
      </c>
      <c r="K3" s="2">
        <v>0.75</v>
      </c>
      <c r="L3">
        <f t="shared" si="1"/>
        <v>0</v>
      </c>
      <c r="M3" s="2">
        <v>0.54861111111111105</v>
      </c>
      <c r="N3" s="2">
        <v>0.61111111111111105</v>
      </c>
      <c r="O3" s="2">
        <v>0.67361111111111116</v>
      </c>
      <c r="P3">
        <f t="shared" ref="P3:P24" si="3">IF(B3="mercredi",IF(D3&gt;F3,IF(D3&lt;M3,2,IF(D3&lt;N3,4,IF(D3&lt;O3,6,8))),0),IF(D3&gt;F3,IF(D3&lt;H3,1,IF(D3&lt;I3,2,IF(D3&lt;J3,3,4))),0))</f>
        <v>0</v>
      </c>
      <c r="Q3" s="2">
        <v>0.63194444444444442</v>
      </c>
      <c r="R3" s="2">
        <v>0.67361111111111116</v>
      </c>
      <c r="S3" s="2">
        <v>0.71527777777777779</v>
      </c>
      <c r="T3">
        <f t="shared" ref="T3:T24" si="4">IF(B3="vendredi",IF(D3&gt;F3,IF(D3&lt;Q3,2,IF(D3&lt;R3,4,IF(D3&lt;S3,6,8))),0),IF(B3="mercredi",IF(D3&gt;F3,IF(D3&lt;M3,2,IF(D3&lt;N3,4,IF(D3&lt;O3,6,8))),0),IF(D3&gt;F3,IF(D3&lt;H3,1,IF(D3&lt;I3,2,IF(D3&lt;J3,3,4))),0)))</f>
        <v>0</v>
      </c>
    </row>
    <row r="4" spans="1:20">
      <c r="A4">
        <v>1838</v>
      </c>
      <c r="B4" s="5" t="str">
        <f t="shared" si="2"/>
        <v>jjjj</v>
      </c>
      <c r="C4" s="4" t="s">
        <v>2</v>
      </c>
      <c r="D4" s="2">
        <v>0.31388888888888888</v>
      </c>
      <c r="E4" s="2">
        <v>0.31180555555555556</v>
      </c>
      <c r="F4" s="2">
        <v>0.33333333333333298</v>
      </c>
      <c r="G4">
        <f t="shared" si="0"/>
        <v>1</v>
      </c>
      <c r="H4" s="2">
        <v>0.69097222222222221</v>
      </c>
      <c r="I4" s="2">
        <v>0.71180555555555547</v>
      </c>
      <c r="J4" s="2">
        <v>0.73263888888888884</v>
      </c>
      <c r="K4" s="2">
        <v>0.75</v>
      </c>
      <c r="L4">
        <f t="shared" si="1"/>
        <v>0</v>
      </c>
      <c r="M4" s="2">
        <v>0.54861111111111105</v>
      </c>
      <c r="N4" s="2">
        <v>0.61111111111111105</v>
      </c>
      <c r="O4" s="2">
        <v>0.67361111111111116</v>
      </c>
      <c r="P4">
        <f t="shared" si="3"/>
        <v>0</v>
      </c>
      <c r="Q4" s="2">
        <v>0.63194444444444442</v>
      </c>
      <c r="R4" s="2">
        <v>0.67361111111111116</v>
      </c>
      <c r="S4" s="2">
        <v>0.71527777777777779</v>
      </c>
      <c r="T4">
        <f t="shared" si="4"/>
        <v>0</v>
      </c>
    </row>
    <row r="5" spans="1:20">
      <c r="A5">
        <v>1093</v>
      </c>
      <c r="B5" s="5" t="str">
        <f t="shared" si="2"/>
        <v>jjjj</v>
      </c>
      <c r="C5" s="4">
        <v>41674</v>
      </c>
      <c r="D5" s="2">
        <v>0.3263888888888889</v>
      </c>
      <c r="E5" s="2">
        <v>0.31180555555555556</v>
      </c>
      <c r="F5" s="2">
        <v>0.33333333333333298</v>
      </c>
      <c r="G5">
        <f t="shared" si="0"/>
        <v>1</v>
      </c>
      <c r="H5" s="2">
        <v>0.69097222222222221</v>
      </c>
      <c r="I5" s="2">
        <v>0.71180555555555547</v>
      </c>
      <c r="J5" s="2">
        <v>0.73263888888888884</v>
      </c>
      <c r="K5" s="2">
        <v>0.75</v>
      </c>
      <c r="L5">
        <f t="shared" si="1"/>
        <v>0</v>
      </c>
      <c r="M5" s="2">
        <v>0.54861111111111105</v>
      </c>
      <c r="N5" s="2">
        <v>0.61111111111111105</v>
      </c>
      <c r="O5" s="2">
        <v>0.67361111111111105</v>
      </c>
      <c r="P5">
        <f t="shared" si="3"/>
        <v>0</v>
      </c>
      <c r="Q5" s="2">
        <v>0.63194444444444398</v>
      </c>
      <c r="R5" s="2">
        <v>0.67361111111111105</v>
      </c>
      <c r="S5" s="2">
        <v>0.71527777777777801</v>
      </c>
      <c r="T5">
        <f t="shared" si="4"/>
        <v>0</v>
      </c>
    </row>
    <row r="6" spans="1:20">
      <c r="A6">
        <v>1944</v>
      </c>
      <c r="B6" s="5" t="str">
        <f t="shared" si="2"/>
        <v>jjjj</v>
      </c>
      <c r="C6" s="4">
        <v>41674</v>
      </c>
      <c r="D6" s="2">
        <v>0.3125</v>
      </c>
      <c r="E6" s="2">
        <v>0.31180555555555556</v>
      </c>
      <c r="F6" s="2">
        <v>0.33333333333333298</v>
      </c>
      <c r="G6">
        <f t="shared" si="0"/>
        <v>1</v>
      </c>
      <c r="H6" s="2">
        <v>0.69097222222222221</v>
      </c>
      <c r="I6" s="2">
        <v>0.71180555555555547</v>
      </c>
      <c r="J6" s="2">
        <v>0.73263888888888884</v>
      </c>
      <c r="K6" s="2">
        <v>0.75</v>
      </c>
      <c r="L6">
        <f>IF(D6&gt;F6,IF(D6&lt;H6,1,IF(D6&lt;I6,2,IF(D6&lt;J6,3,4))),0)</f>
        <v>0</v>
      </c>
      <c r="M6" s="2">
        <v>0.54861111111111105</v>
      </c>
      <c r="N6" s="2">
        <v>0.61111111111111105</v>
      </c>
      <c r="O6" s="2">
        <v>0.67361111111111105</v>
      </c>
      <c r="P6">
        <f t="shared" si="3"/>
        <v>0</v>
      </c>
      <c r="Q6" s="2">
        <v>0.63194444444444398</v>
      </c>
      <c r="R6" s="2">
        <v>0.67361111111111105</v>
      </c>
      <c r="S6" s="2">
        <v>0.71527777777777801</v>
      </c>
      <c r="T6">
        <f t="shared" si="4"/>
        <v>0</v>
      </c>
    </row>
    <row r="7" spans="1:20">
      <c r="A7">
        <v>1838</v>
      </c>
      <c r="B7" s="5" t="str">
        <f t="shared" si="2"/>
        <v>jjjj</v>
      </c>
      <c r="C7" s="4">
        <v>41674</v>
      </c>
      <c r="D7" s="2">
        <v>0.43888888888888888</v>
      </c>
      <c r="E7" s="2">
        <v>0.311805555555556</v>
      </c>
      <c r="F7" s="2">
        <v>0.33333333333333298</v>
      </c>
      <c r="G7">
        <f t="shared" ref="G7:G19" si="5">IF(D7&gt;F7,0,IF(D7&gt;E7,1,2))</f>
        <v>0</v>
      </c>
      <c r="H7" s="2">
        <v>0.69097222222222199</v>
      </c>
      <c r="I7" s="2">
        <v>0.71180555555555503</v>
      </c>
      <c r="J7" s="2">
        <v>0.73263888888888895</v>
      </c>
      <c r="K7" s="2">
        <v>0.75</v>
      </c>
      <c r="L7">
        <f>IF(D7&gt;F7,IF(D7&lt;H7,1,IF(D7&lt;I7,2,IF(D7&lt;J7,3,4))),0)</f>
        <v>1</v>
      </c>
      <c r="M7" s="2">
        <v>0.54861111111111105</v>
      </c>
      <c r="N7" s="2">
        <v>0.61111111111111105</v>
      </c>
      <c r="O7" s="2">
        <v>0.67361111111111105</v>
      </c>
      <c r="P7">
        <f t="shared" si="3"/>
        <v>1</v>
      </c>
      <c r="Q7" s="2">
        <v>0.63194444444444398</v>
      </c>
      <c r="R7" s="2">
        <v>0.67361111111111105</v>
      </c>
      <c r="S7" s="2">
        <v>0.71527777777777801</v>
      </c>
      <c r="T7">
        <f t="shared" si="4"/>
        <v>1</v>
      </c>
    </row>
    <row r="8" spans="1:20">
      <c r="A8">
        <v>1093</v>
      </c>
      <c r="B8" s="5" t="str">
        <f t="shared" si="2"/>
        <v>jjjj</v>
      </c>
      <c r="C8" s="4" t="s">
        <v>2</v>
      </c>
      <c r="D8" s="2">
        <v>0.6777777777777777</v>
      </c>
      <c r="E8" s="2">
        <v>0.311805555555556</v>
      </c>
      <c r="F8" s="2">
        <v>0.33333333333333298</v>
      </c>
      <c r="G8">
        <f t="shared" si="5"/>
        <v>0</v>
      </c>
      <c r="H8" s="2">
        <v>0.69097222222222199</v>
      </c>
      <c r="I8" s="2">
        <v>0.71180555555555503</v>
      </c>
      <c r="J8" s="2">
        <v>0.73263888888888895</v>
      </c>
      <c r="K8" s="2">
        <v>0.75</v>
      </c>
      <c r="L8">
        <f t="shared" ref="L8:L13" si="6">IF(D8&gt;F8,IF(D8&lt;H8,1,IF(D8&lt;I8,2,IF(D8&lt;J8,3,4))),0)</f>
        <v>1</v>
      </c>
      <c r="M8" s="2">
        <v>0.54861111111111105</v>
      </c>
      <c r="N8" s="2">
        <v>0.61111111111111105</v>
      </c>
      <c r="O8" s="2">
        <v>0.67361111111111105</v>
      </c>
      <c r="P8">
        <f t="shared" si="3"/>
        <v>1</v>
      </c>
      <c r="Q8" s="2">
        <v>0.63194444444444398</v>
      </c>
      <c r="R8" s="2">
        <v>0.67361111111111105</v>
      </c>
      <c r="S8" s="2">
        <v>0.71527777777777801</v>
      </c>
      <c r="T8">
        <f t="shared" si="4"/>
        <v>1</v>
      </c>
    </row>
    <row r="9" spans="1:20">
      <c r="A9">
        <v>1093</v>
      </c>
      <c r="B9" s="5" t="str">
        <f t="shared" si="2"/>
        <v>jjjj</v>
      </c>
      <c r="C9" s="4" t="s">
        <v>2</v>
      </c>
      <c r="D9" s="2">
        <v>0.71944444444444444</v>
      </c>
      <c r="E9" s="2">
        <v>0.311805555555556</v>
      </c>
      <c r="F9" s="2">
        <v>0.33333333333333298</v>
      </c>
      <c r="G9">
        <f t="shared" si="5"/>
        <v>0</v>
      </c>
      <c r="H9" s="2">
        <v>0.69097222222222199</v>
      </c>
      <c r="I9" s="2">
        <v>0.71180555555555503</v>
      </c>
      <c r="J9" s="2">
        <v>0.73263888888888895</v>
      </c>
      <c r="K9" s="2">
        <v>0.75</v>
      </c>
      <c r="L9">
        <f t="shared" si="6"/>
        <v>3</v>
      </c>
      <c r="M9" s="2">
        <v>0.54861111111111105</v>
      </c>
      <c r="N9" s="2">
        <v>0.61111111111111105</v>
      </c>
      <c r="O9" s="2">
        <v>0.67361111111111105</v>
      </c>
      <c r="P9">
        <f t="shared" si="3"/>
        <v>3</v>
      </c>
      <c r="Q9" s="2">
        <v>0.63194444444444398</v>
      </c>
      <c r="R9" s="2">
        <v>0.67361111111111105</v>
      </c>
      <c r="S9" s="2">
        <v>0.71527777777777801</v>
      </c>
      <c r="T9">
        <f t="shared" si="4"/>
        <v>3</v>
      </c>
    </row>
    <row r="10" spans="1:20">
      <c r="A10">
        <v>1944</v>
      </c>
      <c r="B10" s="5" t="str">
        <f t="shared" si="2"/>
        <v>jjjj</v>
      </c>
      <c r="C10" s="4" t="s">
        <v>2</v>
      </c>
      <c r="D10" s="2">
        <v>0.73333333333333339</v>
      </c>
      <c r="E10" s="2">
        <v>0.311805555555556</v>
      </c>
      <c r="F10" s="2">
        <v>0.33333333333333298</v>
      </c>
      <c r="G10">
        <f t="shared" si="5"/>
        <v>0</v>
      </c>
      <c r="H10" s="2">
        <v>0.69097222222222199</v>
      </c>
      <c r="I10" s="2">
        <v>0.71180555555555503</v>
      </c>
      <c r="J10" s="2">
        <v>0.73263888888888895</v>
      </c>
      <c r="K10" s="2">
        <v>0.75</v>
      </c>
      <c r="L10">
        <f t="shared" si="6"/>
        <v>4</v>
      </c>
      <c r="M10" s="2">
        <v>0.54861111111111105</v>
      </c>
      <c r="N10" s="2">
        <v>0.61111111111111105</v>
      </c>
      <c r="O10" s="2">
        <v>0.67361111111111105</v>
      </c>
      <c r="P10">
        <f t="shared" si="3"/>
        <v>4</v>
      </c>
      <c r="Q10" s="2">
        <v>0.63194444444444398</v>
      </c>
      <c r="R10" s="2">
        <v>0.67361111111111105</v>
      </c>
      <c r="S10" s="2">
        <v>0.71527777777777801</v>
      </c>
      <c r="T10">
        <f t="shared" si="4"/>
        <v>4</v>
      </c>
    </row>
    <row r="11" spans="1:20">
      <c r="A11">
        <v>1838</v>
      </c>
      <c r="B11" s="5" t="str">
        <f t="shared" si="2"/>
        <v>jjjj</v>
      </c>
      <c r="C11" s="4" t="s">
        <v>2</v>
      </c>
      <c r="D11" s="2">
        <v>0.73263888888888884</v>
      </c>
      <c r="E11" s="2">
        <v>0.311805555555556</v>
      </c>
      <c r="F11" s="2">
        <v>0.33333333333333298</v>
      </c>
      <c r="G11">
        <f t="shared" si="5"/>
        <v>0</v>
      </c>
      <c r="H11" s="2">
        <v>0.69097222222222199</v>
      </c>
      <c r="I11" s="2">
        <v>0.71180555555555503</v>
      </c>
      <c r="J11" s="2">
        <v>0.73263888888888895</v>
      </c>
      <c r="K11" s="2">
        <v>0.75</v>
      </c>
      <c r="L11">
        <f t="shared" si="6"/>
        <v>4</v>
      </c>
      <c r="M11" s="2">
        <v>0.54861111111111105</v>
      </c>
      <c r="N11" s="2">
        <v>0.61111111111111105</v>
      </c>
      <c r="O11" s="2">
        <v>0.67361111111111105</v>
      </c>
      <c r="P11">
        <f t="shared" si="3"/>
        <v>4</v>
      </c>
      <c r="Q11" s="2">
        <v>0.63194444444444398</v>
      </c>
      <c r="R11" s="2">
        <v>0.67361111111111105</v>
      </c>
      <c r="S11" s="2">
        <v>0.71527777777777801</v>
      </c>
      <c r="T11">
        <f t="shared" si="4"/>
        <v>4</v>
      </c>
    </row>
    <row r="12" spans="1:20">
      <c r="A12">
        <v>1093</v>
      </c>
      <c r="B12" s="5" t="str">
        <f t="shared" si="2"/>
        <v>jjjj</v>
      </c>
      <c r="C12" s="4">
        <v>41674</v>
      </c>
      <c r="D12" s="2">
        <v>0.66805555555555562</v>
      </c>
      <c r="E12" s="2">
        <v>0.311805555555556</v>
      </c>
      <c r="F12" s="2">
        <v>0.33333333333333298</v>
      </c>
      <c r="G12">
        <f t="shared" si="5"/>
        <v>0</v>
      </c>
      <c r="H12" s="2">
        <v>0.69097222222222199</v>
      </c>
      <c r="I12" s="2">
        <v>0.71180555555555503</v>
      </c>
      <c r="J12" s="2">
        <v>0.73263888888888895</v>
      </c>
      <c r="K12" s="2">
        <v>0.75</v>
      </c>
      <c r="L12">
        <f t="shared" si="6"/>
        <v>1</v>
      </c>
      <c r="M12" s="2">
        <v>0.54861111111111105</v>
      </c>
      <c r="N12" s="2">
        <v>0.61111111111111105</v>
      </c>
      <c r="O12" s="2">
        <v>0.67361111111111105</v>
      </c>
      <c r="P12">
        <f t="shared" si="3"/>
        <v>1</v>
      </c>
      <c r="Q12" s="2">
        <v>0.63194444444444398</v>
      </c>
      <c r="R12" s="2">
        <v>0.67361111111111105</v>
      </c>
      <c r="S12" s="2">
        <v>0.71527777777777801</v>
      </c>
      <c r="T12">
        <f t="shared" si="4"/>
        <v>1</v>
      </c>
    </row>
    <row r="13" spans="1:20">
      <c r="A13">
        <v>1944</v>
      </c>
      <c r="B13" s="5" t="str">
        <f t="shared" si="2"/>
        <v>jjjj</v>
      </c>
      <c r="C13" s="4">
        <v>41674</v>
      </c>
      <c r="D13" s="2">
        <v>0.70763888888888893</v>
      </c>
      <c r="E13" s="2">
        <v>0.311805555555556</v>
      </c>
      <c r="F13" s="2">
        <v>0.33333333333333298</v>
      </c>
      <c r="G13">
        <f t="shared" si="5"/>
        <v>0</v>
      </c>
      <c r="H13" s="2">
        <v>0.69097222222222199</v>
      </c>
      <c r="I13" s="2">
        <v>0.71180555555555503</v>
      </c>
      <c r="J13" s="2">
        <v>0.73263888888888895</v>
      </c>
      <c r="K13" s="2">
        <v>0.75</v>
      </c>
      <c r="L13">
        <f t="shared" si="6"/>
        <v>2</v>
      </c>
      <c r="M13" s="2">
        <v>0.54861111111111105</v>
      </c>
      <c r="N13" s="2">
        <v>0.61111111111111105</v>
      </c>
      <c r="O13" s="2">
        <v>0.67361111111111105</v>
      </c>
      <c r="P13">
        <f t="shared" si="3"/>
        <v>2</v>
      </c>
      <c r="Q13" s="2">
        <v>0.63194444444444398</v>
      </c>
      <c r="R13" s="2">
        <v>0.67361111111111105</v>
      </c>
      <c r="S13" s="2">
        <v>0.71527777777777801</v>
      </c>
      <c r="T13">
        <f t="shared" si="4"/>
        <v>2</v>
      </c>
    </row>
    <row r="14" spans="1:20">
      <c r="A14">
        <v>1838</v>
      </c>
      <c r="B14" s="5" t="str">
        <f t="shared" si="2"/>
        <v>jjjj</v>
      </c>
      <c r="C14" s="4">
        <v>41674</v>
      </c>
      <c r="D14" s="2">
        <v>0.75</v>
      </c>
      <c r="E14" s="2">
        <v>0.311805555555556</v>
      </c>
      <c r="F14" s="2">
        <v>0.33333333333333298</v>
      </c>
      <c r="G14">
        <f t="shared" si="5"/>
        <v>0</v>
      </c>
      <c r="H14" s="2">
        <v>0.69097222222222199</v>
      </c>
      <c r="I14" s="2">
        <v>0.71180555555555503</v>
      </c>
      <c r="J14" s="2">
        <v>0.73263888888888895</v>
      </c>
      <c r="K14" s="2">
        <v>0.75</v>
      </c>
      <c r="L14">
        <f t="shared" ref="L14:L19" si="7">IF(D14&gt;F14,IF(D14&lt;H14,1,IF(D14&lt;I14,2,IF(D14&lt;J14,3,4))))</f>
        <v>4</v>
      </c>
      <c r="M14" s="2">
        <v>0.54861111111111105</v>
      </c>
      <c r="N14" s="2">
        <v>0.61111111111111105</v>
      </c>
      <c r="O14" s="2">
        <v>0.67361111111111105</v>
      </c>
      <c r="P14">
        <f t="shared" si="3"/>
        <v>4</v>
      </c>
      <c r="Q14" s="2">
        <v>0.63194444444444398</v>
      </c>
      <c r="R14" s="2">
        <v>0.67361111111111105</v>
      </c>
      <c r="S14" s="2">
        <v>0.71527777777777801</v>
      </c>
      <c r="T14">
        <f t="shared" si="4"/>
        <v>4</v>
      </c>
    </row>
    <row r="15" spans="1:20">
      <c r="A15">
        <v>1944</v>
      </c>
      <c r="B15" s="5" t="str">
        <f t="shared" si="2"/>
        <v>jjjj</v>
      </c>
      <c r="C15" s="4" t="s">
        <v>2</v>
      </c>
      <c r="D15" s="2">
        <v>0.74930555555555556</v>
      </c>
      <c r="E15" s="2">
        <v>0.311805555555556</v>
      </c>
      <c r="F15" s="2">
        <v>0.33333333333333298</v>
      </c>
      <c r="G15">
        <f t="shared" si="5"/>
        <v>0</v>
      </c>
      <c r="H15" s="2">
        <v>0.69097222222222199</v>
      </c>
      <c r="I15" s="2">
        <v>0.71180555555555503</v>
      </c>
      <c r="J15" s="2">
        <v>0.73263888888888895</v>
      </c>
      <c r="K15" s="2">
        <v>0.75</v>
      </c>
      <c r="L15">
        <f t="shared" si="7"/>
        <v>4</v>
      </c>
      <c r="M15" s="2">
        <v>0.54861111111111105</v>
      </c>
      <c r="N15" s="2">
        <v>0.61111111111111105</v>
      </c>
      <c r="O15" s="2">
        <v>0.67361111111111105</v>
      </c>
      <c r="P15">
        <f t="shared" si="3"/>
        <v>4</v>
      </c>
      <c r="Q15" s="2">
        <v>0.63194444444444398</v>
      </c>
      <c r="R15" s="2">
        <v>0.67361111111111105</v>
      </c>
      <c r="S15" s="2">
        <v>0.71527777777777801</v>
      </c>
      <c r="T15">
        <f t="shared" si="4"/>
        <v>4</v>
      </c>
    </row>
    <row r="16" spans="1:20">
      <c r="A16">
        <v>1838</v>
      </c>
      <c r="B16" s="5" t="str">
        <f t="shared" si="2"/>
        <v>jjjj</v>
      </c>
      <c r="C16" s="4" t="s">
        <v>2</v>
      </c>
      <c r="D16" s="2">
        <v>0.73819444444444438</v>
      </c>
      <c r="E16" s="2">
        <v>0.311805555555556</v>
      </c>
      <c r="F16" s="2">
        <v>0.33333333333333298</v>
      </c>
      <c r="G16">
        <f t="shared" si="5"/>
        <v>0</v>
      </c>
      <c r="H16" s="2">
        <v>0.69097222222222199</v>
      </c>
      <c r="I16" s="2">
        <v>0.71180555555555503</v>
      </c>
      <c r="J16" s="2">
        <v>0.73263888888888895</v>
      </c>
      <c r="K16" s="2">
        <v>0.75</v>
      </c>
      <c r="L16">
        <f t="shared" si="7"/>
        <v>4</v>
      </c>
      <c r="M16" s="2">
        <v>0.54861111111111105</v>
      </c>
      <c r="N16" s="2">
        <v>0.61111111111111105</v>
      </c>
      <c r="O16" s="2">
        <v>0.67361111111111105</v>
      </c>
      <c r="P16">
        <f t="shared" si="3"/>
        <v>4</v>
      </c>
      <c r="Q16" s="2">
        <v>0.63194444444444398</v>
      </c>
      <c r="R16" s="2">
        <v>0.67361111111111105</v>
      </c>
      <c r="S16" s="2">
        <v>0.71527777777777801</v>
      </c>
      <c r="T16">
        <f t="shared" si="4"/>
        <v>4</v>
      </c>
    </row>
    <row r="17" spans="1:20">
      <c r="A17">
        <v>1093</v>
      </c>
      <c r="B17" s="5" t="str">
        <f t="shared" si="2"/>
        <v>jjjj</v>
      </c>
      <c r="C17" s="4">
        <v>41674</v>
      </c>
      <c r="D17" s="2">
        <v>0.70277777777777783</v>
      </c>
      <c r="E17" s="2">
        <v>0.311805555555556</v>
      </c>
      <c r="F17" s="2">
        <v>0.33333333333333298</v>
      </c>
      <c r="G17">
        <f t="shared" si="5"/>
        <v>0</v>
      </c>
      <c r="H17" s="2">
        <v>0.69097222222222199</v>
      </c>
      <c r="I17" s="2">
        <v>0.71180555555555503</v>
      </c>
      <c r="J17" s="2">
        <v>0.73263888888888895</v>
      </c>
      <c r="K17" s="2">
        <v>0.75</v>
      </c>
      <c r="L17">
        <f t="shared" si="7"/>
        <v>2</v>
      </c>
      <c r="M17" s="2">
        <v>0.54861111111111105</v>
      </c>
      <c r="N17" s="2">
        <v>0.61111111111111105</v>
      </c>
      <c r="O17" s="2">
        <v>0.67361111111111105</v>
      </c>
      <c r="P17">
        <f t="shared" si="3"/>
        <v>2</v>
      </c>
      <c r="Q17" s="2">
        <v>0.63194444444444398</v>
      </c>
      <c r="R17" s="2">
        <v>0.67361111111111105</v>
      </c>
      <c r="S17" s="2">
        <v>0.71527777777777801</v>
      </c>
      <c r="T17">
        <f t="shared" si="4"/>
        <v>2</v>
      </c>
    </row>
    <row r="18" spans="1:20">
      <c r="A18">
        <v>1944</v>
      </c>
      <c r="B18" s="5" t="str">
        <f t="shared" si="2"/>
        <v>jjjj</v>
      </c>
      <c r="C18" s="4">
        <v>41674</v>
      </c>
      <c r="D18" s="2">
        <v>0.68194444444444446</v>
      </c>
      <c r="E18" s="2">
        <v>0.311805555555556</v>
      </c>
      <c r="F18" s="2">
        <v>0.33333333333333298</v>
      </c>
      <c r="G18">
        <f t="shared" si="5"/>
        <v>0</v>
      </c>
      <c r="H18" s="2">
        <v>0.69097222222222199</v>
      </c>
      <c r="I18" s="2">
        <v>0.71180555555555503</v>
      </c>
      <c r="J18" s="2">
        <v>0.73263888888888895</v>
      </c>
      <c r="K18" s="2">
        <v>0.75</v>
      </c>
      <c r="L18">
        <f t="shared" si="7"/>
        <v>1</v>
      </c>
      <c r="M18" s="2">
        <v>0.54861111111111105</v>
      </c>
      <c r="N18" s="2">
        <v>0.61111111111111105</v>
      </c>
      <c r="O18" s="2">
        <v>0.67361111111111105</v>
      </c>
      <c r="P18">
        <f t="shared" si="3"/>
        <v>1</v>
      </c>
      <c r="Q18" s="2">
        <v>0.63194444444444398</v>
      </c>
      <c r="R18" s="2">
        <v>0.67361111111111105</v>
      </c>
      <c r="S18" s="2">
        <v>0.71527777777777801</v>
      </c>
      <c r="T18">
        <f t="shared" si="4"/>
        <v>1</v>
      </c>
    </row>
    <row r="19" spans="1:20">
      <c r="A19">
        <v>1838</v>
      </c>
      <c r="B19" s="5" t="str">
        <f t="shared" si="2"/>
        <v>jjjj</v>
      </c>
      <c r="C19" s="4">
        <v>41674</v>
      </c>
      <c r="D19" s="2">
        <v>0.68055555555555547</v>
      </c>
      <c r="E19" s="2">
        <v>0.311805555555556</v>
      </c>
      <c r="F19" s="2">
        <v>0.33333333333333298</v>
      </c>
      <c r="G19">
        <f t="shared" si="5"/>
        <v>0</v>
      </c>
      <c r="H19" s="2">
        <v>0.69097222222222199</v>
      </c>
      <c r="I19" s="2">
        <v>0.71180555555555503</v>
      </c>
      <c r="J19" s="2">
        <v>0.73263888888888895</v>
      </c>
      <c r="K19" s="2">
        <v>0.75</v>
      </c>
      <c r="L19">
        <f t="shared" si="7"/>
        <v>1</v>
      </c>
      <c r="M19" s="2">
        <v>0.54861111111111105</v>
      </c>
      <c r="N19" s="2">
        <v>0.61111111111111105</v>
      </c>
      <c r="O19" s="2">
        <v>0.67361111111111105</v>
      </c>
      <c r="P19">
        <f t="shared" si="3"/>
        <v>1</v>
      </c>
      <c r="Q19" s="2">
        <v>0.63194444444444398</v>
      </c>
      <c r="R19" s="2">
        <v>0.67361111111111105</v>
      </c>
      <c r="S19" s="2">
        <v>0.71527777777777801</v>
      </c>
      <c r="T19">
        <f t="shared" si="4"/>
        <v>1</v>
      </c>
    </row>
    <row r="20" spans="1:20">
      <c r="A20">
        <v>1944</v>
      </c>
      <c r="B20" s="5" t="str">
        <f t="shared" si="2"/>
        <v>jjjj</v>
      </c>
      <c r="C20" s="4">
        <v>41675</v>
      </c>
      <c r="D20" s="2">
        <v>0.74930555555555556</v>
      </c>
      <c r="E20" s="2">
        <v>0.311805555555556</v>
      </c>
      <c r="F20" s="2">
        <v>0.33333333333333298</v>
      </c>
      <c r="G20">
        <f t="shared" ref="G20:G24" si="8">IF(D20&gt;F20,0,IF(D20&gt;E20,1,2))</f>
        <v>0</v>
      </c>
      <c r="H20" s="2">
        <v>0.69097222222222199</v>
      </c>
      <c r="I20" s="2">
        <v>0.71180555555555503</v>
      </c>
      <c r="J20" s="2">
        <v>0.73263888888888895</v>
      </c>
      <c r="K20" s="2">
        <v>0.75</v>
      </c>
      <c r="L20">
        <f t="shared" ref="L20:L24" si="9">IF(D20&gt;F20,IF(D20&lt;H20,1,IF(D20&lt;I20,2,IF(D20&lt;J20,3,4))))</f>
        <v>4</v>
      </c>
      <c r="M20" s="2">
        <v>0.54861111111111105</v>
      </c>
      <c r="N20" s="2">
        <v>0.61111111111111105</v>
      </c>
      <c r="O20" s="2">
        <v>0.67361111111111105</v>
      </c>
      <c r="P20">
        <f t="shared" si="3"/>
        <v>4</v>
      </c>
      <c r="Q20" s="2">
        <v>0.63194444444444398</v>
      </c>
      <c r="R20" s="2">
        <v>0.67361111111111105</v>
      </c>
      <c r="S20" s="2">
        <v>0.71527777777777801</v>
      </c>
      <c r="T20">
        <f t="shared" si="4"/>
        <v>4</v>
      </c>
    </row>
    <row r="21" spans="1:20">
      <c r="A21">
        <v>1838</v>
      </c>
      <c r="B21" s="5" t="str">
        <f t="shared" si="2"/>
        <v>jjjj</v>
      </c>
      <c r="C21" s="4">
        <v>41675</v>
      </c>
      <c r="D21" s="2">
        <v>0.73819444444444438</v>
      </c>
      <c r="E21" s="2">
        <v>0.311805555555556</v>
      </c>
      <c r="F21" s="2">
        <v>0.33333333333333298</v>
      </c>
      <c r="G21">
        <f t="shared" si="8"/>
        <v>0</v>
      </c>
      <c r="H21" s="2">
        <v>0.69097222222222199</v>
      </c>
      <c r="I21" s="2">
        <v>0.71180555555555503</v>
      </c>
      <c r="J21" s="2">
        <v>0.73263888888888895</v>
      </c>
      <c r="K21" s="2">
        <v>0.75</v>
      </c>
      <c r="L21">
        <f t="shared" si="9"/>
        <v>4</v>
      </c>
      <c r="M21" s="2">
        <v>0.54861111111111105</v>
      </c>
      <c r="N21" s="2">
        <v>0.61111111111111105</v>
      </c>
      <c r="O21" s="2">
        <v>0.67361111111111105</v>
      </c>
      <c r="P21">
        <f t="shared" si="3"/>
        <v>4</v>
      </c>
      <c r="Q21" s="2">
        <v>0.63194444444444398</v>
      </c>
      <c r="R21" s="2">
        <v>0.67361111111111105</v>
      </c>
      <c r="S21" s="2">
        <v>0.71527777777777801</v>
      </c>
      <c r="T21">
        <f t="shared" si="4"/>
        <v>4</v>
      </c>
    </row>
    <row r="22" spans="1:20">
      <c r="A22">
        <v>1093</v>
      </c>
      <c r="B22" s="5" t="str">
        <f t="shared" si="2"/>
        <v>jjjj</v>
      </c>
      <c r="C22" s="4">
        <v>41675</v>
      </c>
      <c r="D22" s="2">
        <v>0.70277777777777783</v>
      </c>
      <c r="E22" s="2">
        <v>0.311805555555556</v>
      </c>
      <c r="F22" s="2">
        <v>0.33333333333333298</v>
      </c>
      <c r="G22">
        <f t="shared" si="8"/>
        <v>0</v>
      </c>
      <c r="H22" s="2">
        <v>0.69097222222222199</v>
      </c>
      <c r="I22" s="2">
        <v>0.71180555555555503</v>
      </c>
      <c r="J22" s="2">
        <v>0.73263888888888895</v>
      </c>
      <c r="K22" s="2">
        <v>0.75</v>
      </c>
      <c r="L22">
        <f t="shared" si="9"/>
        <v>2</v>
      </c>
      <c r="M22" s="2">
        <v>0.54861111111111105</v>
      </c>
      <c r="N22" s="2">
        <v>0.61111111111111105</v>
      </c>
      <c r="O22" s="2">
        <v>0.67361111111111105</v>
      </c>
      <c r="P22">
        <f t="shared" si="3"/>
        <v>2</v>
      </c>
      <c r="Q22" s="2">
        <v>0.63194444444444398</v>
      </c>
      <c r="R22" s="2">
        <v>0.67361111111111105</v>
      </c>
      <c r="S22" s="2">
        <v>0.71527777777777801</v>
      </c>
      <c r="T22">
        <f t="shared" si="4"/>
        <v>2</v>
      </c>
    </row>
    <row r="23" spans="1:20">
      <c r="A23">
        <v>1944</v>
      </c>
      <c r="B23" s="5" t="str">
        <f t="shared" si="2"/>
        <v>jjjj</v>
      </c>
      <c r="C23" s="4">
        <v>41677</v>
      </c>
      <c r="D23" s="2">
        <v>0.68194444444444446</v>
      </c>
      <c r="E23" s="2">
        <v>0.311805555555556</v>
      </c>
      <c r="F23" s="2">
        <v>0.33333333333333298</v>
      </c>
      <c r="G23">
        <f t="shared" si="8"/>
        <v>0</v>
      </c>
      <c r="H23" s="2">
        <v>0.69097222222222199</v>
      </c>
      <c r="I23" s="2">
        <v>0.71180555555555503</v>
      </c>
      <c r="J23" s="2">
        <v>0.73263888888888895</v>
      </c>
      <c r="K23" s="2">
        <v>0.75</v>
      </c>
      <c r="L23">
        <f t="shared" si="9"/>
        <v>1</v>
      </c>
      <c r="M23" s="2">
        <v>0.54861111111111105</v>
      </c>
      <c r="N23" s="2">
        <v>0.61111111111111105</v>
      </c>
      <c r="O23" s="2">
        <v>0.67361111111111105</v>
      </c>
      <c r="P23">
        <f t="shared" si="3"/>
        <v>1</v>
      </c>
      <c r="Q23" s="2">
        <v>0.63194444444444398</v>
      </c>
      <c r="R23" s="2">
        <v>0.67361111111111105</v>
      </c>
      <c r="S23" s="2">
        <v>0.71527777777777801</v>
      </c>
      <c r="T23">
        <f t="shared" si="4"/>
        <v>1</v>
      </c>
    </row>
    <row r="24" spans="1:20">
      <c r="A24">
        <v>1838</v>
      </c>
      <c r="B24" s="5" t="str">
        <f t="shared" si="2"/>
        <v>jjjj</v>
      </c>
      <c r="C24" s="4">
        <v>41677</v>
      </c>
      <c r="D24" s="2">
        <v>0.68055555555555547</v>
      </c>
      <c r="E24" s="2">
        <v>0.311805555555556</v>
      </c>
      <c r="F24" s="2">
        <v>0.33333333333333298</v>
      </c>
      <c r="G24">
        <f t="shared" si="8"/>
        <v>0</v>
      </c>
      <c r="H24" s="2">
        <v>0.69097222222222199</v>
      </c>
      <c r="I24" s="2">
        <v>0.71180555555555503</v>
      </c>
      <c r="J24" s="2">
        <v>0.73263888888888895</v>
      </c>
      <c r="K24" s="2">
        <v>0.75</v>
      </c>
      <c r="L24">
        <f t="shared" si="9"/>
        <v>1</v>
      </c>
      <c r="M24" s="2">
        <v>0.54861111111111105</v>
      </c>
      <c r="N24" s="2">
        <v>0.61111111111111105</v>
      </c>
      <c r="O24" s="2">
        <v>0.67361111111111105</v>
      </c>
      <c r="P24">
        <f t="shared" si="3"/>
        <v>1</v>
      </c>
      <c r="Q24" s="2">
        <v>0.63194444444444398</v>
      </c>
      <c r="R24" s="2">
        <v>0.67361111111111105</v>
      </c>
      <c r="S24" s="2">
        <v>0.71527777777777801</v>
      </c>
      <c r="T24">
        <f t="shared" si="4"/>
        <v>1</v>
      </c>
    </row>
  </sheetData>
  <pageMargins left="0.78740157499999996" right="0.78740157499999996" top="0.984251969" bottom="0.984251969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tabSelected="1" workbookViewId="0">
      <selection activeCell="C2" sqref="C2:C31"/>
    </sheetView>
  </sheetViews>
  <sheetFormatPr defaultColWidth="11.42578125" defaultRowHeight="12.75"/>
  <cols>
    <col min="5" max="5" width="11.42578125" style="4"/>
    <col min="6" max="6" width="11.42578125" style="11"/>
    <col min="7" max="7" width="18.42578125" customWidth="1"/>
    <col min="8" max="8" width="31" customWidth="1"/>
  </cols>
  <sheetData>
    <row r="1" spans="1:8" s="16" customFormat="1" ht="15">
      <c r="A1" s="12" t="s">
        <v>40</v>
      </c>
      <c r="B1" s="12" t="s">
        <v>41</v>
      </c>
      <c r="C1" s="12" t="s">
        <v>42</v>
      </c>
      <c r="D1" s="13" t="s">
        <v>8</v>
      </c>
      <c r="E1" s="14" t="s">
        <v>0</v>
      </c>
      <c r="F1" s="15" t="s">
        <v>1</v>
      </c>
      <c r="G1" s="13" t="s">
        <v>4</v>
      </c>
      <c r="H1" s="13" t="s">
        <v>6</v>
      </c>
    </row>
    <row r="2" spans="1:8" s="16" customFormat="1">
      <c r="A2" s="16" t="str">
        <f>IF(ISERROR(VLOOKUP(Data!$A2,'LISTE TOTALE'!$A$2:$E$11,2,FALSE)),"",VLOOKUP(Data!$A2,'LISTE TOTALE'!$A$2:$E$11,2,FALSE))</f>
        <v>Dupont</v>
      </c>
      <c r="B2" s="16" t="str">
        <f>IF(ISERROR(VLOOKUP(Data!$A2,'LISTE TOTALE'!$A$2:$E$11,3,FALSE)),"",VLOOKUP(Data!$A2,'LISTE TOTALE'!$A$2:$E$11,3,FALSE))</f>
        <v>Justine</v>
      </c>
      <c r="C2" s="16" t="str">
        <f>IF(ISERROR(VLOOKUP(Data!$A2,'LISTE TOTALE'!$A$2:$E$11,4,FALSE)),"",VLOOKUP(Data!$A2,'LISTE TOTALE'!$A$2:$E$11,4,FALSE))</f>
        <v>P6</v>
      </c>
      <c r="D2" s="16" t="str">
        <f>IF(Data!B2="","",Data!B2)</f>
        <v>jjjj</v>
      </c>
      <c r="E2" s="18" t="str">
        <f>IF(Data!C2="","",Data!C2)</f>
        <v>03/02/2014</v>
      </c>
      <c r="F2" s="17">
        <f>IF(Data!D2="","",Data!D2)</f>
        <v>0.30277777777777776</v>
      </c>
      <c r="G2" s="16">
        <f>IF(Data!G2="","",Data!G2)</f>
        <v>2</v>
      </c>
      <c r="H2" s="16">
        <f>IF(Data!T2="","",Data!T2)</f>
        <v>0</v>
      </c>
    </row>
    <row r="3" spans="1:8" s="16" customFormat="1">
      <c r="A3" s="16" t="str">
        <f>IF(ISERROR(VLOOKUP(Data!$A3,'LISTE TOTALE'!$A$2:$E$11,2,FALSE)),"",VLOOKUP(Data!$A3,'LISTE TOTALE'!$A$2:$E$11,2,FALSE))</f>
        <v>Dupond</v>
      </c>
      <c r="B3" s="16" t="str">
        <f>IF(ISERROR(VLOOKUP(Data!$A3,'LISTE TOTALE'!$A$2:$E$11,3,FALSE)),"",VLOOKUP(Data!$A3,'LISTE TOTALE'!$A$2:$E$11,3,FALSE))</f>
        <v>Laurine</v>
      </c>
      <c r="C3" s="16" t="str">
        <f>IF(ISERROR(VLOOKUP(Data!$A3,'LISTE TOTALE'!$A$2:$E$11,4,FALSE)),"",VLOOKUP(Data!$A3,'LISTE TOTALE'!$A$2:$E$11,4,FALSE))</f>
        <v>P6</v>
      </c>
      <c r="D3" s="16" t="str">
        <f>IF(Data!B3="","",Data!B3)</f>
        <v>jjjj</v>
      </c>
      <c r="E3" s="18" t="str">
        <f>IF(Data!C3="","",Data!C3)</f>
        <v>03/02/2014</v>
      </c>
      <c r="F3" s="17">
        <f>IF(Data!D3="","",Data!D3)</f>
        <v>0.3125</v>
      </c>
      <c r="G3" s="16">
        <f>IF(Data!G3="","",Data!G3)</f>
        <v>1</v>
      </c>
      <c r="H3" s="16">
        <f>IF(Data!T3="","",Data!T3)</f>
        <v>0</v>
      </c>
    </row>
    <row r="4" spans="1:8" s="16" customFormat="1">
      <c r="A4" s="16" t="str">
        <f>IF(ISERROR(VLOOKUP(Data!$A4,'LISTE TOTALE'!$A$2:$E$11,2,FALSE)),"",VLOOKUP(Data!$A4,'LISTE TOTALE'!$A$2:$E$11,2,FALSE))</f>
        <v>Dupont</v>
      </c>
      <c r="B4" s="16" t="str">
        <f>IF(ISERROR(VLOOKUP(Data!$A4,'LISTE TOTALE'!$A$2:$E$11,3,FALSE)),"",VLOOKUP(Data!$A4,'LISTE TOTALE'!$A$2:$E$11,3,FALSE))</f>
        <v>Robin</v>
      </c>
      <c r="C4" s="16" t="str">
        <f>IF(ISERROR(VLOOKUP(Data!$A4,'LISTE TOTALE'!$A$2:$E$11,4,FALSE)),"",VLOOKUP(Data!$A4,'LISTE TOTALE'!$A$2:$E$11,4,FALSE))</f>
        <v>P6</v>
      </c>
      <c r="D4" s="16" t="str">
        <f>IF(Data!B4="","",Data!B4)</f>
        <v>jjjj</v>
      </c>
      <c r="E4" s="18" t="str">
        <f>IF(Data!C4="","",Data!C4)</f>
        <v>03/02/2014</v>
      </c>
      <c r="F4" s="17">
        <f>IF(Data!D4="","",Data!D4)</f>
        <v>0.31388888888888888</v>
      </c>
      <c r="G4" s="16">
        <f>IF(Data!G4="","",Data!G4)</f>
        <v>1</v>
      </c>
      <c r="H4" s="16">
        <f>IF(Data!T4="","",Data!T4)</f>
        <v>0</v>
      </c>
    </row>
    <row r="5" spans="1:8" s="16" customFormat="1">
      <c r="A5" s="16" t="str">
        <f>IF(ISERROR(VLOOKUP(Data!$A5,'LISTE TOTALE'!$A$2:$E$11,2,FALSE)),"",VLOOKUP(Data!$A5,'LISTE TOTALE'!$A$2:$E$11,2,FALSE))</f>
        <v>Dupont</v>
      </c>
      <c r="B5" s="16" t="str">
        <f>IF(ISERROR(VLOOKUP(Data!$A5,'LISTE TOTALE'!$A$2:$E$11,3,FALSE)),"",VLOOKUP(Data!$A5,'LISTE TOTALE'!$A$2:$E$11,3,FALSE))</f>
        <v>Justine</v>
      </c>
      <c r="C5" s="16" t="str">
        <f>IF(ISERROR(VLOOKUP(Data!$A5,'LISTE TOTALE'!$A$2:$E$11,4,FALSE)),"",VLOOKUP(Data!$A5,'LISTE TOTALE'!$A$2:$E$11,4,FALSE))</f>
        <v>P6</v>
      </c>
      <c r="D5" s="16" t="str">
        <f>IF(Data!B5="","",Data!B5)</f>
        <v>jjjj</v>
      </c>
      <c r="E5" s="18">
        <f>IF(Data!C5="","",Data!C5)</f>
        <v>41674</v>
      </c>
      <c r="F5" s="17">
        <f>IF(Data!D5="","",Data!D5)</f>
        <v>0.3263888888888889</v>
      </c>
      <c r="G5" s="16">
        <f>IF(Data!G5="","",Data!G5)</f>
        <v>1</v>
      </c>
      <c r="H5" s="16">
        <f>IF(Data!T5="","",Data!T5)</f>
        <v>0</v>
      </c>
    </row>
    <row r="6" spans="1:8" s="16" customFormat="1">
      <c r="A6" s="16" t="str">
        <f>IF(ISERROR(VLOOKUP(Data!$A6,'LISTE TOTALE'!$A$2:$E$11,2,FALSE)),"",VLOOKUP(Data!$A6,'LISTE TOTALE'!$A$2:$E$11,2,FALSE))</f>
        <v>Dupond</v>
      </c>
      <c r="B6" s="16" t="str">
        <f>IF(ISERROR(VLOOKUP(Data!$A6,'LISTE TOTALE'!$A$2:$E$11,3,FALSE)),"",VLOOKUP(Data!$A6,'LISTE TOTALE'!$A$2:$E$11,3,FALSE))</f>
        <v>Laurine</v>
      </c>
      <c r="C6" s="16" t="str">
        <f>IF(ISERROR(VLOOKUP(Data!$A6,'LISTE TOTALE'!$A$2:$E$11,4,FALSE)),"",VLOOKUP(Data!$A6,'LISTE TOTALE'!$A$2:$E$11,4,FALSE))</f>
        <v>P6</v>
      </c>
      <c r="D6" s="16" t="str">
        <f>IF(Data!B6="","",Data!B6)</f>
        <v>jjjj</v>
      </c>
      <c r="E6" s="18">
        <f>IF(Data!C6="","",Data!C6)</f>
        <v>41674</v>
      </c>
      <c r="F6" s="17">
        <f>IF(Data!D6="","",Data!D6)</f>
        <v>0.3125</v>
      </c>
      <c r="G6" s="16">
        <f>IF(Data!G6="","",Data!G6)</f>
        <v>1</v>
      </c>
      <c r="H6" s="16">
        <f>IF(Data!T6="","",Data!T6)</f>
        <v>0</v>
      </c>
    </row>
    <row r="7" spans="1:8" s="16" customFormat="1">
      <c r="A7" s="16" t="str">
        <f>IF(ISERROR(VLOOKUP(Data!$A7,'LISTE TOTALE'!$A$2:$E$11,2,FALSE)),"",VLOOKUP(Data!$A7,'LISTE TOTALE'!$A$2:$E$11,2,FALSE))</f>
        <v>Dupont</v>
      </c>
      <c r="B7" s="16" t="str">
        <f>IF(ISERROR(VLOOKUP(Data!$A7,'LISTE TOTALE'!$A$2:$E$11,3,FALSE)),"",VLOOKUP(Data!$A7,'LISTE TOTALE'!$A$2:$E$11,3,FALSE))</f>
        <v>Robin</v>
      </c>
      <c r="C7" s="16" t="str">
        <f>IF(ISERROR(VLOOKUP(Data!$A7,'LISTE TOTALE'!$A$2:$E$11,4,FALSE)),"",VLOOKUP(Data!$A7,'LISTE TOTALE'!$A$2:$E$11,4,FALSE))</f>
        <v>P6</v>
      </c>
      <c r="D7" s="16" t="str">
        <f>IF(Data!B7="","",Data!B7)</f>
        <v>jjjj</v>
      </c>
      <c r="E7" s="18">
        <f>IF(Data!C7="","",Data!C7)</f>
        <v>41674</v>
      </c>
      <c r="F7" s="17">
        <f>IF(Data!D7="","",Data!D7)</f>
        <v>0.43888888888888888</v>
      </c>
      <c r="G7" s="16">
        <f>IF(Data!G7="","",Data!G7)</f>
        <v>0</v>
      </c>
      <c r="H7" s="16">
        <f>IF(Data!T7="","",Data!T7)</f>
        <v>1</v>
      </c>
    </row>
    <row r="8" spans="1:8" s="16" customFormat="1">
      <c r="A8" s="16" t="str">
        <f>IF(ISERROR(VLOOKUP(Data!$A8,'LISTE TOTALE'!$A$2:$E$11,2,FALSE)),"",VLOOKUP(Data!$A8,'LISTE TOTALE'!$A$2:$E$11,2,FALSE))</f>
        <v>Dupont</v>
      </c>
      <c r="B8" s="16" t="str">
        <f>IF(ISERROR(VLOOKUP(Data!$A8,'LISTE TOTALE'!$A$2:$E$11,3,FALSE)),"",VLOOKUP(Data!$A8,'LISTE TOTALE'!$A$2:$E$11,3,FALSE))</f>
        <v>Justine</v>
      </c>
      <c r="C8" s="16" t="str">
        <f>IF(ISERROR(VLOOKUP(Data!$A8,'LISTE TOTALE'!$A$2:$E$11,4,FALSE)),"",VLOOKUP(Data!$A8,'LISTE TOTALE'!$A$2:$E$11,4,FALSE))</f>
        <v>P6</v>
      </c>
      <c r="D8" s="16" t="str">
        <f>IF(Data!B8="","",Data!B8)</f>
        <v>jjjj</v>
      </c>
      <c r="E8" s="18" t="str">
        <f>IF(Data!C8="","",Data!C8)</f>
        <v>03/02/2014</v>
      </c>
      <c r="F8" s="17">
        <f>IF(Data!D8="","",Data!D8)</f>
        <v>0.6777777777777777</v>
      </c>
      <c r="G8" s="16">
        <f>IF(Data!G8="","",Data!G8)</f>
        <v>0</v>
      </c>
      <c r="H8" s="16">
        <f>IF(Data!T8="","",Data!T8)</f>
        <v>1</v>
      </c>
    </row>
    <row r="9" spans="1:8" s="16" customFormat="1">
      <c r="A9" s="16" t="str">
        <f>IF(ISERROR(VLOOKUP(Data!$A9,'LISTE TOTALE'!$A$2:$E$11,2,FALSE)),"",VLOOKUP(Data!$A9,'LISTE TOTALE'!$A$2:$E$11,2,FALSE))</f>
        <v>Dupont</v>
      </c>
      <c r="B9" s="16" t="str">
        <f>IF(ISERROR(VLOOKUP(Data!$A9,'LISTE TOTALE'!$A$2:$E$11,3,FALSE)),"",VLOOKUP(Data!$A9,'LISTE TOTALE'!$A$2:$E$11,3,FALSE))</f>
        <v>Justine</v>
      </c>
      <c r="C9" s="16" t="str">
        <f>IF(ISERROR(VLOOKUP(Data!$A9,'LISTE TOTALE'!$A$2:$E$11,4,FALSE)),"",VLOOKUP(Data!$A9,'LISTE TOTALE'!$A$2:$E$11,4,FALSE))</f>
        <v>P6</v>
      </c>
      <c r="D9" s="16" t="str">
        <f>IF(Data!B9="","",Data!B9)</f>
        <v>jjjj</v>
      </c>
      <c r="E9" s="18" t="str">
        <f>IF(Data!C9="","",Data!C9)</f>
        <v>03/02/2014</v>
      </c>
      <c r="F9" s="17">
        <f>IF(Data!D9="","",Data!D9)</f>
        <v>0.71944444444444444</v>
      </c>
      <c r="G9" s="16">
        <f>IF(Data!G9="","",Data!G9)</f>
        <v>0</v>
      </c>
      <c r="H9" s="16">
        <f>IF(Data!T9="","",Data!T9)</f>
        <v>3</v>
      </c>
    </row>
    <row r="10" spans="1:8" s="16" customFormat="1">
      <c r="A10" s="16" t="str">
        <f>IF(ISERROR(VLOOKUP(Data!$A10,'LISTE TOTALE'!$A$2:$E$11,2,FALSE)),"",VLOOKUP(Data!$A10,'LISTE TOTALE'!$A$2:$E$11,2,FALSE))</f>
        <v>Dupond</v>
      </c>
      <c r="B10" s="16" t="str">
        <f>IF(ISERROR(VLOOKUP(Data!$A10,'LISTE TOTALE'!$A$2:$E$11,3,FALSE)),"",VLOOKUP(Data!$A10,'LISTE TOTALE'!$A$2:$E$11,3,FALSE))</f>
        <v>Laurine</v>
      </c>
      <c r="C10" s="16" t="str">
        <f>IF(ISERROR(VLOOKUP(Data!$A10,'LISTE TOTALE'!$A$2:$E$11,4,FALSE)),"",VLOOKUP(Data!$A10,'LISTE TOTALE'!$A$2:$E$11,4,FALSE))</f>
        <v>P6</v>
      </c>
      <c r="D10" s="16" t="str">
        <f>IF(Data!B10="","",Data!B10)</f>
        <v>jjjj</v>
      </c>
      <c r="E10" s="18" t="str">
        <f>IF(Data!C10="","",Data!C10)</f>
        <v>03/02/2014</v>
      </c>
      <c r="F10" s="17">
        <f>IF(Data!D10="","",Data!D10)</f>
        <v>0.73333333333333339</v>
      </c>
      <c r="G10" s="16">
        <f>IF(Data!G10="","",Data!G10)</f>
        <v>0</v>
      </c>
      <c r="H10" s="16">
        <f>IF(Data!T10="","",Data!T10)</f>
        <v>4</v>
      </c>
    </row>
    <row r="11" spans="1:8" s="16" customFormat="1">
      <c r="A11" s="16" t="str">
        <f>IF(ISERROR(VLOOKUP(Data!$A11,'LISTE TOTALE'!$A$2:$E$11,2,FALSE)),"",VLOOKUP(Data!$A11,'LISTE TOTALE'!$A$2:$E$11,2,FALSE))</f>
        <v>Dupont</v>
      </c>
      <c r="B11" s="16" t="str">
        <f>IF(ISERROR(VLOOKUP(Data!$A11,'LISTE TOTALE'!$A$2:$E$11,3,FALSE)),"",VLOOKUP(Data!$A11,'LISTE TOTALE'!$A$2:$E$11,3,FALSE))</f>
        <v>Robin</v>
      </c>
      <c r="C11" s="16" t="str">
        <f>IF(ISERROR(VLOOKUP(Data!$A11,'LISTE TOTALE'!$A$2:$E$11,4,FALSE)),"",VLOOKUP(Data!$A11,'LISTE TOTALE'!$A$2:$E$11,4,FALSE))</f>
        <v>P6</v>
      </c>
      <c r="D11" s="16" t="str">
        <f>IF(Data!B11="","",Data!B11)</f>
        <v>jjjj</v>
      </c>
      <c r="E11" s="18" t="str">
        <f>IF(Data!C11="","",Data!C11)</f>
        <v>03/02/2014</v>
      </c>
      <c r="F11" s="17">
        <f>IF(Data!D11="","",Data!D11)</f>
        <v>0.73263888888888884</v>
      </c>
      <c r="G11" s="16">
        <f>IF(Data!G11="","",Data!G11)</f>
        <v>0</v>
      </c>
      <c r="H11" s="16">
        <f>IF(Data!T11="","",Data!T11)</f>
        <v>4</v>
      </c>
    </row>
    <row r="12" spans="1:8" s="16" customFormat="1">
      <c r="A12" s="16" t="str">
        <f>IF(ISERROR(VLOOKUP(Data!$A12,'LISTE TOTALE'!$A$2:$E$11,2,FALSE)),"",VLOOKUP(Data!$A12,'LISTE TOTALE'!$A$2:$E$11,2,FALSE))</f>
        <v>Dupont</v>
      </c>
      <c r="B12" s="16" t="str">
        <f>IF(ISERROR(VLOOKUP(Data!$A12,'LISTE TOTALE'!$A$2:$E$11,3,FALSE)),"",VLOOKUP(Data!$A12,'LISTE TOTALE'!$A$2:$E$11,3,FALSE))</f>
        <v>Justine</v>
      </c>
      <c r="C12" s="16" t="str">
        <f>IF(ISERROR(VLOOKUP(Data!$A12,'LISTE TOTALE'!$A$2:$E$11,4,FALSE)),"",VLOOKUP(Data!$A12,'LISTE TOTALE'!$A$2:$E$11,4,FALSE))</f>
        <v>P6</v>
      </c>
      <c r="D12" s="16" t="str">
        <f>IF(Data!B12="","",Data!B12)</f>
        <v>jjjj</v>
      </c>
      <c r="E12" s="18">
        <f>IF(Data!C12="","",Data!C12)</f>
        <v>41674</v>
      </c>
      <c r="F12" s="17">
        <f>IF(Data!D12="","",Data!D12)</f>
        <v>0.66805555555555562</v>
      </c>
      <c r="G12" s="16">
        <f>IF(Data!G12="","",Data!G12)</f>
        <v>0</v>
      </c>
      <c r="H12" s="16">
        <f>IF(Data!T12="","",Data!T12)</f>
        <v>1</v>
      </c>
    </row>
    <row r="13" spans="1:8" s="16" customFormat="1">
      <c r="A13" s="16" t="str">
        <f>IF(ISERROR(VLOOKUP(Data!$A13,'LISTE TOTALE'!$A$2:$E$11,2,FALSE)),"",VLOOKUP(Data!$A13,'LISTE TOTALE'!$A$2:$E$11,2,FALSE))</f>
        <v>Dupond</v>
      </c>
      <c r="B13" s="16" t="str">
        <f>IF(ISERROR(VLOOKUP(Data!$A13,'LISTE TOTALE'!$A$2:$E$11,3,FALSE)),"",VLOOKUP(Data!$A13,'LISTE TOTALE'!$A$2:$E$11,3,FALSE))</f>
        <v>Laurine</v>
      </c>
      <c r="C13" s="16" t="str">
        <f>IF(ISERROR(VLOOKUP(Data!$A13,'LISTE TOTALE'!$A$2:$E$11,4,FALSE)),"",VLOOKUP(Data!$A13,'LISTE TOTALE'!$A$2:$E$11,4,FALSE))</f>
        <v>P6</v>
      </c>
      <c r="D13" s="16" t="str">
        <f>IF(Data!B13="","",Data!B13)</f>
        <v>jjjj</v>
      </c>
      <c r="E13" s="18">
        <f>IF(Data!C13="","",Data!C13)</f>
        <v>41674</v>
      </c>
      <c r="F13" s="17">
        <f>IF(Data!D13="","",Data!D13)</f>
        <v>0.70763888888888893</v>
      </c>
      <c r="G13" s="16">
        <f>IF(Data!G13="","",Data!G13)</f>
        <v>0</v>
      </c>
      <c r="H13" s="16">
        <f>IF(Data!T13="","",Data!T13)</f>
        <v>2</v>
      </c>
    </row>
    <row r="14" spans="1:8" s="16" customFormat="1">
      <c r="A14" s="16" t="str">
        <f>IF(ISERROR(VLOOKUP(Data!$A14,'LISTE TOTALE'!$A$2:$E$11,2,FALSE)),"",VLOOKUP(Data!$A14,'LISTE TOTALE'!$A$2:$E$11,2,FALSE))</f>
        <v>Dupont</v>
      </c>
      <c r="B14" s="16" t="str">
        <f>IF(ISERROR(VLOOKUP(Data!$A14,'LISTE TOTALE'!$A$2:$E$11,3,FALSE)),"",VLOOKUP(Data!$A14,'LISTE TOTALE'!$A$2:$E$11,3,FALSE))</f>
        <v>Robin</v>
      </c>
      <c r="C14" s="16" t="str">
        <f>IF(ISERROR(VLOOKUP(Data!$A14,'LISTE TOTALE'!$A$2:$E$11,4,FALSE)),"",VLOOKUP(Data!$A14,'LISTE TOTALE'!$A$2:$E$11,4,FALSE))</f>
        <v>P6</v>
      </c>
      <c r="D14" s="16" t="str">
        <f>IF(Data!B14="","",Data!B14)</f>
        <v>jjjj</v>
      </c>
      <c r="E14" s="18">
        <f>IF(Data!C14="","",Data!C14)</f>
        <v>41674</v>
      </c>
      <c r="F14" s="17">
        <f>IF(Data!D14="","",Data!D14)</f>
        <v>0.75</v>
      </c>
      <c r="G14" s="16">
        <f>IF(Data!G14="","",Data!G14)</f>
        <v>0</v>
      </c>
      <c r="H14" s="16">
        <f>IF(Data!T14="","",Data!T14)</f>
        <v>4</v>
      </c>
    </row>
    <row r="15" spans="1:8" s="16" customFormat="1">
      <c r="A15" s="16" t="str">
        <f>IF(ISERROR(VLOOKUP(Data!$A15,'LISTE TOTALE'!$A$2:$E$11,2,FALSE)),"",VLOOKUP(Data!$A15,'LISTE TOTALE'!$A$2:$E$11,2,FALSE))</f>
        <v>Dupond</v>
      </c>
      <c r="B15" s="16" t="str">
        <f>IF(ISERROR(VLOOKUP(Data!$A15,'LISTE TOTALE'!$A$2:$E$11,3,FALSE)),"",VLOOKUP(Data!$A15,'LISTE TOTALE'!$A$2:$E$11,3,FALSE))</f>
        <v>Laurine</v>
      </c>
      <c r="C15" s="16" t="str">
        <f>IF(ISERROR(VLOOKUP(Data!$A15,'LISTE TOTALE'!$A$2:$E$11,4,FALSE)),"",VLOOKUP(Data!$A15,'LISTE TOTALE'!$A$2:$E$11,4,FALSE))</f>
        <v>P6</v>
      </c>
      <c r="D15" s="16" t="str">
        <f>IF(Data!B15="","",Data!B15)</f>
        <v>jjjj</v>
      </c>
      <c r="E15" s="18" t="str">
        <f>IF(Data!C15="","",Data!C15)</f>
        <v>03/02/2014</v>
      </c>
      <c r="F15" s="17">
        <f>IF(Data!D15="","",Data!D15)</f>
        <v>0.74930555555555556</v>
      </c>
      <c r="G15" s="16">
        <f>IF(Data!G15="","",Data!G15)</f>
        <v>0</v>
      </c>
      <c r="H15" s="16">
        <f>IF(Data!T15="","",Data!T15)</f>
        <v>4</v>
      </c>
    </row>
    <row r="16" spans="1:8" s="16" customFormat="1">
      <c r="A16" s="16" t="str">
        <f>IF(ISERROR(VLOOKUP(Data!$A16,'LISTE TOTALE'!$A$2:$E$11,2,FALSE)),"",VLOOKUP(Data!$A16,'LISTE TOTALE'!$A$2:$E$11,2,FALSE))</f>
        <v>Dupont</v>
      </c>
      <c r="B16" s="16" t="str">
        <f>IF(ISERROR(VLOOKUP(Data!$A16,'LISTE TOTALE'!$A$2:$E$11,3,FALSE)),"",VLOOKUP(Data!$A16,'LISTE TOTALE'!$A$2:$E$11,3,FALSE))</f>
        <v>Robin</v>
      </c>
      <c r="C16" s="16" t="str">
        <f>IF(ISERROR(VLOOKUP(Data!$A16,'LISTE TOTALE'!$A$2:$E$11,4,FALSE)),"",VLOOKUP(Data!$A16,'LISTE TOTALE'!$A$2:$E$11,4,FALSE))</f>
        <v>P6</v>
      </c>
      <c r="D16" s="16" t="str">
        <f>IF(Data!B16="","",Data!B16)</f>
        <v>jjjj</v>
      </c>
      <c r="E16" s="18" t="str">
        <f>IF(Data!C16="","",Data!C16)</f>
        <v>03/02/2014</v>
      </c>
      <c r="F16" s="17">
        <f>IF(Data!D16="","",Data!D16)</f>
        <v>0.73819444444444438</v>
      </c>
      <c r="G16" s="16">
        <f>IF(Data!G16="","",Data!G16)</f>
        <v>0</v>
      </c>
      <c r="H16" s="16">
        <f>IF(Data!T16="","",Data!T16)</f>
        <v>4</v>
      </c>
    </row>
    <row r="17" spans="1:8" s="16" customFormat="1">
      <c r="A17" s="16" t="str">
        <f>IF(ISERROR(VLOOKUP(Data!$A17,'LISTE TOTALE'!$A$2:$E$11,2,FALSE)),"",VLOOKUP(Data!$A17,'LISTE TOTALE'!$A$2:$E$11,2,FALSE))</f>
        <v>Dupont</v>
      </c>
      <c r="B17" s="16" t="str">
        <f>IF(ISERROR(VLOOKUP(Data!$A17,'LISTE TOTALE'!$A$2:$E$11,3,FALSE)),"",VLOOKUP(Data!$A17,'LISTE TOTALE'!$A$2:$E$11,3,FALSE))</f>
        <v>Justine</v>
      </c>
      <c r="C17" s="16" t="str">
        <f>IF(ISERROR(VLOOKUP(Data!$A17,'LISTE TOTALE'!$A$2:$E$11,4,FALSE)),"",VLOOKUP(Data!$A17,'LISTE TOTALE'!$A$2:$E$11,4,FALSE))</f>
        <v>P6</v>
      </c>
      <c r="D17" s="16" t="str">
        <f>IF(Data!B17="","",Data!B17)</f>
        <v>jjjj</v>
      </c>
      <c r="E17" s="18">
        <f>IF(Data!C17="","",Data!C17)</f>
        <v>41674</v>
      </c>
      <c r="F17" s="17">
        <f>IF(Data!D17="","",Data!D17)</f>
        <v>0.70277777777777783</v>
      </c>
      <c r="G17" s="16">
        <f>IF(Data!G17="","",Data!G17)</f>
        <v>0</v>
      </c>
      <c r="H17" s="16">
        <f>IF(Data!T17="","",Data!T17)</f>
        <v>2</v>
      </c>
    </row>
    <row r="18" spans="1:8" s="16" customFormat="1">
      <c r="A18" s="16" t="str">
        <f>IF(ISERROR(VLOOKUP(Data!$A18,'LISTE TOTALE'!$A$2:$E$11,2,FALSE)),"",VLOOKUP(Data!$A18,'LISTE TOTALE'!$A$2:$E$11,2,FALSE))</f>
        <v>Dupond</v>
      </c>
      <c r="B18" s="16" t="str">
        <f>IF(ISERROR(VLOOKUP(Data!$A18,'LISTE TOTALE'!$A$2:$E$11,3,FALSE)),"",VLOOKUP(Data!$A18,'LISTE TOTALE'!$A$2:$E$11,3,FALSE))</f>
        <v>Laurine</v>
      </c>
      <c r="C18" s="16" t="str">
        <f>IF(ISERROR(VLOOKUP(Data!$A18,'LISTE TOTALE'!$A$2:$E$11,4,FALSE)),"",VLOOKUP(Data!$A18,'LISTE TOTALE'!$A$2:$E$11,4,FALSE))</f>
        <v>P6</v>
      </c>
      <c r="D18" s="16" t="str">
        <f>IF(Data!B18="","",Data!B18)</f>
        <v>jjjj</v>
      </c>
      <c r="E18" s="18">
        <f>IF(Data!C18="","",Data!C18)</f>
        <v>41674</v>
      </c>
      <c r="F18" s="17">
        <f>IF(Data!D18="","",Data!D18)</f>
        <v>0.68194444444444446</v>
      </c>
      <c r="G18" s="16">
        <f>IF(Data!G18="","",Data!G18)</f>
        <v>0</v>
      </c>
      <c r="H18" s="16">
        <f>IF(Data!T18="","",Data!T18)</f>
        <v>1</v>
      </c>
    </row>
    <row r="19" spans="1:8" s="16" customFormat="1">
      <c r="A19" s="16" t="str">
        <f>IF(ISERROR(VLOOKUP(Data!$A19,'LISTE TOTALE'!$A$2:$E$11,2,FALSE)),"",VLOOKUP(Data!$A19,'LISTE TOTALE'!$A$2:$E$11,2,FALSE))</f>
        <v>Dupont</v>
      </c>
      <c r="B19" s="16" t="str">
        <f>IF(ISERROR(VLOOKUP(Data!$A19,'LISTE TOTALE'!$A$2:$E$11,3,FALSE)),"",VLOOKUP(Data!$A19,'LISTE TOTALE'!$A$2:$E$11,3,FALSE))</f>
        <v>Robin</v>
      </c>
      <c r="C19" s="16" t="str">
        <f>IF(ISERROR(VLOOKUP(Data!$A19,'LISTE TOTALE'!$A$2:$E$11,4,FALSE)),"",VLOOKUP(Data!$A19,'LISTE TOTALE'!$A$2:$E$11,4,FALSE))</f>
        <v>P6</v>
      </c>
      <c r="D19" s="16" t="str">
        <f>IF(Data!B19="","",Data!B19)</f>
        <v>jjjj</v>
      </c>
      <c r="E19" s="18">
        <f>IF(Data!C19="","",Data!C19)</f>
        <v>41674</v>
      </c>
      <c r="F19" s="17">
        <f>IF(Data!D19="","",Data!D19)</f>
        <v>0.68055555555555547</v>
      </c>
      <c r="G19" s="16">
        <f>IF(Data!G19="","",Data!G19)</f>
        <v>0</v>
      </c>
      <c r="H19" s="16">
        <f>IF(Data!T19="","",Data!T19)</f>
        <v>1</v>
      </c>
    </row>
    <row r="20" spans="1:8" s="16" customFormat="1">
      <c r="A20" s="16" t="str">
        <f>IF(ISERROR(VLOOKUP(Data!$A20,'LISTE TOTALE'!$A$2:$E$11,2,FALSE)),"",VLOOKUP(Data!$A20,'LISTE TOTALE'!$A$2:$E$11,2,FALSE))</f>
        <v>Dupond</v>
      </c>
      <c r="B20" s="16" t="str">
        <f>IF(ISERROR(VLOOKUP(Data!$A20,'LISTE TOTALE'!$A$2:$E$11,3,FALSE)),"",VLOOKUP(Data!$A20,'LISTE TOTALE'!$A$2:$E$11,3,FALSE))</f>
        <v>Laurine</v>
      </c>
      <c r="C20" s="16" t="str">
        <f>IF(ISERROR(VLOOKUP(Data!$A20,'LISTE TOTALE'!$A$2:$E$11,4,FALSE)),"",VLOOKUP(Data!$A20,'LISTE TOTALE'!$A$2:$E$11,4,FALSE))</f>
        <v>P6</v>
      </c>
      <c r="D20" s="16" t="str">
        <f>IF(Data!B20="","",Data!B20)</f>
        <v>jjjj</v>
      </c>
      <c r="E20" s="18">
        <f>IF(Data!C20="","",Data!C20)</f>
        <v>41675</v>
      </c>
      <c r="F20" s="17">
        <f>IF(Data!D20="","",Data!D20)</f>
        <v>0.74930555555555556</v>
      </c>
      <c r="G20" s="16">
        <f>IF(Data!G20="","",Data!G20)</f>
        <v>0</v>
      </c>
      <c r="H20" s="16">
        <f>IF(Data!T20="","",Data!T20)</f>
        <v>4</v>
      </c>
    </row>
    <row r="21" spans="1:8" s="16" customFormat="1">
      <c r="A21" s="16" t="str">
        <f>IF(ISERROR(VLOOKUP(Data!$A21,'LISTE TOTALE'!$A$2:$E$11,2,FALSE)),"",VLOOKUP(Data!$A21,'LISTE TOTALE'!$A$2:$E$11,2,FALSE))</f>
        <v>Dupont</v>
      </c>
      <c r="B21" s="16" t="str">
        <f>IF(ISERROR(VLOOKUP(Data!$A21,'LISTE TOTALE'!$A$2:$E$11,3,FALSE)),"",VLOOKUP(Data!$A21,'LISTE TOTALE'!$A$2:$E$11,3,FALSE))</f>
        <v>Robin</v>
      </c>
      <c r="C21" s="16" t="str">
        <f>IF(ISERROR(VLOOKUP(Data!$A21,'LISTE TOTALE'!$A$2:$E$11,4,FALSE)),"",VLOOKUP(Data!$A21,'LISTE TOTALE'!$A$2:$E$11,4,FALSE))</f>
        <v>P6</v>
      </c>
      <c r="D21" s="16" t="str">
        <f>IF(Data!B21="","",Data!B21)</f>
        <v>jjjj</v>
      </c>
      <c r="E21" s="18">
        <f>IF(Data!C21="","",Data!C21)</f>
        <v>41675</v>
      </c>
      <c r="F21" s="17">
        <f>IF(Data!D21="","",Data!D21)</f>
        <v>0.73819444444444438</v>
      </c>
      <c r="G21" s="16">
        <f>IF(Data!G21="","",Data!G21)</f>
        <v>0</v>
      </c>
      <c r="H21" s="16">
        <f>IF(Data!T21="","",Data!T21)</f>
        <v>4</v>
      </c>
    </row>
    <row r="22" spans="1:8" s="16" customFormat="1">
      <c r="A22" s="16" t="str">
        <f>IF(ISERROR(VLOOKUP(Data!$A22,'LISTE TOTALE'!$A$2:$E$11,2,FALSE)),"",VLOOKUP(Data!$A22,'LISTE TOTALE'!$A$2:$E$11,2,FALSE))</f>
        <v>Dupont</v>
      </c>
      <c r="B22" s="16" t="str">
        <f>IF(ISERROR(VLOOKUP(Data!$A22,'LISTE TOTALE'!$A$2:$E$11,3,FALSE)),"",VLOOKUP(Data!$A22,'LISTE TOTALE'!$A$2:$E$11,3,FALSE))</f>
        <v>Justine</v>
      </c>
      <c r="C22" s="16" t="str">
        <f>IF(ISERROR(VLOOKUP(Data!$A22,'LISTE TOTALE'!$A$2:$E$11,4,FALSE)),"",VLOOKUP(Data!$A22,'LISTE TOTALE'!$A$2:$E$11,4,FALSE))</f>
        <v>P6</v>
      </c>
      <c r="D22" s="16" t="str">
        <f>IF(Data!B22="","",Data!B22)</f>
        <v>jjjj</v>
      </c>
      <c r="E22" s="18">
        <f>IF(Data!C22="","",Data!C22)</f>
        <v>41675</v>
      </c>
      <c r="F22" s="17">
        <f>IF(Data!D22="","",Data!D22)</f>
        <v>0.70277777777777783</v>
      </c>
      <c r="G22" s="16">
        <f>IF(Data!G22="","",Data!G22)</f>
        <v>0</v>
      </c>
      <c r="H22" s="16">
        <f>IF(Data!T22="","",Data!T22)</f>
        <v>2</v>
      </c>
    </row>
    <row r="23" spans="1:8" s="16" customFormat="1">
      <c r="A23" s="16" t="str">
        <f>IF(ISERROR(VLOOKUP(Data!$A23,'LISTE TOTALE'!$A$2:$E$11,2,FALSE)),"",VLOOKUP(Data!$A23,'LISTE TOTALE'!$A$2:$E$11,2,FALSE))</f>
        <v>Dupond</v>
      </c>
      <c r="B23" s="16" t="str">
        <f>IF(ISERROR(VLOOKUP(Data!$A23,'LISTE TOTALE'!$A$2:$E$11,3,FALSE)),"",VLOOKUP(Data!$A23,'LISTE TOTALE'!$A$2:$E$11,3,FALSE))</f>
        <v>Laurine</v>
      </c>
      <c r="C23" s="16" t="str">
        <f>IF(ISERROR(VLOOKUP(Data!$A23,'LISTE TOTALE'!$A$2:$E$11,4,FALSE)),"",VLOOKUP(Data!$A23,'LISTE TOTALE'!$A$2:$E$11,4,FALSE))</f>
        <v>P6</v>
      </c>
      <c r="D23" s="16" t="str">
        <f>IF(Data!B23="","",Data!B23)</f>
        <v>jjjj</v>
      </c>
      <c r="E23" s="18">
        <f>IF(Data!C23="","",Data!C23)</f>
        <v>41677</v>
      </c>
      <c r="F23" s="17">
        <f>IF(Data!D23="","",Data!D23)</f>
        <v>0.68194444444444446</v>
      </c>
      <c r="G23" s="16">
        <f>IF(Data!G23="","",Data!G23)</f>
        <v>0</v>
      </c>
      <c r="H23" s="16">
        <f>IF(Data!T23="","",Data!T23)</f>
        <v>1</v>
      </c>
    </row>
    <row r="24" spans="1:8" s="16" customFormat="1">
      <c r="A24" s="16" t="str">
        <f>IF(ISERROR(VLOOKUP(Data!$A24,'LISTE TOTALE'!$A$2:$E$11,2,FALSE)),"",VLOOKUP(Data!$A24,'LISTE TOTALE'!$A$2:$E$11,2,FALSE))</f>
        <v>Dupont</v>
      </c>
      <c r="B24" s="16" t="str">
        <f>IF(ISERROR(VLOOKUP(Data!$A24,'LISTE TOTALE'!$A$2:$E$11,3,FALSE)),"",VLOOKUP(Data!$A24,'LISTE TOTALE'!$A$2:$E$11,3,FALSE))</f>
        <v>Robin</v>
      </c>
      <c r="C24" s="16" t="str">
        <f>IF(ISERROR(VLOOKUP(Data!$A24,'LISTE TOTALE'!$A$2:$E$11,4,FALSE)),"",VLOOKUP(Data!$A24,'LISTE TOTALE'!$A$2:$E$11,4,FALSE))</f>
        <v>P6</v>
      </c>
      <c r="D24" s="16" t="str">
        <f>IF(Data!B24="","",Data!B24)</f>
        <v>jjjj</v>
      </c>
      <c r="E24" s="18">
        <f>IF(Data!C24="","",Data!C24)</f>
        <v>41677</v>
      </c>
      <c r="F24" s="17">
        <f>IF(Data!D24="","",Data!D24)</f>
        <v>0.68055555555555547</v>
      </c>
      <c r="G24" s="16">
        <f>IF(Data!G24="","",Data!G24)</f>
        <v>0</v>
      </c>
      <c r="H24" s="16">
        <f>IF(Data!T24="","",Data!T24)</f>
        <v>1</v>
      </c>
    </row>
    <row r="25" spans="1:8" s="16" customFormat="1">
      <c r="A25" s="16" t="str">
        <f>IF(ISERROR(VLOOKUP(Data!$A25,'LISTE TOTALE'!$A$2:$E$11,2,FALSE)),"",VLOOKUP(Data!$A25,'LISTE TOTALE'!$A$2:$E$11,2,FALSE))</f>
        <v/>
      </c>
      <c r="B25" s="16" t="str">
        <f>IF(ISERROR(VLOOKUP(Data!$A25,'LISTE TOTALE'!$A$2:$E$11,3,FALSE)),"",VLOOKUP(Data!$A25,'LISTE TOTALE'!$A$2:$E$11,3,FALSE))</f>
        <v/>
      </c>
      <c r="C25" s="16" t="str">
        <f>IF(ISERROR(VLOOKUP(Data!$A25,'LISTE TOTALE'!$A$2:$E$11,4,FALSE)),"",VLOOKUP(Data!$A25,'LISTE TOTALE'!$A$2:$E$11,4,FALSE))</f>
        <v/>
      </c>
      <c r="D25" s="16" t="str">
        <f>IF(Data!B25="","",Data!B25)</f>
        <v/>
      </c>
      <c r="E25" s="18" t="str">
        <f>IF(Data!C25="","",Data!C25)</f>
        <v/>
      </c>
      <c r="F25" s="17" t="str">
        <f>IF(Data!D25="","",Data!D25)</f>
        <v/>
      </c>
      <c r="G25" s="16" t="str">
        <f>IF(Data!G25="","",Data!G25)</f>
        <v/>
      </c>
      <c r="H25" s="16" t="str">
        <f>IF(Data!T25="","",Data!T25)</f>
        <v/>
      </c>
    </row>
    <row r="26" spans="1:8" s="16" customFormat="1">
      <c r="A26" s="16" t="str">
        <f>IF(ISERROR(VLOOKUP(Data!$A26,'LISTE TOTALE'!$A$2:$E$11,2,FALSE)),"",VLOOKUP(Data!$A26,'LISTE TOTALE'!$A$2:$E$11,2,FALSE))</f>
        <v/>
      </c>
      <c r="B26" s="16" t="str">
        <f>IF(ISERROR(VLOOKUP(Data!$A26,'LISTE TOTALE'!$A$2:$E$11,3,FALSE)),"",VLOOKUP(Data!$A26,'LISTE TOTALE'!$A$2:$E$11,3,FALSE))</f>
        <v/>
      </c>
      <c r="C26" s="16" t="str">
        <f>IF(ISERROR(VLOOKUP(Data!$A26,'LISTE TOTALE'!$A$2:$E$11,4,FALSE)),"",VLOOKUP(Data!$A26,'LISTE TOTALE'!$A$2:$E$11,4,FALSE))</f>
        <v/>
      </c>
      <c r="D26" s="16" t="str">
        <f>IF(Data!B26="","",Data!B26)</f>
        <v/>
      </c>
      <c r="E26" s="18" t="str">
        <f>IF(Data!C26="","",Data!C26)</f>
        <v/>
      </c>
      <c r="F26" s="17" t="str">
        <f>IF(Data!D26="","",Data!D26)</f>
        <v/>
      </c>
      <c r="G26" s="16" t="str">
        <f>IF(Data!G26="","",Data!G26)</f>
        <v/>
      </c>
      <c r="H26" s="16" t="str">
        <f>IF(Data!T26="","",Data!T26)</f>
        <v/>
      </c>
    </row>
    <row r="27" spans="1:8" s="16" customFormat="1">
      <c r="A27" s="16" t="str">
        <f>IF(ISERROR(VLOOKUP(Data!$A27,'LISTE TOTALE'!$A$2:$E$11,2,FALSE)),"",VLOOKUP(Data!$A27,'LISTE TOTALE'!$A$2:$E$11,2,FALSE))</f>
        <v/>
      </c>
      <c r="B27" s="16" t="str">
        <f>IF(ISERROR(VLOOKUP(Data!$A27,'LISTE TOTALE'!$A$2:$E$11,3,FALSE)),"",VLOOKUP(Data!$A27,'LISTE TOTALE'!$A$2:$E$11,3,FALSE))</f>
        <v/>
      </c>
      <c r="C27" s="16" t="str">
        <f>IF(ISERROR(VLOOKUP(Data!$A27,'LISTE TOTALE'!$A$2:$E$11,4,FALSE)),"",VLOOKUP(Data!$A27,'LISTE TOTALE'!$A$2:$E$11,4,FALSE))</f>
        <v/>
      </c>
      <c r="D27" s="16" t="str">
        <f>IF(Data!B27="","",Data!B27)</f>
        <v/>
      </c>
      <c r="E27" s="18" t="str">
        <f>IF(Data!C27="","",Data!C27)</f>
        <v/>
      </c>
      <c r="F27" s="17" t="str">
        <f>IF(Data!D27="","",Data!D27)</f>
        <v/>
      </c>
      <c r="G27" s="16" t="str">
        <f>IF(Data!G27="","",Data!G27)</f>
        <v/>
      </c>
      <c r="H27" s="16" t="str">
        <f>IF(Data!T27="","",Data!T27)</f>
        <v/>
      </c>
    </row>
    <row r="28" spans="1:8" s="16" customFormat="1">
      <c r="A28" s="16" t="str">
        <f>IF(ISERROR(VLOOKUP(Data!$A28,'LISTE TOTALE'!$A$2:$E$11,2,FALSE)),"",VLOOKUP(Data!$A28,'LISTE TOTALE'!$A$2:$E$11,2,FALSE))</f>
        <v/>
      </c>
      <c r="B28" s="16" t="str">
        <f>IF(ISERROR(VLOOKUP(Data!$A28,'LISTE TOTALE'!$A$2:$E$11,3,FALSE)),"",VLOOKUP(Data!$A28,'LISTE TOTALE'!$A$2:$E$11,3,FALSE))</f>
        <v/>
      </c>
      <c r="C28" s="16" t="str">
        <f>IF(ISERROR(VLOOKUP(Data!$A28,'LISTE TOTALE'!$A$2:$E$11,4,FALSE)),"",VLOOKUP(Data!$A28,'LISTE TOTALE'!$A$2:$E$11,4,FALSE))</f>
        <v/>
      </c>
      <c r="D28" s="16" t="str">
        <f>IF(Data!B28="","",Data!B28)</f>
        <v/>
      </c>
      <c r="E28" s="18" t="str">
        <f>IF(Data!C28="","",Data!C28)</f>
        <v/>
      </c>
      <c r="F28" s="17" t="str">
        <f>IF(Data!D28="","",Data!D28)</f>
        <v/>
      </c>
      <c r="G28" s="16" t="str">
        <f>IF(Data!G28="","",Data!G28)</f>
        <v/>
      </c>
      <c r="H28" s="16" t="str">
        <f>IF(Data!T28="","",Data!T28)</f>
        <v/>
      </c>
    </row>
    <row r="29" spans="1:8" s="16" customFormat="1">
      <c r="A29" s="16" t="str">
        <f>IF(ISERROR(VLOOKUP(Data!$A29,'LISTE TOTALE'!$A$2:$E$11,2,FALSE)),"",VLOOKUP(Data!$A29,'LISTE TOTALE'!$A$2:$E$11,2,FALSE))</f>
        <v/>
      </c>
      <c r="B29" s="16" t="str">
        <f>IF(ISERROR(VLOOKUP(Data!$A29,'LISTE TOTALE'!$A$2:$E$11,3,FALSE)),"",VLOOKUP(Data!$A29,'LISTE TOTALE'!$A$2:$E$11,3,FALSE))</f>
        <v/>
      </c>
      <c r="C29" s="16" t="str">
        <f>IF(ISERROR(VLOOKUP(Data!$A29,'LISTE TOTALE'!$A$2:$E$11,4,FALSE)),"",VLOOKUP(Data!$A29,'LISTE TOTALE'!$A$2:$E$11,4,FALSE))</f>
        <v/>
      </c>
      <c r="D29" s="16" t="str">
        <f>IF(Data!B29="","",Data!B29)</f>
        <v/>
      </c>
      <c r="E29" s="18" t="str">
        <f>IF(Data!C29="","",Data!C29)</f>
        <v/>
      </c>
      <c r="F29" s="17" t="str">
        <f>IF(Data!D29="","",Data!D29)</f>
        <v/>
      </c>
      <c r="G29" s="16" t="str">
        <f>IF(Data!G29="","",Data!G29)</f>
        <v/>
      </c>
      <c r="H29" s="16" t="str">
        <f>IF(Data!T29="","",Data!T29)</f>
        <v/>
      </c>
    </row>
    <row r="30" spans="1:8" s="16" customFormat="1">
      <c r="A30" s="16" t="str">
        <f>IF(ISERROR(VLOOKUP(Data!$A30,'LISTE TOTALE'!$A$2:$E$11,2,FALSE)),"",VLOOKUP(Data!$A30,'LISTE TOTALE'!$A$2:$E$11,2,FALSE))</f>
        <v/>
      </c>
      <c r="B30" s="16" t="str">
        <f>IF(ISERROR(VLOOKUP(Data!$A30,'LISTE TOTALE'!$A$2:$E$11,3,FALSE)),"",VLOOKUP(Data!$A30,'LISTE TOTALE'!$A$2:$E$11,3,FALSE))</f>
        <v/>
      </c>
      <c r="C30" s="16" t="str">
        <f>IF(ISERROR(VLOOKUP(Data!$A30,'LISTE TOTALE'!$A$2:$E$11,4,FALSE)),"",VLOOKUP(Data!$A30,'LISTE TOTALE'!$A$2:$E$11,4,FALSE))</f>
        <v/>
      </c>
      <c r="D30" s="16" t="str">
        <f>IF(Data!B30="","",Data!B30)</f>
        <v/>
      </c>
      <c r="E30" s="18" t="str">
        <f>IF(Data!C30="","",Data!C30)</f>
        <v/>
      </c>
      <c r="F30" s="17" t="str">
        <f>IF(Data!D30="","",Data!D30)</f>
        <v/>
      </c>
      <c r="G30" s="16" t="str">
        <f>IF(Data!G30="","",Data!G30)</f>
        <v/>
      </c>
      <c r="H30" s="16" t="str">
        <f>IF(Data!T30="","",Data!T30)</f>
        <v/>
      </c>
    </row>
    <row r="31" spans="1:8" s="16" customFormat="1">
      <c r="A31" s="16" t="str">
        <f>IF(ISERROR(VLOOKUP(Data!$A31,'LISTE TOTALE'!$A$2:$E$11,2,FALSE)),"",VLOOKUP(Data!$A31,'LISTE TOTALE'!$A$2:$E$11,2,FALSE))</f>
        <v/>
      </c>
      <c r="B31" s="16" t="str">
        <f>IF(ISERROR(VLOOKUP(Data!$A31,'LISTE TOTALE'!$A$2:$E$11,3,FALSE)),"",VLOOKUP(Data!$A31,'LISTE TOTALE'!$A$2:$E$11,3,FALSE))</f>
        <v/>
      </c>
      <c r="C31" s="16" t="str">
        <f>IF(ISERROR(VLOOKUP(Data!$A31,'LISTE TOTALE'!$A$2:$E$11,4,FALSE)),"",VLOOKUP(Data!$A31,'LISTE TOTALE'!$A$2:$E$11,4,FALSE))</f>
        <v/>
      </c>
      <c r="D31" s="16" t="str">
        <f>IF(Data!B31="","",Data!B31)</f>
        <v/>
      </c>
      <c r="E31" s="18" t="str">
        <f>IF(Data!C31="","",Data!C31)</f>
        <v/>
      </c>
      <c r="F31" s="17" t="str">
        <f>IF(Data!D31="","",Data!D31)</f>
        <v/>
      </c>
      <c r="G31" s="16" t="str">
        <f>IF(Data!G31="","",Data!G31)</f>
        <v/>
      </c>
      <c r="H31" s="16" t="str">
        <f>IF(Data!T31="","",Data!T31)</f>
        <v/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TOTALE</vt:lpstr>
      <vt:lpstr>Data</vt:lpstr>
      <vt:lpstr>données nomminative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AMaffei</cp:lastModifiedBy>
  <dcterms:created xsi:type="dcterms:W3CDTF">2014-02-03T08:41:40Z</dcterms:created>
  <dcterms:modified xsi:type="dcterms:W3CDTF">2014-02-05T10:51:51Z</dcterms:modified>
</cp:coreProperties>
</file>