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0" yWindow="-345" windowWidth="21300" windowHeight="13740" activeTab="2"/>
  </bookViews>
  <sheets>
    <sheet name="Jours fériés" sheetId="5" r:id="rId1"/>
    <sheet name="RECAPITULATIF CONGES" sheetId="17" r:id="rId2"/>
    <sheet name="FEVRIER " sheetId="4" r:id="rId3"/>
    <sheet name="Tableau affichage" sheetId="19" r:id="rId4"/>
  </sheets>
  <definedNames>
    <definedName name="date">'FEVRIER '!$F$13:$AJ$13</definedName>
    <definedName name="début">'FEVRIER '!$B$13:$B$19</definedName>
    <definedName name="Fer">'Jours fériés'!$B$2:$B$13</definedName>
    <definedName name="fin">'FEVRIER '!$C$13:$C$19</definedName>
    <definedName name="Mois">'Jours fériés'!$A$2:$A$13</definedName>
  </definedNames>
  <calcPr calcId="125725"/>
</workbook>
</file>

<file path=xl/calcChain.xml><?xml version="1.0" encoding="utf-8"?>
<calcChain xmlns="http://schemas.openxmlformats.org/spreadsheetml/2006/main">
  <c r="F22" i="4"/>
  <c r="F23"/>
  <c r="F24"/>
  <c r="F25"/>
  <c r="F21"/>
  <c r="AA36" i="19" l="1"/>
  <c r="AK36"/>
  <c r="AJ36"/>
  <c r="AD36"/>
  <c r="AD37"/>
  <c r="AD38"/>
  <c r="AC38"/>
  <c r="W36"/>
  <c r="V36"/>
  <c r="P36"/>
  <c r="O36"/>
  <c r="I36"/>
  <c r="H36"/>
  <c r="B36"/>
  <c r="B37"/>
  <c r="B38"/>
  <c r="B39"/>
  <c r="A39"/>
  <c r="C4" i="17"/>
  <c r="B4"/>
  <c r="C1" i="5"/>
  <c r="A3" s="1"/>
  <c r="F13" i="4"/>
  <c r="G13" s="1"/>
  <c r="B4" i="19"/>
  <c r="A4"/>
  <c r="I4"/>
  <c r="H4"/>
  <c r="P4"/>
  <c r="O4"/>
  <c r="W4"/>
  <c r="V4"/>
  <c r="AD4"/>
  <c r="AC4"/>
  <c r="AK4"/>
  <c r="AJ4"/>
  <c r="B5"/>
  <c r="A5"/>
  <c r="I5"/>
  <c r="H5"/>
  <c r="P5"/>
  <c r="O5"/>
  <c r="W5"/>
  <c r="V5"/>
  <c r="AD5"/>
  <c r="AC5"/>
  <c r="B6"/>
  <c r="A6"/>
  <c r="I6"/>
  <c r="H6"/>
  <c r="P6"/>
  <c r="O6"/>
  <c r="W6"/>
  <c r="V6"/>
  <c r="AD6"/>
  <c r="AC6"/>
  <c r="B7"/>
  <c r="A7"/>
  <c r="I7"/>
  <c r="H7"/>
  <c r="P7"/>
  <c r="O7"/>
  <c r="W7"/>
  <c r="V7"/>
  <c r="AD7"/>
  <c r="AC7"/>
  <c r="B8"/>
  <c r="A8"/>
  <c r="I8"/>
  <c r="H8"/>
  <c r="P8"/>
  <c r="O8"/>
  <c r="W8"/>
  <c r="V8"/>
  <c r="AD8"/>
  <c r="AC8"/>
  <c r="B9"/>
  <c r="A9"/>
  <c r="I9"/>
  <c r="H9"/>
  <c r="P9"/>
  <c r="O9"/>
  <c r="W9"/>
  <c r="V9"/>
  <c r="AD9"/>
  <c r="AC9"/>
  <c r="B10"/>
  <c r="A10"/>
  <c r="I10"/>
  <c r="H10"/>
  <c r="P10"/>
  <c r="O10"/>
  <c r="W10"/>
  <c r="V10"/>
  <c r="AD10"/>
  <c r="AC10"/>
  <c r="B11"/>
  <c r="A11"/>
  <c r="I11"/>
  <c r="H11"/>
  <c r="P11"/>
  <c r="O11"/>
  <c r="W11"/>
  <c r="V11"/>
  <c r="AD11"/>
  <c r="AC11"/>
  <c r="B12"/>
  <c r="A12"/>
  <c r="I12"/>
  <c r="H12"/>
  <c r="P12"/>
  <c r="O12"/>
  <c r="W12"/>
  <c r="V12"/>
  <c r="AD12"/>
  <c r="AC12"/>
  <c r="B13"/>
  <c r="A13"/>
  <c r="I13"/>
  <c r="H13"/>
  <c r="P13"/>
  <c r="O13"/>
  <c r="W13"/>
  <c r="V13"/>
  <c r="AD13"/>
  <c r="AC13"/>
  <c r="B14"/>
  <c r="A14"/>
  <c r="I14"/>
  <c r="H14"/>
  <c r="P14"/>
  <c r="O14"/>
  <c r="W14"/>
  <c r="V14"/>
  <c r="AD14"/>
  <c r="AC14"/>
  <c r="B15"/>
  <c r="A15"/>
  <c r="I15"/>
  <c r="H15"/>
  <c r="P15"/>
  <c r="O15"/>
  <c r="W15"/>
  <c r="V15"/>
  <c r="AD15"/>
  <c r="AC15"/>
  <c r="B16"/>
  <c r="A16"/>
  <c r="I16"/>
  <c r="H16"/>
  <c r="P16"/>
  <c r="O16"/>
  <c r="W16"/>
  <c r="V16"/>
  <c r="AD16"/>
  <c r="AC16"/>
  <c r="B17"/>
  <c r="A17"/>
  <c r="I17"/>
  <c r="H17"/>
  <c r="P17"/>
  <c r="O17"/>
  <c r="W17"/>
  <c r="V17"/>
  <c r="AD17"/>
  <c r="AC17"/>
  <c r="B18"/>
  <c r="A18"/>
  <c r="I18"/>
  <c r="H18"/>
  <c r="P18"/>
  <c r="O18"/>
  <c r="W18"/>
  <c r="V18"/>
  <c r="AD18"/>
  <c r="AC18"/>
  <c r="B19"/>
  <c r="A19"/>
  <c r="I19"/>
  <c r="H19"/>
  <c r="P19"/>
  <c r="O19"/>
  <c r="W19"/>
  <c r="V19"/>
  <c r="AD19"/>
  <c r="AC19"/>
  <c r="B20"/>
  <c r="A20"/>
  <c r="I20"/>
  <c r="H20"/>
  <c r="P20"/>
  <c r="O20"/>
  <c r="W20"/>
  <c r="V20"/>
  <c r="AD20"/>
  <c r="AC20"/>
  <c r="B21"/>
  <c r="A21"/>
  <c r="I21"/>
  <c r="H21"/>
  <c r="P21"/>
  <c r="O21"/>
  <c r="W21"/>
  <c r="V21"/>
  <c r="AD21"/>
  <c r="AC21"/>
  <c r="B22"/>
  <c r="A22"/>
  <c r="I22"/>
  <c r="H22"/>
  <c r="P22"/>
  <c r="O22"/>
  <c r="W22"/>
  <c r="V22"/>
  <c r="AD22"/>
  <c r="AC22"/>
  <c r="B23"/>
  <c r="A23"/>
  <c r="I23"/>
  <c r="H23"/>
  <c r="P23"/>
  <c r="O23"/>
  <c r="W23"/>
  <c r="V23"/>
  <c r="AD23"/>
  <c r="AC23"/>
  <c r="B24"/>
  <c r="A24"/>
  <c r="I24"/>
  <c r="H24"/>
  <c r="P24"/>
  <c r="O24"/>
  <c r="W24"/>
  <c r="V24"/>
  <c r="AD24"/>
  <c r="AC24"/>
  <c r="B25"/>
  <c r="A25"/>
  <c r="I25"/>
  <c r="H25"/>
  <c r="P25"/>
  <c r="O25"/>
  <c r="W25"/>
  <c r="V25"/>
  <c r="AD25"/>
  <c r="AC25"/>
  <c r="B26"/>
  <c r="A26"/>
  <c r="I26"/>
  <c r="H26"/>
  <c r="P26"/>
  <c r="O26"/>
  <c r="W26"/>
  <c r="V26"/>
  <c r="AD26"/>
  <c r="AC26"/>
  <c r="B27"/>
  <c r="A27"/>
  <c r="I27"/>
  <c r="H27"/>
  <c r="P27"/>
  <c r="O27"/>
  <c r="W27"/>
  <c r="V27"/>
  <c r="AD27"/>
  <c r="AC27"/>
  <c r="B28"/>
  <c r="A28"/>
  <c r="I28"/>
  <c r="H28"/>
  <c r="P28"/>
  <c r="O28"/>
  <c r="W28"/>
  <c r="V28"/>
  <c r="AD28"/>
  <c r="AC28"/>
  <c r="B29"/>
  <c r="A29"/>
  <c r="I29"/>
  <c r="H29"/>
  <c r="P29"/>
  <c r="O29"/>
  <c r="W29"/>
  <c r="V29"/>
  <c r="AD29"/>
  <c r="AC29"/>
  <c r="B30"/>
  <c r="A30"/>
  <c r="I30"/>
  <c r="H30"/>
  <c r="P30"/>
  <c r="O30"/>
  <c r="W30"/>
  <c r="V30"/>
  <c r="AD30"/>
  <c r="AC30"/>
  <c r="B31"/>
  <c r="A31"/>
  <c r="I31"/>
  <c r="H31"/>
  <c r="P31"/>
  <c r="O31"/>
  <c r="W31"/>
  <c r="V31"/>
  <c r="AD31"/>
  <c r="AC31"/>
  <c r="B32"/>
  <c r="A32"/>
  <c r="I32"/>
  <c r="H32"/>
  <c r="P32"/>
  <c r="O32"/>
  <c r="W32"/>
  <c r="V32"/>
  <c r="AD32"/>
  <c r="AC32"/>
  <c r="B33"/>
  <c r="A33"/>
  <c r="I33"/>
  <c r="H33"/>
  <c r="P33"/>
  <c r="O33"/>
  <c r="W33"/>
  <c r="V33"/>
  <c r="AD33"/>
  <c r="AC33"/>
  <c r="B34"/>
  <c r="A34"/>
  <c r="I34"/>
  <c r="H34"/>
  <c r="P34"/>
  <c r="O34"/>
  <c r="W34"/>
  <c r="V34"/>
  <c r="AD34"/>
  <c r="AC34"/>
  <c r="AK5"/>
  <c r="AK6"/>
  <c r="AK37"/>
  <c r="AK38"/>
  <c r="AD39"/>
  <c r="AD40"/>
  <c r="AC40"/>
  <c r="AC36"/>
  <c r="W37"/>
  <c r="P37"/>
  <c r="I37"/>
  <c r="I38"/>
  <c r="I39"/>
  <c r="H39"/>
  <c r="A38"/>
  <c r="AJ37"/>
  <c r="AC37"/>
  <c r="A37"/>
  <c r="A36"/>
  <c r="AC39"/>
  <c r="H37"/>
  <c r="B40"/>
  <c r="AD41"/>
  <c r="AD42"/>
  <c r="AC42"/>
  <c r="H38"/>
  <c r="AC41"/>
  <c r="I40"/>
  <c r="I41"/>
  <c r="H41"/>
  <c r="AD43"/>
  <c r="AD44"/>
  <c r="AC44"/>
  <c r="H40"/>
  <c r="AC43"/>
  <c r="I42"/>
  <c r="AD45"/>
  <c r="AD46"/>
  <c r="AC45"/>
  <c r="B41"/>
  <c r="A40"/>
  <c r="AJ5"/>
  <c r="AC46"/>
  <c r="AD47"/>
  <c r="I43"/>
  <c r="H42"/>
  <c r="P38"/>
  <c r="O37"/>
  <c r="AK39"/>
  <c r="AJ38"/>
  <c r="AJ6"/>
  <c r="AK7"/>
  <c r="W38"/>
  <c r="V37"/>
  <c r="AK8"/>
  <c r="AJ7"/>
  <c r="H43"/>
  <c r="I44"/>
  <c r="W39"/>
  <c r="V38"/>
  <c r="AJ39"/>
  <c r="AK40"/>
  <c r="P39"/>
  <c r="O38"/>
  <c r="AD48"/>
  <c r="AC47"/>
  <c r="A41"/>
  <c r="B42"/>
  <c r="AK41"/>
  <c r="AJ40"/>
  <c r="AC48"/>
  <c r="AD49"/>
  <c r="O39"/>
  <c r="P40"/>
  <c r="V39"/>
  <c r="W40"/>
  <c r="AJ8"/>
  <c r="AK9"/>
  <c r="B43"/>
  <c r="A42"/>
  <c r="I45"/>
  <c r="H44"/>
  <c r="AJ41"/>
  <c r="AK42"/>
  <c r="H45"/>
  <c r="I46"/>
  <c r="A43"/>
  <c r="B44"/>
  <c r="AK10"/>
  <c r="AJ9"/>
  <c r="W41"/>
  <c r="V40"/>
  <c r="P41"/>
  <c r="O40"/>
  <c r="AD50"/>
  <c r="AC49"/>
  <c r="AC50"/>
  <c r="AD51"/>
  <c r="O41"/>
  <c r="P42"/>
  <c r="V41"/>
  <c r="W42"/>
  <c r="AJ10"/>
  <c r="AK11"/>
  <c r="B45"/>
  <c r="A44"/>
  <c r="I47"/>
  <c r="H46"/>
  <c r="AK43"/>
  <c r="AJ42"/>
  <c r="AJ43"/>
  <c r="AK44"/>
  <c r="H47"/>
  <c r="I48"/>
  <c r="A45"/>
  <c r="B46"/>
  <c r="AK12"/>
  <c r="AJ11"/>
  <c r="W43"/>
  <c r="V42"/>
  <c r="P43"/>
  <c r="O42"/>
  <c r="AD52"/>
  <c r="AC51"/>
  <c r="AC52"/>
  <c r="AD53"/>
  <c r="O43"/>
  <c r="P44"/>
  <c r="V43"/>
  <c r="W44"/>
  <c r="AJ12"/>
  <c r="AK13"/>
  <c r="B47"/>
  <c r="A46"/>
  <c r="I49"/>
  <c r="H48"/>
  <c r="AK45"/>
  <c r="AJ44"/>
  <c r="AJ45"/>
  <c r="AK46"/>
  <c r="H49"/>
  <c r="I50"/>
  <c r="A47"/>
  <c r="B48"/>
  <c r="AK14"/>
  <c r="AJ13"/>
  <c r="W45"/>
  <c r="V44"/>
  <c r="P45"/>
  <c r="O44"/>
  <c r="AD54"/>
  <c r="AC53"/>
  <c r="AC54"/>
  <c r="AD55"/>
  <c r="O45"/>
  <c r="P46"/>
  <c r="V45"/>
  <c r="W46"/>
  <c r="AJ14"/>
  <c r="AK15"/>
  <c r="B49"/>
  <c r="A48"/>
  <c r="I51"/>
  <c r="H50"/>
  <c r="AK47"/>
  <c r="AJ46"/>
  <c r="AJ47"/>
  <c r="AK48"/>
  <c r="H51"/>
  <c r="I52"/>
  <c r="A49"/>
  <c r="B50"/>
  <c r="AK16"/>
  <c r="AJ15"/>
  <c r="W47"/>
  <c r="V46"/>
  <c r="P47"/>
  <c r="O46"/>
  <c r="AD56"/>
  <c r="AC55"/>
  <c r="AC56"/>
  <c r="AD57"/>
  <c r="V47"/>
  <c r="W48"/>
  <c r="AJ16"/>
  <c r="AK17"/>
  <c r="O47"/>
  <c r="P48"/>
  <c r="B51"/>
  <c r="A50"/>
  <c r="I53"/>
  <c r="H52"/>
  <c r="AK49"/>
  <c r="AJ48"/>
  <c r="AJ49"/>
  <c r="AK50"/>
  <c r="H53"/>
  <c r="I54"/>
  <c r="A51"/>
  <c r="B52"/>
  <c r="P49"/>
  <c r="O48"/>
  <c r="AK18"/>
  <c r="AJ17"/>
  <c r="W49"/>
  <c r="V48"/>
  <c r="AC57"/>
  <c r="AD58"/>
  <c r="AJ18"/>
  <c r="AK19"/>
  <c r="O49"/>
  <c r="P50"/>
  <c r="V49"/>
  <c r="W50"/>
  <c r="AD59"/>
  <c r="AC58"/>
  <c r="B53"/>
  <c r="A52"/>
  <c r="I55"/>
  <c r="H54"/>
  <c r="AK51"/>
  <c r="AJ50"/>
  <c r="AJ51"/>
  <c r="AK52"/>
  <c r="I56"/>
  <c r="H55"/>
  <c r="A53"/>
  <c r="B54"/>
  <c r="AC59"/>
  <c r="AD60"/>
  <c r="W51"/>
  <c r="V50"/>
  <c r="P51"/>
  <c r="O50"/>
  <c r="AK20"/>
  <c r="AJ19"/>
  <c r="AJ20"/>
  <c r="AK21"/>
  <c r="O51"/>
  <c r="P52"/>
  <c r="V51"/>
  <c r="W52"/>
  <c r="H56"/>
  <c r="I57"/>
  <c r="AD61"/>
  <c r="AC60"/>
  <c r="B55"/>
  <c r="A54"/>
  <c r="AK53"/>
  <c r="AJ52"/>
  <c r="A55"/>
  <c r="B56"/>
  <c r="AC61"/>
  <c r="AD62"/>
  <c r="AJ53"/>
  <c r="AK54"/>
  <c r="I58"/>
  <c r="H57"/>
  <c r="W53"/>
  <c r="V52"/>
  <c r="P53"/>
  <c r="O52"/>
  <c r="AK22"/>
  <c r="AJ21"/>
  <c r="AJ22"/>
  <c r="AK23"/>
  <c r="O53"/>
  <c r="P54"/>
  <c r="V53"/>
  <c r="W54"/>
  <c r="H58"/>
  <c r="I59"/>
  <c r="AK55"/>
  <c r="AJ54"/>
  <c r="AD63"/>
  <c r="AC62"/>
  <c r="B57"/>
  <c r="A56"/>
  <c r="AC63"/>
  <c r="AD64"/>
  <c r="AJ55"/>
  <c r="AK56"/>
  <c r="B58"/>
  <c r="A57"/>
  <c r="I60"/>
  <c r="H59"/>
  <c r="W55"/>
  <c r="V54"/>
  <c r="P55"/>
  <c r="O54"/>
  <c r="AJ23"/>
  <c r="AK24"/>
  <c r="O55"/>
  <c r="P56"/>
  <c r="V55"/>
  <c r="W56"/>
  <c r="H60"/>
  <c r="I61"/>
  <c r="A58"/>
  <c r="B59"/>
  <c r="AK25"/>
  <c r="AJ24"/>
  <c r="AJ56"/>
  <c r="AK57"/>
  <c r="AC64"/>
  <c r="AD65"/>
  <c r="AJ25"/>
  <c r="AK26"/>
  <c r="AD66"/>
  <c r="AC66"/>
  <c r="AC65"/>
  <c r="AK58"/>
  <c r="AJ57"/>
  <c r="B60"/>
  <c r="A59"/>
  <c r="I62"/>
  <c r="H61"/>
  <c r="V56"/>
  <c r="W57"/>
  <c r="O56"/>
  <c r="P57"/>
  <c r="P58"/>
  <c r="O57"/>
  <c r="H62"/>
  <c r="I63"/>
  <c r="A60"/>
  <c r="B61"/>
  <c r="AJ58"/>
  <c r="AK59"/>
  <c r="W58"/>
  <c r="V57"/>
  <c r="AK27"/>
  <c r="AJ26"/>
  <c r="AJ27"/>
  <c r="AK28"/>
  <c r="V58"/>
  <c r="W59"/>
  <c r="O58"/>
  <c r="P59"/>
  <c r="AK60"/>
  <c r="AJ59"/>
  <c r="B62"/>
  <c r="A61"/>
  <c r="H63"/>
  <c r="I64"/>
  <c r="AJ60"/>
  <c r="AK61"/>
  <c r="A62"/>
  <c r="B63"/>
  <c r="H64"/>
  <c r="I65"/>
  <c r="P60"/>
  <c r="O59"/>
  <c r="W60"/>
  <c r="V59"/>
  <c r="AK29"/>
  <c r="AJ28"/>
  <c r="AJ29"/>
  <c r="AK30"/>
  <c r="O60"/>
  <c r="P61"/>
  <c r="V60"/>
  <c r="W61"/>
  <c r="I66"/>
  <c r="H66"/>
  <c r="H65"/>
  <c r="B64"/>
  <c r="A63"/>
  <c r="AK62"/>
  <c r="AJ61"/>
  <c r="AJ62"/>
  <c r="AK63"/>
  <c r="A64"/>
  <c r="B65"/>
  <c r="W62"/>
  <c r="V61"/>
  <c r="P62"/>
  <c r="O61"/>
  <c r="AK31"/>
  <c r="AJ30"/>
  <c r="A65"/>
  <c r="B66"/>
  <c r="A66"/>
  <c r="AK64"/>
  <c r="AJ63"/>
  <c r="AJ31"/>
  <c r="AK32"/>
  <c r="P63"/>
  <c r="O62"/>
  <c r="V62"/>
  <c r="W63"/>
  <c r="W64"/>
  <c r="V63"/>
  <c r="P64"/>
  <c r="O63"/>
  <c r="AJ64"/>
  <c r="AK65"/>
  <c r="AK33"/>
  <c r="AJ32"/>
  <c r="AK66"/>
  <c r="AJ66"/>
  <c r="AJ65"/>
  <c r="AJ33"/>
  <c r="AK34"/>
  <c r="AJ34"/>
  <c r="P65"/>
  <c r="O64"/>
  <c r="W65"/>
  <c r="V64"/>
  <c r="V65"/>
  <c r="W66"/>
  <c r="V66"/>
  <c r="P66"/>
  <c r="O66"/>
  <c r="O65"/>
  <c r="G15" i="4" l="1"/>
  <c r="X37" i="19" s="1"/>
  <c r="H13" i="4"/>
  <c r="G14"/>
  <c r="G19" s="1"/>
  <c r="AB37" i="19" s="1"/>
  <c r="G16" i="4"/>
  <c r="Y37" i="19" s="1"/>
  <c r="G12" i="4"/>
  <c r="F16"/>
  <c r="F12"/>
  <c r="F14"/>
  <c r="F17" s="1"/>
  <c r="F19"/>
  <c r="B3" i="5"/>
  <c r="A8"/>
  <c r="B10"/>
  <c r="A7"/>
  <c r="A6"/>
  <c r="B8"/>
  <c r="A9"/>
  <c r="B5"/>
  <c r="B7"/>
  <c r="A4"/>
  <c r="B9"/>
  <c r="B6"/>
  <c r="A11"/>
  <c r="A12"/>
  <c r="B4"/>
  <c r="B2"/>
  <c r="A5"/>
  <c r="A2"/>
  <c r="A10"/>
  <c r="Z36" i="19" l="1"/>
  <c r="F15" i="4"/>
  <c r="G18"/>
  <c r="AB36" i="19"/>
  <c r="Y36"/>
  <c r="H18" i="4"/>
  <c r="AA38" i="19" s="1"/>
  <c r="I13" i="4"/>
  <c r="H17"/>
  <c r="Z38" i="19" s="1"/>
  <c r="H12" i="4"/>
  <c r="H15"/>
  <c r="X38" i="19" s="1"/>
  <c r="H14" i="4"/>
  <c r="H19"/>
  <c r="AB38" i="19" s="1"/>
  <c r="H16" i="4"/>
  <c r="Y38" i="19" s="1"/>
  <c r="G17" i="4"/>
  <c r="Z37" i="19" s="1"/>
  <c r="B11" i="5"/>
  <c r="B12"/>
  <c r="X36" i="19" l="1"/>
  <c r="I18" i="4"/>
  <c r="AA39" i="19" s="1"/>
  <c r="I15" i="4"/>
  <c r="X39" i="19" s="1"/>
  <c r="I14" i="4"/>
  <c r="I17" s="1"/>
  <c r="I16"/>
  <c r="I19"/>
  <c r="AB39" i="19" s="1"/>
  <c r="J13" i="4"/>
  <c r="I12"/>
  <c r="AA37" i="19"/>
  <c r="Z39" l="1"/>
  <c r="K13" i="4"/>
  <c r="J17"/>
  <c r="J14"/>
  <c r="J15"/>
  <c r="X40" i="19" s="1"/>
  <c r="J18" i="4"/>
  <c r="J19"/>
  <c r="J16"/>
  <c r="Y40" i="19" s="1"/>
  <c r="J12" i="4"/>
  <c r="Y39" i="19"/>
  <c r="Z40" l="1"/>
  <c r="AA40"/>
  <c r="L13" i="4"/>
  <c r="K12"/>
  <c r="K14"/>
  <c r="K15" s="1"/>
  <c r="AB40" i="19"/>
  <c r="X41" l="1"/>
  <c r="L14" i="4"/>
  <c r="M13"/>
  <c r="L17"/>
  <c r="L18"/>
  <c r="L16"/>
  <c r="L19"/>
  <c r="L12"/>
  <c r="L15"/>
  <c r="K16"/>
  <c r="K17"/>
  <c r="K18"/>
  <c r="K19"/>
  <c r="AB41" i="19" l="1"/>
  <c r="Y41"/>
  <c r="M22" i="4"/>
  <c r="Y42" i="19"/>
  <c r="AA41"/>
  <c r="M23" i="4"/>
  <c r="Z42" i="19"/>
  <c r="M21" i="4"/>
  <c r="X42" i="19"/>
  <c r="M24" i="4"/>
  <c r="AA42" i="19"/>
  <c r="Z41"/>
  <c r="M25" i="4"/>
  <c r="AB42" i="19"/>
  <c r="M12" i="4"/>
  <c r="M14"/>
  <c r="M15" s="1"/>
  <c r="X43" i="19" s="1"/>
  <c r="N13" i="4"/>
  <c r="M19" l="1"/>
  <c r="M16"/>
  <c r="M17"/>
  <c r="Z43" i="19" s="1"/>
  <c r="O13" i="4"/>
  <c r="N14"/>
  <c r="N15" s="1"/>
  <c r="X44" i="19" s="1"/>
  <c r="N12" i="4"/>
  <c r="M18"/>
  <c r="O14" l="1"/>
  <c r="O18" s="1"/>
  <c r="O12"/>
  <c r="P13"/>
  <c r="Y43" i="19"/>
  <c r="AA43"/>
  <c r="AB43"/>
  <c r="N18" i="4"/>
  <c r="AA44" i="19" s="1"/>
  <c r="N16" i="4"/>
  <c r="Y44" i="19" s="1"/>
  <c r="N17" i="4"/>
  <c r="Z44" i="19" s="1"/>
  <c r="N19" i="4"/>
  <c r="AB44" i="19" s="1"/>
  <c r="AA45" l="1"/>
  <c r="Q13" i="4"/>
  <c r="P19"/>
  <c r="AB46" i="19" s="1"/>
  <c r="P14" i="4"/>
  <c r="P17" s="1"/>
  <c r="Z46" i="19" s="1"/>
  <c r="P12" i="4"/>
  <c r="P18"/>
  <c r="AA46" i="19" s="1"/>
  <c r="O15" i="4"/>
  <c r="X45" i="19" s="1"/>
  <c r="O16" i="4"/>
  <c r="Y45" i="19" s="1"/>
  <c r="O19" i="4"/>
  <c r="AB45" i="19" s="1"/>
  <c r="O17" i="4"/>
  <c r="Z45" i="19" s="1"/>
  <c r="P16" i="4" l="1"/>
  <c r="Q12"/>
  <c r="Q14"/>
  <c r="Q18" s="1"/>
  <c r="AA47" i="19" s="1"/>
  <c r="R13" i="4"/>
  <c r="Q19"/>
  <c r="AB47" i="19" s="1"/>
  <c r="Q16" i="4"/>
  <c r="Y47" i="19" s="1"/>
  <c r="P15" i="4"/>
  <c r="X46" i="19" s="1"/>
  <c r="Y46" l="1"/>
  <c r="S13" i="4"/>
  <c r="R18"/>
  <c r="AA48" i="19" s="1"/>
  <c r="R14" i="4"/>
  <c r="R17" s="1"/>
  <c r="Z48" i="19" s="1"/>
  <c r="R12" i="4"/>
  <c r="R15"/>
  <c r="X48" i="19" s="1"/>
  <c r="Q17" i="4"/>
  <c r="Z47" i="19" s="1"/>
  <c r="Q15" i="4"/>
  <c r="X47" i="19" s="1"/>
  <c r="S14" i="4" l="1"/>
  <c r="S17" s="1"/>
  <c r="S12"/>
  <c r="T13"/>
  <c r="S15"/>
  <c r="R19"/>
  <c r="AB48" i="19" s="1"/>
  <c r="R16" i="4"/>
  <c r="Y48" i="19" s="1"/>
  <c r="T23" i="4" l="1"/>
  <c r="Z49" i="19"/>
  <c r="U13" i="4"/>
  <c r="T19"/>
  <c r="AB50" i="19" s="1"/>
  <c r="T12" i="4"/>
  <c r="T15"/>
  <c r="X50" i="19" s="1"/>
  <c r="T14" i="4"/>
  <c r="T18" s="1"/>
  <c r="AA50" i="19" s="1"/>
  <c r="S19" i="4"/>
  <c r="S16"/>
  <c r="T21"/>
  <c r="X49" i="19"/>
  <c r="S18" i="4"/>
  <c r="T22" l="1"/>
  <c r="Y49" i="19"/>
  <c r="T24" i="4"/>
  <c r="AA49" i="19"/>
  <c r="T25" i="4"/>
  <c r="AB49" i="19"/>
  <c r="U17" i="4"/>
  <c r="Z51" i="19" s="1"/>
  <c r="U15" i="4"/>
  <c r="X51" i="19" s="1"/>
  <c r="V13" i="4"/>
  <c r="U14"/>
  <c r="U16"/>
  <c r="Y51" i="19" s="1"/>
  <c r="U12" i="4"/>
  <c r="U18"/>
  <c r="AA51" i="19" s="1"/>
  <c r="U19" i="4"/>
  <c r="AB51" i="19" s="1"/>
  <c r="T16" i="4"/>
  <c r="Y50" i="19" s="1"/>
  <c r="T17" i="4"/>
  <c r="Z50" i="19" s="1"/>
  <c r="V14" i="4" l="1"/>
  <c r="V17"/>
  <c r="Z52" i="19" s="1"/>
  <c r="V15" i="4"/>
  <c r="X52" i="19" s="1"/>
  <c r="W13" i="4"/>
  <c r="V18"/>
  <c r="AA52" i="19" s="1"/>
  <c r="V12" i="4"/>
  <c r="V19"/>
  <c r="AB52" i="19" s="1"/>
  <c r="V16" i="4"/>
  <c r="Y52" i="19" s="1"/>
  <c r="X13" i="4" l="1"/>
  <c r="W12"/>
  <c r="W17"/>
  <c r="Z53" i="19" s="1"/>
  <c r="W18" i="4"/>
  <c r="AA53" i="19" s="1"/>
  <c r="W14" i="4"/>
  <c r="W16" s="1"/>
  <c r="Y53" i="19" s="1"/>
  <c r="W19" i="4"/>
  <c r="AB53" i="19" s="1"/>
  <c r="W15" i="4"/>
  <c r="X53" i="19" s="1"/>
  <c r="Y13" i="4" l="1"/>
  <c r="X14"/>
  <c r="X16" s="1"/>
  <c r="Y54" i="19" s="1"/>
  <c r="X19" i="4"/>
  <c r="AB54" i="19" s="1"/>
  <c r="X15" i="4"/>
  <c r="X54" i="19" s="1"/>
  <c r="X12" i="4"/>
  <c r="X18"/>
  <c r="AA54" i="19" s="1"/>
  <c r="X17" i="4"/>
  <c r="Z54" i="19" s="1"/>
  <c r="Y12" i="4" l="1"/>
  <c r="Y14"/>
  <c r="Y16" s="1"/>
  <c r="Y55" i="19" s="1"/>
  <c r="Z13" i="4"/>
  <c r="Y17"/>
  <c r="Z55" i="19" s="1"/>
  <c r="Z14" i="4" l="1"/>
  <c r="Z17" s="1"/>
  <c r="Z15"/>
  <c r="AA13"/>
  <c r="Z18"/>
  <c r="Z19"/>
  <c r="Z12"/>
  <c r="Y19"/>
  <c r="AB55" i="19" s="1"/>
  <c r="Y18" i="4"/>
  <c r="AA55" i="19" s="1"/>
  <c r="Y15" i="4"/>
  <c r="X55" i="19" s="1"/>
  <c r="AA23" i="4" l="1"/>
  <c r="AH23" s="1"/>
  <c r="Z56" i="19"/>
  <c r="AA25" i="4"/>
  <c r="AH25" s="1"/>
  <c r="AB56" i="19"/>
  <c r="AA21" i="4"/>
  <c r="AH21" s="1"/>
  <c r="X56" i="19"/>
  <c r="AA12" i="4"/>
  <c r="AB13"/>
  <c r="AA18"/>
  <c r="AA57" i="19" s="1"/>
  <c r="AA17" i="4"/>
  <c r="Z57" i="19" s="1"/>
  <c r="AA14" i="4"/>
  <c r="AA19" s="1"/>
  <c r="AB57" i="19" s="1"/>
  <c r="AA24" i="4"/>
  <c r="AH24" s="1"/>
  <c r="AA56" i="19"/>
  <c r="Z16" i="4"/>
  <c r="AB12" l="1"/>
  <c r="AC13"/>
  <c r="AB14"/>
  <c r="AB17" s="1"/>
  <c r="Z58" i="19" s="1"/>
  <c r="AA22" i="4"/>
  <c r="AH22" s="1"/>
  <c r="Y56" i="19"/>
  <c r="AA15" i="4"/>
  <c r="X57" i="19" s="1"/>
  <c r="AA16" i="4"/>
  <c r="Y57" i="19" s="1"/>
  <c r="AD13" i="4" l="1"/>
  <c r="AC14"/>
  <c r="AC17" s="1"/>
  <c r="Z59" i="19" s="1"/>
  <c r="AC12" i="4"/>
  <c r="AC18"/>
  <c r="AA59" i="19" s="1"/>
  <c r="AB18" i="4"/>
  <c r="AA58" i="19" s="1"/>
  <c r="AB19" i="4"/>
  <c r="AB58" i="19" s="1"/>
  <c r="AB16" i="4"/>
  <c r="Y58" i="19" s="1"/>
  <c r="AB15" i="4"/>
  <c r="X58" i="19" s="1"/>
  <c r="AD14" i="4" l="1"/>
  <c r="AD19" s="1"/>
  <c r="AB60" i="19" s="1"/>
  <c r="AE13" i="4"/>
  <c r="AD18"/>
  <c r="AA60" i="19" s="1"/>
  <c r="AD12" i="4"/>
  <c r="AD17"/>
  <c r="Z60" i="19" s="1"/>
  <c r="AD15" i="4"/>
  <c r="X60" i="19" s="1"/>
  <c r="AC15" i="4"/>
  <c r="X59" i="19" s="1"/>
  <c r="AC19" i="4"/>
  <c r="AB59" i="19" s="1"/>
  <c r="AC16" i="4"/>
  <c r="Y59" i="19" s="1"/>
  <c r="AD16" i="4" l="1"/>
  <c r="Y60" i="19" s="1"/>
  <c r="AE15" i="4"/>
  <c r="X61" i="19" s="1"/>
  <c r="AE18" i="4"/>
  <c r="AA61" i="19" s="1"/>
  <c r="AE12" i="4"/>
  <c r="AE14"/>
  <c r="AE17" s="1"/>
  <c r="Z61" i="19" s="1"/>
  <c r="AE16" i="4"/>
  <c r="Y61" i="19" s="1"/>
  <c r="AE19" i="4"/>
  <c r="AB61" i="19" s="1"/>
  <c r="AF13" i="4"/>
  <c r="AF14" l="1"/>
  <c r="AF16" s="1"/>
  <c r="Y62" i="19" s="1"/>
  <c r="AG13" i="4"/>
  <c r="AF12"/>
  <c r="AG17" l="1"/>
  <c r="Z63" i="19" s="1"/>
  <c r="AG14" i="4"/>
  <c r="AG15" s="1"/>
  <c r="X63" i="19" s="1"/>
  <c r="AH13" i="4"/>
  <c r="AG19"/>
  <c r="AB63" i="19" s="1"/>
  <c r="AG12" i="4"/>
  <c r="AG16"/>
  <c r="Y63" i="19" s="1"/>
  <c r="AF19" i="4"/>
  <c r="AB62" i="19" s="1"/>
  <c r="AF17" i="4"/>
  <c r="Z62" i="19" s="1"/>
  <c r="AF18" i="4"/>
  <c r="AA62" i="19" s="1"/>
  <c r="AF15" i="4"/>
  <c r="X62" i="19" s="1"/>
  <c r="AG18" i="4" l="1"/>
  <c r="AA63" i="19" s="1"/>
  <c r="AH18" i="4"/>
  <c r="AA64" i="19" s="1"/>
  <c r="AH14" i="4"/>
  <c r="AH17" s="1"/>
  <c r="Z64" i="19" s="1"/>
  <c r="AH12" i="4"/>
  <c r="AI13"/>
  <c r="AJ13" l="1"/>
  <c r="AI16"/>
  <c r="Y65" i="19" s="1"/>
  <c r="AI18" i="4"/>
  <c r="AA65" i="19" s="1"/>
  <c r="AI19" i="4"/>
  <c r="AB65" i="19" s="1"/>
  <c r="AI14" i="4"/>
  <c r="AI15" s="1"/>
  <c r="X65" i="19" s="1"/>
  <c r="AI12" i="4"/>
  <c r="AI17"/>
  <c r="Z65" i="19" s="1"/>
  <c r="AH16" i="4"/>
  <c r="Y64" i="19" s="1"/>
  <c r="AH15" i="4"/>
  <c r="X64" i="19" s="1"/>
  <c r="AH19" i="4"/>
  <c r="AB64" i="19" s="1"/>
  <c r="AJ14" i="4" l="1"/>
  <c r="AJ18" s="1"/>
  <c r="D18" s="1"/>
  <c r="AJ17"/>
  <c r="D17" s="1"/>
  <c r="AJ15"/>
  <c r="D15" s="1"/>
  <c r="AJ12"/>
  <c r="AA66" i="19" l="1"/>
  <c r="L10" i="17"/>
  <c r="O10" s="1"/>
  <c r="Q10" s="1"/>
  <c r="Z66" i="19"/>
  <c r="L9" i="17"/>
  <c r="O9" s="1"/>
  <c r="Q9" s="1"/>
  <c r="X66" i="19"/>
  <c r="L7" i="17"/>
  <c r="O7" s="1"/>
  <c r="Q7" s="1"/>
  <c r="AJ19" i="4"/>
  <c r="D19" s="1"/>
  <c r="AJ16"/>
  <c r="D16" s="1"/>
  <c r="Y66" i="19" l="1"/>
  <c r="L8" i="17"/>
  <c r="O8" s="1"/>
  <c r="Q8" s="1"/>
  <c r="AB66" i="19"/>
  <c r="L11" i="17"/>
  <c r="O11" s="1"/>
  <c r="Q11" s="1"/>
</calcChain>
</file>

<file path=xl/sharedStrings.xml><?xml version="1.0" encoding="utf-8"?>
<sst xmlns="http://schemas.openxmlformats.org/spreadsheetml/2006/main" count="76" uniqueCount="55">
  <si>
    <t>pas plus de 24 jours ouvrables consécutifs pour le congés principal</t>
    <phoneticPr fontId="22" type="noConversion"/>
  </si>
  <si>
    <t>JO</t>
  </si>
  <si>
    <t>6 jours restant = congés de 5eme semaine</t>
    <phoneticPr fontId="22" type="noConversion"/>
  </si>
  <si>
    <t>si entre  1er mai et 31 oct  le salariè prend entre 19 et 21 jours ouvrables (lun-sam)Jours alors 2 jours de fractionnement</t>
    <phoneticPr fontId="22" type="noConversion"/>
  </si>
  <si>
    <t>si entre  1er mai et 31 oct  le salariè prend &lt;= 18 Jours ouvrables (lun-sam) alors 2 jours de fractionnement</t>
    <phoneticPr fontId="22" type="noConversion"/>
  </si>
  <si>
    <t>si entre  1er mai et 31 oct  le salariè prend &gt;21 Jours ouvrables (lun-sam) alors pas de fractionnement</t>
    <phoneticPr fontId="22" type="noConversion"/>
  </si>
  <si>
    <t>Agents / Date</t>
  </si>
  <si>
    <t xml:space="preserve">  </t>
  </si>
  <si>
    <t>Mois</t>
  </si>
  <si>
    <t>Fériés</t>
  </si>
  <si>
    <t>Jour de l'an</t>
  </si>
  <si>
    <t>Victoire 45</t>
  </si>
  <si>
    <t>Fête nationale</t>
  </si>
  <si>
    <t>Assomption</t>
  </si>
  <si>
    <t>Toussaint</t>
  </si>
  <si>
    <t>Armistice 14-18</t>
  </si>
  <si>
    <t>Noël</t>
  </si>
  <si>
    <t>Ascension</t>
  </si>
  <si>
    <t>Lundi de Pentecôte</t>
  </si>
  <si>
    <t>Lundi de Pâques</t>
  </si>
  <si>
    <t>Fête du travail</t>
  </si>
  <si>
    <t>Jean Daniel</t>
  </si>
  <si>
    <t>RECAPITULATIF CONGES</t>
  </si>
  <si>
    <t>Dates des congés du mois</t>
  </si>
  <si>
    <t>Début</t>
  </si>
  <si>
    <t>Fin</t>
  </si>
  <si>
    <t>J</t>
  </si>
  <si>
    <t>F</t>
  </si>
  <si>
    <t>M</t>
  </si>
  <si>
    <t>A</t>
  </si>
  <si>
    <t>S</t>
  </si>
  <si>
    <t>O</t>
  </si>
  <si>
    <t>N</t>
  </si>
  <si>
    <t>D</t>
  </si>
  <si>
    <t>TOTAL</t>
  </si>
  <si>
    <t>période d'acquisition des congés</t>
  </si>
  <si>
    <t>du 01/04/N au 31/03/N+1</t>
  </si>
  <si>
    <t>période de prise des congés</t>
  </si>
  <si>
    <t>du 01/05/N au 30/04/N+1</t>
  </si>
  <si>
    <t xml:space="preserve">période d'ouverture des congés d'été </t>
  </si>
  <si>
    <t>du 01/05/N au 31/10/N</t>
  </si>
  <si>
    <t>Le salarié peut avoir droit à des jours de congés supplémentaires pour fractionnement :</t>
  </si>
  <si>
    <t>- s’il prend entre 3 et 5 jours après le 31 octobre, il a droit à 1 jour de fractionnement ;</t>
  </si>
  <si>
    <t>- s'il prend entre 6 et 12 jours après le 31 octobre, il a droit à 2 jours de congés supplémentaires.</t>
  </si>
  <si>
    <t>Nombre de jours de congés acquis N-1</t>
    <phoneticPr fontId="22" type="noConversion"/>
  </si>
  <si>
    <t>Nombre de jours de congés
restant à prendre N</t>
    <phoneticPr fontId="22" type="noConversion"/>
  </si>
  <si>
    <t>Congés N</t>
  </si>
  <si>
    <t>Jean daniel</t>
  </si>
  <si>
    <t>RECAPITULATIF DES CONGES ANNUELS</t>
  </si>
  <si>
    <t>Nombre de samedi pris en N</t>
  </si>
  <si>
    <t>Florine</t>
  </si>
  <si>
    <t>Christelle</t>
  </si>
  <si>
    <t>Raymond</t>
  </si>
  <si>
    <t>David</t>
  </si>
  <si>
    <t>samedi à décompter des congés payés</t>
  </si>
</sst>
</file>

<file path=xl/styles.xml><?xml version="1.0" encoding="utf-8"?>
<styleSheet xmlns="http://schemas.openxmlformats.org/spreadsheetml/2006/main">
  <numFmts count="5">
    <numFmt numFmtId="183" formatCode="dd"/>
    <numFmt numFmtId="186" formatCode="dd;;"/>
    <numFmt numFmtId="188" formatCode="mmmm\ yyyy"/>
    <numFmt numFmtId="189" formatCode="yyyy"/>
    <numFmt numFmtId="190" formatCode="ddd* dd\-mm\-yyyy"/>
  </numFmts>
  <fonts count="35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sz val="9"/>
      <color indexed="55"/>
      <name val="Times New Roman"/>
      <family val="1"/>
    </font>
    <font>
      <b/>
      <u/>
      <sz val="14"/>
      <color indexed="8"/>
      <name val="Times New Roman"/>
      <family val="1"/>
    </font>
    <font>
      <sz val="9"/>
      <color indexed="23"/>
      <name val="Calibri"/>
      <family val="2"/>
    </font>
    <font>
      <sz val="9"/>
      <color indexed="23"/>
      <name val="Times New Roman"/>
      <family val="1"/>
    </font>
    <font>
      <sz val="10"/>
      <color indexed="23"/>
      <name val="Times New Roman"/>
      <family val="1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4"/>
      <color indexed="36"/>
      <name val="Times New Roman"/>
      <family val="1"/>
    </font>
    <font>
      <sz val="14"/>
      <color indexed="8"/>
      <name val="Calibri"/>
      <family val="2"/>
    </font>
    <font>
      <b/>
      <i/>
      <sz val="12"/>
      <color indexed="8"/>
      <name val="Times New Roman"/>
      <family val="1"/>
    </font>
    <font>
      <b/>
      <u/>
      <sz val="14"/>
      <color indexed="8"/>
      <name val="Calibri"/>
      <family val="2"/>
    </font>
    <font>
      <b/>
      <sz val="12"/>
      <color indexed="10"/>
      <name val="Calibri"/>
      <family val="2"/>
    </font>
    <font>
      <sz val="8"/>
      <name val="Calibri"/>
      <family val="2"/>
    </font>
    <font>
      <sz val="10"/>
      <name val="Verdana"/>
      <family val="2"/>
    </font>
    <font>
      <sz val="8"/>
      <name val="Tahoma"/>
      <family val="2"/>
    </font>
    <font>
      <sz val="8"/>
      <color indexed="8"/>
      <name val="Tahoma"/>
      <family val="2"/>
    </font>
    <font>
      <sz val="10"/>
      <color indexed="8"/>
      <name val="Tahoma"/>
      <family val="2"/>
    </font>
    <font>
      <sz val="10"/>
      <name val="Tahoma"/>
      <family val="2"/>
    </font>
    <font>
      <sz val="11"/>
      <color indexed="10"/>
      <name val="Calibri"/>
      <family val="2"/>
    </font>
    <font>
      <u/>
      <sz val="11"/>
      <color indexed="12"/>
      <name val="Calibri"/>
      <family val="2"/>
    </font>
    <font>
      <sz val="8"/>
      <name val="Verdana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10"/>
      <color indexed="10"/>
      <name val="Calibri"/>
      <family val="2"/>
    </font>
    <font>
      <b/>
      <sz val="14"/>
      <color indexed="10"/>
      <name val="Calibri"/>
      <family val="2"/>
    </font>
    <font>
      <b/>
      <sz val="14"/>
      <color indexed="8"/>
      <name val="Times New Roman"/>
      <family val="1"/>
    </font>
    <font>
      <sz val="11"/>
      <color indexed="8"/>
      <name val="Times New Roman"/>
      <family val="1"/>
    </font>
    <font>
      <b/>
      <sz val="11"/>
      <color indexed="8"/>
      <name val="Times New Roman"/>
      <family val="1"/>
    </font>
    <font>
      <b/>
      <sz val="10"/>
      <color indexed="8"/>
      <name val="Times New Roman"/>
      <family val="1"/>
    </font>
    <font>
      <b/>
      <sz val="12"/>
      <color indexed="8"/>
      <name val="Times New Roman"/>
      <family val="1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1" fillId="0" borderId="0" applyNumberFormat="0" applyFill="0" applyBorder="0" applyAlignment="0" applyProtection="0">
      <alignment vertical="top"/>
      <protection locked="0"/>
    </xf>
    <xf numFmtId="0" fontId="15" fillId="0" borderId="0"/>
  </cellStyleXfs>
  <cellXfs count="161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21" fillId="0" borderId="0" xfId="1" applyAlignment="1" applyProtection="1">
      <alignment horizontal="center"/>
    </xf>
    <xf numFmtId="0" fontId="9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10" fillId="0" borderId="0" xfId="0" applyFont="1"/>
    <xf numFmtId="0" fontId="8" fillId="0" borderId="0" xfId="0" applyFont="1"/>
    <xf numFmtId="0" fontId="11" fillId="0" borderId="0" xfId="0" applyFont="1" applyAlignment="1">
      <alignment horizontal="center"/>
    </xf>
    <xf numFmtId="0" fontId="17" fillId="0" borderId="0" xfId="0" applyFont="1"/>
    <xf numFmtId="0" fontId="17" fillId="0" borderId="0" xfId="0" applyFont="1" applyAlignment="1">
      <alignment horizontal="center"/>
    </xf>
    <xf numFmtId="0" fontId="18" fillId="0" borderId="0" xfId="0" applyFont="1"/>
    <xf numFmtId="188" fontId="18" fillId="0" borderId="0" xfId="0" applyNumberFormat="1" applyFont="1"/>
    <xf numFmtId="0" fontId="18" fillId="0" borderId="0" xfId="0" applyFont="1" applyAlignment="1">
      <alignment horizontal="right"/>
    </xf>
    <xf numFmtId="190" fontId="19" fillId="0" borderId="0" xfId="2" applyNumberFormat="1" applyFont="1" applyFill="1" applyBorder="1"/>
    <xf numFmtId="189" fontId="16" fillId="0" borderId="0" xfId="2" applyNumberFormat="1" applyFont="1" applyFill="1" applyBorder="1" applyAlignment="1">
      <alignment horizontal="left"/>
    </xf>
    <xf numFmtId="188" fontId="13" fillId="2" borderId="0" xfId="0" applyNumberFormat="1" applyFont="1" applyFill="1" applyAlignment="1">
      <alignment horizontal="center"/>
    </xf>
    <xf numFmtId="0" fontId="0" fillId="0" borderId="1" xfId="0" applyBorder="1"/>
    <xf numFmtId="0" fontId="0" fillId="0" borderId="0" xfId="0" applyBorder="1"/>
    <xf numFmtId="0" fontId="7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14" fontId="17" fillId="0" borderId="0" xfId="0" applyNumberFormat="1" applyFont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 applyAlignment="1">
      <alignment horizontal="center" vertical="center" wrapText="1"/>
    </xf>
    <xf numFmtId="0" fontId="0" fillId="0" borderId="5" xfId="0" applyBorder="1"/>
    <xf numFmtId="189" fontId="0" fillId="0" borderId="6" xfId="0" applyNumberForma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Fill="1" applyBorder="1"/>
    <xf numFmtId="0" fontId="0" fillId="0" borderId="11" xfId="0" applyFill="1" applyBorder="1"/>
    <xf numFmtId="0" fontId="0" fillId="0" borderId="12" xfId="0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3" xfId="0" applyFill="1" applyBorder="1"/>
    <xf numFmtId="0" fontId="0" fillId="0" borderId="15" xfId="0" applyFill="1" applyBorder="1"/>
    <xf numFmtId="0" fontId="0" fillId="0" borderId="16" xfId="0" applyFill="1" applyBorder="1"/>
    <xf numFmtId="0" fontId="0" fillId="0" borderId="1" xfId="0" applyFill="1" applyBorder="1"/>
    <xf numFmtId="0" fontId="0" fillId="0" borderId="5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20" xfId="0" applyBorder="1"/>
    <xf numFmtId="0" fontId="24" fillId="0" borderId="0" xfId="0" applyFont="1" applyBorder="1" applyAlignment="1">
      <alignment horizontal="center"/>
    </xf>
    <xf numFmtId="0" fontId="23" fillId="0" borderId="0" xfId="0" applyFont="1" applyBorder="1"/>
    <xf numFmtId="0" fontId="24" fillId="0" borderId="0" xfId="0" applyFont="1" applyFill="1" applyAlignment="1">
      <alignment horizontal="center"/>
    </xf>
    <xf numFmtId="188" fontId="25" fillId="0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center"/>
    </xf>
    <xf numFmtId="188" fontId="26" fillId="2" borderId="0" xfId="0" applyNumberFormat="1" applyFont="1" applyFill="1" applyAlignment="1">
      <alignment horizontal="center"/>
    </xf>
    <xf numFmtId="0" fontId="0" fillId="0" borderId="0" xfId="0" applyAlignment="1"/>
    <xf numFmtId="0" fontId="0" fillId="0" borderId="21" xfId="0" applyBorder="1"/>
    <xf numFmtId="0" fontId="0" fillId="0" borderId="23" xfId="0" applyBorder="1"/>
    <xf numFmtId="0" fontId="29" fillId="0" borderId="24" xfId="0" applyFont="1" applyFill="1" applyBorder="1" applyAlignment="1">
      <alignment horizontal="center" vertical="center"/>
    </xf>
    <xf numFmtId="0" fontId="29" fillId="0" borderId="25" xfId="0" applyFont="1" applyFill="1" applyBorder="1" applyAlignment="1">
      <alignment horizontal="center" vertical="center"/>
    </xf>
    <xf numFmtId="0" fontId="29" fillId="0" borderId="23" xfId="0" applyFont="1" applyFill="1" applyBorder="1" applyAlignment="1">
      <alignment horizontal="center" vertical="center"/>
    </xf>
    <xf numFmtId="0" fontId="29" fillId="0" borderId="26" xfId="0" applyFont="1" applyFill="1" applyBorder="1" applyAlignment="1">
      <alignment horizontal="center" vertical="center"/>
    </xf>
    <xf numFmtId="0" fontId="30" fillId="3" borderId="27" xfId="0" applyFont="1" applyFill="1" applyBorder="1" applyAlignment="1">
      <alignment horizontal="center" vertical="center"/>
    </xf>
    <xf numFmtId="0" fontId="30" fillId="3" borderId="1" xfId="0" applyFont="1" applyFill="1" applyBorder="1" applyAlignment="1">
      <alignment horizontal="center" vertical="center"/>
    </xf>
    <xf numFmtId="183" fontId="31" fillId="0" borderId="28" xfId="0" applyNumberFormat="1" applyFont="1" applyFill="1" applyBorder="1" applyAlignment="1">
      <alignment horizontal="center" vertical="center"/>
    </xf>
    <xf numFmtId="186" fontId="31" fillId="0" borderId="25" xfId="0" applyNumberFormat="1" applyFont="1" applyFill="1" applyBorder="1" applyAlignment="1">
      <alignment horizontal="center" vertical="center"/>
    </xf>
    <xf numFmtId="186" fontId="31" fillId="0" borderId="23" xfId="0" applyNumberFormat="1" applyFont="1" applyFill="1" applyBorder="1" applyAlignment="1">
      <alignment horizontal="center" vertical="center"/>
    </xf>
    <xf numFmtId="186" fontId="31" fillId="0" borderId="29" xfId="0" applyNumberFormat="1" applyFont="1" applyFill="1" applyBorder="1" applyAlignment="1">
      <alignment horizontal="center" vertical="center"/>
    </xf>
    <xf numFmtId="0" fontId="27" fillId="3" borderId="1" xfId="0" applyFont="1" applyFill="1" applyBorder="1" applyAlignment="1">
      <alignment vertical="center"/>
    </xf>
    <xf numFmtId="0" fontId="30" fillId="3" borderId="1" xfId="0" applyFont="1" applyFill="1" applyBorder="1" applyAlignment="1">
      <alignment vertical="center"/>
    </xf>
    <xf numFmtId="0" fontId="28" fillId="0" borderId="30" xfId="0" applyFont="1" applyBorder="1" applyAlignment="1">
      <alignment horizontal="center"/>
    </xf>
    <xf numFmtId="0" fontId="28" fillId="0" borderId="0" xfId="0" applyFont="1" applyBorder="1" applyAlignment="1">
      <alignment horizontal="center"/>
    </xf>
    <xf numFmtId="0" fontId="28" fillId="0" borderId="31" xfId="0" applyFont="1" applyBorder="1" applyAlignment="1">
      <alignment horizontal="center"/>
    </xf>
    <xf numFmtId="14" fontId="30" fillId="0" borderId="1" xfId="0" applyNumberFormat="1" applyFont="1" applyFill="1" applyBorder="1" applyAlignment="1">
      <alignment horizontal="center" vertical="center"/>
    </xf>
    <xf numFmtId="0" fontId="28" fillId="0" borderId="32" xfId="0" applyFont="1" applyBorder="1"/>
    <xf numFmtId="0" fontId="28" fillId="0" borderId="21" xfId="0" applyFont="1" applyBorder="1"/>
    <xf numFmtId="0" fontId="28" fillId="0" borderId="33" xfId="0" applyFont="1" applyBorder="1"/>
    <xf numFmtId="0" fontId="28" fillId="0" borderId="34" xfId="0" applyFont="1" applyBorder="1"/>
    <xf numFmtId="0" fontId="28" fillId="0" borderId="35" xfId="0" applyFont="1" applyBorder="1"/>
    <xf numFmtId="0" fontId="28" fillId="0" borderId="30" xfId="0" applyFont="1" applyBorder="1"/>
    <xf numFmtId="0" fontId="28" fillId="0" borderId="0" xfId="0" applyFont="1" applyBorder="1"/>
    <xf numFmtId="0" fontId="28" fillId="0" borderId="31" xfId="0" applyFont="1" applyBorder="1"/>
    <xf numFmtId="0" fontId="31" fillId="0" borderId="1" xfId="0" applyFont="1" applyFill="1" applyBorder="1" applyAlignment="1">
      <alignment horizontal="center" vertical="center"/>
    </xf>
    <xf numFmtId="0" fontId="31" fillId="0" borderId="27" xfId="0" applyFont="1" applyFill="1" applyBorder="1" applyAlignment="1">
      <alignment horizontal="center" vertical="center"/>
    </xf>
    <xf numFmtId="0" fontId="31" fillId="0" borderId="13" xfId="0" applyFont="1" applyFill="1" applyBorder="1" applyAlignment="1">
      <alignment horizontal="center" vertical="center"/>
    </xf>
    <xf numFmtId="1" fontId="20" fillId="0" borderId="36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8" xfId="0" applyBorder="1"/>
    <xf numFmtId="183" fontId="0" fillId="0" borderId="23" xfId="0" applyNumberFormat="1" applyBorder="1"/>
    <xf numFmtId="0" fontId="0" fillId="0" borderId="12" xfId="0" applyBorder="1"/>
    <xf numFmtId="0" fontId="0" fillId="0" borderId="0" xfId="0" applyFill="1" applyBorder="1"/>
    <xf numFmtId="0" fontId="0" fillId="0" borderId="39" xfId="0" applyBorder="1"/>
    <xf numFmtId="0" fontId="0" fillId="0" borderId="23" xfId="0" applyFill="1" applyBorder="1"/>
    <xf numFmtId="0" fontId="0" fillId="0" borderId="40" xfId="0" applyFill="1" applyBorder="1"/>
    <xf numFmtId="0" fontId="0" fillId="0" borderId="41" xfId="0" applyFill="1" applyBorder="1"/>
    <xf numFmtId="0" fontId="0" fillId="0" borderId="40" xfId="0" applyBorder="1"/>
    <xf numFmtId="0" fontId="0" fillId="0" borderId="41" xfId="0" applyBorder="1"/>
    <xf numFmtId="0" fontId="0" fillId="0" borderId="14" xfId="0" applyBorder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183" fontId="0" fillId="0" borderId="39" xfId="0" applyNumberFormat="1" applyBorder="1"/>
    <xf numFmtId="183" fontId="0" fillId="0" borderId="38" xfId="0" applyNumberFormat="1" applyBorder="1"/>
    <xf numFmtId="183" fontId="0" fillId="0" borderId="12" xfId="0" applyNumberFormat="1" applyBorder="1"/>
    <xf numFmtId="0" fontId="0" fillId="0" borderId="42" xfId="0" applyFill="1" applyBorder="1"/>
    <xf numFmtId="0" fontId="28" fillId="0" borderId="43" xfId="0" applyFont="1" applyBorder="1" applyAlignment="1">
      <alignment horizontal="center"/>
    </xf>
    <xf numFmtId="0" fontId="28" fillId="0" borderId="44" xfId="0" applyFont="1" applyBorder="1" applyAlignment="1">
      <alignment horizontal="center"/>
    </xf>
    <xf numFmtId="0" fontId="28" fillId="0" borderId="22" xfId="0" applyFont="1" applyBorder="1"/>
    <xf numFmtId="0" fontId="28" fillId="0" borderId="45" xfId="0" applyFont="1" applyBorder="1" applyAlignment="1">
      <alignment horizontal="center"/>
    </xf>
    <xf numFmtId="0" fontId="28" fillId="0" borderId="46" xfId="0" applyFont="1" applyBorder="1" applyAlignment="1">
      <alignment horizontal="center"/>
    </xf>
    <xf numFmtId="0" fontId="28" fillId="0" borderId="47" xfId="0" applyFont="1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1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27" fillId="3" borderId="0" xfId="0" applyFont="1" applyFill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33" fillId="0" borderId="0" xfId="0" applyFont="1" applyAlignment="1">
      <alignment horizontal="center"/>
    </xf>
    <xf numFmtId="188" fontId="32" fillId="0" borderId="1" xfId="0" applyNumberFormat="1" applyFont="1" applyBorder="1" applyAlignment="1">
      <alignment horizontal="center"/>
    </xf>
    <xf numFmtId="0" fontId="32" fillId="0" borderId="1" xfId="0" applyFont="1" applyBorder="1" applyAlignment="1">
      <alignment horizontal="center"/>
    </xf>
    <xf numFmtId="0" fontId="28" fillId="0" borderId="48" xfId="0" applyFont="1" applyBorder="1"/>
    <xf numFmtId="0" fontId="28" fillId="0" borderId="49" xfId="0" applyFont="1" applyBorder="1"/>
    <xf numFmtId="0" fontId="28" fillId="0" borderId="50" xfId="0" applyFont="1" applyBorder="1"/>
    <xf numFmtId="0" fontId="28" fillId="0" borderId="51" xfId="0" applyFont="1" applyBorder="1"/>
    <xf numFmtId="0" fontId="28" fillId="0" borderId="52" xfId="0" applyFont="1" applyBorder="1"/>
    <xf numFmtId="0" fontId="28" fillId="0" borderId="53" xfId="0" applyFont="1" applyBorder="1"/>
    <xf numFmtId="0" fontId="28" fillId="0" borderId="54" xfId="0" applyFont="1" applyBorder="1"/>
    <xf numFmtId="0" fontId="28" fillId="0" borderId="55" xfId="0" applyFont="1" applyBorder="1"/>
    <xf numFmtId="0" fontId="28" fillId="0" borderId="56" xfId="0" applyFont="1" applyBorder="1"/>
    <xf numFmtId="0" fontId="28" fillId="9" borderId="57" xfId="0" applyFont="1" applyFill="1" applyBorder="1"/>
    <xf numFmtId="0" fontId="28" fillId="0" borderId="58" xfId="0" applyFont="1" applyBorder="1"/>
    <xf numFmtId="0" fontId="28" fillId="0" borderId="59" xfId="0" applyFont="1" applyBorder="1"/>
    <xf numFmtId="0" fontId="28" fillId="0" borderId="60" xfId="0" applyFont="1" applyBorder="1"/>
    <xf numFmtId="0" fontId="28" fillId="0" borderId="61" xfId="0" applyFont="1" applyBorder="1"/>
    <xf numFmtId="0" fontId="28" fillId="0" borderId="62" xfId="0" applyFont="1" applyBorder="1"/>
    <xf numFmtId="0" fontId="28" fillId="0" borderId="63" xfId="0" applyFont="1" applyBorder="1"/>
    <xf numFmtId="0" fontId="28" fillId="0" borderId="64" xfId="0" applyFont="1" applyBorder="1"/>
    <xf numFmtId="0" fontId="28" fillId="0" borderId="65" xfId="0" applyFont="1" applyBorder="1"/>
    <xf numFmtId="0" fontId="28" fillId="0" borderId="66" xfId="0" applyFont="1" applyBorder="1"/>
    <xf numFmtId="0" fontId="28" fillId="0" borderId="57" xfId="0" applyFont="1" applyBorder="1"/>
    <xf numFmtId="0" fontId="0" fillId="0" borderId="67" xfId="0" applyBorder="1"/>
    <xf numFmtId="0" fontId="28" fillId="0" borderId="68" xfId="0" applyFont="1" applyBorder="1"/>
    <xf numFmtId="0" fontId="0" fillId="0" borderId="0" xfId="0" applyFill="1"/>
    <xf numFmtId="0" fontId="8" fillId="0" borderId="0" xfId="0" applyFont="1" applyFill="1" applyBorder="1"/>
    <xf numFmtId="0" fontId="8" fillId="0" borderId="0" xfId="0" applyFont="1" applyFill="1"/>
    <xf numFmtId="0" fontId="28" fillId="0" borderId="14" xfId="0" applyFont="1" applyBorder="1" applyAlignment="1">
      <alignment horizontal="center" vertical="center"/>
    </xf>
    <xf numFmtId="0" fontId="30" fillId="3" borderId="23" xfId="0" applyFont="1" applyFill="1" applyBorder="1" applyAlignment="1">
      <alignment horizontal="center" vertical="center"/>
    </xf>
    <xf numFmtId="0" fontId="30" fillId="3" borderId="40" xfId="0" applyFont="1" applyFill="1" applyBorder="1" applyAlignment="1">
      <alignment vertical="center"/>
    </xf>
    <xf numFmtId="0" fontId="30" fillId="0" borderId="41" xfId="0" applyNumberFormat="1" applyFont="1" applyFill="1" applyBorder="1" applyAlignment="1">
      <alignment horizontal="center" vertical="center"/>
    </xf>
    <xf numFmtId="0" fontId="30" fillId="0" borderId="0" xfId="0" applyNumberFormat="1" applyFont="1" applyFill="1" applyBorder="1" applyAlignment="1">
      <alignment horizontal="center" vertical="center"/>
    </xf>
    <xf numFmtId="0" fontId="34" fillId="10" borderId="0" xfId="0" applyFont="1" applyFill="1" applyBorder="1" applyAlignment="1">
      <alignment horizontal="center" wrapText="1"/>
    </xf>
    <xf numFmtId="14" fontId="0" fillId="10" borderId="0" xfId="0" applyNumberFormat="1" applyFill="1"/>
    <xf numFmtId="0" fontId="0" fillId="10" borderId="0" xfId="0" applyFill="1"/>
    <xf numFmtId="0" fontId="31" fillId="10" borderId="1" xfId="0" applyFont="1" applyFill="1" applyBorder="1" applyAlignment="1">
      <alignment horizontal="center" vertical="center"/>
    </xf>
    <xf numFmtId="0" fontId="31" fillId="10" borderId="27" xfId="0" applyFont="1" applyFill="1" applyBorder="1" applyAlignment="1">
      <alignment horizontal="center" vertical="center"/>
    </xf>
    <xf numFmtId="0" fontId="31" fillId="10" borderId="13" xfId="0" applyFont="1" applyFill="1" applyBorder="1" applyAlignment="1">
      <alignment horizontal="center" vertical="center"/>
    </xf>
    <xf numFmtId="0" fontId="30" fillId="10" borderId="1" xfId="0" applyNumberFormat="1" applyFont="1" applyFill="1" applyBorder="1" applyAlignment="1">
      <alignment horizontal="center" vertical="center"/>
    </xf>
  </cellXfs>
  <cellStyles count="3">
    <cellStyle name="Hyperlink" xfId="1" builtinId="8"/>
    <cellStyle name="Normal" xfId="0" builtinId="0"/>
    <cellStyle name="Normal_JoursOuvres2" xfId="2"/>
  </cellStyles>
  <dxfs count="11">
    <dxf>
      <fill>
        <patternFill>
          <bgColor indexed="47"/>
        </patternFill>
      </fill>
    </dxf>
    <dxf>
      <fill>
        <patternFill>
          <bgColor theme="2" tint="-0.24994659260841701"/>
        </patternFill>
      </fill>
    </dxf>
    <dxf>
      <fill>
        <patternFill>
          <bgColor indexed="47"/>
        </patternFill>
      </fill>
    </dxf>
    <dxf>
      <fill>
        <patternFill>
          <bgColor theme="2" tint="-0.24994659260841701"/>
        </patternFill>
      </fill>
    </dxf>
    <dxf>
      <fill>
        <patternFill>
          <bgColor indexed="47"/>
        </patternFill>
      </fill>
    </dxf>
    <dxf>
      <fill>
        <patternFill>
          <bgColor theme="2" tint="-0.24994659260841701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3"/>
  <sheetViews>
    <sheetView workbookViewId="0">
      <selection activeCell="C1" sqref="C1"/>
    </sheetView>
  </sheetViews>
  <sheetFormatPr defaultColWidth="11.42578125" defaultRowHeight="10.5"/>
  <cols>
    <col min="1" max="1" width="15.140625" style="12" bestFit="1" customWidth="1"/>
    <col min="2" max="2" width="21.85546875" style="12" customWidth="1"/>
    <col min="3" max="3" width="13.7109375" style="12" customWidth="1"/>
    <col min="4" max="16384" width="11.42578125" style="12"/>
  </cols>
  <sheetData>
    <row r="1" spans="1:7" ht="12.75">
      <c r="A1" s="13" t="s">
        <v>8</v>
      </c>
      <c r="B1" s="13" t="s">
        <v>9</v>
      </c>
      <c r="C1" s="25">
        <f ca="1">TODAY()</f>
        <v>41689</v>
      </c>
      <c r="D1" s="14"/>
    </row>
    <row r="2" spans="1:7" ht="12.75">
      <c r="A2" s="15">
        <f ca="1">DATE(YEAR($C$1),ROW(),1)</f>
        <v>41671</v>
      </c>
      <c r="B2" s="17">
        <f ca="1">ROUND(DATE(YEAR(C1),4,MOD(234-11*MOD(YEAR(C1),19),30))/7,0)*7-6+1</f>
        <v>41750</v>
      </c>
      <c r="C2" s="18" t="s">
        <v>19</v>
      </c>
      <c r="D2" s="14"/>
    </row>
    <row r="3" spans="1:7" ht="12.75">
      <c r="A3" s="15">
        <f t="shared" ref="A3:A12" ca="1" si="0">DATE(YEAR($C$1),ROW(),1)</f>
        <v>41699</v>
      </c>
      <c r="B3" s="17">
        <f ca="1">DATE(YEAR(C1),1,1)</f>
        <v>41640</v>
      </c>
      <c r="C3" s="12" t="s">
        <v>10</v>
      </c>
    </row>
    <row r="4" spans="1:7" ht="12.75">
      <c r="A4" s="15">
        <f t="shared" ca="1" si="0"/>
        <v>41730</v>
      </c>
      <c r="B4" s="17">
        <f ca="1">DATE(YEAR(C1),5,1)</f>
        <v>41760</v>
      </c>
      <c r="C4" s="12" t="s">
        <v>20</v>
      </c>
      <c r="D4" s="16"/>
      <c r="E4" s="15"/>
      <c r="F4" s="14"/>
      <c r="G4" s="14"/>
    </row>
    <row r="5" spans="1:7" ht="12.75">
      <c r="A5" s="15">
        <f t="shared" ca="1" si="0"/>
        <v>41760</v>
      </c>
      <c r="B5" s="17">
        <f ca="1">DATE(YEAR(C1),5,8)</f>
        <v>41767</v>
      </c>
      <c r="C5" s="12" t="s">
        <v>11</v>
      </c>
      <c r="D5" s="14"/>
      <c r="E5" s="14"/>
      <c r="F5" s="14"/>
      <c r="G5" s="14"/>
    </row>
    <row r="6" spans="1:7" ht="12.75">
      <c r="A6" s="15">
        <f t="shared" ca="1" si="0"/>
        <v>41791</v>
      </c>
      <c r="B6" s="17">
        <f ca="1">DATE(YEAR(C1),7,14)</f>
        <v>41834</v>
      </c>
      <c r="C6" s="12" t="s">
        <v>12</v>
      </c>
      <c r="D6" s="14"/>
      <c r="E6" s="14"/>
      <c r="F6" s="14"/>
      <c r="G6" s="14"/>
    </row>
    <row r="7" spans="1:7" ht="12.75">
      <c r="A7" s="15">
        <f t="shared" ca="1" si="0"/>
        <v>41821</v>
      </c>
      <c r="B7" s="17">
        <f ca="1">DATE(YEAR(C1),8,15)</f>
        <v>41866</v>
      </c>
      <c r="C7" s="12" t="s">
        <v>13</v>
      </c>
      <c r="D7" s="14"/>
      <c r="E7" s="14"/>
      <c r="F7" s="14"/>
      <c r="G7" s="14"/>
    </row>
    <row r="8" spans="1:7" ht="12.75">
      <c r="A8" s="15">
        <f t="shared" ca="1" si="0"/>
        <v>41852</v>
      </c>
      <c r="B8" s="17">
        <f ca="1">DATE(YEAR(C1),11,1)</f>
        <v>41944</v>
      </c>
      <c r="C8" s="12" t="s">
        <v>14</v>
      </c>
      <c r="D8" s="14"/>
      <c r="E8" s="14"/>
      <c r="F8" s="14"/>
      <c r="G8" s="14"/>
    </row>
    <row r="9" spans="1:7" ht="12.75">
      <c r="A9" s="15">
        <f t="shared" ca="1" si="0"/>
        <v>41883</v>
      </c>
      <c r="B9" s="17">
        <f ca="1">DATE(YEAR(C1),11,11)</f>
        <v>41954</v>
      </c>
      <c r="C9" s="12" t="s">
        <v>15</v>
      </c>
      <c r="D9" s="14"/>
      <c r="E9" s="14"/>
      <c r="F9" s="14"/>
      <c r="G9" s="14"/>
    </row>
    <row r="10" spans="1:7" ht="12.75">
      <c r="A10" s="15">
        <f t="shared" ca="1" si="0"/>
        <v>41913</v>
      </c>
      <c r="B10" s="17">
        <f ca="1">DATE(YEAR(C1),12,25)</f>
        <v>41998</v>
      </c>
      <c r="C10" s="12" t="s">
        <v>16</v>
      </c>
      <c r="D10" s="14"/>
      <c r="E10" s="14"/>
      <c r="F10" s="14"/>
      <c r="G10" s="14"/>
    </row>
    <row r="11" spans="1:7" ht="12.75">
      <c r="A11" s="15">
        <f t="shared" ca="1" si="0"/>
        <v>41944</v>
      </c>
      <c r="B11" s="17">
        <f ca="1">B2+38</f>
        <v>41788</v>
      </c>
      <c r="C11" s="12" t="s">
        <v>17</v>
      </c>
      <c r="D11" s="14"/>
      <c r="E11" s="14"/>
      <c r="F11" s="14"/>
      <c r="G11" s="14"/>
    </row>
    <row r="12" spans="1:7" ht="12.75">
      <c r="A12" s="15">
        <f t="shared" ca="1" si="0"/>
        <v>41974</v>
      </c>
      <c r="B12" s="17">
        <f ca="1">B2+49</f>
        <v>41799</v>
      </c>
      <c r="C12" s="12" t="s">
        <v>18</v>
      </c>
      <c r="D12" s="14"/>
      <c r="E12" s="14"/>
      <c r="F12" s="14"/>
      <c r="G12" s="14"/>
    </row>
    <row r="13" spans="1:7" ht="12.75">
      <c r="A13" s="15"/>
      <c r="B13" s="17"/>
      <c r="D13" s="14"/>
      <c r="E13" s="14"/>
      <c r="F13" s="14"/>
      <c r="G13" s="14"/>
    </row>
  </sheetData>
  <phoneticPr fontId="14" type="noConversion"/>
  <pageMargins left="0.78740157499999996" right="0.78740157499999996" top="0.984251969" bottom="0.984251969" header="0.4921259845" footer="0.4921259845"/>
  <pageSetup paperSize="9" orientation="portrait" horizontalDpi="4294967293" verticalDpi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R34"/>
  <sheetViews>
    <sheetView workbookViewId="0">
      <selection activeCell="B15" sqref="B15"/>
    </sheetView>
  </sheetViews>
  <sheetFormatPr defaultColWidth="11.42578125" defaultRowHeight="15"/>
  <cols>
    <col min="1" max="1" width="12.140625" customWidth="1"/>
    <col min="2" max="2" width="18.85546875" customWidth="1"/>
    <col min="3" max="14" width="3.140625" customWidth="1"/>
    <col min="15" max="15" width="7.140625" customWidth="1"/>
    <col min="16" max="16" width="11.140625" customWidth="1"/>
    <col min="17" max="17" width="21.42578125" customWidth="1"/>
  </cols>
  <sheetData>
    <row r="1" spans="1:18">
      <c r="A1" s="113" t="s">
        <v>22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3"/>
    </row>
    <row r="2" spans="1:18">
      <c r="A2" s="114">
        <v>2014</v>
      </c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4"/>
      <c r="P2" s="114"/>
      <c r="Q2" s="114"/>
    </row>
    <row r="3" spans="1:18" ht="15.75" thickBot="1"/>
    <row r="4" spans="1:18" ht="15.75" thickBot="1">
      <c r="B4" s="84">
        <f>C4-1</f>
        <v>2013</v>
      </c>
      <c r="C4" s="115">
        <f>A2</f>
        <v>2014</v>
      </c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5"/>
      <c r="P4" s="115"/>
      <c r="Q4" s="115"/>
    </row>
    <row r="5" spans="1:18" ht="57" customHeight="1" thickBot="1">
      <c r="A5" s="27"/>
      <c r="B5" s="28" t="s">
        <v>44</v>
      </c>
      <c r="C5" s="116" t="s">
        <v>46</v>
      </c>
      <c r="D5" s="117"/>
      <c r="E5" s="117"/>
      <c r="F5" s="117"/>
      <c r="G5" s="117"/>
      <c r="H5" s="117"/>
      <c r="I5" s="117"/>
      <c r="J5" s="117"/>
      <c r="K5" s="117"/>
      <c r="L5" s="117"/>
      <c r="M5" s="117"/>
      <c r="N5" s="117"/>
      <c r="O5" s="118"/>
      <c r="P5" s="85" t="s">
        <v>49</v>
      </c>
      <c r="Q5" s="86" t="s">
        <v>45</v>
      </c>
      <c r="R5" s="47"/>
    </row>
    <row r="6" spans="1:18" ht="22.5" customHeight="1" thickBot="1">
      <c r="A6" s="29"/>
      <c r="B6" s="30"/>
      <c r="C6" s="31" t="s">
        <v>28</v>
      </c>
      <c r="D6" s="32" t="s">
        <v>26</v>
      </c>
      <c r="E6" s="32" t="s">
        <v>26</v>
      </c>
      <c r="F6" s="32" t="s">
        <v>29</v>
      </c>
      <c r="G6" s="32" t="s">
        <v>30</v>
      </c>
      <c r="H6" s="32" t="s">
        <v>31</v>
      </c>
      <c r="I6" s="32" t="s">
        <v>32</v>
      </c>
      <c r="J6" s="32" t="s">
        <v>33</v>
      </c>
      <c r="K6" s="32" t="s">
        <v>26</v>
      </c>
      <c r="L6" s="32" t="s">
        <v>27</v>
      </c>
      <c r="M6" s="32" t="s">
        <v>28</v>
      </c>
      <c r="N6" s="32" t="s">
        <v>29</v>
      </c>
      <c r="O6" s="33" t="s">
        <v>34</v>
      </c>
      <c r="P6" s="33" t="s">
        <v>34</v>
      </c>
      <c r="Q6" s="26" t="s">
        <v>34</v>
      </c>
      <c r="R6" s="47"/>
    </row>
    <row r="7" spans="1:18" ht="21.75" customHeight="1">
      <c r="A7" s="34" t="s">
        <v>50</v>
      </c>
      <c r="B7" s="35">
        <v>18</v>
      </c>
      <c r="C7" s="36"/>
      <c r="D7" s="37"/>
      <c r="E7" s="37"/>
      <c r="F7" s="37"/>
      <c r="G7" s="37"/>
      <c r="H7" s="37"/>
      <c r="I7" s="37"/>
      <c r="J7" s="37"/>
      <c r="K7" s="37"/>
      <c r="L7" s="37">
        <f>'FEVRIER '!D15</f>
        <v>6</v>
      </c>
      <c r="M7" s="37"/>
      <c r="N7" s="37"/>
      <c r="O7" s="38">
        <f>SUM(C7:N7)</f>
        <v>6</v>
      </c>
      <c r="P7" s="38"/>
      <c r="Q7" s="34">
        <f>B7-O7</f>
        <v>12</v>
      </c>
    </row>
    <row r="8" spans="1:18" ht="21.75" customHeight="1">
      <c r="A8" s="39" t="s">
        <v>51</v>
      </c>
      <c r="B8" s="40">
        <v>30</v>
      </c>
      <c r="C8" s="41"/>
      <c r="D8" s="42"/>
      <c r="E8" s="42"/>
      <c r="F8" s="42"/>
      <c r="G8" s="42"/>
      <c r="H8" s="42"/>
      <c r="I8" s="42"/>
      <c r="J8" s="42"/>
      <c r="K8" s="42"/>
      <c r="L8" s="42">
        <f>'FEVRIER '!D16</f>
        <v>13</v>
      </c>
      <c r="M8" s="42"/>
      <c r="N8" s="42"/>
      <c r="O8" s="38">
        <f>SUM(C8:N8)</f>
        <v>13</v>
      </c>
      <c r="P8" s="38"/>
      <c r="Q8" s="34">
        <f>B8-O8</f>
        <v>17</v>
      </c>
    </row>
    <row r="9" spans="1:18" ht="21.75" customHeight="1">
      <c r="A9" s="39" t="s">
        <v>21</v>
      </c>
      <c r="B9" s="40">
        <v>30</v>
      </c>
      <c r="C9" s="41"/>
      <c r="D9" s="42"/>
      <c r="E9" s="42"/>
      <c r="F9" s="42"/>
      <c r="G9" s="42"/>
      <c r="H9" s="42"/>
      <c r="I9" s="42"/>
      <c r="J9" s="42"/>
      <c r="K9" s="42"/>
      <c r="L9" s="42">
        <f>'FEVRIER '!D17</f>
        <v>21</v>
      </c>
      <c r="M9" s="42"/>
      <c r="N9" s="42"/>
      <c r="O9" s="38">
        <f>SUM(C9:N9)</f>
        <v>21</v>
      </c>
      <c r="P9" s="38"/>
      <c r="Q9" s="34">
        <f>B9-O9</f>
        <v>9</v>
      </c>
    </row>
    <row r="10" spans="1:18" ht="21.75" customHeight="1">
      <c r="A10" s="39" t="s">
        <v>53</v>
      </c>
      <c r="B10" s="40">
        <v>23</v>
      </c>
      <c r="C10" s="41"/>
      <c r="D10" s="42"/>
      <c r="E10" s="42"/>
      <c r="F10" s="42"/>
      <c r="G10" s="42"/>
      <c r="H10" s="42"/>
      <c r="I10" s="42"/>
      <c r="J10" s="42"/>
      <c r="K10" s="42"/>
      <c r="L10" s="42">
        <f>'FEVRIER '!D18</f>
        <v>16</v>
      </c>
      <c r="M10" s="42"/>
      <c r="N10" s="42"/>
      <c r="O10" s="38">
        <f>SUM(C10:N10)</f>
        <v>16</v>
      </c>
      <c r="P10" s="38"/>
      <c r="Q10" s="34">
        <f>B10-O10</f>
        <v>7</v>
      </c>
    </row>
    <row r="11" spans="1:18" ht="21.75" customHeight="1" thickBot="1">
      <c r="A11" s="43" t="s">
        <v>52</v>
      </c>
      <c r="B11" s="44">
        <v>25</v>
      </c>
      <c r="C11" s="45"/>
      <c r="D11" s="46"/>
      <c r="E11" s="46"/>
      <c r="F11" s="46"/>
      <c r="G11" s="46"/>
      <c r="H11" s="46"/>
      <c r="I11" s="46"/>
      <c r="J11" s="46"/>
      <c r="K11" s="46"/>
      <c r="L11" s="46">
        <f>'FEVRIER '!D19</f>
        <v>16</v>
      </c>
      <c r="M11" s="46"/>
      <c r="N11" s="46"/>
      <c r="O11" s="46">
        <f>SUM(C11:N11)</f>
        <v>16</v>
      </c>
      <c r="P11" s="106"/>
      <c r="Q11" s="43">
        <f>B11-O11</f>
        <v>9</v>
      </c>
    </row>
    <row r="14" spans="1:18">
      <c r="B14" t="s">
        <v>35</v>
      </c>
    </row>
    <row r="15" spans="1:18">
      <c r="B15" t="s">
        <v>36</v>
      </c>
    </row>
    <row r="17" spans="2:2">
      <c r="B17" t="s">
        <v>37</v>
      </c>
    </row>
    <row r="18" spans="2:2">
      <c r="B18" t="s">
        <v>38</v>
      </c>
    </row>
    <row r="20" spans="2:2">
      <c r="B20" t="s">
        <v>39</v>
      </c>
    </row>
    <row r="21" spans="2:2">
      <c r="B21" t="s">
        <v>40</v>
      </c>
    </row>
    <row r="23" spans="2:2">
      <c r="B23" t="s">
        <v>41</v>
      </c>
    </row>
    <row r="24" spans="2:2">
      <c r="B24" t="s">
        <v>42</v>
      </c>
    </row>
    <row r="25" spans="2:2">
      <c r="B25" t="s">
        <v>43</v>
      </c>
    </row>
    <row r="28" spans="2:2">
      <c r="B28" t="s">
        <v>0</v>
      </c>
    </row>
    <row r="29" spans="2:2">
      <c r="B29" t="s">
        <v>2</v>
      </c>
    </row>
    <row r="32" spans="2:2">
      <c r="B32" t="s">
        <v>4</v>
      </c>
    </row>
    <row r="33" spans="2:2">
      <c r="B33" t="s">
        <v>3</v>
      </c>
    </row>
    <row r="34" spans="2:2">
      <c r="B34" t="s">
        <v>5</v>
      </c>
    </row>
  </sheetData>
  <mergeCells count="4">
    <mergeCell ref="A1:Q1"/>
    <mergeCell ref="A2:Q2"/>
    <mergeCell ref="C4:Q4"/>
    <mergeCell ref="C5:O5"/>
  </mergeCells>
  <phoneticPr fontId="22" type="noConversion"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2" orientation="landscape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5:AL41"/>
  <sheetViews>
    <sheetView tabSelected="1" topLeftCell="A13" zoomScale="125" zoomScaleNormal="90" workbookViewId="0">
      <selection activeCell="D15" sqref="D15:D19"/>
    </sheetView>
  </sheetViews>
  <sheetFormatPr defaultColWidth="11.42578125" defaultRowHeight="15"/>
  <cols>
    <col min="1" max="1" width="16.42578125" customWidth="1"/>
    <col min="2" max="3" width="11.7109375" customWidth="1"/>
    <col min="4" max="4" width="4.85546875" customWidth="1"/>
    <col min="5" max="5" width="2.28515625" customWidth="1"/>
    <col min="6" max="6" width="7.42578125" customWidth="1"/>
    <col min="7" max="33" width="4" customWidth="1"/>
    <col min="34" max="34" width="11.85546875" customWidth="1"/>
    <col min="35" max="36" width="4" customWidth="1"/>
  </cols>
  <sheetData>
    <row r="5" spans="1:38">
      <c r="L5" s="1"/>
      <c r="N5" s="3"/>
      <c r="P5" s="1"/>
      <c r="S5" s="1"/>
    </row>
    <row r="6" spans="1:38">
      <c r="P6" s="1"/>
      <c r="S6" s="1"/>
    </row>
    <row r="8" spans="1:38" ht="18.75">
      <c r="L8" t="s">
        <v>7</v>
      </c>
      <c r="T8" s="2"/>
    </row>
    <row r="9" spans="1:38" ht="18.75">
      <c r="A9" s="52" t="s">
        <v>8</v>
      </c>
      <c r="B9" s="50"/>
      <c r="C9" s="50"/>
      <c r="D9" s="50"/>
      <c r="E9" s="50"/>
      <c r="P9" s="7"/>
      <c r="Q9" s="8"/>
      <c r="R9" s="8"/>
      <c r="S9" s="8"/>
      <c r="T9" s="8"/>
      <c r="U9" s="8"/>
      <c r="V9" s="8"/>
      <c r="W9" s="9"/>
    </row>
    <row r="10" spans="1:38" ht="18.75">
      <c r="A10" s="53">
        <v>41671</v>
      </c>
      <c r="B10" s="51"/>
      <c r="C10" s="51"/>
      <c r="D10" s="51"/>
      <c r="E10" s="51"/>
    </row>
    <row r="11" spans="1:38" ht="15.75">
      <c r="A11" s="19"/>
      <c r="B11" s="51"/>
      <c r="C11" s="51"/>
      <c r="D11" s="51"/>
      <c r="E11" s="51"/>
      <c r="F11" s="56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6"/>
      <c r="Y11" s="56"/>
      <c r="Z11" s="56"/>
      <c r="AA11" s="56"/>
      <c r="AB11" s="56"/>
      <c r="AC11" s="56"/>
      <c r="AD11" s="56"/>
      <c r="AE11" s="56"/>
      <c r="AF11" s="56"/>
      <c r="AG11" s="56"/>
      <c r="AH11" s="56"/>
      <c r="AI11" s="56"/>
      <c r="AJ11" s="56"/>
    </row>
    <row r="12" spans="1:38" ht="24.75" customHeight="1">
      <c r="A12" s="119" t="s">
        <v>6</v>
      </c>
      <c r="B12" s="120" t="s">
        <v>23</v>
      </c>
      <c r="C12" s="120"/>
      <c r="D12" s="120"/>
      <c r="E12" s="149"/>
      <c r="F12" s="57" t="str">
        <f>IF(F13=0,"",UPPER(LEFT(TEXT(F13,"jjj"),1)))</f>
        <v>J</v>
      </c>
      <c r="G12" s="58" t="str">
        <f t="shared" ref="G12:AJ12" si="0">IF(G13=0,"",UPPER(LEFT(TEXT(G13,"jjj"),1)))</f>
        <v>J</v>
      </c>
      <c r="H12" s="59" t="str">
        <f t="shared" si="0"/>
        <v>J</v>
      </c>
      <c r="I12" s="58" t="str">
        <f t="shared" si="0"/>
        <v>J</v>
      </c>
      <c r="J12" s="58" t="str">
        <f t="shared" si="0"/>
        <v>J</v>
      </c>
      <c r="K12" s="58" t="str">
        <f t="shared" si="0"/>
        <v>J</v>
      </c>
      <c r="L12" s="58" t="str">
        <f t="shared" si="0"/>
        <v>J</v>
      </c>
      <c r="M12" s="58" t="str">
        <f t="shared" si="0"/>
        <v>J</v>
      </c>
      <c r="N12" s="58" t="str">
        <f t="shared" si="0"/>
        <v>J</v>
      </c>
      <c r="O12" s="58" t="str">
        <f t="shared" si="0"/>
        <v>J</v>
      </c>
      <c r="P12" s="58" t="str">
        <f>IF(P13=0,"",UPPER(LEFT(TEXT(P13,"jjj"),1)))</f>
        <v>J</v>
      </c>
      <c r="Q12" s="58" t="str">
        <f t="shared" si="0"/>
        <v>J</v>
      </c>
      <c r="R12" s="58" t="str">
        <f t="shared" si="0"/>
        <v>J</v>
      </c>
      <c r="S12" s="58" t="str">
        <f t="shared" si="0"/>
        <v>J</v>
      </c>
      <c r="T12" s="58" t="str">
        <f t="shared" si="0"/>
        <v>J</v>
      </c>
      <c r="U12" s="58" t="str">
        <f t="shared" si="0"/>
        <v>J</v>
      </c>
      <c r="V12" s="58" t="str">
        <f t="shared" si="0"/>
        <v>J</v>
      </c>
      <c r="W12" s="58" t="str">
        <f t="shared" si="0"/>
        <v>J</v>
      </c>
      <c r="X12" s="58" t="str">
        <f t="shared" si="0"/>
        <v>J</v>
      </c>
      <c r="Y12" s="58" t="str">
        <f t="shared" si="0"/>
        <v>J</v>
      </c>
      <c r="Z12" s="58" t="str">
        <f t="shared" si="0"/>
        <v>J</v>
      </c>
      <c r="AA12" s="58" t="str">
        <f t="shared" si="0"/>
        <v>J</v>
      </c>
      <c r="AB12" s="58" t="str">
        <f t="shared" si="0"/>
        <v>J</v>
      </c>
      <c r="AC12" s="58" t="str">
        <f t="shared" si="0"/>
        <v>J</v>
      </c>
      <c r="AD12" s="58" t="str">
        <f t="shared" si="0"/>
        <v>J</v>
      </c>
      <c r="AE12" s="58" t="str">
        <f t="shared" si="0"/>
        <v>J</v>
      </c>
      <c r="AF12" s="58" t="str">
        <f t="shared" si="0"/>
        <v>J</v>
      </c>
      <c r="AG12" s="58" t="str">
        <f t="shared" si="0"/>
        <v>J</v>
      </c>
      <c r="AH12" s="58" t="str">
        <f t="shared" si="0"/>
        <v/>
      </c>
      <c r="AI12" s="58" t="str">
        <f t="shared" si="0"/>
        <v/>
      </c>
      <c r="AJ12" s="60" t="str">
        <f t="shared" si="0"/>
        <v/>
      </c>
    </row>
    <row r="13" spans="1:38" ht="27.75" customHeight="1">
      <c r="A13" s="119"/>
      <c r="B13" s="61" t="s">
        <v>24</v>
      </c>
      <c r="C13" s="61" t="s">
        <v>25</v>
      </c>
      <c r="D13" s="62" t="s">
        <v>1</v>
      </c>
      <c r="E13" s="150"/>
      <c r="F13" s="63">
        <f>DATE(YEAR($A$10),MONTH($A$10),1)</f>
        <v>41671</v>
      </c>
      <c r="G13" s="64">
        <f>IF(MONTH(F13+1)&lt;&gt;MONTH($A$10),0,F13+1)</f>
        <v>41672</v>
      </c>
      <c r="H13" s="65">
        <f t="shared" ref="H13:AJ13" si="1">IF(MONTH(G13+1)&lt;&gt;MONTH($A$10),0,G13+1)</f>
        <v>41673</v>
      </c>
      <c r="I13" s="64">
        <f t="shared" si="1"/>
        <v>41674</v>
      </c>
      <c r="J13" s="64">
        <f t="shared" si="1"/>
        <v>41675</v>
      </c>
      <c r="K13" s="64">
        <f t="shared" si="1"/>
        <v>41676</v>
      </c>
      <c r="L13" s="64">
        <f t="shared" si="1"/>
        <v>41677</v>
      </c>
      <c r="M13" s="64">
        <f t="shared" si="1"/>
        <v>41678</v>
      </c>
      <c r="N13" s="64">
        <f t="shared" si="1"/>
        <v>41679</v>
      </c>
      <c r="O13" s="64">
        <f t="shared" si="1"/>
        <v>41680</v>
      </c>
      <c r="P13" s="64">
        <f>IF(MONTH(O13+1)&lt;&gt;MONTH($A$10),0,O13+1)</f>
        <v>41681</v>
      </c>
      <c r="Q13" s="64">
        <f t="shared" si="1"/>
        <v>41682</v>
      </c>
      <c r="R13" s="64">
        <f t="shared" si="1"/>
        <v>41683</v>
      </c>
      <c r="S13" s="64">
        <f t="shared" si="1"/>
        <v>41684</v>
      </c>
      <c r="T13" s="64">
        <f t="shared" si="1"/>
        <v>41685</v>
      </c>
      <c r="U13" s="64">
        <f t="shared" si="1"/>
        <v>41686</v>
      </c>
      <c r="V13" s="64">
        <f t="shared" si="1"/>
        <v>41687</v>
      </c>
      <c r="W13" s="64">
        <f t="shared" si="1"/>
        <v>41688</v>
      </c>
      <c r="X13" s="64">
        <f t="shared" si="1"/>
        <v>41689</v>
      </c>
      <c r="Y13" s="64">
        <f t="shared" si="1"/>
        <v>41690</v>
      </c>
      <c r="Z13" s="64">
        <f t="shared" si="1"/>
        <v>41691</v>
      </c>
      <c r="AA13" s="64">
        <f t="shared" si="1"/>
        <v>41692</v>
      </c>
      <c r="AB13" s="64">
        <f t="shared" si="1"/>
        <v>41693</v>
      </c>
      <c r="AC13" s="64">
        <f t="shared" si="1"/>
        <v>41694</v>
      </c>
      <c r="AD13" s="64">
        <f t="shared" si="1"/>
        <v>41695</v>
      </c>
      <c r="AE13" s="64">
        <f t="shared" si="1"/>
        <v>41696</v>
      </c>
      <c r="AF13" s="64">
        <f t="shared" si="1"/>
        <v>41697</v>
      </c>
      <c r="AG13" s="64">
        <f t="shared" si="1"/>
        <v>41698</v>
      </c>
      <c r="AH13" s="64">
        <f t="shared" si="1"/>
        <v>0</v>
      </c>
      <c r="AI13" s="64">
        <f t="shared" si="1"/>
        <v>0</v>
      </c>
      <c r="AJ13" s="66">
        <f t="shared" si="1"/>
        <v>0</v>
      </c>
    </row>
    <row r="14" spans="1:38" s="54" customFormat="1" ht="15.75" customHeight="1" thickBot="1">
      <c r="A14" s="67"/>
      <c r="B14" s="68"/>
      <c r="C14" s="68"/>
      <c r="D14" s="68"/>
      <c r="E14" s="151"/>
      <c r="F14" s="108" t="str">
        <f t="shared" ref="F14:AJ14" si="2">IF(WEEKDAY(F13,2)&gt;5,"f","")</f>
        <v>f</v>
      </c>
      <c r="G14" s="107" t="str">
        <f t="shared" si="2"/>
        <v>f</v>
      </c>
      <c r="H14" s="110" t="str">
        <f t="shared" si="2"/>
        <v/>
      </c>
      <c r="I14" s="110" t="str">
        <f t="shared" si="2"/>
        <v/>
      </c>
      <c r="J14" s="110" t="str">
        <f t="shared" si="2"/>
        <v/>
      </c>
      <c r="K14" s="110" t="str">
        <f t="shared" si="2"/>
        <v/>
      </c>
      <c r="L14" s="110" t="str">
        <f t="shared" si="2"/>
        <v/>
      </c>
      <c r="M14" s="70" t="str">
        <f t="shared" si="2"/>
        <v>f</v>
      </c>
      <c r="N14" s="112" t="str">
        <f t="shared" si="2"/>
        <v>f</v>
      </c>
      <c r="O14" s="112" t="str">
        <f t="shared" si="2"/>
        <v/>
      </c>
      <c r="P14" s="112" t="str">
        <f t="shared" si="2"/>
        <v/>
      </c>
      <c r="Q14" s="112" t="str">
        <f t="shared" si="2"/>
        <v/>
      </c>
      <c r="R14" s="112" t="str">
        <f t="shared" si="2"/>
        <v/>
      </c>
      <c r="S14" s="112" t="str">
        <f t="shared" si="2"/>
        <v/>
      </c>
      <c r="T14" s="112" t="str">
        <f t="shared" si="2"/>
        <v>f</v>
      </c>
      <c r="U14" s="111" t="str">
        <f t="shared" si="2"/>
        <v>f</v>
      </c>
      <c r="V14" s="111" t="str">
        <f t="shared" si="2"/>
        <v/>
      </c>
      <c r="W14" s="70" t="str">
        <f t="shared" si="2"/>
        <v/>
      </c>
      <c r="X14" s="112" t="str">
        <f t="shared" si="2"/>
        <v/>
      </c>
      <c r="Y14" s="112" t="str">
        <f t="shared" si="2"/>
        <v/>
      </c>
      <c r="Z14" s="111" t="str">
        <f t="shared" si="2"/>
        <v/>
      </c>
      <c r="AA14" s="69" t="str">
        <f t="shared" si="2"/>
        <v>f</v>
      </c>
      <c r="AB14" s="70" t="str">
        <f t="shared" si="2"/>
        <v>f</v>
      </c>
      <c r="AC14" s="69" t="str">
        <f t="shared" si="2"/>
        <v/>
      </c>
      <c r="AD14" s="70" t="str">
        <f t="shared" si="2"/>
        <v/>
      </c>
      <c r="AE14" s="69" t="str">
        <f t="shared" si="2"/>
        <v/>
      </c>
      <c r="AF14" s="70" t="str">
        <f t="shared" si="2"/>
        <v/>
      </c>
      <c r="AG14" s="69" t="str">
        <f t="shared" si="2"/>
        <v/>
      </c>
      <c r="AH14" s="69" t="str">
        <f t="shared" si="2"/>
        <v>f</v>
      </c>
      <c r="AI14" s="69" t="str">
        <f t="shared" si="2"/>
        <v>f</v>
      </c>
      <c r="AJ14" s="71" t="str">
        <f t="shared" si="2"/>
        <v>f</v>
      </c>
    </row>
    <row r="15" spans="1:38" ht="24.75" customHeight="1" thickBot="1">
      <c r="A15" s="81" t="s">
        <v>50</v>
      </c>
      <c r="B15" s="72">
        <v>41673</v>
      </c>
      <c r="C15" s="72">
        <v>41678</v>
      </c>
      <c r="D15" s="160">
        <f>COUNTIF(F15:AJ15,"C")+IF(AH21="",0,1)</f>
        <v>6</v>
      </c>
      <c r="E15" s="152"/>
      <c r="F15" s="109" t="str">
        <f>IF(AND(date&gt;=début, date&lt;=fin,NOT($F$14:$AJ$14="F")),"C","")</f>
        <v/>
      </c>
      <c r="G15" s="75" t="str">
        <f>IF(AND(date&gt;=début, date&lt;=fin,NOT($F$14:$AJ$14="F")),"C","")</f>
        <v/>
      </c>
      <c r="H15" s="128" t="str">
        <f>IF(AND(date&gt;=début, date&lt;=fin,NOT($F$14:$AJ$14="F")),"C","")</f>
        <v>C</v>
      </c>
      <c r="I15" s="129" t="str">
        <f>IF(AND(date&gt;=début, date&lt;=fin,NOT($F$14:$AJ$14="F")),"C","")</f>
        <v>C</v>
      </c>
      <c r="J15" s="131" t="str">
        <f>IF(AND(date&gt;=début, date&lt;=fin,NOT($F$14:$AJ$14="F")),"C","")</f>
        <v>C</v>
      </c>
      <c r="K15" s="131" t="str">
        <f>IF(AND(date&gt;=début, date&lt;=fin,NOT($F$14:$AJ$14="F")),"C","")</f>
        <v>C</v>
      </c>
      <c r="L15" s="132" t="str">
        <f>IF(AND(date&gt;=début, date&lt;=fin,NOT($F$14:$AJ$14="F")),"C","")</f>
        <v>C</v>
      </c>
      <c r="M15" s="133" t="str">
        <f>IF(AND(date&gt;=début, date&lt;=fin,NOT($F$14:$AJ$14="F")),"C","")</f>
        <v/>
      </c>
      <c r="N15" s="134" t="str">
        <f>IF(AND(date&gt;=début, date&lt;=fin,NOT($F$14:$AJ$14="F")),"C","")</f>
        <v/>
      </c>
      <c r="O15" s="135" t="str">
        <f>IF(AND(date&gt;=début, date&lt;=fin,NOT($F$14:$AJ$14="F")),"C","")</f>
        <v/>
      </c>
      <c r="P15" s="136" t="str">
        <f t="shared" ref="P15:Y17" si="3">IF(AND(date&gt;=début, date&lt;=fin,NOT($F$14:$AJ$14="F")),"C","")</f>
        <v/>
      </c>
      <c r="Q15" s="137" t="str">
        <f t="shared" si="3"/>
        <v/>
      </c>
      <c r="R15" s="134" t="str">
        <f t="shared" si="3"/>
        <v/>
      </c>
      <c r="S15" s="136" t="str">
        <f t="shared" si="3"/>
        <v/>
      </c>
      <c r="T15" s="134" t="str">
        <f t="shared" si="3"/>
        <v/>
      </c>
      <c r="U15" s="136" t="str">
        <f t="shared" si="3"/>
        <v/>
      </c>
      <c r="V15" s="134" t="str">
        <f t="shared" si="3"/>
        <v/>
      </c>
      <c r="W15" s="135" t="str">
        <f t="shared" si="3"/>
        <v/>
      </c>
      <c r="X15" s="136" t="str">
        <f t="shared" si="3"/>
        <v/>
      </c>
      <c r="Y15" s="137" t="str">
        <f t="shared" si="3"/>
        <v/>
      </c>
      <c r="Z15" s="75" t="str">
        <f t="shared" ref="Z15:AJ17" si="4">IF(AND(date&gt;=début, date&lt;=fin,NOT($F$14:$AJ$14="F")),"C","")</f>
        <v/>
      </c>
      <c r="AA15" s="74" t="str">
        <f t="shared" si="4"/>
        <v/>
      </c>
      <c r="AB15" s="75" t="str">
        <f t="shared" si="4"/>
        <v/>
      </c>
      <c r="AC15" s="74" t="str">
        <f t="shared" si="4"/>
        <v/>
      </c>
      <c r="AD15" s="75" t="str">
        <f t="shared" si="4"/>
        <v/>
      </c>
      <c r="AE15" s="74" t="str">
        <f t="shared" si="4"/>
        <v/>
      </c>
      <c r="AF15" s="75" t="str">
        <f t="shared" si="4"/>
        <v/>
      </c>
      <c r="AG15" s="74" t="str">
        <f t="shared" si="4"/>
        <v/>
      </c>
      <c r="AH15" s="75" t="str">
        <f t="shared" si="4"/>
        <v/>
      </c>
      <c r="AI15" s="74" t="str">
        <f t="shared" si="4"/>
        <v/>
      </c>
      <c r="AJ15" s="76" t="str">
        <f t="shared" si="4"/>
        <v/>
      </c>
      <c r="AL15" s="20"/>
    </row>
    <row r="16" spans="1:38" ht="24.75" customHeight="1" thickBot="1">
      <c r="A16" s="81" t="s">
        <v>51</v>
      </c>
      <c r="B16" s="72">
        <v>41675</v>
      </c>
      <c r="C16" s="72">
        <v>41690</v>
      </c>
      <c r="D16" s="160">
        <f t="shared" ref="D16:D19" si="5">COUNTIF(F16:AJ16,"C")+IF(AH22="",0,1)</f>
        <v>13</v>
      </c>
      <c r="E16" s="153"/>
      <c r="F16" s="137" t="str">
        <f>IF(AND(date&gt;=début, date&lt;=fin,NOT($F$14:$AJ$14="F")),"C","")</f>
        <v/>
      </c>
      <c r="G16" s="137" t="str">
        <f>IF(AND(date&gt;=début, date&lt;=fin,NOT($F$14:$AJ$14="F")),"C","")</f>
        <v/>
      </c>
      <c r="H16" s="77" t="str">
        <f>IF(AND(date&gt;=début, date&lt;=fin,NOT($F$14:$AJ$14="F")),"C","")</f>
        <v/>
      </c>
      <c r="I16" s="77" t="str">
        <f>IF(AND(date&gt;=début, date&lt;=fin,NOT($F$14:$AJ$14="F")),"C","")</f>
        <v/>
      </c>
      <c r="J16" s="140" t="str">
        <f>IF(AND(date&gt;=début, date&lt;=fin,NOT($F$14:$AJ$14="F")),"C","")</f>
        <v>C</v>
      </c>
      <c r="K16" s="141" t="str">
        <f>IF(AND(date&gt;=début, date&lt;=fin,NOT($F$14:$AJ$14="F")),"C","")</f>
        <v>C</v>
      </c>
      <c r="L16" s="131" t="str">
        <f>IF(AND(date&gt;=début, date&lt;=fin,NOT($F$14:$AJ$14="F")),"C","")</f>
        <v>C</v>
      </c>
      <c r="M16" s="132" t="str">
        <f>IF(AND(date&gt;=début, date&lt;=fin,NOT($F$14:$AJ$14="F")),"C","")</f>
        <v/>
      </c>
      <c r="N16" s="141" t="str">
        <f>IF(AND(date&gt;=début, date&lt;=fin,NOT($F$14:$AJ$14="F")),"C","")</f>
        <v/>
      </c>
      <c r="O16" s="142" t="str">
        <f>IF(AND(date&gt;=début, date&lt;=fin,NOT($F$14:$AJ$14="F")),"C","")</f>
        <v>C</v>
      </c>
      <c r="P16" s="131" t="str">
        <f t="shared" si="3"/>
        <v>C</v>
      </c>
      <c r="Q16" s="132" t="str">
        <f t="shared" si="3"/>
        <v>C</v>
      </c>
      <c r="R16" s="141" t="str">
        <f t="shared" si="3"/>
        <v>C</v>
      </c>
      <c r="S16" s="131" t="str">
        <f t="shared" si="3"/>
        <v>C</v>
      </c>
      <c r="T16" s="141" t="str">
        <f t="shared" si="3"/>
        <v/>
      </c>
      <c r="U16" s="131" t="str">
        <f t="shared" si="3"/>
        <v/>
      </c>
      <c r="V16" s="141" t="str">
        <f t="shared" si="3"/>
        <v>C</v>
      </c>
      <c r="W16" s="142" t="str">
        <f t="shared" si="3"/>
        <v>C</v>
      </c>
      <c r="X16" s="131" t="str">
        <f t="shared" si="3"/>
        <v>C</v>
      </c>
      <c r="Y16" s="143" t="str">
        <f t="shared" si="3"/>
        <v>C</v>
      </c>
      <c r="Z16" s="134" t="str">
        <f t="shared" si="4"/>
        <v/>
      </c>
      <c r="AA16" s="136" t="str">
        <f t="shared" si="4"/>
        <v/>
      </c>
      <c r="AB16" s="134" t="str">
        <f t="shared" si="4"/>
        <v/>
      </c>
      <c r="AC16" s="136" t="str">
        <f t="shared" si="4"/>
        <v/>
      </c>
      <c r="AD16" s="134" t="str">
        <f t="shared" si="4"/>
        <v/>
      </c>
      <c r="AE16" s="136" t="str">
        <f t="shared" si="4"/>
        <v/>
      </c>
      <c r="AF16" s="134" t="str">
        <f t="shared" si="4"/>
        <v/>
      </c>
      <c r="AG16" s="136" t="str">
        <f t="shared" si="4"/>
        <v/>
      </c>
      <c r="AH16" s="75" t="str">
        <f t="shared" si="4"/>
        <v/>
      </c>
      <c r="AI16" s="74" t="str">
        <f t="shared" si="4"/>
        <v/>
      </c>
      <c r="AJ16" s="76" t="str">
        <f t="shared" si="4"/>
        <v/>
      </c>
    </row>
    <row r="17" spans="1:36" ht="24.75" customHeight="1" thickBot="1">
      <c r="A17" s="82" t="s">
        <v>21</v>
      </c>
      <c r="B17" s="72">
        <v>41671</v>
      </c>
      <c r="C17" s="72">
        <v>41698</v>
      </c>
      <c r="D17" s="160">
        <f t="shared" si="5"/>
        <v>21</v>
      </c>
      <c r="E17" s="153"/>
      <c r="F17" s="128" t="str">
        <f>IF(AND(date&gt;=début, date&lt;=fin,NOT($F$14:$AJ$14="F")),"C","")</f>
        <v/>
      </c>
      <c r="G17" s="130" t="str">
        <f>IF(AND(date&gt;=début, date&lt;=fin,NOT($F$14:$AJ$14="F")),"C","")</f>
        <v/>
      </c>
      <c r="H17" s="139" t="str">
        <f>IF(AND(date&gt;=début, date&lt;=fin,NOT($F$14:$AJ$14="F")),"C","")</f>
        <v>C</v>
      </c>
      <c r="I17" s="129" t="str">
        <f>IF(AND(date&gt;=début, date&lt;=fin,NOT($F$14:$AJ$14="F")),"C","")</f>
        <v>C</v>
      </c>
      <c r="J17" s="130" t="str">
        <f>IF(AND(date&gt;=début, date&lt;=fin,NOT($F$14:$AJ$14="F")),"C","")</f>
        <v>C</v>
      </c>
      <c r="K17" s="138" t="str">
        <f>IF(AND(date&gt;=début, date&lt;=fin,NOT($F$14:$AJ$14="F")),"C","")</f>
        <v>C</v>
      </c>
      <c r="L17" s="129" t="str">
        <f>IF(AND(date&gt;=début, date&lt;=fin,NOT($F$14:$AJ$14="F")),"C","")</f>
        <v>C</v>
      </c>
      <c r="M17" s="130" t="str">
        <f>IF(AND(date&gt;=début, date&lt;=fin,NOT($F$14:$AJ$14="F")),"C","")</f>
        <v/>
      </c>
      <c r="N17" s="138" t="str">
        <f>IF(AND(date&gt;=début, date&lt;=fin,NOT($F$14:$AJ$14="F")),"C","")</f>
        <v/>
      </c>
      <c r="O17" s="139" t="str">
        <f>IF(AND(date&gt;=début, date&lt;=fin,NOT($F$14:$AJ$14="F")),"C","")</f>
        <v>C</v>
      </c>
      <c r="P17" s="129" t="str">
        <f t="shared" si="3"/>
        <v>C</v>
      </c>
      <c r="Q17" s="130" t="str">
        <f t="shared" si="3"/>
        <v>C</v>
      </c>
      <c r="R17" s="138" t="str">
        <f t="shared" si="3"/>
        <v>C</v>
      </c>
      <c r="S17" s="129" t="str">
        <f t="shared" si="3"/>
        <v>C</v>
      </c>
      <c r="T17" s="138" t="str">
        <f t="shared" si="3"/>
        <v/>
      </c>
      <c r="U17" s="129" t="str">
        <f t="shared" si="3"/>
        <v/>
      </c>
      <c r="V17" s="138" t="str">
        <f t="shared" si="3"/>
        <v>C</v>
      </c>
      <c r="W17" s="139" t="str">
        <f t="shared" si="3"/>
        <v>C</v>
      </c>
      <c r="X17" s="129" t="str">
        <f t="shared" si="3"/>
        <v>C</v>
      </c>
      <c r="Y17" s="130" t="str">
        <f t="shared" si="3"/>
        <v>C</v>
      </c>
      <c r="Z17" s="138" t="str">
        <f t="shared" si="4"/>
        <v>C</v>
      </c>
      <c r="AA17" s="129" t="str">
        <f t="shared" si="4"/>
        <v/>
      </c>
      <c r="AB17" s="138" t="str">
        <f t="shared" si="4"/>
        <v/>
      </c>
      <c r="AC17" s="129" t="str">
        <f t="shared" si="4"/>
        <v>C</v>
      </c>
      <c r="AD17" s="138" t="str">
        <f t="shared" si="4"/>
        <v>C</v>
      </c>
      <c r="AE17" s="129" t="str">
        <f t="shared" si="4"/>
        <v>C</v>
      </c>
      <c r="AF17" s="138" t="str">
        <f t="shared" si="4"/>
        <v>C</v>
      </c>
      <c r="AG17" s="145" t="str">
        <f t="shared" si="4"/>
        <v>C</v>
      </c>
      <c r="AH17" s="79" t="str">
        <f t="shared" si="4"/>
        <v/>
      </c>
      <c r="AI17" s="78" t="str">
        <f t="shared" si="4"/>
        <v/>
      </c>
      <c r="AJ17" s="80" t="str">
        <f t="shared" si="4"/>
        <v/>
      </c>
    </row>
    <row r="18" spans="1:36" ht="24.75" customHeight="1">
      <c r="A18" s="83" t="s">
        <v>53</v>
      </c>
      <c r="B18" s="72">
        <v>41675</v>
      </c>
      <c r="C18" s="72">
        <v>41695</v>
      </c>
      <c r="D18" s="160">
        <f t="shared" si="5"/>
        <v>16</v>
      </c>
      <c r="E18" s="152"/>
      <c r="F18" s="144"/>
      <c r="G18" s="125" t="str">
        <f t="shared" ref="G18:P19" si="6">IF(AND(date&gt;=début, date&lt;=fin,NOT($F$14:$AJ$14="F")),"C","")</f>
        <v/>
      </c>
      <c r="H18" s="126" t="str">
        <f t="shared" si="6"/>
        <v/>
      </c>
      <c r="I18" s="126" t="str">
        <f t="shared" si="6"/>
        <v/>
      </c>
      <c r="J18" s="127" t="str">
        <f t="shared" si="6"/>
        <v>C</v>
      </c>
      <c r="K18" s="125" t="str">
        <f t="shared" si="6"/>
        <v>C</v>
      </c>
      <c r="L18" s="125" t="str">
        <f t="shared" si="6"/>
        <v>C</v>
      </c>
      <c r="M18" s="126" t="str">
        <f t="shared" si="6"/>
        <v/>
      </c>
      <c r="N18" s="127" t="str">
        <f t="shared" si="6"/>
        <v/>
      </c>
      <c r="O18" s="124" t="str">
        <f t="shared" si="6"/>
        <v>C</v>
      </c>
      <c r="P18" s="125" t="str">
        <f t="shared" si="6"/>
        <v>C</v>
      </c>
      <c r="Q18" s="126" t="str">
        <f t="shared" ref="Q18:Z19" si="7">IF(AND(date&gt;=début, date&lt;=fin,NOT($F$14:$AJ$14="F")),"C","")</f>
        <v>C</v>
      </c>
      <c r="R18" s="127" t="str">
        <f t="shared" si="7"/>
        <v>C</v>
      </c>
      <c r="S18" s="125" t="str">
        <f t="shared" si="7"/>
        <v>C</v>
      </c>
      <c r="T18" s="127" t="str">
        <f t="shared" si="7"/>
        <v/>
      </c>
      <c r="U18" s="125" t="str">
        <f t="shared" si="7"/>
        <v/>
      </c>
      <c r="V18" s="127" t="str">
        <f t="shared" si="7"/>
        <v>C</v>
      </c>
      <c r="W18" s="124" t="str">
        <f t="shared" si="7"/>
        <v>C</v>
      </c>
      <c r="X18" s="125" t="str">
        <f t="shared" si="7"/>
        <v>C</v>
      </c>
      <c r="Y18" s="126" t="str">
        <f t="shared" si="7"/>
        <v>C</v>
      </c>
      <c r="Z18" s="127" t="str">
        <f t="shared" si="7"/>
        <v>C</v>
      </c>
      <c r="AA18" s="125" t="str">
        <f t="shared" ref="AA18:AJ19" si="8">IF(AND(date&gt;=début, date&lt;=fin,NOT($F$14:$AJ$14="F")),"C","")</f>
        <v/>
      </c>
      <c r="AB18" s="127" t="str">
        <f t="shared" si="8"/>
        <v/>
      </c>
      <c r="AC18" s="125" t="str">
        <f t="shared" si="8"/>
        <v>C</v>
      </c>
      <c r="AD18" s="127" t="str">
        <f t="shared" si="8"/>
        <v>C</v>
      </c>
      <c r="AE18" s="125" t="str">
        <f t="shared" si="8"/>
        <v/>
      </c>
      <c r="AF18" s="127" t="str">
        <f t="shared" si="8"/>
        <v/>
      </c>
      <c r="AG18" s="125" t="str">
        <f t="shared" si="8"/>
        <v/>
      </c>
      <c r="AH18" s="75" t="str">
        <f t="shared" si="8"/>
        <v/>
      </c>
      <c r="AI18" s="74" t="str">
        <f t="shared" si="8"/>
        <v/>
      </c>
      <c r="AJ18" s="76" t="str">
        <f t="shared" si="8"/>
        <v/>
      </c>
    </row>
    <row r="19" spans="1:36" ht="24.75" customHeight="1">
      <c r="A19" s="81" t="s">
        <v>52</v>
      </c>
      <c r="B19" s="72">
        <v>41678</v>
      </c>
      <c r="C19" s="72">
        <v>41698</v>
      </c>
      <c r="D19" s="160">
        <f t="shared" si="5"/>
        <v>16</v>
      </c>
      <c r="E19" s="153"/>
      <c r="F19" s="73" t="str">
        <f>IF(AND(date&gt;=début, date&lt;=fin,NOT($F$14:$AJ$14="F")),"C","")</f>
        <v/>
      </c>
      <c r="G19" s="73" t="str">
        <f t="shared" si="6"/>
        <v/>
      </c>
      <c r="H19" s="73" t="str">
        <f t="shared" si="6"/>
        <v/>
      </c>
      <c r="I19" s="73" t="str">
        <f t="shared" si="6"/>
        <v/>
      </c>
      <c r="J19" s="73" t="str">
        <f t="shared" si="6"/>
        <v/>
      </c>
      <c r="K19" s="73" t="str">
        <f t="shared" si="6"/>
        <v/>
      </c>
      <c r="L19" s="73" t="str">
        <f t="shared" si="6"/>
        <v/>
      </c>
      <c r="M19" s="73" t="str">
        <f t="shared" si="6"/>
        <v/>
      </c>
      <c r="N19" s="73" t="str">
        <f t="shared" si="6"/>
        <v/>
      </c>
      <c r="O19" s="73" t="str">
        <f t="shared" si="6"/>
        <v>C</v>
      </c>
      <c r="P19" s="73" t="str">
        <f t="shared" si="6"/>
        <v>C</v>
      </c>
      <c r="Q19" s="73" t="str">
        <f t="shared" si="7"/>
        <v>C</v>
      </c>
      <c r="R19" s="73" t="str">
        <f t="shared" si="7"/>
        <v>C</v>
      </c>
      <c r="S19" s="73" t="str">
        <f t="shared" si="7"/>
        <v>C</v>
      </c>
      <c r="T19" s="73" t="str">
        <f t="shared" si="7"/>
        <v/>
      </c>
      <c r="U19" s="73" t="str">
        <f t="shared" si="7"/>
        <v/>
      </c>
      <c r="V19" s="73" t="str">
        <f t="shared" si="7"/>
        <v>C</v>
      </c>
      <c r="W19" s="73" t="str">
        <f t="shared" si="7"/>
        <v>C</v>
      </c>
      <c r="X19" s="73" t="str">
        <f t="shared" si="7"/>
        <v>C</v>
      </c>
      <c r="Y19" s="73" t="str">
        <f t="shared" si="7"/>
        <v>C</v>
      </c>
      <c r="Z19" s="73" t="str">
        <f t="shared" si="7"/>
        <v>C</v>
      </c>
      <c r="AA19" s="73" t="str">
        <f t="shared" si="8"/>
        <v/>
      </c>
      <c r="AB19" s="73" t="str">
        <f t="shared" si="8"/>
        <v/>
      </c>
      <c r="AC19" s="73" t="str">
        <f t="shared" si="8"/>
        <v>C</v>
      </c>
      <c r="AD19" s="73" t="str">
        <f t="shared" si="8"/>
        <v>C</v>
      </c>
      <c r="AE19" s="73" t="str">
        <f t="shared" si="8"/>
        <v>C</v>
      </c>
      <c r="AF19" s="73" t="str">
        <f t="shared" si="8"/>
        <v>C</v>
      </c>
      <c r="AG19" s="73" t="str">
        <f t="shared" si="8"/>
        <v>C</v>
      </c>
      <c r="AH19" s="73" t="str">
        <f t="shared" si="8"/>
        <v/>
      </c>
      <c r="AI19" s="73" t="str">
        <f t="shared" si="8"/>
        <v/>
      </c>
      <c r="AJ19" s="73" t="str">
        <f t="shared" si="8"/>
        <v/>
      </c>
    </row>
    <row r="20" spans="1:36" ht="38.25" customHeight="1">
      <c r="AF20" s="22"/>
      <c r="AG20" s="23"/>
      <c r="AH20" s="154" t="s">
        <v>54</v>
      </c>
      <c r="AI20" s="23"/>
      <c r="AJ20" s="24"/>
    </row>
    <row r="21" spans="1:36" ht="15.75">
      <c r="A21" s="157" t="s">
        <v>50</v>
      </c>
      <c r="F21" s="156" t="str">
        <f>IF(E15="C","C?","")</f>
        <v/>
      </c>
      <c r="G21" s="146"/>
      <c r="K21" s="21"/>
      <c r="M21" s="156" t="str">
        <f>IF(L15="C","C?","")</f>
        <v>C?</v>
      </c>
      <c r="N21" s="146"/>
      <c r="T21" s="156" t="str">
        <f>IF(S15="C","C?","")</f>
        <v/>
      </c>
      <c r="U21" s="146"/>
      <c r="AA21" s="156" t="str">
        <f>IF(Z15="C","C?","")</f>
        <v/>
      </c>
      <c r="AB21" s="146"/>
      <c r="AH21" s="155">
        <f>IF(COUNTBLANK(F21:AG21)=COLUMNS(F21:AG21),"",INDEX(F$13:AG$13,1,MATCH("C?",F21:AG21,0)))</f>
        <v>41678</v>
      </c>
    </row>
    <row r="22" spans="1:36" ht="20.25" customHeight="1">
      <c r="A22" s="157" t="s">
        <v>51</v>
      </c>
      <c r="B22" s="48"/>
      <c r="C22" s="48"/>
      <c r="D22" s="48"/>
      <c r="E22" s="48"/>
      <c r="F22" s="156" t="str">
        <f t="shared" ref="F22:F25" si="9">IF(E16="C","C?","")</f>
        <v/>
      </c>
      <c r="G22" s="147"/>
      <c r="H22" s="21"/>
      <c r="M22" s="156" t="str">
        <f t="shared" ref="M22:M25" si="10">IF(L16="C","C?","")</f>
        <v>C?</v>
      </c>
      <c r="N22" s="146"/>
      <c r="T22" s="156" t="str">
        <f t="shared" ref="T22:T25" si="11">IF(S16="C","C?","")</f>
        <v>C?</v>
      </c>
      <c r="U22" s="146"/>
      <c r="AA22" s="156" t="str">
        <f t="shared" ref="AA22:AA25" si="12">IF(Z16="C","C?","")</f>
        <v/>
      </c>
      <c r="AB22" s="146"/>
      <c r="AH22" s="155">
        <f t="shared" ref="AH22:AH25" si="13">IF(COUNTBLANK(F22:AG22)=COLUMNS(F22:AG22),"",INDEX(F$13:AG$13,1,MATCH("C?",F22:AG22,0)))</f>
        <v>41678</v>
      </c>
    </row>
    <row r="23" spans="1:36" ht="20.25" customHeight="1">
      <c r="A23" s="158" t="s">
        <v>21</v>
      </c>
      <c r="B23" s="48"/>
      <c r="C23" s="48"/>
      <c r="D23" s="48"/>
      <c r="E23" s="48"/>
      <c r="F23" s="156" t="str">
        <f t="shared" si="9"/>
        <v/>
      </c>
      <c r="G23" s="147"/>
      <c r="H23" s="21"/>
      <c r="M23" s="156" t="str">
        <f t="shared" si="10"/>
        <v>C?</v>
      </c>
      <c r="N23" s="146"/>
      <c r="T23" s="156" t="str">
        <f t="shared" si="11"/>
        <v>C?</v>
      </c>
      <c r="U23" s="146"/>
      <c r="AA23" s="156" t="str">
        <f t="shared" si="12"/>
        <v>C?</v>
      </c>
      <c r="AB23" s="146"/>
      <c r="AH23" s="155">
        <f t="shared" si="13"/>
        <v>41678</v>
      </c>
    </row>
    <row r="24" spans="1:36" ht="15.75">
      <c r="A24" s="159" t="s">
        <v>53</v>
      </c>
      <c r="B24" s="49"/>
      <c r="C24" s="49"/>
      <c r="D24" s="49"/>
      <c r="E24" s="49"/>
      <c r="F24" s="156" t="str">
        <f t="shared" si="9"/>
        <v/>
      </c>
      <c r="G24" s="90"/>
      <c r="H24" s="21"/>
      <c r="M24" s="156" t="str">
        <f t="shared" si="10"/>
        <v>C?</v>
      </c>
      <c r="N24" s="146"/>
      <c r="T24" s="156" t="str">
        <f t="shared" si="11"/>
        <v>C?</v>
      </c>
      <c r="U24" s="146"/>
      <c r="Z24" s="55"/>
      <c r="AA24" s="156" t="str">
        <f t="shared" si="12"/>
        <v>C?</v>
      </c>
      <c r="AB24" s="146"/>
      <c r="AH24" s="155">
        <f t="shared" si="13"/>
        <v>41678</v>
      </c>
    </row>
    <row r="25" spans="1:36" ht="15.75">
      <c r="A25" s="157" t="s">
        <v>52</v>
      </c>
      <c r="F25" s="156" t="str">
        <f t="shared" si="9"/>
        <v/>
      </c>
      <c r="G25" s="146"/>
      <c r="M25" s="156" t="str">
        <f t="shared" si="10"/>
        <v/>
      </c>
      <c r="N25" s="148"/>
      <c r="O25" s="10"/>
      <c r="P25" s="10"/>
      <c r="Q25" s="10"/>
      <c r="R25" s="10"/>
      <c r="S25" s="10"/>
      <c r="T25" s="156" t="str">
        <f t="shared" si="11"/>
        <v>C?</v>
      </c>
      <c r="U25" s="148"/>
      <c r="V25" s="10"/>
      <c r="W25" s="10"/>
      <c r="X25" s="10"/>
      <c r="Y25" s="10"/>
      <c r="Z25" s="10"/>
      <c r="AA25" s="156" t="str">
        <f t="shared" si="12"/>
        <v>C?</v>
      </c>
      <c r="AB25" s="146"/>
      <c r="AH25" s="155">
        <f t="shared" si="13"/>
        <v>41685</v>
      </c>
    </row>
    <row r="26" spans="1:36" ht="15.75">
      <c r="N26" s="10"/>
      <c r="O26" s="10"/>
      <c r="P26" s="10"/>
      <c r="Q26" s="10"/>
      <c r="R26" s="10"/>
      <c r="S26" s="10"/>
      <c r="T26" s="11"/>
      <c r="U26" s="10"/>
      <c r="V26" s="10"/>
      <c r="W26" s="10"/>
      <c r="X26" s="10"/>
      <c r="Y26" s="10"/>
      <c r="Z26" s="10"/>
    </row>
    <row r="33" spans="19:20">
      <c r="S33" s="4"/>
    </row>
    <row r="34" spans="19:20">
      <c r="S34" s="5"/>
    </row>
    <row r="35" spans="19:20">
      <c r="S35" s="6"/>
    </row>
    <row r="36" spans="19:20">
      <c r="S36" s="5"/>
      <c r="T36" s="4"/>
    </row>
    <row r="37" spans="19:20">
      <c r="S37" s="4"/>
      <c r="T37" s="6"/>
    </row>
    <row r="38" spans="19:20">
      <c r="S38" s="4"/>
      <c r="T38" s="5"/>
    </row>
    <row r="39" spans="19:20">
      <c r="T39" s="4"/>
    </row>
    <row r="40" spans="19:20">
      <c r="T40" s="4"/>
    </row>
    <row r="41" spans="19:20">
      <c r="T41" s="4"/>
    </row>
  </sheetData>
  <mergeCells count="2">
    <mergeCell ref="A12:A13"/>
    <mergeCell ref="B12:D12"/>
  </mergeCells>
  <phoneticPr fontId="14" type="noConversion"/>
  <conditionalFormatting sqref="F12:AJ19">
    <cfRule type="expression" dxfId="1" priority="1" stopIfTrue="1">
      <formula>WEEKDAY(F$13,2)&gt;5</formula>
    </cfRule>
    <cfRule type="expression" dxfId="0" priority="2" stopIfTrue="1">
      <formula>COUNTIF(Fer,F$13)&gt;0</formula>
    </cfRule>
  </conditionalFormatting>
  <pageMargins left="0.70866141732283472" right="0.70866141732283472" top="0" bottom="0" header="0.31496062992125984" footer="0"/>
  <pageSetup paperSize="9" scale="74" orientation="landscape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P72"/>
  <sheetViews>
    <sheetView topLeftCell="A55" zoomScaleNormal="100" workbookViewId="0">
      <selection activeCell="AR3" sqref="AR3"/>
    </sheetView>
  </sheetViews>
  <sheetFormatPr defaultColWidth="11.42578125" defaultRowHeight="15"/>
  <cols>
    <col min="1" max="2" width="3.140625" customWidth="1"/>
    <col min="3" max="7" width="2.28515625" customWidth="1"/>
    <col min="8" max="9" width="3.140625" customWidth="1"/>
    <col min="10" max="14" width="2.28515625" customWidth="1"/>
    <col min="15" max="16" width="3.140625" customWidth="1"/>
    <col min="17" max="21" width="2.28515625" customWidth="1"/>
    <col min="22" max="23" width="3.140625" customWidth="1"/>
    <col min="24" max="28" width="2.28515625" customWidth="1"/>
    <col min="29" max="30" width="3.140625" customWidth="1"/>
    <col min="31" max="35" width="2.28515625" customWidth="1"/>
    <col min="36" max="37" width="3.140625" customWidth="1"/>
    <col min="38" max="42" width="2.28515625" customWidth="1"/>
  </cols>
  <sheetData>
    <row r="1" spans="1:42" ht="18.75">
      <c r="A1" s="121" t="s">
        <v>48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21"/>
      <c r="AA1" s="121"/>
      <c r="AB1" s="121"/>
      <c r="AC1" s="121"/>
      <c r="AD1" s="121"/>
      <c r="AE1" s="121"/>
      <c r="AF1" s="121"/>
      <c r="AG1" s="121"/>
      <c r="AH1" s="121"/>
      <c r="AI1" s="121"/>
      <c r="AJ1" s="121"/>
      <c r="AK1" s="121"/>
      <c r="AL1" s="121"/>
      <c r="AM1" s="121"/>
      <c r="AN1" s="121"/>
      <c r="AO1" s="121"/>
      <c r="AP1" s="121"/>
    </row>
    <row r="3" spans="1:42">
      <c r="A3" s="122">
        <v>41760</v>
      </c>
      <c r="B3" s="123"/>
      <c r="C3" s="123"/>
      <c r="D3" s="123"/>
      <c r="E3" s="123"/>
      <c r="F3" s="123"/>
      <c r="G3" s="123"/>
      <c r="H3" s="122">
        <v>41791</v>
      </c>
      <c r="I3" s="123"/>
      <c r="J3" s="123"/>
      <c r="K3" s="123"/>
      <c r="L3" s="123"/>
      <c r="M3" s="123"/>
      <c r="N3" s="123"/>
      <c r="O3" s="122">
        <v>41821</v>
      </c>
      <c r="P3" s="123"/>
      <c r="Q3" s="123"/>
      <c r="R3" s="123"/>
      <c r="S3" s="123"/>
      <c r="T3" s="123"/>
      <c r="U3" s="123"/>
      <c r="V3" s="122">
        <v>41852</v>
      </c>
      <c r="W3" s="122"/>
      <c r="X3" s="122"/>
      <c r="Y3" s="122"/>
      <c r="Z3" s="122"/>
      <c r="AA3" s="122"/>
      <c r="AB3" s="122"/>
      <c r="AC3" s="122">
        <v>41883</v>
      </c>
      <c r="AD3" s="122"/>
      <c r="AE3" s="122"/>
      <c r="AF3" s="122"/>
      <c r="AG3" s="122"/>
      <c r="AH3" s="122"/>
      <c r="AI3" s="122"/>
      <c r="AJ3" s="122">
        <v>41913</v>
      </c>
      <c r="AK3" s="122"/>
      <c r="AL3" s="122"/>
      <c r="AM3" s="122"/>
      <c r="AN3" s="122"/>
      <c r="AO3" s="122"/>
      <c r="AP3" s="122"/>
    </row>
    <row r="4" spans="1:42">
      <c r="A4" s="95" t="str">
        <f>IF(B4=0,"",UPPER(LEFT(TEXT(B4,"jjj"),1)))</f>
        <v>J</v>
      </c>
      <c r="B4" s="103">
        <f>DATE(YEAR(A3),MONTH(A3),1)</f>
        <v>41760</v>
      </c>
      <c r="G4" s="87"/>
      <c r="H4" t="str">
        <f>IF(I4=0,"",UPPER(LEFT(TEXT(I4,"jjj"),1)))</f>
        <v>D</v>
      </c>
      <c r="I4" s="103">
        <f>DATE(YEAR($H$3),MONTH($H$3),1)</f>
        <v>41791</v>
      </c>
      <c r="N4" s="91"/>
      <c r="O4" t="str">
        <f>IF(P4=0,"",UPPER(LEFT(TEXT(P4,"jjj"),1)))</f>
        <v>M</v>
      </c>
      <c r="P4" s="103">
        <f>DATE(YEAR($O$3),MONTH($O$3),1)</f>
        <v>41821</v>
      </c>
      <c r="U4" s="87"/>
      <c r="V4" t="str">
        <f>IF(W4=0,"",UPPER(LEFT(TEXT(W4,"jjj"),1)))</f>
        <v>V</v>
      </c>
      <c r="W4" s="103">
        <f>DATE(YEAR($V$3),MONTH($V$3),1)</f>
        <v>41852</v>
      </c>
      <c r="AB4" s="87"/>
      <c r="AC4" t="str">
        <f>IF(AD4=0,"",UPPER(LEFT(TEXT(AD4,"jjj"),1)))</f>
        <v>L</v>
      </c>
      <c r="AD4" s="103">
        <f>DATE(YEAR($AC$3),MONTH($AC$3),1)</f>
        <v>41883</v>
      </c>
      <c r="AI4" s="87"/>
      <c r="AJ4" t="str">
        <f>IF(AK4=0,"",UPPER(LEFT(TEXT(AK4,"jjj"),1)))</f>
        <v>M</v>
      </c>
      <c r="AK4" s="103">
        <f>DATE(YEAR($AJ$3),MONTH($AJ$3),1)</f>
        <v>41913</v>
      </c>
      <c r="AP4" s="87"/>
    </row>
    <row r="5" spans="1:42">
      <c r="A5" s="96" t="str">
        <f>IF(B5=0,"",UPPER(LEFT(TEXT(B5,"jjj"),1)))</f>
        <v>V</v>
      </c>
      <c r="B5" s="104">
        <f>IF(MONTH(B4+1)&lt;&gt;MONTH($A$3),0,B4+1)</f>
        <v>41761</v>
      </c>
      <c r="G5" s="87"/>
      <c r="H5" t="str">
        <f>IF(I5=0,"",UPPER(LEFT(TEXT(I5,"jjj"),1)))</f>
        <v>L</v>
      </c>
      <c r="I5" s="104">
        <f>IF(MONTH(I4+1)&lt;&gt;MONTH($H$3),0,I4+1)</f>
        <v>41792</v>
      </c>
      <c r="N5" s="87"/>
      <c r="O5" t="str">
        <f>IF(P5=0,"",UPPER(LEFT(TEXT(P5,"jjj"),1)))</f>
        <v>M</v>
      </c>
      <c r="P5" s="104">
        <f>IF(MONTH(P4+1)&lt;&gt;MONTH($O$3),0,P4+1)</f>
        <v>41822</v>
      </c>
      <c r="U5" s="87"/>
      <c r="V5" t="str">
        <f t="shared" ref="V5:V34" si="0">IF(W5=0,"",UPPER(LEFT(TEXT(W5,"jjj"),1)))</f>
        <v>S</v>
      </c>
      <c r="W5" s="104">
        <f>IF(MONTH(W4+1)&lt;&gt;MONTH($V$3),0,W4+1)</f>
        <v>41853</v>
      </c>
      <c r="AB5" s="87"/>
      <c r="AC5" t="str">
        <f t="shared" ref="AC5:AC34" si="1">IF(AD5=0,"",UPPER(LEFT(TEXT(AD5,"jjj"),1)))</f>
        <v>M</v>
      </c>
      <c r="AD5" s="104">
        <f>IF(MONTH(AD4+1)&lt;&gt;MONTH($AC$3),0,AD4+1)</f>
        <v>41884</v>
      </c>
      <c r="AI5" s="87"/>
      <c r="AJ5" t="str">
        <f t="shared" ref="AJ5:AJ34" si="2">IF(AK5=0,"",UPPER(LEFT(TEXT(AK5,"jjj"),1)))</f>
        <v>J</v>
      </c>
      <c r="AK5" s="104">
        <f>IF(MONTH(AK4+1)&lt;&gt;MONTH($AJ$3),0,AK4+1)</f>
        <v>41914</v>
      </c>
      <c r="AP5" s="87"/>
    </row>
    <row r="6" spans="1:42">
      <c r="A6" s="96" t="str">
        <f t="shared" ref="A6:A34" si="3">IF(B6=0,"",UPPER(LEFT(TEXT(B6,"jjj"),1)))</f>
        <v>S</v>
      </c>
      <c r="B6" s="104">
        <f t="shared" ref="B6:B34" si="4">IF(MONTH(B5+1)&lt;&gt;MONTH($A$3),0,B5+1)</f>
        <v>41762</v>
      </c>
      <c r="G6" s="87"/>
      <c r="H6" t="str">
        <f t="shared" ref="H6:H34" si="5">IF(I6=0,"",UPPER(LEFT(TEXT(I6,"jjj"),1)))</f>
        <v>M</v>
      </c>
      <c r="I6" s="104">
        <f t="shared" ref="I6:I34" si="6">IF(MONTH(I5+1)&lt;&gt;MONTH($H$3),0,I5+1)</f>
        <v>41793</v>
      </c>
      <c r="N6" s="87"/>
      <c r="O6" t="str">
        <f t="shared" ref="O6:O34" si="7">IF(P6=0,"",UPPER(LEFT(TEXT(P6,"jjj"),1)))</f>
        <v>J</v>
      </c>
      <c r="P6" s="104">
        <f t="shared" ref="P6:P34" si="8">IF(MONTH(P5+1)&lt;&gt;MONTH($O$3),0,P5+1)</f>
        <v>41823</v>
      </c>
      <c r="U6" s="87"/>
      <c r="V6" t="str">
        <f t="shared" si="0"/>
        <v>D</v>
      </c>
      <c r="W6" s="104">
        <f t="shared" ref="W6:W34" si="9">IF(MONTH(W5+1)&lt;&gt;MONTH($V$3),0,W5+1)</f>
        <v>41854</v>
      </c>
      <c r="AB6" s="87"/>
      <c r="AC6" t="str">
        <f t="shared" si="1"/>
        <v>M</v>
      </c>
      <c r="AD6" s="104">
        <f t="shared" ref="AD6:AD34" si="10">IF(MONTH(AD5+1)&lt;&gt;MONTH($AC$3),0,AD5+1)</f>
        <v>41885</v>
      </c>
      <c r="AI6" s="87"/>
      <c r="AJ6" t="str">
        <f t="shared" si="2"/>
        <v>V</v>
      </c>
      <c r="AK6" s="104">
        <f t="shared" ref="AK6:AK34" si="11">IF(MONTH(AK5+1)&lt;&gt;MONTH($AJ$3),0,AK5+1)</f>
        <v>41915</v>
      </c>
      <c r="AP6" s="87"/>
    </row>
    <row r="7" spans="1:42">
      <c r="A7" s="96" t="str">
        <f t="shared" si="3"/>
        <v>D</v>
      </c>
      <c r="B7" s="104">
        <f t="shared" si="4"/>
        <v>41763</v>
      </c>
      <c r="G7" s="87"/>
      <c r="H7" t="str">
        <f t="shared" si="5"/>
        <v>M</v>
      </c>
      <c r="I7" s="104">
        <f t="shared" si="6"/>
        <v>41794</v>
      </c>
      <c r="N7" s="87"/>
      <c r="O7" t="str">
        <f t="shared" si="7"/>
        <v>V</v>
      </c>
      <c r="P7" s="104">
        <f t="shared" si="8"/>
        <v>41824</v>
      </c>
      <c r="U7" s="87"/>
      <c r="V7" t="str">
        <f t="shared" si="0"/>
        <v>L</v>
      </c>
      <c r="W7" s="104">
        <f t="shared" si="9"/>
        <v>41855</v>
      </c>
      <c r="AB7" s="87"/>
      <c r="AC7" t="str">
        <f t="shared" si="1"/>
        <v>J</v>
      </c>
      <c r="AD7" s="104">
        <f t="shared" si="10"/>
        <v>41886</v>
      </c>
      <c r="AI7" s="87"/>
      <c r="AJ7" t="str">
        <f t="shared" si="2"/>
        <v>S</v>
      </c>
      <c r="AK7" s="104">
        <f t="shared" si="11"/>
        <v>41916</v>
      </c>
      <c r="AP7" s="87"/>
    </row>
    <row r="8" spans="1:42">
      <c r="A8" s="96" t="str">
        <f t="shared" si="3"/>
        <v>L</v>
      </c>
      <c r="B8" s="104">
        <f t="shared" si="4"/>
        <v>41764</v>
      </c>
      <c r="G8" s="87"/>
      <c r="H8" t="str">
        <f t="shared" si="5"/>
        <v>J</v>
      </c>
      <c r="I8" s="104">
        <f t="shared" si="6"/>
        <v>41795</v>
      </c>
      <c r="N8" s="87"/>
      <c r="O8" t="str">
        <f t="shared" si="7"/>
        <v>S</v>
      </c>
      <c r="P8" s="104">
        <f t="shared" si="8"/>
        <v>41825</v>
      </c>
      <c r="U8" s="87"/>
      <c r="V8" t="str">
        <f t="shared" si="0"/>
        <v>M</v>
      </c>
      <c r="W8" s="104">
        <f t="shared" si="9"/>
        <v>41856</v>
      </c>
      <c r="AB8" s="87"/>
      <c r="AC8" t="str">
        <f t="shared" si="1"/>
        <v>V</v>
      </c>
      <c r="AD8" s="104">
        <f t="shared" si="10"/>
        <v>41887</v>
      </c>
      <c r="AI8" s="87"/>
      <c r="AJ8" t="str">
        <f t="shared" si="2"/>
        <v>D</v>
      </c>
      <c r="AK8" s="104">
        <f t="shared" si="11"/>
        <v>41917</v>
      </c>
      <c r="AP8" s="87"/>
    </row>
    <row r="9" spans="1:42">
      <c r="A9" s="96" t="str">
        <f t="shared" si="3"/>
        <v>M</v>
      </c>
      <c r="B9" s="104">
        <f t="shared" si="4"/>
        <v>41765</v>
      </c>
      <c r="G9" s="87"/>
      <c r="H9" t="str">
        <f t="shared" si="5"/>
        <v>V</v>
      </c>
      <c r="I9" s="104">
        <f t="shared" si="6"/>
        <v>41796</v>
      </c>
      <c r="N9" s="87"/>
      <c r="O9" t="str">
        <f t="shared" si="7"/>
        <v>D</v>
      </c>
      <c r="P9" s="104">
        <f t="shared" si="8"/>
        <v>41826</v>
      </c>
      <c r="U9" s="87"/>
      <c r="V9" t="str">
        <f t="shared" si="0"/>
        <v>M</v>
      </c>
      <c r="W9" s="104">
        <f t="shared" si="9"/>
        <v>41857</v>
      </c>
      <c r="AB9" s="87"/>
      <c r="AC9" t="str">
        <f t="shared" si="1"/>
        <v>S</v>
      </c>
      <c r="AD9" s="104">
        <f t="shared" si="10"/>
        <v>41888</v>
      </c>
      <c r="AI9" s="87"/>
      <c r="AJ9" t="str">
        <f t="shared" si="2"/>
        <v>L</v>
      </c>
      <c r="AK9" s="104">
        <f t="shared" si="11"/>
        <v>41918</v>
      </c>
      <c r="AP9" s="87"/>
    </row>
    <row r="10" spans="1:42">
      <c r="A10" s="96" t="str">
        <f t="shared" si="3"/>
        <v>M</v>
      </c>
      <c r="B10" s="104">
        <f t="shared" si="4"/>
        <v>41766</v>
      </c>
      <c r="G10" s="87"/>
      <c r="H10" t="str">
        <f t="shared" si="5"/>
        <v>S</v>
      </c>
      <c r="I10" s="104">
        <f t="shared" si="6"/>
        <v>41797</v>
      </c>
      <c r="N10" s="87"/>
      <c r="O10" t="str">
        <f t="shared" si="7"/>
        <v>L</v>
      </c>
      <c r="P10" s="104">
        <f t="shared" si="8"/>
        <v>41827</v>
      </c>
      <c r="U10" s="87"/>
      <c r="V10" t="str">
        <f t="shared" si="0"/>
        <v>J</v>
      </c>
      <c r="W10" s="104">
        <f t="shared" si="9"/>
        <v>41858</v>
      </c>
      <c r="AB10" s="87"/>
      <c r="AC10" t="str">
        <f t="shared" si="1"/>
        <v>D</v>
      </c>
      <c r="AD10" s="104">
        <f t="shared" si="10"/>
        <v>41889</v>
      </c>
      <c r="AI10" s="87"/>
      <c r="AJ10" t="str">
        <f t="shared" si="2"/>
        <v>M</v>
      </c>
      <c r="AK10" s="104">
        <f t="shared" si="11"/>
        <v>41919</v>
      </c>
      <c r="AP10" s="87"/>
    </row>
    <row r="11" spans="1:42">
      <c r="A11" s="96" t="str">
        <f t="shared" si="3"/>
        <v>J</v>
      </c>
      <c r="B11" s="104">
        <f t="shared" si="4"/>
        <v>41767</v>
      </c>
      <c r="G11" s="87"/>
      <c r="H11" t="str">
        <f t="shared" si="5"/>
        <v>D</v>
      </c>
      <c r="I11" s="104">
        <f t="shared" si="6"/>
        <v>41798</v>
      </c>
      <c r="N11" s="87"/>
      <c r="O11" t="str">
        <f t="shared" si="7"/>
        <v>M</v>
      </c>
      <c r="P11" s="104">
        <f t="shared" si="8"/>
        <v>41828</v>
      </c>
      <c r="U11" s="87"/>
      <c r="V11" t="str">
        <f t="shared" si="0"/>
        <v>V</v>
      </c>
      <c r="W11" s="104">
        <f t="shared" si="9"/>
        <v>41859</v>
      </c>
      <c r="AB11" s="87"/>
      <c r="AC11" t="str">
        <f t="shared" si="1"/>
        <v>L</v>
      </c>
      <c r="AD11" s="104">
        <f t="shared" si="10"/>
        <v>41890</v>
      </c>
      <c r="AI11" s="87"/>
      <c r="AJ11" t="str">
        <f t="shared" si="2"/>
        <v>M</v>
      </c>
      <c r="AK11" s="104">
        <f t="shared" si="11"/>
        <v>41920</v>
      </c>
      <c r="AP11" s="87"/>
    </row>
    <row r="12" spans="1:42">
      <c r="A12" s="96" t="str">
        <f t="shared" si="3"/>
        <v>V</v>
      </c>
      <c r="B12" s="104">
        <f t="shared" si="4"/>
        <v>41768</v>
      </c>
      <c r="G12" s="87"/>
      <c r="H12" t="str">
        <f t="shared" si="5"/>
        <v>L</v>
      </c>
      <c r="I12" s="104">
        <f t="shared" si="6"/>
        <v>41799</v>
      </c>
      <c r="N12" s="87"/>
      <c r="O12" t="str">
        <f t="shared" si="7"/>
        <v>M</v>
      </c>
      <c r="P12" s="104">
        <f t="shared" si="8"/>
        <v>41829</v>
      </c>
      <c r="U12" s="87"/>
      <c r="V12" t="str">
        <f t="shared" si="0"/>
        <v>S</v>
      </c>
      <c r="W12" s="104">
        <f t="shared" si="9"/>
        <v>41860</v>
      </c>
      <c r="AB12" s="87"/>
      <c r="AC12" t="str">
        <f t="shared" si="1"/>
        <v>M</v>
      </c>
      <c r="AD12" s="104">
        <f t="shared" si="10"/>
        <v>41891</v>
      </c>
      <c r="AI12" s="87"/>
      <c r="AJ12" t="str">
        <f t="shared" si="2"/>
        <v>J</v>
      </c>
      <c r="AK12" s="104">
        <f t="shared" si="11"/>
        <v>41921</v>
      </c>
      <c r="AP12" s="87"/>
    </row>
    <row r="13" spans="1:42">
      <c r="A13" s="96" t="str">
        <f t="shared" si="3"/>
        <v>S</v>
      </c>
      <c r="B13" s="104">
        <f t="shared" si="4"/>
        <v>41769</v>
      </c>
      <c r="G13" s="87"/>
      <c r="H13" t="str">
        <f t="shared" si="5"/>
        <v>M</v>
      </c>
      <c r="I13" s="104">
        <f t="shared" si="6"/>
        <v>41800</v>
      </c>
      <c r="N13" s="87"/>
      <c r="O13" t="str">
        <f t="shared" si="7"/>
        <v>J</v>
      </c>
      <c r="P13" s="104">
        <f t="shared" si="8"/>
        <v>41830</v>
      </c>
      <c r="U13" s="87"/>
      <c r="V13" t="str">
        <f t="shared" si="0"/>
        <v>D</v>
      </c>
      <c r="W13" s="104">
        <f t="shared" si="9"/>
        <v>41861</v>
      </c>
      <c r="AB13" s="87"/>
      <c r="AC13" t="str">
        <f t="shared" si="1"/>
        <v>M</v>
      </c>
      <c r="AD13" s="104">
        <f t="shared" si="10"/>
        <v>41892</v>
      </c>
      <c r="AI13" s="87"/>
      <c r="AJ13" t="str">
        <f t="shared" si="2"/>
        <v>V</v>
      </c>
      <c r="AK13" s="104">
        <f t="shared" si="11"/>
        <v>41922</v>
      </c>
      <c r="AP13" s="87"/>
    </row>
    <row r="14" spans="1:42">
      <c r="A14" s="96" t="str">
        <f t="shared" si="3"/>
        <v>D</v>
      </c>
      <c r="B14" s="104">
        <f t="shared" si="4"/>
        <v>41770</v>
      </c>
      <c r="G14" s="87"/>
      <c r="H14" t="str">
        <f t="shared" si="5"/>
        <v>M</v>
      </c>
      <c r="I14" s="104">
        <f t="shared" si="6"/>
        <v>41801</v>
      </c>
      <c r="N14" s="87"/>
      <c r="O14" t="str">
        <f t="shared" si="7"/>
        <v>V</v>
      </c>
      <c r="P14" s="104">
        <f t="shared" si="8"/>
        <v>41831</v>
      </c>
      <c r="U14" s="87"/>
      <c r="V14" t="str">
        <f t="shared" si="0"/>
        <v>L</v>
      </c>
      <c r="W14" s="104">
        <f t="shared" si="9"/>
        <v>41862</v>
      </c>
      <c r="AB14" s="87"/>
      <c r="AC14" t="str">
        <f t="shared" si="1"/>
        <v>J</v>
      </c>
      <c r="AD14" s="104">
        <f t="shared" si="10"/>
        <v>41893</v>
      </c>
      <c r="AI14" s="87"/>
      <c r="AJ14" t="str">
        <f t="shared" si="2"/>
        <v>S</v>
      </c>
      <c r="AK14" s="104">
        <f t="shared" si="11"/>
        <v>41923</v>
      </c>
      <c r="AP14" s="87"/>
    </row>
    <row r="15" spans="1:42">
      <c r="A15" s="96" t="str">
        <f t="shared" si="3"/>
        <v>L</v>
      </c>
      <c r="B15" s="104">
        <f t="shared" si="4"/>
        <v>41771</v>
      </c>
      <c r="G15" s="87"/>
      <c r="H15" t="str">
        <f t="shared" si="5"/>
        <v>J</v>
      </c>
      <c r="I15" s="104">
        <f t="shared" si="6"/>
        <v>41802</v>
      </c>
      <c r="N15" s="87"/>
      <c r="O15" t="str">
        <f t="shared" si="7"/>
        <v>S</v>
      </c>
      <c r="P15" s="104">
        <f t="shared" si="8"/>
        <v>41832</v>
      </c>
      <c r="U15" s="87"/>
      <c r="V15" t="str">
        <f t="shared" si="0"/>
        <v>M</v>
      </c>
      <c r="W15" s="104">
        <f t="shared" si="9"/>
        <v>41863</v>
      </c>
      <c r="AB15" s="87"/>
      <c r="AC15" t="str">
        <f t="shared" si="1"/>
        <v>V</v>
      </c>
      <c r="AD15" s="104">
        <f t="shared" si="10"/>
        <v>41894</v>
      </c>
      <c r="AI15" s="87"/>
      <c r="AJ15" t="str">
        <f t="shared" si="2"/>
        <v>D</v>
      </c>
      <c r="AK15" s="104">
        <f t="shared" si="11"/>
        <v>41924</v>
      </c>
      <c r="AP15" s="87"/>
    </row>
    <row r="16" spans="1:42">
      <c r="A16" s="96" t="str">
        <f t="shared" si="3"/>
        <v>M</v>
      </c>
      <c r="B16" s="104">
        <f t="shared" si="4"/>
        <v>41772</v>
      </c>
      <c r="G16" s="87"/>
      <c r="H16" t="str">
        <f t="shared" si="5"/>
        <v>V</v>
      </c>
      <c r="I16" s="104">
        <f t="shared" si="6"/>
        <v>41803</v>
      </c>
      <c r="N16" s="87"/>
      <c r="O16" t="str">
        <f t="shared" si="7"/>
        <v>D</v>
      </c>
      <c r="P16" s="104">
        <f t="shared" si="8"/>
        <v>41833</v>
      </c>
      <c r="U16" s="87"/>
      <c r="V16" t="str">
        <f t="shared" si="0"/>
        <v>M</v>
      </c>
      <c r="W16" s="104">
        <f t="shared" si="9"/>
        <v>41864</v>
      </c>
      <c r="AB16" s="87"/>
      <c r="AC16" t="str">
        <f t="shared" si="1"/>
        <v>S</v>
      </c>
      <c r="AD16" s="104">
        <f t="shared" si="10"/>
        <v>41895</v>
      </c>
      <c r="AI16" s="87"/>
      <c r="AJ16" t="str">
        <f t="shared" si="2"/>
        <v>L</v>
      </c>
      <c r="AK16" s="104">
        <f t="shared" si="11"/>
        <v>41925</v>
      </c>
      <c r="AP16" s="87"/>
    </row>
    <row r="17" spans="1:42">
      <c r="A17" s="96" t="str">
        <f t="shared" si="3"/>
        <v>M</v>
      </c>
      <c r="B17" s="104">
        <f t="shared" si="4"/>
        <v>41773</v>
      </c>
      <c r="G17" s="87"/>
      <c r="H17" t="str">
        <f t="shared" si="5"/>
        <v>S</v>
      </c>
      <c r="I17" s="104">
        <f t="shared" si="6"/>
        <v>41804</v>
      </c>
      <c r="N17" s="87"/>
      <c r="O17" t="str">
        <f t="shared" si="7"/>
        <v>L</v>
      </c>
      <c r="P17" s="104">
        <f t="shared" si="8"/>
        <v>41834</v>
      </c>
      <c r="U17" s="87"/>
      <c r="V17" t="str">
        <f t="shared" si="0"/>
        <v>J</v>
      </c>
      <c r="W17" s="104">
        <f t="shared" si="9"/>
        <v>41865</v>
      </c>
      <c r="AB17" s="87"/>
      <c r="AC17" t="str">
        <f t="shared" si="1"/>
        <v>D</v>
      </c>
      <c r="AD17" s="104">
        <f t="shared" si="10"/>
        <v>41896</v>
      </c>
      <c r="AI17" s="87"/>
      <c r="AJ17" t="str">
        <f t="shared" si="2"/>
        <v>M</v>
      </c>
      <c r="AK17" s="104">
        <f t="shared" si="11"/>
        <v>41926</v>
      </c>
      <c r="AP17" s="87"/>
    </row>
    <row r="18" spans="1:42">
      <c r="A18" s="96" t="str">
        <f t="shared" si="3"/>
        <v>J</v>
      </c>
      <c r="B18" s="104">
        <f t="shared" si="4"/>
        <v>41774</v>
      </c>
      <c r="G18" s="87"/>
      <c r="H18" t="str">
        <f t="shared" si="5"/>
        <v>D</v>
      </c>
      <c r="I18" s="104">
        <f t="shared" si="6"/>
        <v>41805</v>
      </c>
      <c r="N18" s="87"/>
      <c r="O18" t="str">
        <f t="shared" si="7"/>
        <v>M</v>
      </c>
      <c r="P18" s="104">
        <f t="shared" si="8"/>
        <v>41835</v>
      </c>
      <c r="U18" s="87"/>
      <c r="V18" t="str">
        <f t="shared" si="0"/>
        <v>V</v>
      </c>
      <c r="W18" s="104">
        <f t="shared" si="9"/>
        <v>41866</v>
      </c>
      <c r="AB18" s="87"/>
      <c r="AC18" t="str">
        <f t="shared" si="1"/>
        <v>L</v>
      </c>
      <c r="AD18" s="104">
        <f t="shared" si="10"/>
        <v>41897</v>
      </c>
      <c r="AI18" s="87"/>
      <c r="AJ18" t="str">
        <f t="shared" si="2"/>
        <v>M</v>
      </c>
      <c r="AK18" s="104">
        <f t="shared" si="11"/>
        <v>41927</v>
      </c>
      <c r="AP18" s="87"/>
    </row>
    <row r="19" spans="1:42">
      <c r="A19" s="96" t="str">
        <f t="shared" si="3"/>
        <v>V</v>
      </c>
      <c r="B19" s="104">
        <f t="shared" si="4"/>
        <v>41775</v>
      </c>
      <c r="G19" s="87"/>
      <c r="H19" t="str">
        <f t="shared" si="5"/>
        <v>L</v>
      </c>
      <c r="I19" s="104">
        <f t="shared" si="6"/>
        <v>41806</v>
      </c>
      <c r="N19" s="87"/>
      <c r="O19" t="str">
        <f t="shared" si="7"/>
        <v>M</v>
      </c>
      <c r="P19" s="104">
        <f t="shared" si="8"/>
        <v>41836</v>
      </c>
      <c r="U19" s="87"/>
      <c r="V19" t="str">
        <f t="shared" si="0"/>
        <v>S</v>
      </c>
      <c r="W19" s="104">
        <f t="shared" si="9"/>
        <v>41867</v>
      </c>
      <c r="AB19" s="87"/>
      <c r="AC19" t="str">
        <f t="shared" si="1"/>
        <v>M</v>
      </c>
      <c r="AD19" s="104">
        <f t="shared" si="10"/>
        <v>41898</v>
      </c>
      <c r="AI19" s="87"/>
      <c r="AJ19" t="str">
        <f t="shared" si="2"/>
        <v>J</v>
      </c>
      <c r="AK19" s="104">
        <f t="shared" si="11"/>
        <v>41928</v>
      </c>
      <c r="AP19" s="87"/>
    </row>
    <row r="20" spans="1:42">
      <c r="A20" s="96" t="str">
        <f t="shared" si="3"/>
        <v>S</v>
      </c>
      <c r="B20" s="104">
        <f t="shared" si="4"/>
        <v>41776</v>
      </c>
      <c r="G20" s="87"/>
      <c r="H20" t="str">
        <f t="shared" si="5"/>
        <v>M</v>
      </c>
      <c r="I20" s="104">
        <f t="shared" si="6"/>
        <v>41807</v>
      </c>
      <c r="N20" s="87"/>
      <c r="O20" t="str">
        <f t="shared" si="7"/>
        <v>J</v>
      </c>
      <c r="P20" s="104">
        <f t="shared" si="8"/>
        <v>41837</v>
      </c>
      <c r="U20" s="87"/>
      <c r="V20" t="str">
        <f t="shared" si="0"/>
        <v>D</v>
      </c>
      <c r="W20" s="104">
        <f t="shared" si="9"/>
        <v>41868</v>
      </c>
      <c r="AB20" s="87"/>
      <c r="AC20" t="str">
        <f t="shared" si="1"/>
        <v>M</v>
      </c>
      <c r="AD20" s="104">
        <f t="shared" si="10"/>
        <v>41899</v>
      </c>
      <c r="AI20" s="87"/>
      <c r="AJ20" t="str">
        <f t="shared" si="2"/>
        <v>V</v>
      </c>
      <c r="AK20" s="104">
        <f t="shared" si="11"/>
        <v>41929</v>
      </c>
      <c r="AP20" s="87"/>
    </row>
    <row r="21" spans="1:42">
      <c r="A21" s="96" t="str">
        <f t="shared" si="3"/>
        <v>D</v>
      </c>
      <c r="B21" s="104">
        <f t="shared" si="4"/>
        <v>41777</v>
      </c>
      <c r="G21" s="87"/>
      <c r="H21" t="str">
        <f t="shared" si="5"/>
        <v>M</v>
      </c>
      <c r="I21" s="104">
        <f t="shared" si="6"/>
        <v>41808</v>
      </c>
      <c r="N21" s="87"/>
      <c r="O21" t="str">
        <f t="shared" si="7"/>
        <v>V</v>
      </c>
      <c r="P21" s="104">
        <f t="shared" si="8"/>
        <v>41838</v>
      </c>
      <c r="U21" s="87"/>
      <c r="V21" t="str">
        <f t="shared" si="0"/>
        <v>L</v>
      </c>
      <c r="W21" s="104">
        <f t="shared" si="9"/>
        <v>41869</v>
      </c>
      <c r="AB21" s="87"/>
      <c r="AC21" t="str">
        <f t="shared" si="1"/>
        <v>J</v>
      </c>
      <c r="AD21" s="104">
        <f t="shared" si="10"/>
        <v>41900</v>
      </c>
      <c r="AI21" s="87"/>
      <c r="AJ21" t="str">
        <f t="shared" si="2"/>
        <v>S</v>
      </c>
      <c r="AK21" s="104">
        <f t="shared" si="11"/>
        <v>41930</v>
      </c>
      <c r="AP21" s="87"/>
    </row>
    <row r="22" spans="1:42">
      <c r="A22" s="96" t="str">
        <f t="shared" si="3"/>
        <v>L</v>
      </c>
      <c r="B22" s="104">
        <f t="shared" si="4"/>
        <v>41778</v>
      </c>
      <c r="G22" s="87"/>
      <c r="H22" t="str">
        <f t="shared" si="5"/>
        <v>J</v>
      </c>
      <c r="I22" s="104">
        <f t="shared" si="6"/>
        <v>41809</v>
      </c>
      <c r="N22" s="87"/>
      <c r="O22" t="str">
        <f t="shared" si="7"/>
        <v>S</v>
      </c>
      <c r="P22" s="104">
        <f t="shared" si="8"/>
        <v>41839</v>
      </c>
      <c r="U22" s="87"/>
      <c r="V22" t="str">
        <f t="shared" si="0"/>
        <v>M</v>
      </c>
      <c r="W22" s="104">
        <f t="shared" si="9"/>
        <v>41870</v>
      </c>
      <c r="AB22" s="87"/>
      <c r="AC22" t="str">
        <f t="shared" si="1"/>
        <v>V</v>
      </c>
      <c r="AD22" s="104">
        <f t="shared" si="10"/>
        <v>41901</v>
      </c>
      <c r="AI22" s="87"/>
      <c r="AJ22" t="str">
        <f t="shared" si="2"/>
        <v>D</v>
      </c>
      <c r="AK22" s="104">
        <f t="shared" si="11"/>
        <v>41931</v>
      </c>
      <c r="AP22" s="87"/>
    </row>
    <row r="23" spans="1:42">
      <c r="A23" s="96" t="str">
        <f t="shared" si="3"/>
        <v>M</v>
      </c>
      <c r="B23" s="104">
        <f t="shared" si="4"/>
        <v>41779</v>
      </c>
      <c r="G23" s="87"/>
      <c r="H23" t="str">
        <f t="shared" si="5"/>
        <v>V</v>
      </c>
      <c r="I23" s="104">
        <f t="shared" si="6"/>
        <v>41810</v>
      </c>
      <c r="N23" s="87"/>
      <c r="O23" t="str">
        <f t="shared" si="7"/>
        <v>D</v>
      </c>
      <c r="P23" s="104">
        <f t="shared" si="8"/>
        <v>41840</v>
      </c>
      <c r="U23" s="87"/>
      <c r="V23" t="str">
        <f t="shared" si="0"/>
        <v>M</v>
      </c>
      <c r="W23" s="104">
        <f t="shared" si="9"/>
        <v>41871</v>
      </c>
      <c r="AB23" s="87"/>
      <c r="AC23" t="str">
        <f t="shared" si="1"/>
        <v>S</v>
      </c>
      <c r="AD23" s="104">
        <f t="shared" si="10"/>
        <v>41902</v>
      </c>
      <c r="AI23" s="87"/>
      <c r="AJ23" t="str">
        <f t="shared" si="2"/>
        <v>L</v>
      </c>
      <c r="AK23" s="104">
        <f t="shared" si="11"/>
        <v>41932</v>
      </c>
      <c r="AP23" s="87"/>
    </row>
    <row r="24" spans="1:42">
      <c r="A24" s="96" t="str">
        <f t="shared" si="3"/>
        <v>M</v>
      </c>
      <c r="B24" s="104">
        <f t="shared" si="4"/>
        <v>41780</v>
      </c>
      <c r="G24" s="87"/>
      <c r="H24" t="str">
        <f t="shared" si="5"/>
        <v>S</v>
      </c>
      <c r="I24" s="104">
        <f t="shared" si="6"/>
        <v>41811</v>
      </c>
      <c r="N24" s="87"/>
      <c r="O24" t="str">
        <f t="shared" si="7"/>
        <v>L</v>
      </c>
      <c r="P24" s="104">
        <f t="shared" si="8"/>
        <v>41841</v>
      </c>
      <c r="U24" s="87"/>
      <c r="V24" t="str">
        <f t="shared" si="0"/>
        <v>J</v>
      </c>
      <c r="W24" s="104">
        <f t="shared" si="9"/>
        <v>41872</v>
      </c>
      <c r="AB24" s="87"/>
      <c r="AC24" t="str">
        <f t="shared" si="1"/>
        <v>D</v>
      </c>
      <c r="AD24" s="104">
        <f t="shared" si="10"/>
        <v>41903</v>
      </c>
      <c r="AI24" s="87"/>
      <c r="AJ24" t="str">
        <f t="shared" si="2"/>
        <v>M</v>
      </c>
      <c r="AK24" s="104">
        <f t="shared" si="11"/>
        <v>41933</v>
      </c>
      <c r="AP24" s="87"/>
    </row>
    <row r="25" spans="1:42">
      <c r="A25" s="96" t="str">
        <f t="shared" si="3"/>
        <v>J</v>
      </c>
      <c r="B25" s="104">
        <f t="shared" si="4"/>
        <v>41781</v>
      </c>
      <c r="G25" s="87"/>
      <c r="H25" t="str">
        <f t="shared" si="5"/>
        <v>D</v>
      </c>
      <c r="I25" s="104">
        <f t="shared" si="6"/>
        <v>41812</v>
      </c>
      <c r="N25" s="87"/>
      <c r="O25" t="str">
        <f t="shared" si="7"/>
        <v>M</v>
      </c>
      <c r="P25" s="104">
        <f t="shared" si="8"/>
        <v>41842</v>
      </c>
      <c r="U25" s="87"/>
      <c r="V25" t="str">
        <f t="shared" si="0"/>
        <v>V</v>
      </c>
      <c r="W25" s="104">
        <f t="shared" si="9"/>
        <v>41873</v>
      </c>
      <c r="AB25" s="87"/>
      <c r="AC25" t="str">
        <f t="shared" si="1"/>
        <v>L</v>
      </c>
      <c r="AD25" s="104">
        <f t="shared" si="10"/>
        <v>41904</v>
      </c>
      <c r="AI25" s="87"/>
      <c r="AJ25" t="str">
        <f t="shared" si="2"/>
        <v>M</v>
      </c>
      <c r="AK25" s="104">
        <f t="shared" si="11"/>
        <v>41934</v>
      </c>
      <c r="AP25" s="87"/>
    </row>
    <row r="26" spans="1:42">
      <c r="A26" s="96" t="str">
        <f t="shared" si="3"/>
        <v>V</v>
      </c>
      <c r="B26" s="104">
        <f t="shared" si="4"/>
        <v>41782</v>
      </c>
      <c r="G26" s="87"/>
      <c r="H26" t="str">
        <f t="shared" si="5"/>
        <v>L</v>
      </c>
      <c r="I26" s="104">
        <f t="shared" si="6"/>
        <v>41813</v>
      </c>
      <c r="N26" s="87"/>
      <c r="O26" t="str">
        <f t="shared" si="7"/>
        <v>M</v>
      </c>
      <c r="P26" s="104">
        <f t="shared" si="8"/>
        <v>41843</v>
      </c>
      <c r="U26" s="87"/>
      <c r="V26" t="str">
        <f t="shared" si="0"/>
        <v>S</v>
      </c>
      <c r="W26" s="104">
        <f t="shared" si="9"/>
        <v>41874</v>
      </c>
      <c r="AB26" s="87"/>
      <c r="AC26" t="str">
        <f t="shared" si="1"/>
        <v>M</v>
      </c>
      <c r="AD26" s="104">
        <f t="shared" si="10"/>
        <v>41905</v>
      </c>
      <c r="AI26" s="87"/>
      <c r="AJ26" t="str">
        <f t="shared" si="2"/>
        <v>J</v>
      </c>
      <c r="AK26" s="104">
        <f t="shared" si="11"/>
        <v>41935</v>
      </c>
      <c r="AP26" s="87"/>
    </row>
    <row r="27" spans="1:42">
      <c r="A27" s="96" t="str">
        <f t="shared" si="3"/>
        <v>S</v>
      </c>
      <c r="B27" s="104">
        <f t="shared" si="4"/>
        <v>41783</v>
      </c>
      <c r="G27" s="87"/>
      <c r="H27" t="str">
        <f t="shared" si="5"/>
        <v>M</v>
      </c>
      <c r="I27" s="104">
        <f t="shared" si="6"/>
        <v>41814</v>
      </c>
      <c r="N27" s="87"/>
      <c r="O27" t="str">
        <f t="shared" si="7"/>
        <v>J</v>
      </c>
      <c r="P27" s="104">
        <f t="shared" si="8"/>
        <v>41844</v>
      </c>
      <c r="U27" s="87"/>
      <c r="V27" t="str">
        <f t="shared" si="0"/>
        <v>D</v>
      </c>
      <c r="W27" s="104">
        <f t="shared" si="9"/>
        <v>41875</v>
      </c>
      <c r="AB27" s="87"/>
      <c r="AC27" t="str">
        <f t="shared" si="1"/>
        <v>M</v>
      </c>
      <c r="AD27" s="104">
        <f t="shared" si="10"/>
        <v>41906</v>
      </c>
      <c r="AI27" s="87"/>
      <c r="AJ27" t="str">
        <f t="shared" si="2"/>
        <v>V</v>
      </c>
      <c r="AK27" s="104">
        <f t="shared" si="11"/>
        <v>41936</v>
      </c>
      <c r="AP27" s="87"/>
    </row>
    <row r="28" spans="1:42">
      <c r="A28" s="96" t="str">
        <f t="shared" si="3"/>
        <v>D</v>
      </c>
      <c r="B28" s="104">
        <f t="shared" si="4"/>
        <v>41784</v>
      </c>
      <c r="G28" s="87"/>
      <c r="H28" t="str">
        <f t="shared" si="5"/>
        <v>M</v>
      </c>
      <c r="I28" s="104">
        <f t="shared" si="6"/>
        <v>41815</v>
      </c>
      <c r="N28" s="87"/>
      <c r="O28" t="str">
        <f t="shared" si="7"/>
        <v>V</v>
      </c>
      <c r="P28" s="104">
        <f t="shared" si="8"/>
        <v>41845</v>
      </c>
      <c r="U28" s="87"/>
      <c r="V28" t="str">
        <f t="shared" si="0"/>
        <v>L</v>
      </c>
      <c r="W28" s="104">
        <f t="shared" si="9"/>
        <v>41876</v>
      </c>
      <c r="AB28" s="87"/>
      <c r="AC28" t="str">
        <f t="shared" si="1"/>
        <v>J</v>
      </c>
      <c r="AD28" s="104">
        <f t="shared" si="10"/>
        <v>41907</v>
      </c>
      <c r="AI28" s="87"/>
      <c r="AJ28" t="str">
        <f t="shared" si="2"/>
        <v>S</v>
      </c>
      <c r="AK28" s="104">
        <f t="shared" si="11"/>
        <v>41937</v>
      </c>
      <c r="AP28" s="87"/>
    </row>
    <row r="29" spans="1:42">
      <c r="A29" s="96" t="str">
        <f t="shared" si="3"/>
        <v>L</v>
      </c>
      <c r="B29" s="104">
        <f t="shared" si="4"/>
        <v>41785</v>
      </c>
      <c r="G29" s="87"/>
      <c r="H29" t="str">
        <f t="shared" si="5"/>
        <v>J</v>
      </c>
      <c r="I29" s="104">
        <f t="shared" si="6"/>
        <v>41816</v>
      </c>
      <c r="N29" s="87"/>
      <c r="O29" t="str">
        <f t="shared" si="7"/>
        <v>S</v>
      </c>
      <c r="P29" s="104">
        <f t="shared" si="8"/>
        <v>41846</v>
      </c>
      <c r="U29" s="87"/>
      <c r="V29" t="str">
        <f t="shared" si="0"/>
        <v>M</v>
      </c>
      <c r="W29" s="104">
        <f t="shared" si="9"/>
        <v>41877</v>
      </c>
      <c r="AB29" s="87"/>
      <c r="AC29" t="str">
        <f t="shared" si="1"/>
        <v>V</v>
      </c>
      <c r="AD29" s="104">
        <f t="shared" si="10"/>
        <v>41908</v>
      </c>
      <c r="AI29" s="87"/>
      <c r="AJ29" t="str">
        <f t="shared" si="2"/>
        <v>D</v>
      </c>
      <c r="AK29" s="104">
        <f t="shared" si="11"/>
        <v>41938</v>
      </c>
      <c r="AP29" s="87"/>
    </row>
    <row r="30" spans="1:42">
      <c r="A30" s="96" t="str">
        <f t="shared" si="3"/>
        <v>M</v>
      </c>
      <c r="B30" s="104">
        <f t="shared" si="4"/>
        <v>41786</v>
      </c>
      <c r="G30" s="87"/>
      <c r="H30" t="str">
        <f t="shared" si="5"/>
        <v>V</v>
      </c>
      <c r="I30" s="104">
        <f t="shared" si="6"/>
        <v>41817</v>
      </c>
      <c r="N30" s="87"/>
      <c r="O30" t="str">
        <f t="shared" si="7"/>
        <v>D</v>
      </c>
      <c r="P30" s="104">
        <f t="shared" si="8"/>
        <v>41847</v>
      </c>
      <c r="U30" s="87"/>
      <c r="V30" t="str">
        <f t="shared" si="0"/>
        <v>M</v>
      </c>
      <c r="W30" s="104">
        <f t="shared" si="9"/>
        <v>41878</v>
      </c>
      <c r="AB30" s="87"/>
      <c r="AC30" t="str">
        <f t="shared" si="1"/>
        <v>S</v>
      </c>
      <c r="AD30" s="104">
        <f t="shared" si="10"/>
        <v>41909</v>
      </c>
      <c r="AI30" s="87"/>
      <c r="AJ30" t="str">
        <f t="shared" si="2"/>
        <v>L</v>
      </c>
      <c r="AK30" s="104">
        <f t="shared" si="11"/>
        <v>41939</v>
      </c>
      <c r="AP30" s="87"/>
    </row>
    <row r="31" spans="1:42">
      <c r="A31" s="96" t="str">
        <f t="shared" si="3"/>
        <v>M</v>
      </c>
      <c r="B31" s="104">
        <f t="shared" si="4"/>
        <v>41787</v>
      </c>
      <c r="G31" s="87"/>
      <c r="H31" t="str">
        <f t="shared" si="5"/>
        <v>S</v>
      </c>
      <c r="I31" s="104">
        <f t="shared" si="6"/>
        <v>41818</v>
      </c>
      <c r="N31" s="87"/>
      <c r="O31" t="str">
        <f t="shared" si="7"/>
        <v>L</v>
      </c>
      <c r="P31" s="104">
        <f t="shared" si="8"/>
        <v>41848</v>
      </c>
      <c r="U31" s="87"/>
      <c r="V31" t="str">
        <f t="shared" si="0"/>
        <v>J</v>
      </c>
      <c r="W31" s="104">
        <f t="shared" si="9"/>
        <v>41879</v>
      </c>
      <c r="AB31" s="87"/>
      <c r="AC31" t="str">
        <f t="shared" si="1"/>
        <v>D</v>
      </c>
      <c r="AD31" s="104">
        <f t="shared" si="10"/>
        <v>41910</v>
      </c>
      <c r="AI31" s="87"/>
      <c r="AJ31" t="str">
        <f t="shared" si="2"/>
        <v>M</v>
      </c>
      <c r="AK31" s="104">
        <f t="shared" si="11"/>
        <v>41940</v>
      </c>
      <c r="AP31" s="87"/>
    </row>
    <row r="32" spans="1:42">
      <c r="A32" s="96" t="str">
        <f t="shared" si="3"/>
        <v>J</v>
      </c>
      <c r="B32" s="104">
        <f t="shared" si="4"/>
        <v>41788</v>
      </c>
      <c r="G32" s="87"/>
      <c r="H32" t="str">
        <f t="shared" si="5"/>
        <v>D</v>
      </c>
      <c r="I32" s="104">
        <f t="shared" si="6"/>
        <v>41819</v>
      </c>
      <c r="N32" s="87"/>
      <c r="O32" t="str">
        <f t="shared" si="7"/>
        <v>M</v>
      </c>
      <c r="P32" s="104">
        <f t="shared" si="8"/>
        <v>41849</v>
      </c>
      <c r="U32" s="87"/>
      <c r="V32" t="str">
        <f t="shared" si="0"/>
        <v>V</v>
      </c>
      <c r="W32" s="104">
        <f t="shared" si="9"/>
        <v>41880</v>
      </c>
      <c r="AB32" s="87"/>
      <c r="AC32" t="str">
        <f t="shared" si="1"/>
        <v>L</v>
      </c>
      <c r="AD32" s="104">
        <f t="shared" si="10"/>
        <v>41911</v>
      </c>
      <c r="AI32" s="87"/>
      <c r="AJ32" t="str">
        <f t="shared" si="2"/>
        <v>M</v>
      </c>
      <c r="AK32" s="104">
        <f t="shared" si="11"/>
        <v>41941</v>
      </c>
      <c r="AP32" s="87"/>
    </row>
    <row r="33" spans="1:42">
      <c r="A33" s="96" t="str">
        <f t="shared" si="3"/>
        <v>V</v>
      </c>
      <c r="B33" s="104">
        <f t="shared" si="4"/>
        <v>41789</v>
      </c>
      <c r="G33" s="87"/>
      <c r="H33" t="str">
        <f t="shared" si="5"/>
        <v>L</v>
      </c>
      <c r="I33" s="104">
        <f t="shared" si="6"/>
        <v>41820</v>
      </c>
      <c r="N33" s="87"/>
      <c r="O33" t="str">
        <f t="shared" si="7"/>
        <v>M</v>
      </c>
      <c r="P33" s="104">
        <f t="shared" si="8"/>
        <v>41850</v>
      </c>
      <c r="U33" s="87"/>
      <c r="V33" t="str">
        <f t="shared" si="0"/>
        <v>S</v>
      </c>
      <c r="W33" s="104">
        <f t="shared" si="9"/>
        <v>41881</v>
      </c>
      <c r="AB33" s="87"/>
      <c r="AC33" t="str">
        <f t="shared" si="1"/>
        <v>M</v>
      </c>
      <c r="AD33" s="104">
        <f t="shared" si="10"/>
        <v>41912</v>
      </c>
      <c r="AI33" s="87"/>
      <c r="AJ33" t="str">
        <f t="shared" si="2"/>
        <v>J</v>
      </c>
      <c r="AK33" s="104">
        <f t="shared" si="11"/>
        <v>41942</v>
      </c>
      <c r="AP33" s="87"/>
    </row>
    <row r="34" spans="1:42">
      <c r="A34" s="97" t="str">
        <f t="shared" si="3"/>
        <v>S</v>
      </c>
      <c r="B34" s="105">
        <f t="shared" si="4"/>
        <v>41790</v>
      </c>
      <c r="C34" s="56"/>
      <c r="D34" s="56"/>
      <c r="E34" s="56"/>
      <c r="F34" s="56"/>
      <c r="G34" s="89"/>
      <c r="H34" s="56" t="str">
        <f t="shared" si="5"/>
        <v/>
      </c>
      <c r="I34" s="105">
        <f t="shared" si="6"/>
        <v>0</v>
      </c>
      <c r="N34" s="89"/>
      <c r="O34" s="56" t="str">
        <f t="shared" si="7"/>
        <v>J</v>
      </c>
      <c r="P34" s="105">
        <f t="shared" si="8"/>
        <v>41851</v>
      </c>
      <c r="Q34" s="56"/>
      <c r="R34" s="56"/>
      <c r="S34" s="56"/>
      <c r="T34" s="56"/>
      <c r="U34" s="89"/>
      <c r="V34" s="56" t="str">
        <f t="shared" si="0"/>
        <v>D</v>
      </c>
      <c r="W34" s="105">
        <f t="shared" si="9"/>
        <v>41882</v>
      </c>
      <c r="X34" s="56"/>
      <c r="Y34" s="56"/>
      <c r="Z34" s="56"/>
      <c r="AA34" s="56"/>
      <c r="AB34" s="89"/>
      <c r="AC34" s="56" t="str">
        <f t="shared" si="1"/>
        <v/>
      </c>
      <c r="AD34" s="105">
        <f t="shared" si="10"/>
        <v>0</v>
      </c>
      <c r="AE34" s="56"/>
      <c r="AF34" s="56"/>
      <c r="AG34" s="56"/>
      <c r="AH34" s="56"/>
      <c r="AI34" s="89"/>
      <c r="AJ34" s="56" t="str">
        <f t="shared" si="2"/>
        <v>V</v>
      </c>
      <c r="AK34" s="105">
        <f t="shared" si="11"/>
        <v>41943</v>
      </c>
      <c r="AL34" s="56"/>
      <c r="AM34" s="56"/>
      <c r="AN34" s="56"/>
      <c r="AO34" s="56"/>
      <c r="AP34" s="89"/>
    </row>
    <row r="35" spans="1:42">
      <c r="A35" s="122">
        <v>41944</v>
      </c>
      <c r="B35" s="122"/>
      <c r="C35" s="122"/>
      <c r="D35" s="122"/>
      <c r="E35" s="122"/>
      <c r="F35" s="122"/>
      <c r="G35" s="122"/>
      <c r="H35" s="122">
        <v>41975</v>
      </c>
      <c r="I35" s="122"/>
      <c r="J35" s="122"/>
      <c r="K35" s="122"/>
      <c r="L35" s="122"/>
      <c r="M35" s="122"/>
      <c r="N35" s="122"/>
      <c r="O35" s="122">
        <v>42007</v>
      </c>
      <c r="P35" s="122"/>
      <c r="Q35" s="122"/>
      <c r="R35" s="122"/>
      <c r="S35" s="122"/>
      <c r="T35" s="122"/>
      <c r="U35" s="122"/>
      <c r="V35" s="122">
        <v>42039</v>
      </c>
      <c r="W35" s="122"/>
      <c r="X35" s="122"/>
      <c r="Y35" s="122"/>
      <c r="Z35" s="122"/>
      <c r="AA35" s="122"/>
      <c r="AB35" s="122"/>
      <c r="AC35" s="122">
        <v>42068</v>
      </c>
      <c r="AD35" s="122"/>
      <c r="AE35" s="122"/>
      <c r="AF35" s="122"/>
      <c r="AG35" s="122"/>
      <c r="AH35" s="122"/>
      <c r="AI35" s="122"/>
      <c r="AJ35" s="122">
        <v>42100</v>
      </c>
      <c r="AK35" s="122"/>
      <c r="AL35" s="122"/>
      <c r="AM35" s="122"/>
      <c r="AN35" s="122"/>
      <c r="AO35" s="122"/>
      <c r="AP35" s="122"/>
    </row>
    <row r="36" spans="1:42">
      <c r="A36" s="93" t="str">
        <f>IF(B36=0,"",UPPER(LEFT(TEXT(B36,"jjj"),1)))</f>
        <v>S</v>
      </c>
      <c r="B36" s="103">
        <f>DATE(YEAR($A$35),MONTH($A$35),1)</f>
        <v>41944</v>
      </c>
      <c r="G36" s="91"/>
      <c r="H36" s="90" t="str">
        <f>IF(I36=0,"",UPPER(LEFT(TEXT(I36,"jjj"),1)))</f>
        <v>L</v>
      </c>
      <c r="I36" s="103">
        <f>DATE(YEAR($H$35),MONTH($H$35),1)</f>
        <v>41974</v>
      </c>
      <c r="N36" s="91"/>
      <c r="O36" s="90" t="str">
        <f>IF(P36=0,"",UPPER(LEFT(TEXT(P36,"jjj"),1)))</f>
        <v>J</v>
      </c>
      <c r="P36" s="103">
        <f>DATE(YEAR($O$35),MONTH($O$35),1)</f>
        <v>42005</v>
      </c>
      <c r="U36" s="91"/>
      <c r="V36" s="90" t="str">
        <f>IF(W36=0,"",UPPER(LEFT(TEXT(W36,"jjj"),1)))</f>
        <v>D</v>
      </c>
      <c r="W36" s="103">
        <f>DATE(YEAR($V$35),MONTH($V$35),1)</f>
        <v>42036</v>
      </c>
      <c r="X36" t="str">
        <f>IF('FEVRIER '!F15="C","F","")</f>
        <v/>
      </c>
      <c r="Y36" t="str">
        <f>IF('FEVRIER '!F16="C","C","")</f>
        <v/>
      </c>
      <c r="Z36" t="str">
        <f>IF('FEVRIER '!F17="C","JD","")</f>
        <v/>
      </c>
      <c r="AA36" t="str">
        <f>IF('FEVRIER '!F18="C","D","")</f>
        <v/>
      </c>
      <c r="AB36" s="91" t="str">
        <f>IF('FEVRIER '!F19="C","R","")</f>
        <v/>
      </c>
      <c r="AC36" s="90" t="str">
        <f>IF(AD36=0,"",UPPER(LEFT(TEXT(AD36,"jjj"),1)))</f>
        <v>D</v>
      </c>
      <c r="AD36" s="103">
        <f>DATE(YEAR($AC$35),MONTH($AC$35),1)</f>
        <v>42064</v>
      </c>
      <c r="AI36" s="91"/>
      <c r="AJ36" s="90" t="str">
        <f>IF(AK36=0,"",UPPER(LEFT(TEXT(AK36,"jjj"),1)))</f>
        <v>M</v>
      </c>
      <c r="AK36" s="103">
        <f>DATE(YEAR($AJ$35),MONTH($AJ$35),1)</f>
        <v>42095</v>
      </c>
      <c r="AP36" s="91"/>
    </row>
    <row r="37" spans="1:42">
      <c r="A37" s="94" t="str">
        <f t="shared" ref="A37:A66" si="12">IF(B37=0,"",UPPER(LEFT(TEXT(B37,"jjj"),1)))</f>
        <v>D</v>
      </c>
      <c r="B37" s="104">
        <f>IF(MONTH(B36+1)&lt;&gt;MONTH($A$35),0,B36+1)</f>
        <v>41945</v>
      </c>
      <c r="G37" s="87"/>
      <c r="H37" s="90" t="str">
        <f t="shared" ref="H37:H66" si="13">IF(I37=0,"",UPPER(LEFT(TEXT(I37,"jjj"),1)))</f>
        <v>M</v>
      </c>
      <c r="I37" s="104">
        <f>IF(MONTH(I36+1)&lt;&gt;MONTH($H$35),0,I36+1)</f>
        <v>41975</v>
      </c>
      <c r="N37" s="87"/>
      <c r="O37" s="90" t="str">
        <f t="shared" ref="O37:O66" si="14">IF(P37=0,"",UPPER(LEFT(TEXT(P37,"jjj"),1)))</f>
        <v>V</v>
      </c>
      <c r="P37" s="104">
        <f>IF(MONTH(P36+1)&lt;&gt;MONTH($O$35),0,P36+1)</f>
        <v>42006</v>
      </c>
      <c r="U37" s="87"/>
      <c r="V37" s="90" t="str">
        <f t="shared" ref="V37:V66" si="15">IF(W37=0,"",UPPER(LEFT(TEXT(W37,"jjj"),1)))</f>
        <v>L</v>
      </c>
      <c r="W37" s="104">
        <f>IF(MONTH(W36+1)&lt;&gt;MONTH($V$35),0,W36+1)</f>
        <v>42037</v>
      </c>
      <c r="X37" t="str">
        <f>IF('FEVRIER '!G15="C","F","")</f>
        <v/>
      </c>
      <c r="Y37" t="str">
        <f>IF('FEVRIER '!G16="C","C","")</f>
        <v/>
      </c>
      <c r="Z37" t="str">
        <f>IF('FEVRIER '!G17="C","JD","")</f>
        <v/>
      </c>
      <c r="AA37" t="str">
        <f>IF('FEVRIER '!G18="C","D","")</f>
        <v/>
      </c>
      <c r="AB37" s="87" t="str">
        <f>IF('FEVRIER '!G19="C","R","")</f>
        <v/>
      </c>
      <c r="AC37" s="90" t="str">
        <f t="shared" ref="AC37:AC66" si="16">IF(AD37=0,"",UPPER(LEFT(TEXT(AD37,"jjj"),1)))</f>
        <v>L</v>
      </c>
      <c r="AD37" s="104">
        <f>IF(MONTH(AD36+1)&lt;&gt;MONTH($AC$35),0,AD36+1)</f>
        <v>42065</v>
      </c>
      <c r="AI37" s="87"/>
      <c r="AJ37" s="90" t="str">
        <f t="shared" ref="AJ37:AJ66" si="17">IF(AK37=0,"",UPPER(LEFT(TEXT(AK37,"jjj"),1)))</f>
        <v>J</v>
      </c>
      <c r="AK37" s="104">
        <f>IF(MONTH(AK36+1)&lt;&gt;MONTH($AJ$35),0,AK36+1)</f>
        <v>42096</v>
      </c>
      <c r="AP37" s="87"/>
    </row>
    <row r="38" spans="1:42">
      <c r="A38" s="94" t="str">
        <f t="shared" si="12"/>
        <v>L</v>
      </c>
      <c r="B38" s="104">
        <f t="shared" ref="B38:B66" si="18">IF(MONTH(B37+1)&lt;&gt;MONTH($A$35),0,B37+1)</f>
        <v>41946</v>
      </c>
      <c r="G38" s="87"/>
      <c r="H38" s="90" t="str">
        <f t="shared" si="13"/>
        <v>M</v>
      </c>
      <c r="I38" s="104">
        <f t="shared" ref="I38:I66" si="19">IF(MONTH(I37+1)&lt;&gt;MONTH($H$35),0,I37+1)</f>
        <v>41976</v>
      </c>
      <c r="N38" s="87"/>
      <c r="O38" s="90" t="str">
        <f t="shared" si="14"/>
        <v>S</v>
      </c>
      <c r="P38" s="104">
        <f t="shared" ref="P38:P66" si="20">IF(MONTH(P37+1)&lt;&gt;MONTH($O$35),0,P37+1)</f>
        <v>42007</v>
      </c>
      <c r="U38" s="87"/>
      <c r="V38" s="90" t="str">
        <f t="shared" si="15"/>
        <v>M</v>
      </c>
      <c r="W38" s="104">
        <f t="shared" ref="W38:W66" si="21">IF(MONTH(W37+1)&lt;&gt;MONTH($V$35),0,W37+1)</f>
        <v>42038</v>
      </c>
      <c r="X38" t="str">
        <f>IF('FEVRIER '!H15="C","F","")</f>
        <v>F</v>
      </c>
      <c r="Y38" t="str">
        <f>IF('FEVRIER '!H16="C","C","")</f>
        <v/>
      </c>
      <c r="Z38" t="str">
        <f>IF('FEVRIER '!H17="C","JD","")</f>
        <v>JD</v>
      </c>
      <c r="AA38" t="str">
        <f>IF('FEVRIER '!H18="C","D","")</f>
        <v/>
      </c>
      <c r="AB38" s="87" t="str">
        <f>IF('FEVRIER '!H19="C","R","")</f>
        <v/>
      </c>
      <c r="AC38" s="90" t="str">
        <f t="shared" si="16"/>
        <v>M</v>
      </c>
      <c r="AD38" s="104">
        <f t="shared" ref="AD38:AD66" si="22">IF(MONTH(AD37+1)&lt;&gt;MONTH($AC$35),0,AD37+1)</f>
        <v>42066</v>
      </c>
      <c r="AI38" s="87"/>
      <c r="AJ38" s="90" t="str">
        <f t="shared" si="17"/>
        <v>V</v>
      </c>
      <c r="AK38" s="104">
        <f t="shared" ref="AK38:AK66" si="23">IF(MONTH(AK37+1)&lt;&gt;MONTH($AJ$35),0,AK37+1)</f>
        <v>42097</v>
      </c>
      <c r="AP38" s="87"/>
    </row>
    <row r="39" spans="1:42">
      <c r="A39" s="94" t="str">
        <f t="shared" si="12"/>
        <v>M</v>
      </c>
      <c r="B39" s="104">
        <f t="shared" si="18"/>
        <v>41947</v>
      </c>
      <c r="G39" s="87"/>
      <c r="H39" s="90" t="str">
        <f t="shared" si="13"/>
        <v>J</v>
      </c>
      <c r="I39" s="104">
        <f t="shared" si="19"/>
        <v>41977</v>
      </c>
      <c r="N39" s="87"/>
      <c r="O39" s="90" t="str">
        <f t="shared" si="14"/>
        <v>D</v>
      </c>
      <c r="P39" s="104">
        <f t="shared" si="20"/>
        <v>42008</v>
      </c>
      <c r="U39" s="87"/>
      <c r="V39" s="90" t="str">
        <f t="shared" si="15"/>
        <v>M</v>
      </c>
      <c r="W39" s="104">
        <f t="shared" si="21"/>
        <v>42039</v>
      </c>
      <c r="X39" t="str">
        <f>IF('FEVRIER '!I15="C","F","")</f>
        <v>F</v>
      </c>
      <c r="Y39" t="str">
        <f>IF('FEVRIER '!I16="C","C","")</f>
        <v/>
      </c>
      <c r="Z39" t="str">
        <f>IF('FEVRIER '!I17="C","JD","")</f>
        <v>JD</v>
      </c>
      <c r="AA39" t="str">
        <f>IF('FEVRIER '!I18="C","D","")</f>
        <v/>
      </c>
      <c r="AB39" s="87" t="str">
        <f>IF('FEVRIER '!I19="C","R","")</f>
        <v/>
      </c>
      <c r="AC39" s="90" t="str">
        <f t="shared" si="16"/>
        <v>M</v>
      </c>
      <c r="AD39" s="104">
        <f t="shared" si="22"/>
        <v>42067</v>
      </c>
      <c r="AI39" s="87"/>
      <c r="AJ39" s="90" t="str">
        <f t="shared" si="17"/>
        <v>S</v>
      </c>
      <c r="AK39" s="104">
        <f t="shared" si="23"/>
        <v>42098</v>
      </c>
      <c r="AP39" s="87"/>
    </row>
    <row r="40" spans="1:42">
      <c r="A40" s="94" t="str">
        <f t="shared" si="12"/>
        <v>M</v>
      </c>
      <c r="B40" s="104">
        <f t="shared" si="18"/>
        <v>41948</v>
      </c>
      <c r="G40" s="87"/>
      <c r="H40" s="90" t="str">
        <f t="shared" si="13"/>
        <v>V</v>
      </c>
      <c r="I40" s="104">
        <f t="shared" si="19"/>
        <v>41978</v>
      </c>
      <c r="N40" s="87"/>
      <c r="O40" s="90" t="str">
        <f t="shared" si="14"/>
        <v>L</v>
      </c>
      <c r="P40" s="104">
        <f t="shared" si="20"/>
        <v>42009</v>
      </c>
      <c r="U40" s="87"/>
      <c r="V40" s="90" t="str">
        <f t="shared" si="15"/>
        <v>J</v>
      </c>
      <c r="W40" s="104">
        <f t="shared" si="21"/>
        <v>42040</v>
      </c>
      <c r="X40" t="str">
        <f>IF('FEVRIER '!J15="C","F","")</f>
        <v>F</v>
      </c>
      <c r="Y40" t="str">
        <f>IF('FEVRIER '!J16="C","C","")</f>
        <v>C</v>
      </c>
      <c r="Z40" t="str">
        <f>IF('FEVRIER '!J17="C","JD","")</f>
        <v>JD</v>
      </c>
      <c r="AA40" t="str">
        <f>IF('FEVRIER '!J18="C","D","")</f>
        <v>D</v>
      </c>
      <c r="AB40" s="87" t="str">
        <f>IF('FEVRIER '!J19="C","R","")</f>
        <v/>
      </c>
      <c r="AC40" s="90" t="str">
        <f t="shared" si="16"/>
        <v>J</v>
      </c>
      <c r="AD40" s="104">
        <f t="shared" si="22"/>
        <v>42068</v>
      </c>
      <c r="AI40" s="87"/>
      <c r="AJ40" s="90" t="str">
        <f t="shared" si="17"/>
        <v>D</v>
      </c>
      <c r="AK40" s="104">
        <f t="shared" si="23"/>
        <v>42099</v>
      </c>
      <c r="AP40" s="87"/>
    </row>
    <row r="41" spans="1:42">
      <c r="A41" s="94" t="str">
        <f t="shared" si="12"/>
        <v>J</v>
      </c>
      <c r="B41" s="104">
        <f t="shared" si="18"/>
        <v>41949</v>
      </c>
      <c r="G41" s="87"/>
      <c r="H41" s="90" t="str">
        <f t="shared" si="13"/>
        <v>S</v>
      </c>
      <c r="I41" s="104">
        <f t="shared" si="19"/>
        <v>41979</v>
      </c>
      <c r="N41" s="87"/>
      <c r="O41" s="90" t="str">
        <f t="shared" si="14"/>
        <v>M</v>
      </c>
      <c r="P41" s="104">
        <f t="shared" si="20"/>
        <v>42010</v>
      </c>
      <c r="U41" s="87"/>
      <c r="V41" s="90" t="str">
        <f t="shared" si="15"/>
        <v>V</v>
      </c>
      <c r="W41" s="104">
        <f t="shared" si="21"/>
        <v>42041</v>
      </c>
      <c r="X41" t="str">
        <f>IF('FEVRIER '!K15="C","F","")</f>
        <v>F</v>
      </c>
      <c r="Y41" t="str">
        <f>IF('FEVRIER '!K16="C","C","")</f>
        <v>C</v>
      </c>
      <c r="Z41" t="str">
        <f>IF('FEVRIER '!K17="C","JD","")</f>
        <v>JD</v>
      </c>
      <c r="AA41" t="str">
        <f>IF('FEVRIER '!K18="C","D","")</f>
        <v>D</v>
      </c>
      <c r="AB41" s="87" t="str">
        <f>IF('FEVRIER '!K19="C","R","")</f>
        <v/>
      </c>
      <c r="AC41" s="90" t="str">
        <f t="shared" si="16"/>
        <v>V</v>
      </c>
      <c r="AD41" s="104">
        <f t="shared" si="22"/>
        <v>42069</v>
      </c>
      <c r="AI41" s="87"/>
      <c r="AJ41" s="90" t="str">
        <f t="shared" si="17"/>
        <v>L</v>
      </c>
      <c r="AK41" s="104">
        <f t="shared" si="23"/>
        <v>42100</v>
      </c>
      <c r="AP41" s="87"/>
    </row>
    <row r="42" spans="1:42">
      <c r="A42" s="94" t="str">
        <f t="shared" si="12"/>
        <v>V</v>
      </c>
      <c r="B42" s="104">
        <f t="shared" si="18"/>
        <v>41950</v>
      </c>
      <c r="G42" s="87"/>
      <c r="H42" s="90" t="str">
        <f t="shared" si="13"/>
        <v>D</v>
      </c>
      <c r="I42" s="104">
        <f t="shared" si="19"/>
        <v>41980</v>
      </c>
      <c r="N42" s="87"/>
      <c r="O42" s="90" t="str">
        <f t="shared" si="14"/>
        <v>M</v>
      </c>
      <c r="P42" s="104">
        <f t="shared" si="20"/>
        <v>42011</v>
      </c>
      <c r="U42" s="87"/>
      <c r="V42" s="90" t="str">
        <f t="shared" si="15"/>
        <v>S</v>
      </c>
      <c r="W42" s="104">
        <f t="shared" si="21"/>
        <v>42042</v>
      </c>
      <c r="X42" t="str">
        <f>IF('FEVRIER '!L15="C","F","")</f>
        <v>F</v>
      </c>
      <c r="Y42" t="str">
        <f>IF('FEVRIER '!L16="C","C","")</f>
        <v>C</v>
      </c>
      <c r="Z42" t="str">
        <f>IF('FEVRIER '!L17="C","JD","")</f>
        <v>JD</v>
      </c>
      <c r="AA42" t="str">
        <f>IF('FEVRIER '!L18="C","D","")</f>
        <v>D</v>
      </c>
      <c r="AB42" s="87" t="str">
        <f>IF('FEVRIER '!L19="C","R","")</f>
        <v/>
      </c>
      <c r="AC42" s="90" t="str">
        <f t="shared" si="16"/>
        <v>S</v>
      </c>
      <c r="AD42" s="104">
        <f t="shared" si="22"/>
        <v>42070</v>
      </c>
      <c r="AI42" s="87"/>
      <c r="AJ42" s="90" t="str">
        <f t="shared" si="17"/>
        <v>M</v>
      </c>
      <c r="AK42" s="104">
        <f t="shared" si="23"/>
        <v>42101</v>
      </c>
      <c r="AP42" s="87"/>
    </row>
    <row r="43" spans="1:42">
      <c r="A43" s="94" t="str">
        <f t="shared" si="12"/>
        <v>S</v>
      </c>
      <c r="B43" s="104">
        <f t="shared" si="18"/>
        <v>41951</v>
      </c>
      <c r="G43" s="87"/>
      <c r="H43" s="90" t="str">
        <f t="shared" si="13"/>
        <v>L</v>
      </c>
      <c r="I43" s="104">
        <f t="shared" si="19"/>
        <v>41981</v>
      </c>
      <c r="N43" s="87"/>
      <c r="O43" s="90" t="str">
        <f t="shared" si="14"/>
        <v>J</v>
      </c>
      <c r="P43" s="104">
        <f t="shared" si="20"/>
        <v>42012</v>
      </c>
      <c r="U43" s="87"/>
      <c r="V43" s="90" t="str">
        <f t="shared" si="15"/>
        <v>D</v>
      </c>
      <c r="W43" s="104">
        <f t="shared" si="21"/>
        <v>42043</v>
      </c>
      <c r="X43" t="str">
        <f>IF('FEVRIER '!M15="C","F","")</f>
        <v/>
      </c>
      <c r="Y43" t="str">
        <f>IF('FEVRIER '!M16="C","C","")</f>
        <v/>
      </c>
      <c r="Z43" t="str">
        <f>IF('FEVRIER '!M17="C","JD","")</f>
        <v/>
      </c>
      <c r="AA43" t="str">
        <f>IF('FEVRIER '!M18="C","D","")</f>
        <v/>
      </c>
      <c r="AB43" s="87" t="str">
        <f>IF('FEVRIER '!M19="C","R","")</f>
        <v/>
      </c>
      <c r="AC43" s="90" t="str">
        <f t="shared" si="16"/>
        <v>D</v>
      </c>
      <c r="AD43" s="104">
        <f t="shared" si="22"/>
        <v>42071</v>
      </c>
      <c r="AI43" s="87"/>
      <c r="AJ43" s="90" t="str">
        <f t="shared" si="17"/>
        <v>M</v>
      </c>
      <c r="AK43" s="104">
        <f t="shared" si="23"/>
        <v>42102</v>
      </c>
      <c r="AP43" s="87"/>
    </row>
    <row r="44" spans="1:42">
      <c r="A44" s="94" t="str">
        <f t="shared" si="12"/>
        <v>D</v>
      </c>
      <c r="B44" s="104">
        <f t="shared" si="18"/>
        <v>41952</v>
      </c>
      <c r="G44" s="87"/>
      <c r="H44" s="90" t="str">
        <f t="shared" si="13"/>
        <v>M</v>
      </c>
      <c r="I44" s="104">
        <f t="shared" si="19"/>
        <v>41982</v>
      </c>
      <c r="N44" s="87"/>
      <c r="O44" s="90" t="str">
        <f t="shared" si="14"/>
        <v>V</v>
      </c>
      <c r="P44" s="104">
        <f t="shared" si="20"/>
        <v>42013</v>
      </c>
      <c r="U44" s="87"/>
      <c r="V44" s="90" t="str">
        <f t="shared" si="15"/>
        <v>L</v>
      </c>
      <c r="W44" s="104">
        <f t="shared" si="21"/>
        <v>42044</v>
      </c>
      <c r="X44" t="str">
        <f>IF('FEVRIER '!N15="C","F","")</f>
        <v/>
      </c>
      <c r="Y44" t="str">
        <f>IF('FEVRIER '!N16="C","C","")</f>
        <v/>
      </c>
      <c r="Z44" t="str">
        <f>IF('FEVRIER '!N17="C","JD","")</f>
        <v/>
      </c>
      <c r="AA44" t="str">
        <f>IF('FEVRIER '!N18="C","D","")</f>
        <v/>
      </c>
      <c r="AB44" s="87" t="str">
        <f>IF('FEVRIER '!N19="C","R","")</f>
        <v/>
      </c>
      <c r="AC44" s="90" t="str">
        <f t="shared" si="16"/>
        <v>L</v>
      </c>
      <c r="AD44" s="104">
        <f t="shared" si="22"/>
        <v>42072</v>
      </c>
      <c r="AI44" s="87"/>
      <c r="AJ44" s="90" t="str">
        <f t="shared" si="17"/>
        <v>J</v>
      </c>
      <c r="AK44" s="104">
        <f t="shared" si="23"/>
        <v>42103</v>
      </c>
      <c r="AP44" s="87"/>
    </row>
    <row r="45" spans="1:42">
      <c r="A45" s="94" t="str">
        <f t="shared" si="12"/>
        <v>L</v>
      </c>
      <c r="B45" s="104">
        <f t="shared" si="18"/>
        <v>41953</v>
      </c>
      <c r="G45" s="87"/>
      <c r="H45" s="90" t="str">
        <f t="shared" si="13"/>
        <v>M</v>
      </c>
      <c r="I45" s="104">
        <f t="shared" si="19"/>
        <v>41983</v>
      </c>
      <c r="N45" s="87"/>
      <c r="O45" s="90" t="str">
        <f t="shared" si="14"/>
        <v>S</v>
      </c>
      <c r="P45" s="104">
        <f t="shared" si="20"/>
        <v>42014</v>
      </c>
      <c r="U45" s="87"/>
      <c r="V45" s="90" t="str">
        <f t="shared" si="15"/>
        <v>M</v>
      </c>
      <c r="W45" s="104">
        <f t="shared" si="21"/>
        <v>42045</v>
      </c>
      <c r="X45" t="str">
        <f>IF('FEVRIER '!O15="C","f","")</f>
        <v/>
      </c>
      <c r="Y45" t="str">
        <f>IF('FEVRIER '!O16="C","C","")</f>
        <v>C</v>
      </c>
      <c r="Z45" t="str">
        <f>IF('FEVRIER '!O17="C","JD","")</f>
        <v>JD</v>
      </c>
      <c r="AA45" t="str">
        <f>IF('FEVRIER '!O18="C","D","")</f>
        <v>D</v>
      </c>
      <c r="AB45" s="87" t="str">
        <f>IF('FEVRIER '!O19="C","R","")</f>
        <v>R</v>
      </c>
      <c r="AC45" s="90" t="str">
        <f t="shared" si="16"/>
        <v>M</v>
      </c>
      <c r="AD45" s="104">
        <f t="shared" si="22"/>
        <v>42073</v>
      </c>
      <c r="AI45" s="87"/>
      <c r="AJ45" s="90" t="str">
        <f t="shared" si="17"/>
        <v>V</v>
      </c>
      <c r="AK45" s="104">
        <f t="shared" si="23"/>
        <v>42104</v>
      </c>
      <c r="AP45" s="87"/>
    </row>
    <row r="46" spans="1:42">
      <c r="A46" s="94" t="str">
        <f t="shared" si="12"/>
        <v>M</v>
      </c>
      <c r="B46" s="104">
        <f t="shared" si="18"/>
        <v>41954</v>
      </c>
      <c r="G46" s="87"/>
      <c r="H46" s="90" t="str">
        <f t="shared" si="13"/>
        <v>J</v>
      </c>
      <c r="I46" s="104">
        <f t="shared" si="19"/>
        <v>41984</v>
      </c>
      <c r="N46" s="87"/>
      <c r="O46" s="90" t="str">
        <f t="shared" si="14"/>
        <v>D</v>
      </c>
      <c r="P46" s="104">
        <f t="shared" si="20"/>
        <v>42015</v>
      </c>
      <c r="U46" s="87"/>
      <c r="V46" s="90" t="str">
        <f t="shared" si="15"/>
        <v>M</v>
      </c>
      <c r="W46" s="104">
        <f t="shared" si="21"/>
        <v>42046</v>
      </c>
      <c r="X46" t="str">
        <f>IF('FEVRIER '!P15="C","F","")</f>
        <v/>
      </c>
      <c r="Y46" t="str">
        <f>IF('FEVRIER '!P16="C","C","")</f>
        <v>C</v>
      </c>
      <c r="Z46" t="str">
        <f>IF('FEVRIER '!P17="C","JD","")</f>
        <v>JD</v>
      </c>
      <c r="AA46" t="str">
        <f>IF('FEVRIER '!P18="C","D","")</f>
        <v>D</v>
      </c>
      <c r="AB46" s="87" t="str">
        <f>IF('FEVRIER '!P19="C","R","")</f>
        <v>R</v>
      </c>
      <c r="AC46" s="90" t="str">
        <f t="shared" si="16"/>
        <v>M</v>
      </c>
      <c r="AD46" s="104">
        <f t="shared" si="22"/>
        <v>42074</v>
      </c>
      <c r="AI46" s="87"/>
      <c r="AJ46" s="90" t="str">
        <f t="shared" si="17"/>
        <v>S</v>
      </c>
      <c r="AK46" s="104">
        <f t="shared" si="23"/>
        <v>42105</v>
      </c>
      <c r="AP46" s="87"/>
    </row>
    <row r="47" spans="1:42">
      <c r="A47" s="94" t="str">
        <f t="shared" si="12"/>
        <v>M</v>
      </c>
      <c r="B47" s="104">
        <f t="shared" si="18"/>
        <v>41955</v>
      </c>
      <c r="G47" s="87"/>
      <c r="H47" s="90" t="str">
        <f t="shared" si="13"/>
        <v>V</v>
      </c>
      <c r="I47" s="104">
        <f t="shared" si="19"/>
        <v>41985</v>
      </c>
      <c r="N47" s="87"/>
      <c r="O47" s="90" t="str">
        <f t="shared" si="14"/>
        <v>L</v>
      </c>
      <c r="P47" s="104">
        <f t="shared" si="20"/>
        <v>42016</v>
      </c>
      <c r="U47" s="87"/>
      <c r="V47" s="90" t="str">
        <f t="shared" si="15"/>
        <v>J</v>
      </c>
      <c r="W47" s="104">
        <f t="shared" si="21"/>
        <v>42047</v>
      </c>
      <c r="X47" t="str">
        <f>IF('FEVRIER '!Q15="C","F","")</f>
        <v/>
      </c>
      <c r="Y47" t="str">
        <f>IF('FEVRIER '!Q16="C","C","")</f>
        <v>C</v>
      </c>
      <c r="Z47" t="str">
        <f>IF('FEVRIER '!Q17="C","JD","")</f>
        <v>JD</v>
      </c>
      <c r="AA47" t="str">
        <f>IF('FEVRIER '!Q18="C","D","")</f>
        <v>D</v>
      </c>
      <c r="AB47" s="87" t="str">
        <f>IF('FEVRIER '!Q19="C","R","")</f>
        <v>R</v>
      </c>
      <c r="AC47" s="90" t="str">
        <f t="shared" si="16"/>
        <v>J</v>
      </c>
      <c r="AD47" s="104">
        <f t="shared" si="22"/>
        <v>42075</v>
      </c>
      <c r="AI47" s="87"/>
      <c r="AJ47" s="90" t="str">
        <f t="shared" si="17"/>
        <v>D</v>
      </c>
      <c r="AK47" s="104">
        <f t="shared" si="23"/>
        <v>42106</v>
      </c>
      <c r="AP47" s="87"/>
    </row>
    <row r="48" spans="1:42">
      <c r="A48" s="94" t="str">
        <f t="shared" si="12"/>
        <v>J</v>
      </c>
      <c r="B48" s="104">
        <f t="shared" si="18"/>
        <v>41956</v>
      </c>
      <c r="G48" s="87"/>
      <c r="H48" s="90" t="str">
        <f t="shared" si="13"/>
        <v>S</v>
      </c>
      <c r="I48" s="104">
        <f t="shared" si="19"/>
        <v>41986</v>
      </c>
      <c r="N48" s="87"/>
      <c r="O48" s="90" t="str">
        <f t="shared" si="14"/>
        <v>M</v>
      </c>
      <c r="P48" s="104">
        <f t="shared" si="20"/>
        <v>42017</v>
      </c>
      <c r="U48" s="87"/>
      <c r="V48" s="90" t="str">
        <f t="shared" si="15"/>
        <v>V</v>
      </c>
      <c r="W48" s="104">
        <f t="shared" si="21"/>
        <v>42048</v>
      </c>
      <c r="X48" t="str">
        <f>IF('FEVRIER '!R15="C","F","")</f>
        <v/>
      </c>
      <c r="Y48" t="str">
        <f>IF('FEVRIER '!R16="C","C","")</f>
        <v>C</v>
      </c>
      <c r="Z48" t="str">
        <f>IF('FEVRIER '!R17="C","JD","")</f>
        <v>JD</v>
      </c>
      <c r="AA48" t="str">
        <f>IF('FEVRIER '!R18="C","D","")</f>
        <v>D</v>
      </c>
      <c r="AB48" s="87" t="str">
        <f>IF('FEVRIER '!R19="C","R","")</f>
        <v>R</v>
      </c>
      <c r="AC48" s="90" t="str">
        <f t="shared" si="16"/>
        <v>V</v>
      </c>
      <c r="AD48" s="104">
        <f t="shared" si="22"/>
        <v>42076</v>
      </c>
      <c r="AI48" s="87"/>
      <c r="AJ48" s="90" t="str">
        <f t="shared" si="17"/>
        <v>L</v>
      </c>
      <c r="AK48" s="104">
        <f t="shared" si="23"/>
        <v>42107</v>
      </c>
      <c r="AP48" s="87"/>
    </row>
    <row r="49" spans="1:42">
      <c r="A49" s="94" t="str">
        <f t="shared" si="12"/>
        <v>V</v>
      </c>
      <c r="B49" s="104">
        <f t="shared" si="18"/>
        <v>41957</v>
      </c>
      <c r="G49" s="87"/>
      <c r="H49" s="90" t="str">
        <f t="shared" si="13"/>
        <v>D</v>
      </c>
      <c r="I49" s="104">
        <f t="shared" si="19"/>
        <v>41987</v>
      </c>
      <c r="N49" s="87"/>
      <c r="O49" s="90" t="str">
        <f t="shared" si="14"/>
        <v>M</v>
      </c>
      <c r="P49" s="104">
        <f t="shared" si="20"/>
        <v>42018</v>
      </c>
      <c r="U49" s="87"/>
      <c r="V49" s="90" t="str">
        <f t="shared" si="15"/>
        <v>S</v>
      </c>
      <c r="W49" s="104">
        <f t="shared" si="21"/>
        <v>42049</v>
      </c>
      <c r="X49" t="str">
        <f>IF('FEVRIER '!S15="C","F","")</f>
        <v/>
      </c>
      <c r="Y49" t="str">
        <f>IF('FEVRIER '!S16="C","C","")</f>
        <v>C</v>
      </c>
      <c r="Z49" t="str">
        <f>IF('FEVRIER '!S17="C","JD","")</f>
        <v>JD</v>
      </c>
      <c r="AA49" t="str">
        <f>IF('FEVRIER '!S18="C","D","")</f>
        <v>D</v>
      </c>
      <c r="AB49" s="87" t="str">
        <f>IF('FEVRIER '!S19="C","R","")</f>
        <v>R</v>
      </c>
      <c r="AC49" s="90" t="str">
        <f t="shared" si="16"/>
        <v>S</v>
      </c>
      <c r="AD49" s="104">
        <f t="shared" si="22"/>
        <v>42077</v>
      </c>
      <c r="AI49" s="87"/>
      <c r="AJ49" s="90" t="str">
        <f t="shared" si="17"/>
        <v>M</v>
      </c>
      <c r="AK49" s="104">
        <f t="shared" si="23"/>
        <v>42108</v>
      </c>
      <c r="AP49" s="87"/>
    </row>
    <row r="50" spans="1:42">
      <c r="A50" s="94" t="str">
        <f t="shared" si="12"/>
        <v>S</v>
      </c>
      <c r="B50" s="104">
        <f t="shared" si="18"/>
        <v>41958</v>
      </c>
      <c r="G50" s="87"/>
      <c r="H50" s="90" t="str">
        <f t="shared" si="13"/>
        <v>L</v>
      </c>
      <c r="I50" s="104">
        <f t="shared" si="19"/>
        <v>41988</v>
      </c>
      <c r="N50" s="87"/>
      <c r="O50" s="90" t="str">
        <f t="shared" si="14"/>
        <v>J</v>
      </c>
      <c r="P50" s="104">
        <f t="shared" si="20"/>
        <v>42019</v>
      </c>
      <c r="U50" s="87"/>
      <c r="V50" s="90" t="str">
        <f t="shared" si="15"/>
        <v>D</v>
      </c>
      <c r="W50" s="104">
        <f t="shared" si="21"/>
        <v>42050</v>
      </c>
      <c r="X50" t="str">
        <f>IF('FEVRIER '!T15="C","F","")</f>
        <v/>
      </c>
      <c r="Y50" t="str">
        <f>IF('FEVRIER '!T16="C","C","")</f>
        <v/>
      </c>
      <c r="Z50" t="str">
        <f>IF('FEVRIER '!T17="C","JD","")</f>
        <v/>
      </c>
      <c r="AA50" t="str">
        <f>IF('FEVRIER '!T18="C","D","")</f>
        <v/>
      </c>
      <c r="AB50" s="87" t="str">
        <f>IF('FEVRIER '!T19="C","R","")</f>
        <v/>
      </c>
      <c r="AC50" s="90" t="str">
        <f t="shared" si="16"/>
        <v>D</v>
      </c>
      <c r="AD50" s="104">
        <f t="shared" si="22"/>
        <v>42078</v>
      </c>
      <c r="AI50" s="87"/>
      <c r="AJ50" s="90" t="str">
        <f t="shared" si="17"/>
        <v>M</v>
      </c>
      <c r="AK50" s="104">
        <f t="shared" si="23"/>
        <v>42109</v>
      </c>
      <c r="AP50" s="87"/>
    </row>
    <row r="51" spans="1:42">
      <c r="A51" s="94" t="str">
        <f t="shared" si="12"/>
        <v>D</v>
      </c>
      <c r="B51" s="104">
        <f t="shared" si="18"/>
        <v>41959</v>
      </c>
      <c r="G51" s="87"/>
      <c r="H51" s="90" t="str">
        <f t="shared" si="13"/>
        <v>M</v>
      </c>
      <c r="I51" s="104">
        <f t="shared" si="19"/>
        <v>41989</v>
      </c>
      <c r="N51" s="87"/>
      <c r="O51" s="90" t="str">
        <f t="shared" si="14"/>
        <v>V</v>
      </c>
      <c r="P51" s="104">
        <f t="shared" si="20"/>
        <v>42020</v>
      </c>
      <c r="U51" s="87"/>
      <c r="V51" s="90" t="str">
        <f t="shared" si="15"/>
        <v>L</v>
      </c>
      <c r="W51" s="104">
        <f t="shared" si="21"/>
        <v>42051</v>
      </c>
      <c r="X51" t="str">
        <f>IF('FEVRIER '!U15="C","F","")</f>
        <v/>
      </c>
      <c r="Y51" t="str">
        <f>IF('FEVRIER '!U16="C","C","")</f>
        <v/>
      </c>
      <c r="Z51" t="str">
        <f>IF('FEVRIER '!U17="C","JD","")</f>
        <v/>
      </c>
      <c r="AA51" t="str">
        <f>IF('FEVRIER '!U18="C","D","")</f>
        <v/>
      </c>
      <c r="AB51" s="87" t="str">
        <f>IF('FEVRIER '!U19="C","R","")</f>
        <v/>
      </c>
      <c r="AC51" s="90" t="str">
        <f t="shared" si="16"/>
        <v>L</v>
      </c>
      <c r="AD51" s="104">
        <f t="shared" si="22"/>
        <v>42079</v>
      </c>
      <c r="AI51" s="87"/>
      <c r="AJ51" s="90" t="str">
        <f t="shared" si="17"/>
        <v>J</v>
      </c>
      <c r="AK51" s="104">
        <f t="shared" si="23"/>
        <v>42110</v>
      </c>
      <c r="AP51" s="87"/>
    </row>
    <row r="52" spans="1:42">
      <c r="A52" s="94" t="str">
        <f t="shared" si="12"/>
        <v>L</v>
      </c>
      <c r="B52" s="104">
        <f t="shared" si="18"/>
        <v>41960</v>
      </c>
      <c r="G52" s="87"/>
      <c r="H52" s="90" t="str">
        <f t="shared" si="13"/>
        <v>M</v>
      </c>
      <c r="I52" s="104">
        <f t="shared" si="19"/>
        <v>41990</v>
      </c>
      <c r="N52" s="87"/>
      <c r="O52" s="90" t="str">
        <f t="shared" si="14"/>
        <v>S</v>
      </c>
      <c r="P52" s="104">
        <f t="shared" si="20"/>
        <v>42021</v>
      </c>
      <c r="U52" s="87"/>
      <c r="V52" s="90" t="str">
        <f t="shared" si="15"/>
        <v>M</v>
      </c>
      <c r="W52" s="104">
        <f t="shared" si="21"/>
        <v>42052</v>
      </c>
      <c r="X52" t="str">
        <f>IF('FEVRIER '!V15="C","F","")</f>
        <v/>
      </c>
      <c r="Y52" t="str">
        <f>IF('FEVRIER '!V16="C","C","")</f>
        <v>C</v>
      </c>
      <c r="Z52" t="str">
        <f>IF('FEVRIER '!V17="C","JD","")</f>
        <v>JD</v>
      </c>
      <c r="AA52" t="str">
        <f>IF('FEVRIER '!V18="C","D","")</f>
        <v>D</v>
      </c>
      <c r="AB52" s="87" t="str">
        <f>IF('FEVRIER '!V19="C","R","")</f>
        <v>R</v>
      </c>
      <c r="AC52" s="90" t="str">
        <f t="shared" si="16"/>
        <v>M</v>
      </c>
      <c r="AD52" s="104">
        <f t="shared" si="22"/>
        <v>42080</v>
      </c>
      <c r="AI52" s="87"/>
      <c r="AJ52" s="90" t="str">
        <f t="shared" si="17"/>
        <v>V</v>
      </c>
      <c r="AK52" s="104">
        <f t="shared" si="23"/>
        <v>42111</v>
      </c>
      <c r="AP52" s="87"/>
    </row>
    <row r="53" spans="1:42">
      <c r="A53" s="94" t="str">
        <f t="shared" si="12"/>
        <v>M</v>
      </c>
      <c r="B53" s="104">
        <f t="shared" si="18"/>
        <v>41961</v>
      </c>
      <c r="G53" s="87"/>
      <c r="H53" s="90" t="str">
        <f t="shared" si="13"/>
        <v>J</v>
      </c>
      <c r="I53" s="104">
        <f t="shared" si="19"/>
        <v>41991</v>
      </c>
      <c r="N53" s="87"/>
      <c r="O53" s="90" t="str">
        <f t="shared" si="14"/>
        <v>D</v>
      </c>
      <c r="P53" s="104">
        <f t="shared" si="20"/>
        <v>42022</v>
      </c>
      <c r="U53" s="87"/>
      <c r="V53" s="90" t="str">
        <f t="shared" si="15"/>
        <v>M</v>
      </c>
      <c r="W53" s="104">
        <f t="shared" si="21"/>
        <v>42053</v>
      </c>
      <c r="X53" t="str">
        <f>IF('FEVRIER '!W15="C","F","")</f>
        <v/>
      </c>
      <c r="Y53" t="str">
        <f>IF('FEVRIER '!W16="C","C","")</f>
        <v>C</v>
      </c>
      <c r="Z53" t="str">
        <f>IF('FEVRIER '!W17="C","JD","")</f>
        <v>JD</v>
      </c>
      <c r="AA53" t="str">
        <f>IF('FEVRIER '!W18="C","D","")</f>
        <v>D</v>
      </c>
      <c r="AB53" s="87" t="str">
        <f>IF('FEVRIER '!W19="C","R","")</f>
        <v>R</v>
      </c>
      <c r="AC53" s="90" t="str">
        <f t="shared" si="16"/>
        <v>M</v>
      </c>
      <c r="AD53" s="104">
        <f t="shared" si="22"/>
        <v>42081</v>
      </c>
      <c r="AI53" s="87"/>
      <c r="AJ53" s="90" t="str">
        <f t="shared" si="17"/>
        <v>S</v>
      </c>
      <c r="AK53" s="104">
        <f t="shared" si="23"/>
        <v>42112</v>
      </c>
      <c r="AP53" s="87"/>
    </row>
    <row r="54" spans="1:42">
      <c r="A54" s="94" t="str">
        <f t="shared" si="12"/>
        <v>M</v>
      </c>
      <c r="B54" s="104">
        <f t="shared" si="18"/>
        <v>41962</v>
      </c>
      <c r="G54" s="87"/>
      <c r="H54" s="90" t="str">
        <f t="shared" si="13"/>
        <v>V</v>
      </c>
      <c r="I54" s="104">
        <f t="shared" si="19"/>
        <v>41992</v>
      </c>
      <c r="N54" s="87"/>
      <c r="O54" s="90" t="str">
        <f t="shared" si="14"/>
        <v>L</v>
      </c>
      <c r="P54" s="104">
        <f t="shared" si="20"/>
        <v>42023</v>
      </c>
      <c r="U54" s="87"/>
      <c r="V54" s="90" t="str">
        <f t="shared" si="15"/>
        <v>J</v>
      </c>
      <c r="W54" s="104">
        <f t="shared" si="21"/>
        <v>42054</v>
      </c>
      <c r="X54" t="str">
        <f>IF('FEVRIER '!X15="C","F","")</f>
        <v/>
      </c>
      <c r="Y54" t="str">
        <f>IF('FEVRIER '!X16="C","C","")</f>
        <v>C</v>
      </c>
      <c r="Z54" t="str">
        <f>IF('FEVRIER '!X17="C","JD","")</f>
        <v>JD</v>
      </c>
      <c r="AA54" t="str">
        <f>IF('FEVRIER '!X18="C","D","")</f>
        <v>D</v>
      </c>
      <c r="AB54" s="87" t="str">
        <f>IF('FEVRIER '!X19="C","R","")</f>
        <v>R</v>
      </c>
      <c r="AC54" s="90" t="str">
        <f t="shared" si="16"/>
        <v>J</v>
      </c>
      <c r="AD54" s="104">
        <f t="shared" si="22"/>
        <v>42082</v>
      </c>
      <c r="AI54" s="87"/>
      <c r="AJ54" s="90" t="str">
        <f t="shared" si="17"/>
        <v>D</v>
      </c>
      <c r="AK54" s="104">
        <f t="shared" si="23"/>
        <v>42113</v>
      </c>
      <c r="AP54" s="87"/>
    </row>
    <row r="55" spans="1:42">
      <c r="A55" s="94" t="str">
        <f t="shared" si="12"/>
        <v>J</v>
      </c>
      <c r="B55" s="104">
        <f t="shared" si="18"/>
        <v>41963</v>
      </c>
      <c r="G55" s="87"/>
      <c r="H55" s="90" t="str">
        <f t="shared" si="13"/>
        <v>S</v>
      </c>
      <c r="I55" s="104">
        <f t="shared" si="19"/>
        <v>41993</v>
      </c>
      <c r="N55" s="87"/>
      <c r="O55" s="90" t="str">
        <f t="shared" si="14"/>
        <v>M</v>
      </c>
      <c r="P55" s="104">
        <f t="shared" si="20"/>
        <v>42024</v>
      </c>
      <c r="U55" s="87"/>
      <c r="V55" s="90" t="str">
        <f t="shared" si="15"/>
        <v>V</v>
      </c>
      <c r="W55" s="104">
        <f t="shared" si="21"/>
        <v>42055</v>
      </c>
      <c r="X55" t="str">
        <f>IF('FEVRIER '!Y15="C","F","")</f>
        <v/>
      </c>
      <c r="Y55" t="str">
        <f>IF('FEVRIER '!Y16="C","C","")</f>
        <v>C</v>
      </c>
      <c r="Z55" t="str">
        <f>IF('FEVRIER '!Y17="C","JD","")</f>
        <v>JD</v>
      </c>
      <c r="AA55" t="str">
        <f>IF('FEVRIER '!Y18="C","D","")</f>
        <v>D</v>
      </c>
      <c r="AB55" s="87" t="str">
        <f>IF('FEVRIER '!Y19="C","R","")</f>
        <v>R</v>
      </c>
      <c r="AC55" s="90" t="str">
        <f t="shared" si="16"/>
        <v>V</v>
      </c>
      <c r="AD55" s="104">
        <f t="shared" si="22"/>
        <v>42083</v>
      </c>
      <c r="AI55" s="87"/>
      <c r="AJ55" s="90" t="str">
        <f t="shared" si="17"/>
        <v>L</v>
      </c>
      <c r="AK55" s="104">
        <f t="shared" si="23"/>
        <v>42114</v>
      </c>
      <c r="AP55" s="87"/>
    </row>
    <row r="56" spans="1:42">
      <c r="A56" s="94" t="str">
        <f t="shared" si="12"/>
        <v>V</v>
      </c>
      <c r="B56" s="104">
        <f t="shared" si="18"/>
        <v>41964</v>
      </c>
      <c r="G56" s="87"/>
      <c r="H56" s="90" t="str">
        <f t="shared" si="13"/>
        <v>D</v>
      </c>
      <c r="I56" s="104">
        <f t="shared" si="19"/>
        <v>41994</v>
      </c>
      <c r="N56" s="87"/>
      <c r="O56" s="90" t="str">
        <f t="shared" si="14"/>
        <v>M</v>
      </c>
      <c r="P56" s="104">
        <f t="shared" si="20"/>
        <v>42025</v>
      </c>
      <c r="U56" s="87"/>
      <c r="V56" s="90" t="str">
        <f t="shared" si="15"/>
        <v>S</v>
      </c>
      <c r="W56" s="104">
        <f t="shared" si="21"/>
        <v>42056</v>
      </c>
      <c r="X56" t="str">
        <f>IF('FEVRIER '!Z15="C","F","")</f>
        <v/>
      </c>
      <c r="Y56" t="str">
        <f>IF('FEVRIER '!Z16="C","C","")</f>
        <v/>
      </c>
      <c r="Z56" t="str">
        <f>IF('FEVRIER '!Z17="C","JD","")</f>
        <v>JD</v>
      </c>
      <c r="AA56" t="str">
        <f>IF('FEVRIER '!Z18="C","D","")</f>
        <v>D</v>
      </c>
      <c r="AB56" s="87" t="str">
        <f>IF('FEVRIER '!Z19="C","R","")</f>
        <v>R</v>
      </c>
      <c r="AC56" s="90" t="str">
        <f t="shared" si="16"/>
        <v>S</v>
      </c>
      <c r="AD56" s="104">
        <f t="shared" si="22"/>
        <v>42084</v>
      </c>
      <c r="AI56" s="87"/>
      <c r="AJ56" s="90" t="str">
        <f t="shared" si="17"/>
        <v>M</v>
      </c>
      <c r="AK56" s="104">
        <f t="shared" si="23"/>
        <v>42115</v>
      </c>
      <c r="AP56" s="87"/>
    </row>
    <row r="57" spans="1:42">
      <c r="A57" s="94" t="str">
        <f t="shared" si="12"/>
        <v>S</v>
      </c>
      <c r="B57" s="104">
        <f t="shared" si="18"/>
        <v>41965</v>
      </c>
      <c r="G57" s="87"/>
      <c r="H57" s="90" t="str">
        <f t="shared" si="13"/>
        <v>L</v>
      </c>
      <c r="I57" s="104">
        <f t="shared" si="19"/>
        <v>41995</v>
      </c>
      <c r="N57" s="87"/>
      <c r="O57" s="90" t="str">
        <f t="shared" si="14"/>
        <v>J</v>
      </c>
      <c r="P57" s="104">
        <f t="shared" si="20"/>
        <v>42026</v>
      </c>
      <c r="U57" s="87"/>
      <c r="V57" s="90" t="str">
        <f t="shared" si="15"/>
        <v>D</v>
      </c>
      <c r="W57" s="104">
        <f t="shared" si="21"/>
        <v>42057</v>
      </c>
      <c r="X57" t="str">
        <f>IF('FEVRIER '!AA15="C","F","")</f>
        <v/>
      </c>
      <c r="Y57" t="str">
        <f>IF('FEVRIER '!AA16="C","C","")</f>
        <v/>
      </c>
      <c r="Z57" t="str">
        <f>IF('FEVRIER '!AA17="C","JD","")</f>
        <v/>
      </c>
      <c r="AA57" t="str">
        <f>IF('FEVRIER '!AA18="C","D","")</f>
        <v/>
      </c>
      <c r="AB57" s="87" t="str">
        <f>IF('FEVRIER '!AA19="C","R","")</f>
        <v/>
      </c>
      <c r="AC57" s="90" t="str">
        <f t="shared" si="16"/>
        <v>D</v>
      </c>
      <c r="AD57" s="104">
        <f t="shared" si="22"/>
        <v>42085</v>
      </c>
      <c r="AI57" s="87"/>
      <c r="AJ57" s="90" t="str">
        <f t="shared" si="17"/>
        <v>M</v>
      </c>
      <c r="AK57" s="104">
        <f t="shared" si="23"/>
        <v>42116</v>
      </c>
      <c r="AP57" s="87"/>
    </row>
    <row r="58" spans="1:42">
      <c r="A58" s="94" t="str">
        <f t="shared" si="12"/>
        <v>D</v>
      </c>
      <c r="B58" s="104">
        <f t="shared" si="18"/>
        <v>41966</v>
      </c>
      <c r="G58" s="87"/>
      <c r="H58" s="90" t="str">
        <f t="shared" si="13"/>
        <v>M</v>
      </c>
      <c r="I58" s="104">
        <f t="shared" si="19"/>
        <v>41996</v>
      </c>
      <c r="N58" s="87"/>
      <c r="O58" s="90" t="str">
        <f t="shared" si="14"/>
        <v>V</v>
      </c>
      <c r="P58" s="104">
        <f t="shared" si="20"/>
        <v>42027</v>
      </c>
      <c r="U58" s="87"/>
      <c r="V58" s="90" t="str">
        <f t="shared" si="15"/>
        <v>L</v>
      </c>
      <c r="W58" s="104">
        <f t="shared" si="21"/>
        <v>42058</v>
      </c>
      <c r="X58" t="str">
        <f>IF('FEVRIER '!AB15="C","F","")</f>
        <v/>
      </c>
      <c r="Y58" t="str">
        <f>IF('FEVRIER '!AB16="C","C","")</f>
        <v/>
      </c>
      <c r="Z58" t="str">
        <f>IF('FEVRIER '!AB17="C","JD","")</f>
        <v/>
      </c>
      <c r="AA58" t="str">
        <f>IF('FEVRIER '!AB18="C","D","")</f>
        <v/>
      </c>
      <c r="AB58" s="87" t="str">
        <f>IF('FEVRIER '!AB19="C","R","")</f>
        <v/>
      </c>
      <c r="AC58" s="90" t="str">
        <f t="shared" si="16"/>
        <v>L</v>
      </c>
      <c r="AD58" s="104">
        <f t="shared" si="22"/>
        <v>42086</v>
      </c>
      <c r="AI58" s="87"/>
      <c r="AJ58" s="90" t="str">
        <f t="shared" si="17"/>
        <v>J</v>
      </c>
      <c r="AK58" s="104">
        <f t="shared" si="23"/>
        <v>42117</v>
      </c>
      <c r="AP58" s="87"/>
    </row>
    <row r="59" spans="1:42">
      <c r="A59" s="94" t="str">
        <f t="shared" si="12"/>
        <v>L</v>
      </c>
      <c r="B59" s="104">
        <f t="shared" si="18"/>
        <v>41967</v>
      </c>
      <c r="G59" s="87"/>
      <c r="H59" s="90" t="str">
        <f t="shared" si="13"/>
        <v>M</v>
      </c>
      <c r="I59" s="104">
        <f t="shared" si="19"/>
        <v>41997</v>
      </c>
      <c r="N59" s="87"/>
      <c r="O59" s="90" t="str">
        <f t="shared" si="14"/>
        <v>S</v>
      </c>
      <c r="P59" s="104">
        <f t="shared" si="20"/>
        <v>42028</v>
      </c>
      <c r="U59" s="87"/>
      <c r="V59" s="90" t="str">
        <f t="shared" si="15"/>
        <v>M</v>
      </c>
      <c r="W59" s="104">
        <f t="shared" si="21"/>
        <v>42059</v>
      </c>
      <c r="X59" t="str">
        <f>IF('FEVRIER '!AC15="C","F","")</f>
        <v/>
      </c>
      <c r="Y59" t="str">
        <f>IF('FEVRIER '!AC16="C","C","")</f>
        <v/>
      </c>
      <c r="Z59" t="str">
        <f>IF('FEVRIER '!AC17="C","JD","")</f>
        <v>JD</v>
      </c>
      <c r="AA59" t="str">
        <f>IF('FEVRIER '!AC18="C","D","")</f>
        <v>D</v>
      </c>
      <c r="AB59" s="87" t="str">
        <f>IF('FEVRIER '!AC19="C","R","")</f>
        <v>R</v>
      </c>
      <c r="AC59" s="90" t="str">
        <f t="shared" si="16"/>
        <v>M</v>
      </c>
      <c r="AD59" s="104">
        <f t="shared" si="22"/>
        <v>42087</v>
      </c>
      <c r="AI59" s="87"/>
      <c r="AJ59" s="90" t="str">
        <f t="shared" si="17"/>
        <v>V</v>
      </c>
      <c r="AK59" s="104">
        <f t="shared" si="23"/>
        <v>42118</v>
      </c>
      <c r="AP59" s="87"/>
    </row>
    <row r="60" spans="1:42">
      <c r="A60" s="94" t="str">
        <f t="shared" si="12"/>
        <v>M</v>
      </c>
      <c r="B60" s="104">
        <f t="shared" si="18"/>
        <v>41968</v>
      </c>
      <c r="G60" s="87"/>
      <c r="H60" s="90" t="str">
        <f t="shared" si="13"/>
        <v>J</v>
      </c>
      <c r="I60" s="104">
        <f t="shared" si="19"/>
        <v>41998</v>
      </c>
      <c r="N60" s="87"/>
      <c r="O60" s="90" t="str">
        <f t="shared" si="14"/>
        <v>D</v>
      </c>
      <c r="P60" s="104">
        <f t="shared" si="20"/>
        <v>42029</v>
      </c>
      <c r="U60" s="87"/>
      <c r="V60" s="90" t="str">
        <f t="shared" si="15"/>
        <v>M</v>
      </c>
      <c r="W60" s="104">
        <f t="shared" si="21"/>
        <v>42060</v>
      </c>
      <c r="X60" t="str">
        <f>IF('FEVRIER '!AD15="C","F","")</f>
        <v/>
      </c>
      <c r="Y60" t="str">
        <f>IF('FEVRIER '!AD16="C","C","")</f>
        <v/>
      </c>
      <c r="Z60" t="str">
        <f>IF('FEVRIER '!AD17="C","JD","")</f>
        <v>JD</v>
      </c>
      <c r="AA60" t="str">
        <f>IF('FEVRIER '!AD18="C","D","")</f>
        <v>D</v>
      </c>
      <c r="AB60" s="87" t="str">
        <f>IF('FEVRIER '!AD19="C","R","")</f>
        <v>R</v>
      </c>
      <c r="AC60" s="90" t="str">
        <f t="shared" si="16"/>
        <v>M</v>
      </c>
      <c r="AD60" s="104">
        <f t="shared" si="22"/>
        <v>42088</v>
      </c>
      <c r="AI60" s="87"/>
      <c r="AJ60" s="90" t="str">
        <f t="shared" si="17"/>
        <v>S</v>
      </c>
      <c r="AK60" s="104">
        <f t="shared" si="23"/>
        <v>42119</v>
      </c>
      <c r="AP60" s="87"/>
    </row>
    <row r="61" spans="1:42">
      <c r="A61" s="94" t="str">
        <f t="shared" si="12"/>
        <v>M</v>
      </c>
      <c r="B61" s="104">
        <f t="shared" si="18"/>
        <v>41969</v>
      </c>
      <c r="G61" s="87"/>
      <c r="H61" s="90" t="str">
        <f t="shared" si="13"/>
        <v>V</v>
      </c>
      <c r="I61" s="104">
        <f t="shared" si="19"/>
        <v>41999</v>
      </c>
      <c r="N61" s="87"/>
      <c r="O61" s="90" t="str">
        <f t="shared" si="14"/>
        <v>L</v>
      </c>
      <c r="P61" s="104">
        <f t="shared" si="20"/>
        <v>42030</v>
      </c>
      <c r="U61" s="87"/>
      <c r="V61" s="90" t="str">
        <f t="shared" si="15"/>
        <v>J</v>
      </c>
      <c r="W61" s="104">
        <f t="shared" si="21"/>
        <v>42061</v>
      </c>
      <c r="X61" t="str">
        <f>IF('FEVRIER '!AE15="C","F","")</f>
        <v/>
      </c>
      <c r="Y61" t="str">
        <f>IF('FEVRIER '!AE16="C","C","")</f>
        <v/>
      </c>
      <c r="Z61" t="str">
        <f>IF('FEVRIER '!AE17="C","JD","")</f>
        <v>JD</v>
      </c>
      <c r="AA61" t="str">
        <f>IF('FEVRIER '!AE18="C","D","")</f>
        <v/>
      </c>
      <c r="AB61" s="87" t="str">
        <f>IF('FEVRIER '!AE19="C","R","")</f>
        <v>R</v>
      </c>
      <c r="AC61" s="90" t="str">
        <f t="shared" si="16"/>
        <v>J</v>
      </c>
      <c r="AD61" s="104">
        <f t="shared" si="22"/>
        <v>42089</v>
      </c>
      <c r="AI61" s="87"/>
      <c r="AJ61" s="90" t="str">
        <f t="shared" si="17"/>
        <v>D</v>
      </c>
      <c r="AK61" s="104">
        <f t="shared" si="23"/>
        <v>42120</v>
      </c>
      <c r="AP61" s="87"/>
    </row>
    <row r="62" spans="1:42">
      <c r="A62" s="94" t="str">
        <f t="shared" si="12"/>
        <v>J</v>
      </c>
      <c r="B62" s="104">
        <f t="shared" si="18"/>
        <v>41970</v>
      </c>
      <c r="G62" s="87"/>
      <c r="H62" s="90" t="str">
        <f t="shared" si="13"/>
        <v>S</v>
      </c>
      <c r="I62" s="104">
        <f t="shared" si="19"/>
        <v>42000</v>
      </c>
      <c r="N62" s="87"/>
      <c r="O62" s="90" t="str">
        <f t="shared" si="14"/>
        <v>M</v>
      </c>
      <c r="P62" s="104">
        <f t="shared" si="20"/>
        <v>42031</v>
      </c>
      <c r="U62" s="87"/>
      <c r="V62" s="90" t="str">
        <f t="shared" si="15"/>
        <v>V</v>
      </c>
      <c r="W62" s="104">
        <f t="shared" si="21"/>
        <v>42062</v>
      </c>
      <c r="X62" t="str">
        <f>IF('FEVRIER '!AF15="C","F","")</f>
        <v/>
      </c>
      <c r="Y62" t="str">
        <f>IF('FEVRIER '!AF16="C","C","")</f>
        <v/>
      </c>
      <c r="Z62" t="str">
        <f>IF('FEVRIER '!AF17="C","JD","")</f>
        <v>JD</v>
      </c>
      <c r="AA62" t="str">
        <f>IF('FEVRIER '!AF18="C","D","")</f>
        <v/>
      </c>
      <c r="AB62" s="87" t="str">
        <f>IF('FEVRIER '!AF19="C","R","")</f>
        <v>R</v>
      </c>
      <c r="AC62" s="90" t="str">
        <f t="shared" si="16"/>
        <v>V</v>
      </c>
      <c r="AD62" s="104">
        <f t="shared" si="22"/>
        <v>42090</v>
      </c>
      <c r="AI62" s="87"/>
      <c r="AJ62" s="90" t="str">
        <f t="shared" si="17"/>
        <v>L</v>
      </c>
      <c r="AK62" s="104">
        <f t="shared" si="23"/>
        <v>42121</v>
      </c>
      <c r="AP62" s="87"/>
    </row>
    <row r="63" spans="1:42">
      <c r="A63" s="94" t="str">
        <f t="shared" si="12"/>
        <v>V</v>
      </c>
      <c r="B63" s="104">
        <f t="shared" si="18"/>
        <v>41971</v>
      </c>
      <c r="G63" s="87"/>
      <c r="H63" s="90" t="str">
        <f t="shared" si="13"/>
        <v>D</v>
      </c>
      <c r="I63" s="104">
        <f t="shared" si="19"/>
        <v>42001</v>
      </c>
      <c r="N63" s="87"/>
      <c r="O63" s="90" t="str">
        <f t="shared" si="14"/>
        <v>M</v>
      </c>
      <c r="P63" s="104">
        <f t="shared" si="20"/>
        <v>42032</v>
      </c>
      <c r="U63" s="87"/>
      <c r="V63" s="90" t="str">
        <f t="shared" si="15"/>
        <v>S</v>
      </c>
      <c r="W63" s="104">
        <f t="shared" si="21"/>
        <v>42063</v>
      </c>
      <c r="X63" t="str">
        <f>IF('FEVRIER '!AG15="C","F","")</f>
        <v/>
      </c>
      <c r="Y63" t="str">
        <f>IF('FEVRIER '!AG16="C","C","")</f>
        <v/>
      </c>
      <c r="Z63" t="str">
        <f>IF('FEVRIER '!AG17="C","JD","")</f>
        <v>JD</v>
      </c>
      <c r="AA63" t="str">
        <f>IF('FEVRIER '!AG18="C","D","")</f>
        <v/>
      </c>
      <c r="AB63" s="87" t="str">
        <f>IF('FEVRIER '!AG19="C","R","")</f>
        <v>R</v>
      </c>
      <c r="AC63" s="90" t="str">
        <f t="shared" si="16"/>
        <v>S</v>
      </c>
      <c r="AD63" s="104">
        <f t="shared" si="22"/>
        <v>42091</v>
      </c>
      <c r="AI63" s="87"/>
      <c r="AJ63" s="90" t="str">
        <f t="shared" si="17"/>
        <v>M</v>
      </c>
      <c r="AK63" s="104">
        <f t="shared" si="23"/>
        <v>42122</v>
      </c>
      <c r="AP63" s="87"/>
    </row>
    <row r="64" spans="1:42">
      <c r="A64" s="94" t="str">
        <f t="shared" si="12"/>
        <v>S</v>
      </c>
      <c r="B64" s="104">
        <f t="shared" si="18"/>
        <v>41972</v>
      </c>
      <c r="G64" s="87"/>
      <c r="H64" s="90" t="str">
        <f t="shared" si="13"/>
        <v>L</v>
      </c>
      <c r="I64" s="104">
        <f t="shared" si="19"/>
        <v>42002</v>
      </c>
      <c r="N64" s="87"/>
      <c r="O64" s="90" t="str">
        <f t="shared" si="14"/>
        <v>J</v>
      </c>
      <c r="P64" s="104">
        <f t="shared" si="20"/>
        <v>42033</v>
      </c>
      <c r="U64" s="87"/>
      <c r="V64" s="90" t="str">
        <f t="shared" si="15"/>
        <v/>
      </c>
      <c r="W64" s="104">
        <f t="shared" si="21"/>
        <v>0</v>
      </c>
      <c r="X64" t="str">
        <f>IF('FEVRIER '!AH15="C","F","")</f>
        <v/>
      </c>
      <c r="Y64" t="str">
        <f>IF('FEVRIER '!AH16="C","C","")</f>
        <v/>
      </c>
      <c r="Z64" t="str">
        <f>IF('FEVRIER '!AH17="C","JD","")</f>
        <v/>
      </c>
      <c r="AA64" t="str">
        <f>IF('FEVRIER '!AH18="C","D","")</f>
        <v/>
      </c>
      <c r="AB64" s="87" t="str">
        <f>IF('FEVRIER '!AH19="C","R","")</f>
        <v/>
      </c>
      <c r="AC64" s="90" t="str">
        <f t="shared" si="16"/>
        <v>D</v>
      </c>
      <c r="AD64" s="104">
        <f t="shared" si="22"/>
        <v>42092</v>
      </c>
      <c r="AI64" s="87"/>
      <c r="AJ64" s="90" t="str">
        <f t="shared" si="17"/>
        <v>M</v>
      </c>
      <c r="AK64" s="104">
        <f t="shared" si="23"/>
        <v>42123</v>
      </c>
      <c r="AP64" s="87"/>
    </row>
    <row r="65" spans="1:42">
      <c r="A65" s="94" t="str">
        <f t="shared" si="12"/>
        <v>D</v>
      </c>
      <c r="B65" s="104">
        <f t="shared" si="18"/>
        <v>41973</v>
      </c>
      <c r="G65" s="87"/>
      <c r="H65" s="90" t="str">
        <f t="shared" si="13"/>
        <v>M</v>
      </c>
      <c r="I65" s="104">
        <f t="shared" si="19"/>
        <v>42003</v>
      </c>
      <c r="N65" s="87"/>
      <c r="O65" s="90" t="str">
        <f t="shared" si="14"/>
        <v>V</v>
      </c>
      <c r="P65" s="104">
        <f t="shared" si="20"/>
        <v>42034</v>
      </c>
      <c r="U65" s="87"/>
      <c r="V65" s="90" t="str">
        <f t="shared" si="15"/>
        <v/>
      </c>
      <c r="W65" s="104">
        <f t="shared" si="21"/>
        <v>0</v>
      </c>
      <c r="X65" t="str">
        <f>IF('FEVRIER '!AI15="C","F","")</f>
        <v/>
      </c>
      <c r="Y65" t="str">
        <f>IF('FEVRIER '!AI16="C","C","")</f>
        <v/>
      </c>
      <c r="Z65" t="str">
        <f>IF('FEVRIER '!AI17="C","JD","")</f>
        <v/>
      </c>
      <c r="AA65" t="str">
        <f>IF('FEVRIER '!AI18="C","D","")</f>
        <v/>
      </c>
      <c r="AB65" s="87" t="str">
        <f>IF('FEVRIER '!AI19="C","R","")</f>
        <v/>
      </c>
      <c r="AC65" s="90" t="str">
        <f t="shared" si="16"/>
        <v>L</v>
      </c>
      <c r="AD65" s="104">
        <f t="shared" si="22"/>
        <v>42093</v>
      </c>
      <c r="AI65" s="87"/>
      <c r="AJ65" s="90" t="str">
        <f t="shared" si="17"/>
        <v>J</v>
      </c>
      <c r="AK65" s="104">
        <f t="shared" si="23"/>
        <v>42124</v>
      </c>
      <c r="AP65" s="87"/>
    </row>
    <row r="66" spans="1:42">
      <c r="A66" s="38" t="str">
        <f t="shared" si="12"/>
        <v/>
      </c>
      <c r="B66" s="105">
        <f t="shared" si="18"/>
        <v>0</v>
      </c>
      <c r="C66" s="56"/>
      <c r="D66" s="56"/>
      <c r="E66" s="56"/>
      <c r="F66" s="56"/>
      <c r="G66" s="89"/>
      <c r="H66" s="92" t="str">
        <f t="shared" si="13"/>
        <v>M</v>
      </c>
      <c r="I66" s="88">
        <f t="shared" si="19"/>
        <v>42004</v>
      </c>
      <c r="J66" s="56"/>
      <c r="K66" s="56"/>
      <c r="L66" s="56"/>
      <c r="M66" s="56"/>
      <c r="N66" s="89"/>
      <c r="O66" s="92" t="str">
        <f t="shared" si="14"/>
        <v>S</v>
      </c>
      <c r="P66" s="105">
        <f t="shared" si="20"/>
        <v>42035</v>
      </c>
      <c r="Q66" s="56"/>
      <c r="R66" s="56"/>
      <c r="S66" s="56"/>
      <c r="T66" s="56"/>
      <c r="U66" s="89"/>
      <c r="V66" s="92" t="str">
        <f t="shared" si="15"/>
        <v/>
      </c>
      <c r="W66" s="105">
        <f t="shared" si="21"/>
        <v>0</v>
      </c>
      <c r="X66" s="56" t="str">
        <f>IF('FEVRIER '!AJ15="C","F","")</f>
        <v/>
      </c>
      <c r="Y66" s="56" t="str">
        <f>IF('FEVRIER '!AJ16="C","C","")</f>
        <v/>
      </c>
      <c r="Z66" s="56" t="str">
        <f>IF('FEVRIER '!AJ17="C","JD","")</f>
        <v/>
      </c>
      <c r="AA66" s="56" t="str">
        <f>IF('FEVRIER '!AJ18="C","D","")</f>
        <v/>
      </c>
      <c r="AB66" s="89" t="str">
        <f>IF('FEVRIER '!AJ19="C","R","")</f>
        <v/>
      </c>
      <c r="AC66" s="92" t="str">
        <f t="shared" si="16"/>
        <v>M</v>
      </c>
      <c r="AD66" s="105">
        <f t="shared" si="22"/>
        <v>42094</v>
      </c>
      <c r="AE66" s="56"/>
      <c r="AF66" s="56"/>
      <c r="AG66" s="56"/>
      <c r="AH66" s="56"/>
      <c r="AI66" s="89"/>
      <c r="AJ66" s="92" t="str">
        <f t="shared" si="17"/>
        <v/>
      </c>
      <c r="AK66" s="105">
        <f t="shared" si="23"/>
        <v>0</v>
      </c>
      <c r="AL66" s="56"/>
      <c r="AM66" s="56"/>
      <c r="AN66" s="56"/>
      <c r="AO66" s="56"/>
      <c r="AP66" s="89"/>
    </row>
    <row r="68" spans="1:42">
      <c r="H68" s="98"/>
      <c r="I68" t="s">
        <v>50</v>
      </c>
    </row>
    <row r="69" spans="1:42">
      <c r="H69" s="99"/>
      <c r="I69" t="s">
        <v>51</v>
      </c>
    </row>
    <row r="70" spans="1:42">
      <c r="H70" s="100"/>
      <c r="I70" t="s">
        <v>47</v>
      </c>
    </row>
    <row r="71" spans="1:42">
      <c r="H71" s="102"/>
      <c r="I71" t="s">
        <v>53</v>
      </c>
    </row>
    <row r="72" spans="1:42">
      <c r="H72" s="101"/>
      <c r="I72" t="s">
        <v>52</v>
      </c>
    </row>
  </sheetData>
  <mergeCells count="13">
    <mergeCell ref="AC3:AI3"/>
    <mergeCell ref="AJ3:AP3"/>
    <mergeCell ref="A3:G3"/>
    <mergeCell ref="A1:AP1"/>
    <mergeCell ref="AJ35:AP35"/>
    <mergeCell ref="A35:G35"/>
    <mergeCell ref="H35:N35"/>
    <mergeCell ref="O35:U35"/>
    <mergeCell ref="V35:AB35"/>
    <mergeCell ref="AC35:AI35"/>
    <mergeCell ref="H3:N3"/>
    <mergeCell ref="O3:U3"/>
    <mergeCell ref="V3:AB3"/>
  </mergeCells>
  <phoneticPr fontId="22" type="noConversion"/>
  <conditionalFormatting sqref="C4:C34 J4:J34 Q4:Q34 X4:X34 AE4:AE34 AL4:AL34 C36:C66 J36:J66 Q36:Q66 X36:X66 AE36:AE66 AL36:AL66">
    <cfRule type="expression" dxfId="10" priority="5" stopIfTrue="1">
      <formula>IF(C4="F", TRUE,FALSE)</formula>
    </cfRule>
  </conditionalFormatting>
  <conditionalFormatting sqref="D4:D34 K4:K34 R4:R34 Y4:Y34 AF4:AF34 AM4:AM34 D36:D66 K36:K66 R36:R66 Y36:Y66 AF36:AF66 AM36:AM66">
    <cfRule type="expression" dxfId="9" priority="4" stopIfTrue="1">
      <formula>IF(D4="C", TRUE,FALSE)</formula>
    </cfRule>
  </conditionalFormatting>
  <conditionalFormatting sqref="E4:E34 L4:L34 S4:S34 Z4:Z34 AG4:AG34 AN4:AN34 E36:E66 L36:L66 S36:S66 Z36:Z66 AG36:AG66 AN36:AN66">
    <cfRule type="expression" dxfId="8" priority="3" stopIfTrue="1">
      <formula>IF(E4="JD", TRUE,FALSE)</formula>
    </cfRule>
  </conditionalFormatting>
  <conditionalFormatting sqref="F4:F34 M4:M34 T4:T34 AA4:AA34 AH4:AH34 AO4:AO34 F36:F66 M36:M66 T36:T66 AA36:AA66 AH36:AH66 AO36:AO66">
    <cfRule type="expression" dxfId="7" priority="2" stopIfTrue="1">
      <formula>IF(F4="D",TRUE,FALSE)</formula>
    </cfRule>
  </conditionalFormatting>
  <conditionalFormatting sqref="G4:G34 N4:N34 U4:U34 AB4:AB34 AI4:AI34 AP4:AP34 G36:G66 N36:N66 U36:U66 AB36:AB66 AI36:AI66 AP36:AP66">
    <cfRule type="expression" dxfId="6" priority="1" stopIfTrue="1">
      <formula>IF(G4="R",TRUE,FALSE)</formula>
    </cfRule>
  </conditionalFormatting>
  <printOptions horizontalCentered="1" verticalCentered="1"/>
  <pageMargins left="0.78740157480314965" right="0.78740157480314965" top="0.98425196850393704" bottom="0.98425196850393704" header="0.51181102362204722" footer="0.51181102362204722"/>
  <pageSetup paperSize="8" scale="67" orientation="portrait" horizontalDpi="4294967292" verticalDpi="4294967292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5</vt:i4>
      </vt:variant>
    </vt:vector>
  </HeadingPairs>
  <TitlesOfParts>
    <vt:vector size="9" baseType="lpstr">
      <vt:lpstr>Jours fériés</vt:lpstr>
      <vt:lpstr>RECAPITULATIF CONGES</vt:lpstr>
      <vt:lpstr>FEVRIER </vt:lpstr>
      <vt:lpstr>Tableau affichage</vt:lpstr>
      <vt:lpstr>date</vt:lpstr>
      <vt:lpstr>début</vt:lpstr>
      <vt:lpstr>Fer</vt:lpstr>
      <vt:lpstr>fin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activ</dc:creator>
  <cp:lastModifiedBy>AMaffei</cp:lastModifiedBy>
  <cp:lastPrinted>2014-02-19T09:49:35Z</cp:lastPrinted>
  <dcterms:created xsi:type="dcterms:W3CDTF">2008-09-03T12:27:53Z</dcterms:created>
  <dcterms:modified xsi:type="dcterms:W3CDTF">2014-02-19T15:15:06Z</dcterms:modified>
</cp:coreProperties>
</file>