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0200" yWindow="-15" windowWidth="10260" windowHeight="8460"/>
  </bookViews>
  <sheets>
    <sheet name="Feuil1" sheetId="1" r:id="rId1"/>
    <sheet name="Tableau1" sheetId="2" r:id="rId2"/>
    <sheet name="Tableau2" sheetId="3" r:id="rId3"/>
  </sheets>
  <calcPr calcId="125725"/>
  <pivotCaches>
    <pivotCache cacheId="1" r:id="rId4"/>
  </pivotCaches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16"/>
  <c r="E17"/>
  <c r="E4"/>
  <c r="E5"/>
  <c r="E6"/>
  <c r="E7"/>
  <c r="E3"/>
  <c r="C6" l="1"/>
  <c r="C13"/>
  <c r="C14"/>
  <c r="D4"/>
  <c r="C4" s="1"/>
  <c r="D5"/>
  <c r="D6"/>
  <c r="D7"/>
  <c r="D8"/>
  <c r="C8" s="1"/>
  <c r="D9"/>
  <c r="D10"/>
  <c r="D11"/>
  <c r="D12"/>
  <c r="C12" s="1"/>
  <c r="D13"/>
  <c r="D14"/>
  <c r="D15"/>
  <c r="D16"/>
  <c r="C16" s="1"/>
  <c r="D17"/>
  <c r="C5"/>
  <c r="C9"/>
  <c r="C10"/>
  <c r="C17"/>
  <c r="B3"/>
  <c r="C3"/>
  <c r="D3"/>
  <c r="C15" l="1"/>
  <c r="C11"/>
  <c r="C7"/>
</calcChain>
</file>

<file path=xl/sharedStrings.xml><?xml version="1.0" encoding="utf-8"?>
<sst xmlns="http://schemas.openxmlformats.org/spreadsheetml/2006/main" count="220" uniqueCount="43">
  <si>
    <t>Code</t>
  </si>
  <si>
    <t>Cout</t>
  </si>
  <si>
    <t>Region</t>
  </si>
  <si>
    <t>Client</t>
  </si>
  <si>
    <t>Vente</t>
  </si>
  <si>
    <t>Technicien</t>
  </si>
  <si>
    <t>Sous tache</t>
  </si>
  <si>
    <t>Date de fin de travaux</t>
  </si>
  <si>
    <t>SAB001</t>
  </si>
  <si>
    <t>SAB002</t>
  </si>
  <si>
    <t>SAB003</t>
  </si>
  <si>
    <t>SAB004</t>
  </si>
  <si>
    <t>SAB005</t>
  </si>
  <si>
    <t>Ile de France</t>
  </si>
  <si>
    <t>Aquitaine</t>
  </si>
  <si>
    <t>Corse</t>
  </si>
  <si>
    <t>Bretagne</t>
  </si>
  <si>
    <t>Normandie</t>
  </si>
  <si>
    <t>Dupont</t>
  </si>
  <si>
    <t>Durand</t>
  </si>
  <si>
    <t>Duval</t>
  </si>
  <si>
    <t>Dupuis</t>
  </si>
  <si>
    <t>Dumont</t>
  </si>
  <si>
    <t>Paris</t>
  </si>
  <si>
    <t>Bordeaux</t>
  </si>
  <si>
    <t>2</t>
  </si>
  <si>
    <t>500</t>
  </si>
  <si>
    <t>1-5000000741</t>
  </si>
  <si>
    <t>1</t>
  </si>
  <si>
    <t>001</t>
  </si>
  <si>
    <t>ABB ETS / UPG PC14</t>
  </si>
  <si>
    <t>3</t>
  </si>
  <si>
    <t>Paul</t>
  </si>
  <si>
    <t>Pierre</t>
  </si>
  <si>
    <t>Jean</t>
  </si>
  <si>
    <t>Luc</t>
  </si>
  <si>
    <t>SAB006</t>
  </si>
  <si>
    <t>Étiquettes de lignes</t>
  </si>
  <si>
    <t>Total général</t>
  </si>
  <si>
    <t>Marge en %</t>
  </si>
  <si>
    <t>Marge</t>
  </si>
  <si>
    <t>Coût actuel</t>
  </si>
  <si>
    <t>Revenu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</si>
</sst>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2" borderId="0" xfId="0" applyFont="1" applyFill="1"/>
    <xf numFmtId="0" fontId="0" fillId="0" borderId="0" xfId="0" applyNumberFormat="1"/>
    <xf numFmtId="0" fontId="0" fillId="0" borderId="0" xfId="0" pivotButton="1"/>
    <xf numFmtId="0" fontId="1" fillId="0" borderId="0" xfId="0" applyFont="1" applyAlignment="1">
      <alignment wrapText="1"/>
    </xf>
    <xf numFmtId="10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GOULAY-F" refreshedDate="41682.431140509259" createdVersion="4" refreshedVersion="4" minRefreshableVersion="3" recordCount="15">
  <cacheSource type="worksheet">
    <worksheetSource ref="A1:G16" sheet="Tableau2"/>
  </cacheSource>
  <cacheFields count="7">
    <cacheField name="Code" numFmtId="0">
      <sharedItems count="6">
        <s v="SAB001"/>
        <s v="SAB002"/>
        <s v="SAB003"/>
        <s v="SAB004"/>
        <s v="SAB005"/>
        <s v="SAB006"/>
      </sharedItems>
    </cacheField>
    <cacheField name="Region" numFmtId="0">
      <sharedItems/>
    </cacheField>
    <cacheField name="Client" numFmtId="0">
      <sharedItems count="5">
        <s v="Dupont"/>
        <s v="Durand"/>
        <s v="Duval"/>
        <s v="Dupuis"/>
        <s v="Dumont"/>
      </sharedItems>
    </cacheField>
    <cacheField name="Vente" numFmtId="0">
      <sharedItems containsSemiMixedTypes="0" containsString="0" containsNumber="1" minValue="52" maxValue="300" count="11">
        <n v="52"/>
        <n v="300"/>
        <n v="112"/>
        <n v="210"/>
        <n v="60"/>
        <n v="118"/>
        <n v="99"/>
        <n v="75"/>
        <n v="62"/>
        <n v="53"/>
        <n v="118.52"/>
      </sharedItems>
    </cacheField>
    <cacheField name="Technicien" numFmtId="0">
      <sharedItems count="4">
        <s v="Paul"/>
        <s v="Pierre"/>
        <s v="Jean"/>
        <s v="Luc"/>
      </sharedItems>
    </cacheField>
    <cacheField name="Sous tache" numFmtId="0">
      <sharedItems count="9">
        <s v="1"/>
        <s v="2"/>
        <s v="3"/>
        <s v="Bordeaux"/>
        <s v="001"/>
        <s v="500"/>
        <s v="1-5000000741"/>
        <s v="ABB ETS / UPG PC14"/>
        <s v="Paris"/>
      </sharedItems>
    </cacheField>
    <cacheField name="Date de fin de travaux" numFmtId="164">
      <sharedItems containsSemiMixedTypes="0" containsNonDate="0" containsDate="1" containsString="0" minDate="2013-12-03T00:00:00" maxDate="2015-01-01T00:00:00" count="10">
        <d v="2014-01-01T00:00:00"/>
        <d v="2014-02-15T00:00:00"/>
        <d v="2013-12-03T00:00:00"/>
        <d v="2013-12-31T00:00:00"/>
        <d v="2014-01-31T00:00:00"/>
        <d v="2013-12-10T00:00:00"/>
        <d v="2014-03-31T00:00:00"/>
        <d v="2014-06-30T00:00:00"/>
        <d v="2014-12-31T00:00:00"/>
        <d v="2014-02-28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s v="Ile de France"/>
    <x v="0"/>
    <x v="0"/>
    <x v="0"/>
    <x v="0"/>
    <x v="0"/>
  </r>
  <r>
    <x v="1"/>
    <s v="Aquitaine"/>
    <x v="1"/>
    <x v="1"/>
    <x v="1"/>
    <x v="1"/>
    <x v="1"/>
  </r>
  <r>
    <x v="1"/>
    <s v="Aquitaine"/>
    <x v="1"/>
    <x v="2"/>
    <x v="2"/>
    <x v="0"/>
    <x v="2"/>
  </r>
  <r>
    <x v="1"/>
    <s v="Aquitaine"/>
    <x v="1"/>
    <x v="2"/>
    <x v="1"/>
    <x v="2"/>
    <x v="3"/>
  </r>
  <r>
    <x v="1"/>
    <s v="Aquitaine"/>
    <x v="1"/>
    <x v="3"/>
    <x v="1"/>
    <x v="3"/>
    <x v="4"/>
  </r>
  <r>
    <x v="2"/>
    <s v="Corse"/>
    <x v="2"/>
    <x v="4"/>
    <x v="2"/>
    <x v="0"/>
    <x v="5"/>
  </r>
  <r>
    <x v="2"/>
    <s v="Corse"/>
    <x v="2"/>
    <x v="0"/>
    <x v="2"/>
    <x v="1"/>
    <x v="6"/>
  </r>
  <r>
    <x v="2"/>
    <s v="Corse"/>
    <x v="2"/>
    <x v="5"/>
    <x v="2"/>
    <x v="2"/>
    <x v="6"/>
  </r>
  <r>
    <x v="3"/>
    <s v="Bretagne"/>
    <x v="3"/>
    <x v="6"/>
    <x v="3"/>
    <x v="0"/>
    <x v="7"/>
  </r>
  <r>
    <x v="3"/>
    <s v="Bretagne"/>
    <x v="3"/>
    <x v="7"/>
    <x v="0"/>
    <x v="4"/>
    <x v="8"/>
  </r>
  <r>
    <x v="3"/>
    <s v="Bretagne"/>
    <x v="3"/>
    <x v="8"/>
    <x v="3"/>
    <x v="5"/>
    <x v="6"/>
  </r>
  <r>
    <x v="3"/>
    <s v="Bretagne"/>
    <x v="3"/>
    <x v="4"/>
    <x v="0"/>
    <x v="6"/>
    <x v="9"/>
  </r>
  <r>
    <x v="3"/>
    <s v="Bretagne"/>
    <x v="3"/>
    <x v="5"/>
    <x v="3"/>
    <x v="7"/>
    <x v="2"/>
  </r>
  <r>
    <x v="4"/>
    <s v="Normandie"/>
    <x v="4"/>
    <x v="9"/>
    <x v="3"/>
    <x v="0"/>
    <x v="8"/>
  </r>
  <r>
    <x v="5"/>
    <s v="Ile de France"/>
    <x v="0"/>
    <x v="10"/>
    <x v="0"/>
    <x v="8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2:K18" firstHeaderRow="1" firstDataRow="1" firstDataCol="6"/>
  <pivotFields count="7">
    <pivotField axis="axisRow" outline="0" showAll="0" includeNewItemsInFilter="1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Row" outline="0" showAll="0" includeNewItemsInFilter="1" defaultSubtotal="0">
      <items count="5">
        <item x="4"/>
        <item x="0"/>
        <item x="3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includeNewItemsInFilter="1" defaultSubtotal="0">
      <items count="11">
        <item x="0"/>
        <item x="9"/>
        <item x="4"/>
        <item x="8"/>
        <item x="7"/>
        <item x="6"/>
        <item x="2"/>
        <item x="5"/>
        <item x="10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includeNewItemsInFilter="1" defaultSubtotal="0">
      <items count="4">
        <item x="2"/>
        <item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includeNewItemsInFilter="1" defaultSubtotal="0">
      <items count="9">
        <item x="4"/>
        <item x="0"/>
        <item x="6"/>
        <item x="1"/>
        <item x="2"/>
        <item x="5"/>
        <item x="7"/>
        <item x="3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64" outline="0" showAll="0" includeNewItemsInFilter="1" defaultSubtotal="0">
      <items count="10">
        <item x="2"/>
        <item x="5"/>
        <item x="3"/>
        <item x="0"/>
        <item x="4"/>
        <item x="1"/>
        <item x="9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2"/>
    <field x="4"/>
    <field x="5"/>
    <field x="3"/>
    <field x="6"/>
  </rowFields>
  <rowItems count="16">
    <i>
      <x/>
      <x v="1"/>
      <x v="2"/>
      <x v="1"/>
      <x/>
      <x v="3"/>
    </i>
    <i>
      <x v="1"/>
      <x v="3"/>
      <x/>
      <x v="1"/>
      <x v="6"/>
      <x/>
    </i>
    <i r="2">
      <x v="3"/>
      <x v="3"/>
      <x v="10"/>
      <x v="5"/>
    </i>
    <i r="3">
      <x v="4"/>
      <x v="6"/>
      <x v="2"/>
    </i>
    <i r="3">
      <x v="7"/>
      <x v="9"/>
      <x v="4"/>
    </i>
    <i>
      <x v="2"/>
      <x v="4"/>
      <x/>
      <x v="1"/>
      <x v="2"/>
      <x v="1"/>
    </i>
    <i r="3">
      <x v="3"/>
      <x/>
      <x v="7"/>
    </i>
    <i r="3">
      <x v="4"/>
      <x v="7"/>
      <x v="7"/>
    </i>
    <i>
      <x v="3"/>
      <x v="2"/>
      <x v="1"/>
      <x v="1"/>
      <x v="5"/>
      <x v="8"/>
    </i>
    <i r="3">
      <x v="5"/>
      <x v="3"/>
      <x v="7"/>
    </i>
    <i r="3">
      <x v="6"/>
      <x v="7"/>
      <x/>
    </i>
    <i r="2">
      <x v="2"/>
      <x/>
      <x v="4"/>
      <x v="9"/>
    </i>
    <i r="3">
      <x v="2"/>
      <x v="2"/>
      <x v="6"/>
    </i>
    <i>
      <x v="4"/>
      <x/>
      <x v="1"/>
      <x v="1"/>
      <x v="1"/>
      <x v="9"/>
    </i>
    <i>
      <x v="5"/>
      <x v="1"/>
      <x v="2"/>
      <x v="8"/>
      <x v="8"/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8"/>
  <sheetViews>
    <sheetView tabSelected="1" zoomScale="80" zoomScaleNormal="80" workbookViewId="0">
      <selection activeCell="E25" sqref="E25"/>
    </sheetView>
  </sheetViews>
  <sheetFormatPr defaultColWidth="11.42578125" defaultRowHeight="15"/>
  <cols>
    <col min="6" max="6" width="21.5703125" customWidth="1"/>
    <col min="7" max="7" width="10" customWidth="1"/>
    <col min="8" max="8" width="13.42578125" customWidth="1"/>
    <col min="9" max="9" width="21.140625" customWidth="1"/>
    <col min="10" max="10" width="9.28515625" customWidth="1"/>
    <col min="11" max="11" width="24.140625" bestFit="1" customWidth="1"/>
  </cols>
  <sheetData>
    <row r="2" spans="2:11">
      <c r="B2" s="5" t="s">
        <v>39</v>
      </c>
      <c r="C2" s="5" t="s">
        <v>40</v>
      </c>
      <c r="D2" s="5" t="s">
        <v>42</v>
      </c>
      <c r="E2" s="5" t="s">
        <v>41</v>
      </c>
      <c r="F2" s="4" t="s">
        <v>37</v>
      </c>
      <c r="G2" s="4" t="s">
        <v>3</v>
      </c>
      <c r="H2" s="4" t="s">
        <v>5</v>
      </c>
      <c r="I2" s="4" t="s">
        <v>6</v>
      </c>
      <c r="J2" s="4" t="s">
        <v>4</v>
      </c>
      <c r="K2" s="4" t="s">
        <v>7</v>
      </c>
    </row>
    <row r="3" spans="2:11">
      <c r="B3" s="6">
        <f>1-(E3/D3)</f>
        <v>0.13461538461538458</v>
      </c>
      <c r="C3">
        <f>D3-E3</f>
        <v>7</v>
      </c>
      <c r="D3">
        <f>J3</f>
        <v>52</v>
      </c>
      <c r="E3" s="7">
        <f>SUMPRODUCT((Tableau1!$A$2:$A$16=Feuil1!F3)*(Tableau1!$F$2:$F$16=Feuil1!I3)*(Tableau1!$D$2:$D$16))</f>
        <v>45</v>
      </c>
      <c r="F3" t="s">
        <v>8</v>
      </c>
      <c r="G3" t="s">
        <v>18</v>
      </c>
      <c r="H3" t="s">
        <v>32</v>
      </c>
      <c r="I3" t="s">
        <v>28</v>
      </c>
      <c r="J3">
        <v>52</v>
      </c>
      <c r="K3" s="1">
        <v>41640</v>
      </c>
    </row>
    <row r="4" spans="2:11">
      <c r="B4" s="6"/>
      <c r="C4">
        <f t="shared" ref="C4:C17" si="0">D4-E4</f>
        <v>-13</v>
      </c>
      <c r="D4">
        <f t="shared" ref="D4:D17" si="1">J4</f>
        <v>112</v>
      </c>
      <c r="E4" s="7">
        <f>SUMPRODUCT((Tableau1!$A$2:$A$16=Feuil1!F4)*(Tableau1!$F$2:$F$16=Feuil1!I4)*(Tableau1!$D$2:$D$16))</f>
        <v>125</v>
      </c>
      <c r="F4" t="s">
        <v>9</v>
      </c>
      <c r="G4" t="s">
        <v>19</v>
      </c>
      <c r="H4" t="s">
        <v>34</v>
      </c>
      <c r="I4" t="s">
        <v>28</v>
      </c>
      <c r="J4">
        <v>112</v>
      </c>
      <c r="K4" s="1">
        <v>41611</v>
      </c>
    </row>
    <row r="5" spans="2:11">
      <c r="B5" s="6"/>
      <c r="C5">
        <f t="shared" si="0"/>
        <v>90</v>
      </c>
      <c r="D5">
        <f t="shared" si="1"/>
        <v>300</v>
      </c>
      <c r="E5" s="7">
        <f>SUMPRODUCT((Tableau1!$A$2:$A$16=Feuil1!F5)*(Tableau1!$F$2:$F$16=Feuil1!I5)*(Tableau1!$D$2:$D$16))</f>
        <v>210</v>
      </c>
      <c r="F5" t="s">
        <v>9</v>
      </c>
      <c r="G5" t="s">
        <v>19</v>
      </c>
      <c r="H5" t="s">
        <v>33</v>
      </c>
      <c r="I5" t="s">
        <v>25</v>
      </c>
      <c r="J5">
        <v>300</v>
      </c>
      <c r="K5" s="1">
        <v>41685</v>
      </c>
    </row>
    <row r="6" spans="2:11">
      <c r="B6" s="6"/>
      <c r="C6">
        <f t="shared" si="0"/>
        <v>37</v>
      </c>
      <c r="D6">
        <f t="shared" si="1"/>
        <v>112</v>
      </c>
      <c r="E6" s="7">
        <f>SUMPRODUCT((Tableau1!$A$2:$A$16=Feuil1!F6)*(Tableau1!$F$2:$F$16=Feuil1!I6)*(Tableau1!$D$2:$D$16))</f>
        <v>75</v>
      </c>
      <c r="F6" t="s">
        <v>9</v>
      </c>
      <c r="G6" t="s">
        <v>19</v>
      </c>
      <c r="H6" t="s">
        <v>33</v>
      </c>
      <c r="I6" t="s">
        <v>31</v>
      </c>
      <c r="J6">
        <v>112</v>
      </c>
      <c r="K6" s="1">
        <v>41639</v>
      </c>
    </row>
    <row r="7" spans="2:11">
      <c r="B7" s="6"/>
      <c r="C7">
        <f t="shared" si="0"/>
        <v>50</v>
      </c>
      <c r="D7">
        <f t="shared" si="1"/>
        <v>210</v>
      </c>
      <c r="E7" s="7">
        <f>SUMPRODUCT((Tableau1!$A$2:$A$16=Feuil1!F7)*(Tableau1!$F$2:$F$16=Feuil1!I7)*(Tableau1!$D$2:$D$16))</f>
        <v>160</v>
      </c>
      <c r="F7" t="s">
        <v>9</v>
      </c>
      <c r="G7" t="s">
        <v>19</v>
      </c>
      <c r="H7" t="s">
        <v>33</v>
      </c>
      <c r="I7" t="s">
        <v>24</v>
      </c>
      <c r="J7">
        <v>210</v>
      </c>
      <c r="K7" s="1">
        <v>41670</v>
      </c>
    </row>
    <row r="8" spans="2:11">
      <c r="B8" s="6"/>
      <c r="C8">
        <f t="shared" si="0"/>
        <v>12</v>
      </c>
      <c r="D8">
        <f t="shared" si="1"/>
        <v>60</v>
      </c>
      <c r="E8" s="7">
        <f>SUMPRODUCT((Tableau1!$A$2:$A$16=Feuil1!F8)*(Tableau1!$F$2:$F$16=Feuil1!I8)*(Tableau1!$D$2:$D$16))</f>
        <v>48</v>
      </c>
      <c r="F8" t="s">
        <v>10</v>
      </c>
      <c r="G8" t="s">
        <v>20</v>
      </c>
      <c r="H8" t="s">
        <v>34</v>
      </c>
      <c r="I8" t="s">
        <v>28</v>
      </c>
      <c r="J8">
        <v>60</v>
      </c>
      <c r="K8" s="1">
        <v>41618</v>
      </c>
    </row>
    <row r="9" spans="2:11">
      <c r="B9" s="6"/>
      <c r="C9">
        <f t="shared" si="0"/>
        <v>2</v>
      </c>
      <c r="D9">
        <f t="shared" si="1"/>
        <v>52</v>
      </c>
      <c r="E9" s="7">
        <f>SUMPRODUCT((Tableau1!$A$2:$A$16=Feuil1!F9)*(Tableau1!$F$2:$F$16=Feuil1!I9)*(Tableau1!$D$2:$D$16))</f>
        <v>50</v>
      </c>
      <c r="F9" t="s">
        <v>10</v>
      </c>
      <c r="G9" t="s">
        <v>20</v>
      </c>
      <c r="H9" t="s">
        <v>34</v>
      </c>
      <c r="I9" t="s">
        <v>25</v>
      </c>
      <c r="J9">
        <v>52</v>
      </c>
      <c r="K9" s="1">
        <v>41729</v>
      </c>
    </row>
    <row r="10" spans="2:11">
      <c r="B10" s="6"/>
      <c r="C10">
        <f t="shared" si="0"/>
        <v>-12</v>
      </c>
      <c r="D10">
        <f t="shared" si="1"/>
        <v>118</v>
      </c>
      <c r="E10" s="7">
        <f>SUMPRODUCT((Tableau1!$A$2:$A$16=Feuil1!F10)*(Tableau1!$F$2:$F$16=Feuil1!I10)*(Tableau1!$D$2:$D$16))</f>
        <v>130</v>
      </c>
      <c r="F10" t="s">
        <v>10</v>
      </c>
      <c r="G10" t="s">
        <v>20</v>
      </c>
      <c r="H10" t="s">
        <v>34</v>
      </c>
      <c r="I10" t="s">
        <v>31</v>
      </c>
      <c r="J10">
        <v>118</v>
      </c>
      <c r="K10" s="1">
        <v>41729</v>
      </c>
    </row>
    <row r="11" spans="2:11">
      <c r="B11" s="6"/>
      <c r="C11">
        <f t="shared" si="0"/>
        <v>40</v>
      </c>
      <c r="D11">
        <f t="shared" si="1"/>
        <v>99</v>
      </c>
      <c r="E11" s="7">
        <f>SUMPRODUCT((Tableau1!$A$2:$A$16=Feuil1!F11)*(Tableau1!$F$2:$F$16=Feuil1!I11)*(Tableau1!$D$2:$D$16))</f>
        <v>59</v>
      </c>
      <c r="F11" t="s">
        <v>11</v>
      </c>
      <c r="G11" t="s">
        <v>21</v>
      </c>
      <c r="H11" t="s">
        <v>35</v>
      </c>
      <c r="I11" t="s">
        <v>28</v>
      </c>
      <c r="J11">
        <v>99</v>
      </c>
      <c r="K11" s="1">
        <v>41820</v>
      </c>
    </row>
    <row r="12" spans="2:11">
      <c r="B12" s="6"/>
      <c r="C12">
        <f t="shared" si="0"/>
        <v>17</v>
      </c>
      <c r="D12">
        <f t="shared" si="1"/>
        <v>62</v>
      </c>
      <c r="E12" s="7">
        <f>SUMPRODUCT((Tableau1!$A$2:$A$16=Feuil1!F12)*(Tableau1!$F$2:$F$16=Feuil1!I12)*(Tableau1!$D$2:$D$16))</f>
        <v>45</v>
      </c>
      <c r="F12" t="s">
        <v>11</v>
      </c>
      <c r="G12" t="s">
        <v>21</v>
      </c>
      <c r="H12" t="s">
        <v>35</v>
      </c>
      <c r="I12" t="s">
        <v>26</v>
      </c>
      <c r="J12">
        <v>62</v>
      </c>
      <c r="K12" s="1">
        <v>41729</v>
      </c>
    </row>
    <row r="13" spans="2:11">
      <c r="B13" s="6"/>
      <c r="C13">
        <f t="shared" si="0"/>
        <v>-14</v>
      </c>
      <c r="D13">
        <f t="shared" si="1"/>
        <v>118</v>
      </c>
      <c r="E13" s="7">
        <f>SUMPRODUCT((Tableau1!$A$2:$A$16=Feuil1!F13)*(Tableau1!$F$2:$F$16=Feuil1!I13)*(Tableau1!$D$2:$D$16))</f>
        <v>132</v>
      </c>
      <c r="F13" t="s">
        <v>11</v>
      </c>
      <c r="G13" t="s">
        <v>21</v>
      </c>
      <c r="H13" t="s">
        <v>35</v>
      </c>
      <c r="I13" t="s">
        <v>30</v>
      </c>
      <c r="J13">
        <v>118</v>
      </c>
      <c r="K13" s="1">
        <v>41611</v>
      </c>
    </row>
    <row r="14" spans="2:11">
      <c r="B14" s="6"/>
      <c r="C14">
        <f t="shared" si="0"/>
        <v>75</v>
      </c>
      <c r="D14">
        <f t="shared" si="1"/>
        <v>75</v>
      </c>
      <c r="E14" s="7">
        <f>SUMPRODUCT((Tableau1!$A$2:$A$16=Feuil1!F14)*(Tableau1!$F$2:$F$16=Feuil1!I14)*(Tableau1!$D$2:$D$16))</f>
        <v>0</v>
      </c>
      <c r="F14" t="s">
        <v>11</v>
      </c>
      <c r="G14" t="s">
        <v>21</v>
      </c>
      <c r="H14" t="s">
        <v>32</v>
      </c>
      <c r="I14" t="s">
        <v>29</v>
      </c>
      <c r="J14">
        <v>75</v>
      </c>
      <c r="K14" s="1">
        <v>42004</v>
      </c>
    </row>
    <row r="15" spans="2:11">
      <c r="B15" s="6"/>
      <c r="C15">
        <f t="shared" si="0"/>
        <v>15</v>
      </c>
      <c r="D15">
        <f t="shared" si="1"/>
        <v>60</v>
      </c>
      <c r="E15" s="7">
        <f>SUMPRODUCT((Tableau1!$A$2:$A$16=Feuil1!F15)*(Tableau1!$F$2:$F$16=Feuil1!I15)*(Tableau1!$D$2:$D$16))</f>
        <v>45</v>
      </c>
      <c r="F15" t="s">
        <v>11</v>
      </c>
      <c r="G15" t="s">
        <v>21</v>
      </c>
      <c r="H15" t="s">
        <v>32</v>
      </c>
      <c r="I15" t="s">
        <v>27</v>
      </c>
      <c r="J15">
        <v>60</v>
      </c>
      <c r="K15" s="1">
        <v>41698</v>
      </c>
    </row>
    <row r="16" spans="2:11">
      <c r="B16" s="6"/>
      <c r="C16">
        <f t="shared" si="0"/>
        <v>15</v>
      </c>
      <c r="D16">
        <f t="shared" si="1"/>
        <v>53</v>
      </c>
      <c r="E16" s="7">
        <f>SUMPRODUCT((Tableau1!$A$2:$A$16=Feuil1!F16)*(Tableau1!$F$2:$F$16=Feuil1!I16)*(Tableau1!$D$2:$D$16))</f>
        <v>38</v>
      </c>
      <c r="F16" t="s">
        <v>12</v>
      </c>
      <c r="G16" t="s">
        <v>22</v>
      </c>
      <c r="H16" t="s">
        <v>35</v>
      </c>
      <c r="I16" t="s">
        <v>28</v>
      </c>
      <c r="J16">
        <v>53</v>
      </c>
      <c r="K16" s="1">
        <v>42004</v>
      </c>
    </row>
    <row r="17" spans="2:11">
      <c r="B17" s="6"/>
      <c r="C17">
        <f t="shared" si="0"/>
        <v>30.519999999999996</v>
      </c>
      <c r="D17">
        <f t="shared" si="1"/>
        <v>118.52</v>
      </c>
      <c r="E17" s="7">
        <f>SUMPRODUCT((Tableau1!$A$2:$A$16=Feuil1!F17)*(Tableau1!$F$2:$F$16=Feuil1!I17)*(Tableau1!$D$2:$D$16))</f>
        <v>88</v>
      </c>
      <c r="F17" t="s">
        <v>36</v>
      </c>
      <c r="G17" t="s">
        <v>18</v>
      </c>
      <c r="H17" t="s">
        <v>32</v>
      </c>
      <c r="I17" t="s">
        <v>23</v>
      </c>
      <c r="J17">
        <v>118.52</v>
      </c>
      <c r="K17" s="1">
        <v>41729</v>
      </c>
    </row>
    <row r="18" spans="2:11">
      <c r="F18" t="s">
        <v>38</v>
      </c>
    </row>
  </sheetData>
  <pageMargins left="0.7" right="0.7" top="0.75" bottom="0.75" header="0.3" footer="0.3"/>
  <pageSetup paperSize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D8" sqref="D8"/>
    </sheetView>
  </sheetViews>
  <sheetFormatPr defaultColWidth="11.42578125" defaultRowHeight="15"/>
  <cols>
    <col min="7" max="7" width="20.5703125" bestFit="1" customWidth="1"/>
  </cols>
  <sheetData>
    <row r="1" spans="1:7">
      <c r="A1" s="2" t="s">
        <v>0</v>
      </c>
      <c r="B1" s="2" t="s">
        <v>3</v>
      </c>
      <c r="C1" s="2" t="s">
        <v>4</v>
      </c>
      <c r="D1" s="2" t="s">
        <v>1</v>
      </c>
      <c r="E1" s="2" t="s">
        <v>5</v>
      </c>
      <c r="F1" s="2" t="s">
        <v>6</v>
      </c>
      <c r="G1" s="2" t="s">
        <v>7</v>
      </c>
    </row>
    <row r="2" spans="1:7">
      <c r="A2" t="s">
        <v>8</v>
      </c>
      <c r="B2" t="s">
        <v>18</v>
      </c>
      <c r="C2">
        <v>52</v>
      </c>
      <c r="D2">
        <v>45</v>
      </c>
      <c r="E2" t="s">
        <v>32</v>
      </c>
      <c r="F2" s="3" t="s">
        <v>28</v>
      </c>
      <c r="G2" s="1">
        <v>41640</v>
      </c>
    </row>
    <row r="3" spans="1:7">
      <c r="A3" t="s">
        <v>9</v>
      </c>
      <c r="B3" t="s">
        <v>19</v>
      </c>
      <c r="C3">
        <v>300</v>
      </c>
      <c r="D3">
        <v>210</v>
      </c>
      <c r="E3" t="s">
        <v>33</v>
      </c>
      <c r="F3" s="3" t="s">
        <v>25</v>
      </c>
      <c r="G3" s="1">
        <v>41685</v>
      </c>
    </row>
    <row r="4" spans="1:7">
      <c r="A4" t="s">
        <v>9</v>
      </c>
      <c r="B4" t="s">
        <v>19</v>
      </c>
      <c r="C4">
        <v>112</v>
      </c>
      <c r="D4">
        <v>125</v>
      </c>
      <c r="E4" t="s">
        <v>34</v>
      </c>
      <c r="F4" s="3" t="s">
        <v>28</v>
      </c>
      <c r="G4" s="1">
        <v>41611</v>
      </c>
    </row>
    <row r="5" spans="1:7">
      <c r="A5" t="s">
        <v>9</v>
      </c>
      <c r="B5" t="s">
        <v>19</v>
      </c>
      <c r="C5">
        <v>112</v>
      </c>
      <c r="D5">
        <v>75</v>
      </c>
      <c r="E5" t="s">
        <v>33</v>
      </c>
      <c r="F5" s="3" t="s">
        <v>31</v>
      </c>
      <c r="G5" s="1">
        <v>41639</v>
      </c>
    </row>
    <row r="6" spans="1:7">
      <c r="A6" t="s">
        <v>9</v>
      </c>
      <c r="B6" t="s">
        <v>19</v>
      </c>
      <c r="C6">
        <v>210</v>
      </c>
      <c r="D6">
        <v>160</v>
      </c>
      <c r="E6" t="s">
        <v>33</v>
      </c>
      <c r="F6" s="3" t="s">
        <v>24</v>
      </c>
      <c r="G6" s="1">
        <v>41670</v>
      </c>
    </row>
    <row r="7" spans="1:7">
      <c r="A7" t="s">
        <v>10</v>
      </c>
      <c r="B7" t="s">
        <v>20</v>
      </c>
      <c r="C7">
        <v>60</v>
      </c>
      <c r="D7">
        <v>48</v>
      </c>
      <c r="E7" t="s">
        <v>34</v>
      </c>
      <c r="F7" s="3" t="s">
        <v>28</v>
      </c>
      <c r="G7" s="1">
        <v>41618</v>
      </c>
    </row>
    <row r="8" spans="1:7">
      <c r="A8" t="s">
        <v>10</v>
      </c>
      <c r="B8" t="s">
        <v>20</v>
      </c>
      <c r="C8">
        <v>52</v>
      </c>
      <c r="D8">
        <v>50</v>
      </c>
      <c r="E8" t="s">
        <v>34</v>
      </c>
      <c r="F8" s="3" t="s">
        <v>25</v>
      </c>
      <c r="G8" s="1">
        <v>41729</v>
      </c>
    </row>
    <row r="9" spans="1:7">
      <c r="A9" t="s">
        <v>10</v>
      </c>
      <c r="B9" t="s">
        <v>20</v>
      </c>
      <c r="C9">
        <v>118</v>
      </c>
      <c r="D9">
        <v>130</v>
      </c>
      <c r="E9" t="s">
        <v>34</v>
      </c>
      <c r="F9" s="3" t="s">
        <v>31</v>
      </c>
      <c r="G9" s="1">
        <v>41729</v>
      </c>
    </row>
    <row r="10" spans="1:7">
      <c r="A10" t="s">
        <v>11</v>
      </c>
      <c r="B10" t="s">
        <v>21</v>
      </c>
      <c r="C10">
        <v>99</v>
      </c>
      <c r="D10">
        <v>59</v>
      </c>
      <c r="E10" t="s">
        <v>35</v>
      </c>
      <c r="F10" s="3" t="s">
        <v>28</v>
      </c>
      <c r="G10" s="1">
        <v>41820</v>
      </c>
    </row>
    <row r="11" spans="1:7">
      <c r="A11" t="s">
        <v>11</v>
      </c>
      <c r="B11" t="s">
        <v>21</v>
      </c>
      <c r="C11">
        <v>75</v>
      </c>
      <c r="D11">
        <v>0</v>
      </c>
      <c r="E11" t="s">
        <v>32</v>
      </c>
      <c r="F11" s="3" t="s">
        <v>29</v>
      </c>
      <c r="G11" s="1">
        <v>42004</v>
      </c>
    </row>
    <row r="12" spans="1:7">
      <c r="A12" t="s">
        <v>11</v>
      </c>
      <c r="B12" t="s">
        <v>21</v>
      </c>
      <c r="C12">
        <v>62</v>
      </c>
      <c r="D12">
        <v>45</v>
      </c>
      <c r="E12" t="s">
        <v>35</v>
      </c>
      <c r="F12" s="3" t="s">
        <v>26</v>
      </c>
      <c r="G12" s="1">
        <v>41729</v>
      </c>
    </row>
    <row r="13" spans="1:7">
      <c r="A13" t="s">
        <v>11</v>
      </c>
      <c r="B13" t="s">
        <v>21</v>
      </c>
      <c r="C13">
        <v>60</v>
      </c>
      <c r="D13">
        <v>45</v>
      </c>
      <c r="E13" t="s">
        <v>32</v>
      </c>
      <c r="F13" s="3" t="s">
        <v>27</v>
      </c>
      <c r="G13" s="1">
        <v>41698</v>
      </c>
    </row>
    <row r="14" spans="1:7">
      <c r="A14" t="s">
        <v>11</v>
      </c>
      <c r="B14" t="s">
        <v>21</v>
      </c>
      <c r="C14">
        <v>118</v>
      </c>
      <c r="D14">
        <v>132</v>
      </c>
      <c r="E14" t="s">
        <v>35</v>
      </c>
      <c r="F14" s="3" t="s">
        <v>30</v>
      </c>
      <c r="G14" s="1">
        <v>41611</v>
      </c>
    </row>
    <row r="15" spans="1:7">
      <c r="A15" t="s">
        <v>12</v>
      </c>
      <c r="B15" t="s">
        <v>22</v>
      </c>
      <c r="C15">
        <v>53</v>
      </c>
      <c r="D15">
        <v>38</v>
      </c>
      <c r="E15" t="s">
        <v>35</v>
      </c>
      <c r="F15" s="3" t="s">
        <v>28</v>
      </c>
      <c r="G15" s="1">
        <v>42004</v>
      </c>
    </row>
    <row r="16" spans="1:7">
      <c r="A16" t="s">
        <v>36</v>
      </c>
      <c r="B16" t="s">
        <v>18</v>
      </c>
      <c r="C16">
        <v>118.52</v>
      </c>
      <c r="D16">
        <v>88</v>
      </c>
      <c r="E16" t="s">
        <v>32</v>
      </c>
      <c r="F16" s="3" t="s">
        <v>23</v>
      </c>
      <c r="G16" s="1">
        <v>41729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D2" sqref="D2:D16"/>
    </sheetView>
  </sheetViews>
  <sheetFormatPr defaultColWidth="11.42578125" defaultRowHeight="15"/>
  <cols>
    <col min="2" max="2" width="12.28515625" bestFit="1" customWidth="1"/>
    <col min="7" max="7" width="20.5703125" bestFit="1" customWidth="1"/>
  </cols>
  <sheetData>
    <row r="1" spans="1:7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</row>
    <row r="2" spans="1:7">
      <c r="A2" t="s">
        <v>8</v>
      </c>
      <c r="B2" t="s">
        <v>13</v>
      </c>
      <c r="C2" t="s">
        <v>18</v>
      </c>
      <c r="D2">
        <v>52</v>
      </c>
      <c r="E2" t="s">
        <v>32</v>
      </c>
      <c r="F2" s="3" t="s">
        <v>28</v>
      </c>
      <c r="G2" s="1">
        <v>41640</v>
      </c>
    </row>
    <row r="3" spans="1:7">
      <c r="A3" t="s">
        <v>9</v>
      </c>
      <c r="B3" t="s">
        <v>14</v>
      </c>
      <c r="C3" t="s">
        <v>19</v>
      </c>
      <c r="D3">
        <v>300</v>
      </c>
      <c r="E3" t="s">
        <v>33</v>
      </c>
      <c r="F3" s="3" t="s">
        <v>25</v>
      </c>
      <c r="G3" s="1">
        <v>41685</v>
      </c>
    </row>
    <row r="4" spans="1:7">
      <c r="A4" t="s">
        <v>9</v>
      </c>
      <c r="B4" t="s">
        <v>14</v>
      </c>
      <c r="C4" t="s">
        <v>19</v>
      </c>
      <c r="D4">
        <v>112</v>
      </c>
      <c r="E4" t="s">
        <v>34</v>
      </c>
      <c r="F4" s="3" t="s">
        <v>28</v>
      </c>
      <c r="G4" s="1">
        <v>41611</v>
      </c>
    </row>
    <row r="5" spans="1:7">
      <c r="A5" t="s">
        <v>9</v>
      </c>
      <c r="B5" t="s">
        <v>14</v>
      </c>
      <c r="C5" t="s">
        <v>19</v>
      </c>
      <c r="D5">
        <v>112</v>
      </c>
      <c r="E5" t="s">
        <v>33</v>
      </c>
      <c r="F5" s="3" t="s">
        <v>31</v>
      </c>
      <c r="G5" s="1">
        <v>41639</v>
      </c>
    </row>
    <row r="6" spans="1:7">
      <c r="A6" t="s">
        <v>9</v>
      </c>
      <c r="B6" t="s">
        <v>14</v>
      </c>
      <c r="C6" t="s">
        <v>19</v>
      </c>
      <c r="D6">
        <v>210</v>
      </c>
      <c r="E6" t="s">
        <v>33</v>
      </c>
      <c r="F6" s="3" t="s">
        <v>24</v>
      </c>
      <c r="G6" s="1">
        <v>41670</v>
      </c>
    </row>
    <row r="7" spans="1:7">
      <c r="A7" t="s">
        <v>10</v>
      </c>
      <c r="B7" t="s">
        <v>15</v>
      </c>
      <c r="C7" t="s">
        <v>20</v>
      </c>
      <c r="D7">
        <v>60</v>
      </c>
      <c r="E7" t="s">
        <v>34</v>
      </c>
      <c r="F7" s="3" t="s">
        <v>28</v>
      </c>
      <c r="G7" s="1">
        <v>41618</v>
      </c>
    </row>
    <row r="8" spans="1:7">
      <c r="A8" t="s">
        <v>10</v>
      </c>
      <c r="B8" t="s">
        <v>15</v>
      </c>
      <c r="C8" t="s">
        <v>20</v>
      </c>
      <c r="D8">
        <v>52</v>
      </c>
      <c r="E8" t="s">
        <v>34</v>
      </c>
      <c r="F8" s="3" t="s">
        <v>25</v>
      </c>
      <c r="G8" s="1">
        <v>41729</v>
      </c>
    </row>
    <row r="9" spans="1:7">
      <c r="A9" t="s">
        <v>10</v>
      </c>
      <c r="B9" t="s">
        <v>15</v>
      </c>
      <c r="C9" t="s">
        <v>20</v>
      </c>
      <c r="D9">
        <v>118</v>
      </c>
      <c r="E9" t="s">
        <v>34</v>
      </c>
      <c r="F9" s="3" t="s">
        <v>31</v>
      </c>
      <c r="G9" s="1">
        <v>41729</v>
      </c>
    </row>
    <row r="10" spans="1:7">
      <c r="A10" t="s">
        <v>11</v>
      </c>
      <c r="B10" t="s">
        <v>16</v>
      </c>
      <c r="C10" t="s">
        <v>21</v>
      </c>
      <c r="D10">
        <v>99</v>
      </c>
      <c r="E10" t="s">
        <v>35</v>
      </c>
      <c r="F10" s="3" t="s">
        <v>28</v>
      </c>
      <c r="G10" s="1">
        <v>41820</v>
      </c>
    </row>
    <row r="11" spans="1:7">
      <c r="A11" t="s">
        <v>11</v>
      </c>
      <c r="B11" t="s">
        <v>16</v>
      </c>
      <c r="C11" t="s">
        <v>21</v>
      </c>
      <c r="D11">
        <v>75</v>
      </c>
      <c r="E11" t="s">
        <v>32</v>
      </c>
      <c r="F11" s="3" t="s">
        <v>29</v>
      </c>
      <c r="G11" s="1">
        <v>42004</v>
      </c>
    </row>
    <row r="12" spans="1:7">
      <c r="A12" t="s">
        <v>11</v>
      </c>
      <c r="B12" t="s">
        <v>16</v>
      </c>
      <c r="C12" t="s">
        <v>21</v>
      </c>
      <c r="D12">
        <v>62</v>
      </c>
      <c r="E12" t="s">
        <v>35</v>
      </c>
      <c r="F12" s="3" t="s">
        <v>26</v>
      </c>
      <c r="G12" s="1">
        <v>41729</v>
      </c>
    </row>
    <row r="13" spans="1:7">
      <c r="A13" t="s">
        <v>11</v>
      </c>
      <c r="B13" t="s">
        <v>16</v>
      </c>
      <c r="C13" t="s">
        <v>21</v>
      </c>
      <c r="D13">
        <v>60</v>
      </c>
      <c r="E13" t="s">
        <v>32</v>
      </c>
      <c r="F13" s="3" t="s">
        <v>27</v>
      </c>
      <c r="G13" s="1">
        <v>41698</v>
      </c>
    </row>
    <row r="14" spans="1:7">
      <c r="A14" t="s">
        <v>11</v>
      </c>
      <c r="B14" t="s">
        <v>16</v>
      </c>
      <c r="C14" t="s">
        <v>21</v>
      </c>
      <c r="D14">
        <v>118</v>
      </c>
      <c r="E14" t="s">
        <v>35</v>
      </c>
      <c r="F14" s="3" t="s">
        <v>30</v>
      </c>
      <c r="G14" s="1">
        <v>41611</v>
      </c>
    </row>
    <row r="15" spans="1:7">
      <c r="A15" t="s">
        <v>12</v>
      </c>
      <c r="B15" t="s">
        <v>17</v>
      </c>
      <c r="C15" t="s">
        <v>22</v>
      </c>
      <c r="D15">
        <v>53</v>
      </c>
      <c r="E15" t="s">
        <v>35</v>
      </c>
      <c r="F15" s="3" t="s">
        <v>28</v>
      </c>
      <c r="G15" s="1">
        <v>42004</v>
      </c>
    </row>
    <row r="16" spans="1:7">
      <c r="A16" t="s">
        <v>36</v>
      </c>
      <c r="B16" t="s">
        <v>13</v>
      </c>
      <c r="C16" t="s">
        <v>18</v>
      </c>
      <c r="D16">
        <v>118.52</v>
      </c>
      <c r="E16" t="s">
        <v>32</v>
      </c>
      <c r="F16" s="3" t="s">
        <v>23</v>
      </c>
      <c r="G16" s="1">
        <v>41729</v>
      </c>
    </row>
  </sheetData>
  <sortState ref="A2:G16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Tableau1</vt:lpstr>
      <vt:lpstr>Tableau2</vt:lpstr>
    </vt:vector>
  </TitlesOfParts>
  <Company>BULL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RIGOULAY-F</dc:creator>
  <cp:lastModifiedBy>AMaffei</cp:lastModifiedBy>
  <dcterms:created xsi:type="dcterms:W3CDTF">2014-02-11T15:26:42Z</dcterms:created>
  <dcterms:modified xsi:type="dcterms:W3CDTF">2014-02-12T10:31:00Z</dcterms:modified>
</cp:coreProperties>
</file>