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18735" windowHeight="11955"/>
  </bookViews>
  <sheets>
    <sheet name="Feuil1" sheetId="1" r:id="rId1"/>
    <sheet name="Feuil2" sheetId="2" r:id="rId2"/>
    <sheet name="Feuil3" sheetId="3" r:id="rId3"/>
  </sheets>
  <calcPr calcId="125725"/>
</workbook>
</file>

<file path=xl/calcChain.xml><?xml version="1.0" encoding="utf-8"?>
<calcChain xmlns="http://schemas.openxmlformats.org/spreadsheetml/2006/main">
  <c r="AS138" i="1"/>
  <c r="AC97"/>
  <c r="AC4"/>
  <c r="AC5"/>
  <c r="AC6"/>
  <c r="AC7"/>
  <c r="AC8"/>
  <c r="AC9"/>
  <c r="AC10"/>
  <c r="AC11"/>
  <c r="AC12"/>
  <c r="AC13"/>
  <c r="AC14"/>
  <c r="AC15"/>
  <c r="AC16"/>
  <c r="AC17"/>
  <c r="AC18"/>
  <c r="AC19"/>
  <c r="AC20"/>
  <c r="AC21"/>
  <c r="AC22"/>
  <c r="AC23"/>
  <c r="AC24"/>
  <c r="AC25"/>
  <c r="AC26"/>
  <c r="AC27"/>
  <c r="AC28"/>
  <c r="AC29"/>
  <c r="AC30"/>
  <c r="AC31"/>
  <c r="AC32"/>
  <c r="AC33"/>
  <c r="AC34"/>
  <c r="AC35"/>
  <c r="AC36"/>
  <c r="AC37"/>
  <c r="AC38"/>
  <c r="AC39"/>
  <c r="AC40"/>
  <c r="AC41"/>
  <c r="AC42"/>
  <c r="AC43"/>
  <c r="AC44"/>
  <c r="AC45"/>
  <c r="AC46"/>
  <c r="AC47"/>
  <c r="AC48"/>
  <c r="AC49"/>
  <c r="AC50"/>
  <c r="AC51"/>
  <c r="AC52"/>
  <c r="AC53"/>
  <c r="AC54"/>
  <c r="AC55"/>
  <c r="AC56"/>
  <c r="AC57"/>
  <c r="AC58"/>
  <c r="AC59"/>
  <c r="AC60"/>
  <c r="AC61"/>
  <c r="AC62"/>
  <c r="AC63"/>
  <c r="AC64"/>
  <c r="AC65"/>
  <c r="AC66"/>
  <c r="AC67"/>
  <c r="AC68"/>
  <c r="AC69"/>
  <c r="AC70"/>
  <c r="AC71"/>
  <c r="AC72"/>
  <c r="AC73"/>
  <c r="AC74"/>
  <c r="AC75"/>
  <c r="AC76"/>
  <c r="AC77"/>
  <c r="AC78"/>
  <c r="AC79"/>
  <c r="AC80"/>
  <c r="AC81"/>
  <c r="AC82"/>
  <c r="AC83"/>
  <c r="AC84"/>
  <c r="AC85"/>
  <c r="AC86"/>
  <c r="AC87"/>
  <c r="AC88"/>
  <c r="AC89"/>
  <c r="AC90"/>
  <c r="AC91"/>
  <c r="AC92"/>
  <c r="AC93"/>
  <c r="AC94"/>
  <c r="AC95"/>
  <c r="AC96"/>
  <c r="AS45"/>
  <c r="AS46"/>
  <c r="AS47"/>
  <c r="AS48"/>
  <c r="AS49"/>
  <c r="AS50"/>
  <c r="AS51"/>
  <c r="AS52"/>
  <c r="AS53"/>
  <c r="AS54"/>
  <c r="AS55"/>
  <c r="AS56"/>
  <c r="AS57"/>
  <c r="AS58"/>
  <c r="AS59"/>
  <c r="AS60"/>
  <c r="AS61"/>
  <c r="AS62"/>
  <c r="AS63"/>
  <c r="AS64"/>
  <c r="AS65"/>
  <c r="AS66"/>
  <c r="AS67"/>
  <c r="AS68"/>
  <c r="AS69"/>
  <c r="AS70"/>
  <c r="AS71"/>
  <c r="AS72"/>
  <c r="AS73"/>
  <c r="AS74"/>
  <c r="AS75"/>
  <c r="AS76"/>
  <c r="AS77"/>
  <c r="AS78"/>
  <c r="AS79"/>
  <c r="AS80"/>
  <c r="AS81"/>
  <c r="AS82"/>
  <c r="AS83"/>
  <c r="AS84"/>
  <c r="AS85"/>
  <c r="AS86"/>
  <c r="AS87"/>
  <c r="AS88"/>
  <c r="AS89"/>
  <c r="AS90"/>
  <c r="AS91"/>
  <c r="AS92"/>
  <c r="AS93"/>
  <c r="AS94"/>
  <c r="AS95"/>
  <c r="AS96"/>
  <c r="AS97"/>
  <c r="AS98"/>
  <c r="AS99"/>
  <c r="AS100"/>
  <c r="AS101"/>
  <c r="AS102"/>
  <c r="AS103"/>
  <c r="AS104"/>
  <c r="AS105"/>
  <c r="AS106"/>
  <c r="AS107"/>
  <c r="AS108"/>
  <c r="AS109"/>
  <c r="AS110"/>
  <c r="AS111"/>
  <c r="AS112"/>
  <c r="AS113"/>
  <c r="AS114"/>
  <c r="AS115"/>
  <c r="AS116"/>
  <c r="AS117"/>
  <c r="AS118"/>
  <c r="AS119"/>
  <c r="AS120"/>
  <c r="AS121"/>
  <c r="AS122"/>
  <c r="AS123"/>
  <c r="AS124"/>
  <c r="AS125"/>
  <c r="AS126"/>
  <c r="AS127"/>
  <c r="AS128"/>
  <c r="AS129"/>
  <c r="AS130"/>
  <c r="AS131"/>
  <c r="AS132"/>
  <c r="AS133"/>
  <c r="AS134"/>
  <c r="AS135"/>
  <c r="AS136"/>
  <c r="AS137"/>
  <c r="AS44"/>
  <c r="AC3"/>
  <c r="I3" l="1"/>
  <c r="J3" s="1"/>
  <c r="I96"/>
  <c r="J96" s="1"/>
  <c r="I95"/>
  <c r="J95" s="1"/>
  <c r="I94"/>
  <c r="J94" s="1"/>
  <c r="I93"/>
  <c r="J93" s="1"/>
  <c r="I92"/>
  <c r="J92" s="1"/>
  <c r="I91"/>
  <c r="J91" s="1"/>
  <c r="I90"/>
  <c r="J90" s="1"/>
  <c r="I89"/>
  <c r="J89" s="1"/>
  <c r="I88"/>
  <c r="J88" s="1"/>
  <c r="I87"/>
  <c r="J87" s="1"/>
  <c r="I86"/>
  <c r="J86" s="1"/>
  <c r="I85"/>
  <c r="J85" s="1"/>
  <c r="I84"/>
  <c r="J84" s="1"/>
  <c r="I83"/>
  <c r="J83" s="1"/>
  <c r="I82"/>
  <c r="J82" s="1"/>
  <c r="I81"/>
  <c r="J81" s="1"/>
  <c r="I80"/>
  <c r="J80" s="1"/>
  <c r="I79"/>
  <c r="J79" s="1"/>
  <c r="I78"/>
  <c r="J78" s="1"/>
  <c r="I77"/>
  <c r="J77" s="1"/>
  <c r="I76"/>
  <c r="J76" s="1"/>
  <c r="I75"/>
  <c r="J75" s="1"/>
  <c r="I74"/>
  <c r="J74" s="1"/>
  <c r="I73"/>
  <c r="J73" s="1"/>
  <c r="I72"/>
  <c r="J72" s="1"/>
  <c r="I71"/>
  <c r="J71" s="1"/>
  <c r="I70"/>
  <c r="J70" s="1"/>
  <c r="I69"/>
  <c r="J69" s="1"/>
  <c r="I68"/>
  <c r="J68" s="1"/>
  <c r="I67"/>
  <c r="J67" s="1"/>
  <c r="I66"/>
  <c r="J66" s="1"/>
  <c r="I65"/>
  <c r="J65" s="1"/>
  <c r="I64"/>
  <c r="J64" s="1"/>
  <c r="I63"/>
  <c r="J63" s="1"/>
  <c r="I62"/>
  <c r="J62" s="1"/>
  <c r="I61"/>
  <c r="J61" s="1"/>
  <c r="I60"/>
  <c r="J60" s="1"/>
  <c r="I59"/>
  <c r="J59" s="1"/>
  <c r="I58"/>
  <c r="J58" s="1"/>
  <c r="I57"/>
  <c r="J57" s="1"/>
  <c r="I56"/>
  <c r="J56" s="1"/>
  <c r="I55"/>
  <c r="J55" s="1"/>
  <c r="I54"/>
  <c r="J54" s="1"/>
  <c r="I53"/>
  <c r="J53" s="1"/>
  <c r="I52"/>
  <c r="J52" s="1"/>
  <c r="I51"/>
  <c r="J51" s="1"/>
  <c r="I50"/>
  <c r="J50" s="1"/>
  <c r="I49"/>
  <c r="J49" s="1"/>
  <c r="I48"/>
  <c r="J48" s="1"/>
  <c r="I47"/>
  <c r="J47" s="1"/>
  <c r="I46"/>
  <c r="J46" s="1"/>
  <c r="I45"/>
  <c r="J45" s="1"/>
  <c r="I44"/>
  <c r="J44" s="1"/>
  <c r="I43"/>
  <c r="J43" s="1"/>
  <c r="I42"/>
  <c r="J42" s="1"/>
  <c r="I41"/>
  <c r="J41" s="1"/>
  <c r="I40"/>
  <c r="J40" s="1"/>
  <c r="I39"/>
  <c r="J39" s="1"/>
  <c r="I38"/>
  <c r="J38" s="1"/>
  <c r="I37"/>
  <c r="J37" s="1"/>
  <c r="I36"/>
  <c r="J36" s="1"/>
  <c r="I35"/>
  <c r="J35" s="1"/>
  <c r="I34"/>
  <c r="J34" s="1"/>
  <c r="I33"/>
  <c r="J33" s="1"/>
  <c r="I32"/>
  <c r="J32" s="1"/>
  <c r="I31"/>
  <c r="J31" s="1"/>
  <c r="I30"/>
  <c r="J30" s="1"/>
  <c r="I29"/>
  <c r="J29" s="1"/>
  <c r="I28"/>
  <c r="J28" s="1"/>
  <c r="I27"/>
  <c r="J27" s="1"/>
  <c r="I26"/>
  <c r="J26" s="1"/>
  <c r="I25"/>
  <c r="J25" s="1"/>
  <c r="I24"/>
  <c r="J24" s="1"/>
  <c r="I23"/>
  <c r="J23" s="1"/>
  <c r="I22"/>
  <c r="J22" s="1"/>
  <c r="I21"/>
  <c r="J21" s="1"/>
  <c r="I20"/>
  <c r="J20" s="1"/>
  <c r="I19"/>
  <c r="J19" s="1"/>
  <c r="I18"/>
  <c r="J18" s="1"/>
  <c r="I17"/>
  <c r="J17" s="1"/>
  <c r="I16"/>
  <c r="J16" s="1"/>
  <c r="I15"/>
  <c r="J15" s="1"/>
  <c r="I14"/>
  <c r="J14" s="1"/>
  <c r="I13"/>
  <c r="J13" s="1"/>
  <c r="I12"/>
  <c r="J12" s="1"/>
  <c r="I11"/>
  <c r="J11" s="1"/>
  <c r="I10"/>
  <c r="J10" s="1"/>
  <c r="I9"/>
  <c r="J9" s="1"/>
  <c r="I8"/>
  <c r="J8" s="1"/>
  <c r="I7"/>
  <c r="J7" s="1"/>
  <c r="I6"/>
  <c r="J6" s="1"/>
  <c r="I5"/>
  <c r="J5" s="1"/>
  <c r="I4"/>
  <c r="J4" s="1"/>
  <c r="I97"/>
  <c r="J97" s="1"/>
  <c r="G3"/>
  <c r="H3" s="1"/>
  <c r="G96"/>
  <c r="H96" s="1"/>
  <c r="G95"/>
  <c r="H95" s="1"/>
  <c r="G94"/>
  <c r="H94" s="1"/>
  <c r="G93"/>
  <c r="H93" s="1"/>
  <c r="G92"/>
  <c r="H92" s="1"/>
  <c r="G91"/>
  <c r="H91" s="1"/>
  <c r="G90"/>
  <c r="H90" s="1"/>
  <c r="G89"/>
  <c r="H89" s="1"/>
  <c r="G88"/>
  <c r="H88" s="1"/>
  <c r="G87"/>
  <c r="H87" s="1"/>
  <c r="G86"/>
  <c r="H86" s="1"/>
  <c r="G85"/>
  <c r="H85" s="1"/>
  <c r="G84"/>
  <c r="H84" s="1"/>
  <c r="G83"/>
  <c r="H83" s="1"/>
  <c r="G82"/>
  <c r="H82" s="1"/>
  <c r="G81"/>
  <c r="H81" s="1"/>
  <c r="G80"/>
  <c r="H80" s="1"/>
  <c r="G79"/>
  <c r="H79" s="1"/>
  <c r="G78"/>
  <c r="H78" s="1"/>
  <c r="G77"/>
  <c r="H77" s="1"/>
  <c r="G76"/>
  <c r="H76" s="1"/>
  <c r="G75"/>
  <c r="H75" s="1"/>
  <c r="G74"/>
  <c r="H74" s="1"/>
  <c r="G73"/>
  <c r="H73" s="1"/>
  <c r="G72"/>
  <c r="H72" s="1"/>
  <c r="G71"/>
  <c r="H71" s="1"/>
  <c r="G70"/>
  <c r="H70" s="1"/>
  <c r="G69"/>
  <c r="H69" s="1"/>
  <c r="G68"/>
  <c r="H68" s="1"/>
  <c r="G67"/>
  <c r="H67" s="1"/>
  <c r="G66"/>
  <c r="H66" s="1"/>
  <c r="G65"/>
  <c r="H65" s="1"/>
  <c r="G64"/>
  <c r="H64" s="1"/>
  <c r="G63"/>
  <c r="H63" s="1"/>
  <c r="G62"/>
  <c r="H62" s="1"/>
  <c r="G61"/>
  <c r="H61" s="1"/>
  <c r="G60"/>
  <c r="H60" s="1"/>
  <c r="G59"/>
  <c r="H59" s="1"/>
  <c r="G58"/>
  <c r="H58" s="1"/>
  <c r="G57"/>
  <c r="H57" s="1"/>
  <c r="G56"/>
  <c r="H56" s="1"/>
  <c r="G55"/>
  <c r="H55" s="1"/>
  <c r="G54"/>
  <c r="H54" s="1"/>
  <c r="G53"/>
  <c r="H53" s="1"/>
  <c r="G52"/>
  <c r="H52" s="1"/>
  <c r="G51"/>
  <c r="H51" s="1"/>
  <c r="G50"/>
  <c r="H50" s="1"/>
  <c r="G49"/>
  <c r="H49" s="1"/>
  <c r="G48"/>
  <c r="H48" s="1"/>
  <c r="G47"/>
  <c r="H47" s="1"/>
  <c r="G46"/>
  <c r="H46" s="1"/>
  <c r="G45"/>
  <c r="H45" s="1"/>
  <c r="G44"/>
  <c r="H44" s="1"/>
  <c r="G43"/>
  <c r="H43" s="1"/>
  <c r="G42"/>
  <c r="H42" s="1"/>
  <c r="G41"/>
  <c r="H41" s="1"/>
  <c r="G40"/>
  <c r="H40" s="1"/>
  <c r="G39"/>
  <c r="H39" s="1"/>
  <c r="G38"/>
  <c r="H38" s="1"/>
  <c r="G37"/>
  <c r="H37" s="1"/>
  <c r="G36"/>
  <c r="H36" s="1"/>
  <c r="G35"/>
  <c r="H35" s="1"/>
  <c r="G34"/>
  <c r="H34" s="1"/>
  <c r="G33"/>
  <c r="H33" s="1"/>
  <c r="G32"/>
  <c r="H32" s="1"/>
  <c r="G31"/>
  <c r="H31" s="1"/>
  <c r="G30"/>
  <c r="H30" s="1"/>
  <c r="G29"/>
  <c r="H29" s="1"/>
  <c r="G28"/>
  <c r="H28" s="1"/>
  <c r="G27"/>
  <c r="H27" s="1"/>
  <c r="G26"/>
  <c r="H26" s="1"/>
  <c r="G25"/>
  <c r="H25" s="1"/>
  <c r="G24"/>
  <c r="H24" s="1"/>
  <c r="G23"/>
  <c r="H23" s="1"/>
  <c r="G22"/>
  <c r="H22" s="1"/>
  <c r="G21"/>
  <c r="H21" s="1"/>
  <c r="G20"/>
  <c r="H20" s="1"/>
  <c r="G19"/>
  <c r="H19" s="1"/>
  <c r="G18"/>
  <c r="H18" s="1"/>
  <c r="G17"/>
  <c r="H17" s="1"/>
  <c r="G16"/>
  <c r="H16" s="1"/>
  <c r="G15"/>
  <c r="H15" s="1"/>
  <c r="G14"/>
  <c r="H14" s="1"/>
  <c r="G13"/>
  <c r="H13" s="1"/>
  <c r="G12"/>
  <c r="H12" s="1"/>
  <c r="G11"/>
  <c r="H11" s="1"/>
  <c r="G10"/>
  <c r="H10" s="1"/>
  <c r="G9"/>
  <c r="H9" s="1"/>
  <c r="G8"/>
  <c r="H8" s="1"/>
  <c r="G7"/>
  <c r="H7" s="1"/>
  <c r="G6"/>
  <c r="H6" s="1"/>
  <c r="G5"/>
  <c r="H5" s="1"/>
  <c r="G4"/>
  <c r="H4" s="1"/>
  <c r="G97"/>
  <c r="H97" s="1"/>
  <c r="E3"/>
  <c r="F3" s="1"/>
  <c r="E96"/>
  <c r="F96" s="1"/>
  <c r="E95"/>
  <c r="F95" s="1"/>
  <c r="E94"/>
  <c r="F94" s="1"/>
  <c r="E93"/>
  <c r="F93" s="1"/>
  <c r="E92"/>
  <c r="F92" s="1"/>
  <c r="E91"/>
  <c r="F91" s="1"/>
  <c r="E90"/>
  <c r="F90" s="1"/>
  <c r="E89"/>
  <c r="F89" s="1"/>
  <c r="E88"/>
  <c r="F88" s="1"/>
  <c r="E87"/>
  <c r="F87" s="1"/>
  <c r="E86"/>
  <c r="F86" s="1"/>
  <c r="E85"/>
  <c r="F85" s="1"/>
  <c r="E84"/>
  <c r="F84" s="1"/>
  <c r="E83"/>
  <c r="F83" s="1"/>
  <c r="E82"/>
  <c r="F82" s="1"/>
  <c r="E81"/>
  <c r="F81" s="1"/>
  <c r="E80"/>
  <c r="F80" s="1"/>
  <c r="E79"/>
  <c r="F79" s="1"/>
  <c r="E78"/>
  <c r="F78" s="1"/>
  <c r="E77"/>
  <c r="F77" s="1"/>
  <c r="E76"/>
  <c r="F76" s="1"/>
  <c r="E75"/>
  <c r="F75" s="1"/>
  <c r="E74"/>
  <c r="F74" s="1"/>
  <c r="E73"/>
  <c r="F73" s="1"/>
  <c r="E72"/>
  <c r="F72" s="1"/>
  <c r="E71"/>
  <c r="F71" s="1"/>
  <c r="E70"/>
  <c r="F70" s="1"/>
  <c r="E69"/>
  <c r="F69" s="1"/>
  <c r="E68"/>
  <c r="F68" s="1"/>
  <c r="E67"/>
  <c r="F67" s="1"/>
  <c r="E66"/>
  <c r="F66" s="1"/>
  <c r="E65"/>
  <c r="F65" s="1"/>
  <c r="E64"/>
  <c r="F64" s="1"/>
  <c r="E63"/>
  <c r="F63" s="1"/>
  <c r="E62"/>
  <c r="F62" s="1"/>
  <c r="E61"/>
  <c r="F61" s="1"/>
  <c r="E60"/>
  <c r="F60" s="1"/>
  <c r="E59"/>
  <c r="F59" s="1"/>
  <c r="E58"/>
  <c r="F58" s="1"/>
  <c r="E57"/>
  <c r="F57" s="1"/>
  <c r="E56"/>
  <c r="F56" s="1"/>
  <c r="E55"/>
  <c r="F55" s="1"/>
  <c r="E54"/>
  <c r="F54" s="1"/>
  <c r="E53"/>
  <c r="F53" s="1"/>
  <c r="E52"/>
  <c r="F52" s="1"/>
  <c r="E51"/>
  <c r="F51" s="1"/>
  <c r="E50"/>
  <c r="F50" s="1"/>
  <c r="E49"/>
  <c r="F49" s="1"/>
  <c r="E48"/>
  <c r="F48" s="1"/>
  <c r="E47"/>
  <c r="F47" s="1"/>
  <c r="E46"/>
  <c r="F46" s="1"/>
  <c r="E45"/>
  <c r="F45" s="1"/>
  <c r="E44"/>
  <c r="F44" s="1"/>
  <c r="E43"/>
  <c r="F43" s="1"/>
  <c r="E42"/>
  <c r="F42" s="1"/>
  <c r="E41"/>
  <c r="F41" s="1"/>
  <c r="E40"/>
  <c r="F40" s="1"/>
  <c r="E39"/>
  <c r="F39" s="1"/>
  <c r="E38"/>
  <c r="F38" s="1"/>
  <c r="E37"/>
  <c r="F37" s="1"/>
  <c r="E36"/>
  <c r="F36" s="1"/>
  <c r="E35"/>
  <c r="F35" s="1"/>
  <c r="E34"/>
  <c r="F34" s="1"/>
  <c r="E33"/>
  <c r="F33" s="1"/>
  <c r="E32"/>
  <c r="F32" s="1"/>
  <c r="E31"/>
  <c r="F31" s="1"/>
  <c r="E30"/>
  <c r="F30" s="1"/>
  <c r="E29"/>
  <c r="F29" s="1"/>
  <c r="E28"/>
  <c r="F28" s="1"/>
  <c r="E27"/>
  <c r="F27" s="1"/>
  <c r="E26"/>
  <c r="F26" s="1"/>
  <c r="E25"/>
  <c r="F25" s="1"/>
  <c r="E24"/>
  <c r="F24" s="1"/>
  <c r="E23"/>
  <c r="F23" s="1"/>
  <c r="E22"/>
  <c r="F22" s="1"/>
  <c r="E21"/>
  <c r="F21" s="1"/>
  <c r="E20"/>
  <c r="F20" s="1"/>
  <c r="E19"/>
  <c r="F19" s="1"/>
  <c r="E18"/>
  <c r="F18" s="1"/>
  <c r="E17"/>
  <c r="F17" s="1"/>
  <c r="E16"/>
  <c r="F16" s="1"/>
  <c r="E15"/>
  <c r="F15" s="1"/>
  <c r="E14"/>
  <c r="F14" s="1"/>
  <c r="E13"/>
  <c r="F13" s="1"/>
  <c r="E12"/>
  <c r="F12" s="1"/>
  <c r="E11"/>
  <c r="F11" s="1"/>
  <c r="E10"/>
  <c r="F10" s="1"/>
  <c r="E9"/>
  <c r="F9" s="1"/>
  <c r="E8"/>
  <c r="F8" s="1"/>
  <c r="E7"/>
  <c r="F7" s="1"/>
  <c r="E6"/>
  <c r="F6" s="1"/>
  <c r="E5"/>
  <c r="F5" s="1"/>
  <c r="E4"/>
  <c r="F4" s="1"/>
  <c r="E97"/>
  <c r="F97" s="1"/>
  <c r="C96"/>
  <c r="D96" s="1"/>
  <c r="C95"/>
  <c r="D95" s="1"/>
  <c r="C94"/>
  <c r="D94" s="1"/>
  <c r="C93"/>
  <c r="D93" s="1"/>
  <c r="C92"/>
  <c r="D92" s="1"/>
  <c r="C91"/>
  <c r="D91" s="1"/>
  <c r="C90"/>
  <c r="D90" s="1"/>
  <c r="C89"/>
  <c r="D89" s="1"/>
  <c r="C88"/>
  <c r="D88" s="1"/>
  <c r="C87"/>
  <c r="D87" s="1"/>
  <c r="C86"/>
  <c r="D86" s="1"/>
  <c r="C85"/>
  <c r="D85" s="1"/>
  <c r="C84"/>
  <c r="D84" s="1"/>
  <c r="C83"/>
  <c r="D83" s="1"/>
  <c r="C82"/>
  <c r="D82" s="1"/>
  <c r="C81"/>
  <c r="D81" s="1"/>
  <c r="C80"/>
  <c r="D80" s="1"/>
  <c r="C79"/>
  <c r="D79" s="1"/>
  <c r="C78"/>
  <c r="D78" s="1"/>
  <c r="C77"/>
  <c r="D77" s="1"/>
  <c r="C76"/>
  <c r="D76" s="1"/>
  <c r="C75"/>
  <c r="D75" s="1"/>
  <c r="C74"/>
  <c r="D74" s="1"/>
  <c r="C73"/>
  <c r="D73" s="1"/>
  <c r="C72"/>
  <c r="D72" s="1"/>
  <c r="C71"/>
  <c r="D71" s="1"/>
  <c r="C70"/>
  <c r="D70" s="1"/>
  <c r="C69"/>
  <c r="D69" s="1"/>
  <c r="C68"/>
  <c r="D68" s="1"/>
  <c r="C67"/>
  <c r="D67" s="1"/>
  <c r="C66"/>
  <c r="D66" s="1"/>
  <c r="C65"/>
  <c r="D65" s="1"/>
  <c r="C64"/>
  <c r="D64" s="1"/>
  <c r="C63"/>
  <c r="D63" s="1"/>
  <c r="C62"/>
  <c r="D62" s="1"/>
  <c r="C61"/>
  <c r="D61" s="1"/>
  <c r="C60"/>
  <c r="D60" s="1"/>
  <c r="C59"/>
  <c r="D59" s="1"/>
  <c r="C58"/>
  <c r="D58" s="1"/>
  <c r="C57"/>
  <c r="D57" s="1"/>
  <c r="C56"/>
  <c r="D56" s="1"/>
  <c r="C55"/>
  <c r="D55" s="1"/>
  <c r="C54"/>
  <c r="D54" s="1"/>
  <c r="C53"/>
  <c r="D53" s="1"/>
  <c r="C52"/>
  <c r="D52" s="1"/>
  <c r="C51"/>
  <c r="D51" s="1"/>
  <c r="C50"/>
  <c r="D50" s="1"/>
  <c r="C49"/>
  <c r="D49" s="1"/>
  <c r="C48"/>
  <c r="D48" s="1"/>
  <c r="C47"/>
  <c r="D47" s="1"/>
  <c r="C46"/>
  <c r="D46" s="1"/>
  <c r="C45"/>
  <c r="D45" s="1"/>
  <c r="C44"/>
  <c r="D44" s="1"/>
  <c r="C43"/>
  <c r="D43" s="1"/>
  <c r="C42"/>
  <c r="D42" s="1"/>
  <c r="C41"/>
  <c r="D41" s="1"/>
  <c r="C40"/>
  <c r="D40" s="1"/>
  <c r="C39"/>
  <c r="D39" s="1"/>
  <c r="C38"/>
  <c r="D38" s="1"/>
  <c r="C37"/>
  <c r="D37" s="1"/>
  <c r="C36"/>
  <c r="D36" s="1"/>
  <c r="C35"/>
  <c r="D35" s="1"/>
  <c r="C34"/>
  <c r="D34" s="1"/>
  <c r="C33"/>
  <c r="D33" s="1"/>
  <c r="C32"/>
  <c r="D32" s="1"/>
  <c r="C31"/>
  <c r="D31" s="1"/>
  <c r="C30"/>
  <c r="D30" s="1"/>
  <c r="C29"/>
  <c r="D29" s="1"/>
  <c r="C28"/>
  <c r="D28" s="1"/>
  <c r="C27"/>
  <c r="D27" s="1"/>
  <c r="C26"/>
  <c r="D26" s="1"/>
  <c r="C25"/>
  <c r="D25" s="1"/>
  <c r="C24"/>
  <c r="D24" s="1"/>
  <c r="C23"/>
  <c r="D23" s="1"/>
  <c r="C22"/>
  <c r="D22" s="1"/>
  <c r="C21"/>
  <c r="D21" s="1"/>
  <c r="C20"/>
  <c r="D20" s="1"/>
  <c r="C19"/>
  <c r="D19" s="1"/>
  <c r="C18"/>
  <c r="D18" s="1"/>
  <c r="C17"/>
  <c r="D17" s="1"/>
  <c r="C16"/>
  <c r="D16" s="1"/>
  <c r="C15"/>
  <c r="D15" s="1"/>
  <c r="C14"/>
  <c r="D14" s="1"/>
  <c r="C13"/>
  <c r="D13" s="1"/>
  <c r="C12"/>
  <c r="D12" s="1"/>
  <c r="C11"/>
  <c r="D11" s="1"/>
  <c r="C10"/>
  <c r="D10" s="1"/>
  <c r="C9"/>
  <c r="D9" s="1"/>
  <c r="C8"/>
  <c r="D8" s="1"/>
  <c r="C7"/>
  <c r="D7" s="1"/>
  <c r="C6"/>
  <c r="D6" s="1"/>
  <c r="C5"/>
  <c r="D5" s="1"/>
  <c r="C4"/>
  <c r="D4" s="1"/>
  <c r="C97"/>
  <c r="D97" s="1"/>
  <c r="C3"/>
  <c r="D3" s="1"/>
  <c r="C1" i="2" a="1"/>
  <c r="C1" s="1"/>
  <c r="I98" i="1" l="1"/>
  <c r="G98"/>
  <c r="E98"/>
  <c r="C98"/>
</calcChain>
</file>

<file path=xl/comments1.xml><?xml version="1.0" encoding="utf-8"?>
<comments xmlns="http://schemas.openxmlformats.org/spreadsheetml/2006/main">
  <authors>
    <author>fabe</author>
    <author>AMaffei</author>
  </authors>
  <commentList>
    <comment ref="C3" authorId="0">
      <text>
        <r>
          <rPr>
            <sz val="8"/>
            <color indexed="81"/>
            <rFont val="Tahoma"/>
            <family val="2"/>
          </rPr>
          <t xml:space="preserve">Je veux qu'excel recherche la valeur dans le tableau 2 qui correspond pour 201301 au pôle EHPAD et pour l'absence Accident de travail/trajet - Maladie professionnelle et qu'on puisse glisser la formule.
Ce nombre doit être divisé dans la cellule D3 (ou dans la même si la formule n'est pas trop compliqée) par la valeur correspondant dans le tableau 1 au croisement entre le pôle (EHPAD) et l'annéemois (201301)
</t>
        </r>
      </text>
    </comment>
    <comment ref="B7" authorId="1">
      <text>
        <r>
          <rPr>
            <sz val="9"/>
            <color indexed="81"/>
            <rFont val="Tahoma"/>
            <family val="2"/>
          </rPr>
          <t>cellules roses =&gt; important qu'il y ait "Maternité / Paternité" et pas "Maternité" seul, comme dans le tableau 2
- sinon la recherche pour le remplissage automatique ne fonctionne pas et renvoie 0 sur ces lignes</t>
        </r>
      </text>
    </comment>
  </commentList>
</comments>
</file>

<file path=xl/sharedStrings.xml><?xml version="1.0" encoding="utf-8"?>
<sst xmlns="http://schemas.openxmlformats.org/spreadsheetml/2006/main" count="273" uniqueCount="67">
  <si>
    <t>POLE</t>
  </si>
  <si>
    <t>TYPE ABSENCE</t>
  </si>
  <si>
    <t>Janvier</t>
  </si>
  <si>
    <t>Février</t>
  </si>
  <si>
    <t>Mars</t>
  </si>
  <si>
    <t>Avril</t>
  </si>
  <si>
    <t>201305</t>
  </si>
  <si>
    <t>Mai</t>
  </si>
  <si>
    <t>201306</t>
  </si>
  <si>
    <t>Juin</t>
  </si>
  <si>
    <t>201307</t>
  </si>
  <si>
    <t>Juillet</t>
  </si>
  <si>
    <t>201308</t>
  </si>
  <si>
    <t>Août</t>
  </si>
  <si>
    <t>201309</t>
  </si>
  <si>
    <t>Septembre</t>
  </si>
  <si>
    <t>201310</t>
  </si>
  <si>
    <t>Octobre</t>
  </si>
  <si>
    <t>201311</t>
  </si>
  <si>
    <t>Novembre</t>
  </si>
  <si>
    <t>201312</t>
  </si>
  <si>
    <t>Décembre</t>
  </si>
  <si>
    <t>Somme de Champ2</t>
  </si>
  <si>
    <t>Étiquettes de colonnes</t>
  </si>
  <si>
    <t>EHPAD</t>
  </si>
  <si>
    <t>Accident de travail /trajet - Maladie professionnelle</t>
  </si>
  <si>
    <t>Total général</t>
  </si>
  <si>
    <t>Autorisation d'absence</t>
  </si>
  <si>
    <t>CLM - CLD</t>
  </si>
  <si>
    <t>Nuit</t>
  </si>
  <si>
    <t>Maladie</t>
  </si>
  <si>
    <t>Pôle chirurgie</t>
  </si>
  <si>
    <t>Pôle DHB Brancardage</t>
  </si>
  <si>
    <t>Hors cadres</t>
  </si>
  <si>
    <t>Pôle direction administration</t>
  </si>
  <si>
    <t>Total EHPAD</t>
  </si>
  <si>
    <t>Pôle logistique</t>
  </si>
  <si>
    <t>Pôle médecine</t>
  </si>
  <si>
    <t>Pôle médico-technique</t>
  </si>
  <si>
    <t>Pôle psychiatrie</t>
  </si>
  <si>
    <t>Pôle technique</t>
  </si>
  <si>
    <t>Pôle urgences</t>
  </si>
  <si>
    <t>SSR Adultes</t>
  </si>
  <si>
    <t>Total Nuit</t>
  </si>
  <si>
    <t>Unité Centrale de Production</t>
  </si>
  <si>
    <t>Pôle mère</t>
  </si>
  <si>
    <t>Pôle enfant</t>
  </si>
  <si>
    <t>Total Pôle chirurgie</t>
  </si>
  <si>
    <t>Total Pôle DHB Brancardage</t>
  </si>
  <si>
    <t>Total Pôle direction administration</t>
  </si>
  <si>
    <t>Maternité / Paternité</t>
  </si>
  <si>
    <t>Total Pôle logistique</t>
  </si>
  <si>
    <t>Somme de JABS</t>
  </si>
  <si>
    <t>TPS - AnnéeMois</t>
  </si>
  <si>
    <t>Total Pôle médecine</t>
  </si>
  <si>
    <t>Total Pôle médico-technique</t>
  </si>
  <si>
    <t>Total Pôle psychiatrie</t>
  </si>
  <si>
    <t>Total Pôle technique</t>
  </si>
  <si>
    <t>Total Pôle urgences</t>
  </si>
  <si>
    <t>Total SSR Adultes</t>
  </si>
  <si>
    <t>Total Unité Centrale de Production</t>
  </si>
  <si>
    <t>Total Pôle mère</t>
  </si>
  <si>
    <t>Total Pôle enfant</t>
  </si>
  <si>
    <t>tableau2</t>
  </si>
  <si>
    <t>tableau1</t>
  </si>
  <si>
    <t>les cellules en violet ont été converties en nombres (se positionner sur la cellule ou l'ensemble de cellules, cliquer sur le point d'exclamation jaune, convertir en nombres)</t>
  </si>
  <si>
    <t>check</t>
  </si>
</sst>
</file>

<file path=xl/styles.xml><?xml version="1.0" encoding="utf-8"?>
<styleSheet xmlns="http://schemas.openxmlformats.org/spreadsheetml/2006/main">
  <numFmts count="2">
    <numFmt numFmtId="164" formatCode="_-* #,##0.00\ _€_-;\-* #,##0.00\ _€_-;_-* &quot;-&quot;??\ _€_-;_-@_-"/>
    <numFmt numFmtId="169" formatCode="#,##0.00_ ;\-#,##0.00\ "/>
  </numFmts>
  <fonts count="21">
    <font>
      <sz val="11"/>
      <color theme="1"/>
      <name val="Calibri"/>
      <family val="2"/>
      <scheme val="minor"/>
    </font>
    <font>
      <sz val="10"/>
      <name val="Arial"/>
      <family val="2"/>
    </font>
    <font>
      <b/>
      <i/>
      <sz val="10"/>
      <name val="Arial"/>
      <family val="2"/>
    </font>
    <font>
      <sz val="10"/>
      <name val="Arial"/>
      <family val="2"/>
    </font>
    <font>
      <b/>
      <sz val="10"/>
      <name val="Arial"/>
      <family val="2"/>
    </font>
    <font>
      <sz val="10"/>
      <color theme="0"/>
      <name val="Arial"/>
      <family val="2"/>
    </font>
    <font>
      <b/>
      <sz val="10"/>
      <color theme="0"/>
      <name val="Arial"/>
      <family val="2"/>
    </font>
    <font>
      <b/>
      <sz val="10"/>
      <color theme="1"/>
      <name val="Arial"/>
      <family val="2"/>
    </font>
    <font>
      <sz val="10"/>
      <color theme="1"/>
      <name val="Arial"/>
      <family val="2"/>
    </font>
    <font>
      <b/>
      <sz val="10"/>
      <color theme="1"/>
      <name val="Arial"/>
      <family val="2"/>
    </font>
    <font>
      <sz val="10"/>
      <color theme="1"/>
      <name val="Arial"/>
      <family val="2"/>
    </font>
    <font>
      <sz val="10"/>
      <color rgb="FF000000"/>
      <name val="Arial"/>
      <family val="2"/>
    </font>
    <font>
      <sz val="10"/>
      <color theme="4" tint="-0.249977111117893"/>
      <name val="Arial"/>
      <family val="2"/>
    </font>
    <font>
      <sz val="10"/>
      <color theme="0"/>
      <name val="Arial"/>
      <family val="2"/>
    </font>
    <font>
      <b/>
      <sz val="10"/>
      <color theme="0"/>
      <name val="Arial"/>
      <family val="2"/>
    </font>
    <font>
      <sz val="8"/>
      <color indexed="81"/>
      <name val="Tahoma"/>
      <family val="2"/>
    </font>
    <font>
      <sz val="11"/>
      <color theme="1"/>
      <name val="Calibri"/>
      <family val="2"/>
      <scheme val="minor"/>
    </font>
    <font>
      <sz val="10"/>
      <color theme="1"/>
      <name val="Arial Unicode MS"/>
      <family val="2"/>
    </font>
    <font>
      <b/>
      <i/>
      <sz val="11"/>
      <color theme="1"/>
      <name val="Calibri"/>
      <family val="2"/>
      <scheme val="minor"/>
    </font>
    <font>
      <sz val="9"/>
      <color indexed="81"/>
      <name val="Tahoma"/>
      <family val="2"/>
    </font>
    <font>
      <i/>
      <sz val="10"/>
      <name val="Arial"/>
      <family val="2"/>
    </font>
  </fonts>
  <fills count="15">
    <fill>
      <patternFill patternType="none"/>
    </fill>
    <fill>
      <patternFill patternType="gray125"/>
    </fill>
    <fill>
      <patternFill patternType="solid">
        <fgColor theme="4" tint="0.39997558519241921"/>
        <bgColor theme="4" tint="0.39997558519241921"/>
      </patternFill>
    </fill>
    <fill>
      <patternFill patternType="solid">
        <fgColor theme="4" tint="-0.249977111117893"/>
        <bgColor theme="4" tint="-0.249977111117893"/>
      </patternFill>
    </fill>
    <fill>
      <patternFill patternType="solid">
        <fgColor theme="4" tint="0.79998168889431442"/>
        <bgColor theme="4" tint="0.79998168889431442"/>
      </patternFill>
    </fill>
    <fill>
      <patternFill patternType="solid">
        <fgColor theme="4"/>
        <bgColor theme="4"/>
      </patternFill>
    </fill>
    <fill>
      <patternFill patternType="solid">
        <fgColor rgb="FF00B0F0"/>
        <bgColor indexed="64"/>
      </patternFill>
    </fill>
    <fill>
      <patternFill patternType="solid">
        <fgColor rgb="FF00B0F0"/>
        <bgColor theme="4" tint="0.59999389629810485"/>
      </patternFill>
    </fill>
    <fill>
      <patternFill patternType="solid">
        <fgColor rgb="FF00B0F0"/>
        <bgColor theme="4" tint="0.79998168889431442"/>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F8D4EE"/>
        <bgColor theme="4" tint="0.79998168889431442"/>
      </patternFill>
    </fill>
    <fill>
      <patternFill patternType="solid">
        <fgColor rgb="FF92D050"/>
        <bgColor indexed="64"/>
      </patternFill>
    </fill>
  </fills>
  <borders count="17">
    <border>
      <left/>
      <right/>
      <top/>
      <bottom/>
      <diagonal/>
    </border>
    <border>
      <left/>
      <right/>
      <top style="double">
        <color theme="4" tint="-0.249977111117893"/>
      </top>
      <bottom/>
      <diagonal/>
    </border>
    <border>
      <left style="thin">
        <color theme="0"/>
      </left>
      <right style="thin">
        <color theme="0"/>
      </right>
      <top style="thin">
        <color theme="0"/>
      </top>
      <bottom style="thin">
        <color theme="0"/>
      </bottom>
      <diagonal/>
    </border>
    <border>
      <left/>
      <right/>
      <top/>
      <bottom style="thin">
        <color theme="4" tint="0.79998168889431442"/>
      </bottom>
      <diagonal/>
    </border>
    <border>
      <left style="thin">
        <color theme="0"/>
      </left>
      <right/>
      <top/>
      <bottom style="thick">
        <color theme="0"/>
      </bottom>
      <diagonal/>
    </border>
    <border>
      <left style="thin">
        <color theme="0"/>
      </left>
      <right/>
      <top/>
      <bottom style="thin">
        <color theme="0"/>
      </bottom>
      <diagonal/>
    </border>
    <border>
      <left/>
      <right/>
      <top style="double">
        <color theme="3" tint="-0.24994659260841701"/>
      </top>
      <bottom/>
      <diagonal/>
    </border>
    <border>
      <left style="thin">
        <color theme="0"/>
      </left>
      <right/>
      <top/>
      <bottom/>
      <diagonal/>
    </border>
    <border>
      <left/>
      <right/>
      <top style="thin">
        <color theme="4" tint="-0.249977111117893"/>
      </top>
      <bottom style="thin">
        <color theme="4" tint="0.59999389629810485"/>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0" fontId="1" fillId="0" borderId="0"/>
    <xf numFmtId="9" fontId="2" fillId="0" borderId="0" applyFont="0" applyFill="0" applyBorder="0" applyAlignment="0" applyProtection="0"/>
    <xf numFmtId="0" fontId="11" fillId="0" borderId="0"/>
    <xf numFmtId="9" fontId="16" fillId="0" borderId="0" applyFont="0" applyFill="0" applyBorder="0" applyAlignment="0" applyProtection="0"/>
  </cellStyleXfs>
  <cellXfs count="83">
    <xf numFmtId="0" fontId="0" fillId="0" borderId="0" xfId="0"/>
    <xf numFmtId="0" fontId="1" fillId="0" borderId="0" xfId="1"/>
    <xf numFmtId="0" fontId="1" fillId="0" borderId="0" xfId="1" applyNumberFormat="1"/>
    <xf numFmtId="164" fontId="1" fillId="0" borderId="0" xfId="1" applyNumberFormat="1"/>
    <xf numFmtId="0" fontId="1" fillId="0" borderId="0" xfId="1" applyAlignment="1">
      <alignment horizontal="left"/>
    </xf>
    <xf numFmtId="10" fontId="3" fillId="0" borderId="0" xfId="2" applyNumberFormat="1" applyFont="1"/>
    <xf numFmtId="164" fontId="7" fillId="0" borderId="1" xfId="1" applyNumberFormat="1" applyFont="1" applyBorder="1"/>
    <xf numFmtId="164" fontId="8" fillId="0" borderId="3" xfId="1" applyNumberFormat="1" applyFont="1" applyBorder="1"/>
    <xf numFmtId="164" fontId="6" fillId="2" borderId="0" xfId="1" applyNumberFormat="1" applyFont="1" applyFill="1" applyBorder="1"/>
    <xf numFmtId="10" fontId="5" fillId="5" borderId="4" xfId="2" applyNumberFormat="1" applyFont="1" applyFill="1" applyBorder="1"/>
    <xf numFmtId="10" fontId="8" fillId="4" borderId="5" xfId="2" applyNumberFormat="1" applyFont="1" applyFill="1" applyBorder="1"/>
    <xf numFmtId="0" fontId="4" fillId="6" borderId="0" xfId="1" applyFont="1" applyFill="1"/>
    <xf numFmtId="10" fontId="7" fillId="7" borderId="5" xfId="2" applyNumberFormat="1" applyFont="1" applyFill="1" applyBorder="1"/>
    <xf numFmtId="164" fontId="1" fillId="6" borderId="0" xfId="1" applyNumberFormat="1" applyFill="1"/>
    <xf numFmtId="10" fontId="8" fillId="7" borderId="5" xfId="2" applyNumberFormat="1" applyFont="1" applyFill="1" applyBorder="1"/>
    <xf numFmtId="10" fontId="8" fillId="8" borderId="2" xfId="2" applyNumberFormat="1" applyFont="1" applyFill="1" applyBorder="1"/>
    <xf numFmtId="10" fontId="8" fillId="8" borderId="5" xfId="2" applyNumberFormat="1" applyFont="1" applyFill="1" applyBorder="1"/>
    <xf numFmtId="0" fontId="3" fillId="0" borderId="0" xfId="2" applyNumberFormat="1" applyFont="1"/>
    <xf numFmtId="0" fontId="3" fillId="6" borderId="0" xfId="2" applyNumberFormat="1" applyFont="1" applyFill="1"/>
    <xf numFmtId="10" fontId="8" fillId="7" borderId="7" xfId="2" applyNumberFormat="1" applyFont="1" applyFill="1" applyBorder="1"/>
    <xf numFmtId="10" fontId="1" fillId="9" borderId="6" xfId="2" applyNumberFormat="1" applyFont="1" applyFill="1" applyBorder="1" applyAlignment="1">
      <alignment wrapText="1"/>
    </xf>
    <xf numFmtId="164" fontId="1" fillId="9" borderId="6" xfId="1" applyNumberFormat="1" applyFill="1" applyBorder="1"/>
    <xf numFmtId="0" fontId="3" fillId="9" borderId="6" xfId="2" applyNumberFormat="1" applyFont="1" applyFill="1" applyBorder="1"/>
    <xf numFmtId="0" fontId="5" fillId="3" borderId="8" xfId="1" applyFont="1" applyFill="1" applyBorder="1"/>
    <xf numFmtId="164" fontId="6" fillId="2" borderId="3" xfId="1" applyNumberFormat="1" applyFont="1" applyFill="1" applyBorder="1"/>
    <xf numFmtId="10" fontId="8" fillId="4" borderId="0" xfId="2" applyNumberFormat="1" applyFont="1" applyFill="1" applyBorder="1"/>
    <xf numFmtId="2" fontId="8" fillId="4" borderId="0" xfId="2" applyNumberFormat="1" applyFont="1" applyFill="1" applyBorder="1"/>
    <xf numFmtId="0" fontId="13" fillId="3" borderId="8" xfId="1" applyFont="1" applyFill="1" applyBorder="1"/>
    <xf numFmtId="164" fontId="10" fillId="0" borderId="3" xfId="1" applyNumberFormat="1" applyFont="1" applyBorder="1"/>
    <xf numFmtId="164" fontId="14" fillId="2" borderId="3" xfId="1" applyNumberFormat="1" applyFont="1" applyFill="1" applyBorder="1"/>
    <xf numFmtId="164" fontId="14" fillId="2" borderId="0" xfId="1" applyNumberFormat="1" applyFont="1" applyFill="1" applyBorder="1"/>
    <xf numFmtId="164" fontId="9" fillId="0" borderId="1" xfId="1" applyNumberFormat="1" applyFont="1" applyBorder="1"/>
    <xf numFmtId="2" fontId="1" fillId="0" borderId="0" xfId="1" applyNumberFormat="1"/>
    <xf numFmtId="2" fontId="8" fillId="4" borderId="5" xfId="2" applyNumberFormat="1" applyFont="1" applyFill="1" applyBorder="1"/>
    <xf numFmtId="2" fontId="1" fillId="6" borderId="0" xfId="1" applyNumberFormat="1" applyFill="1"/>
    <xf numFmtId="0" fontId="1" fillId="0" borderId="9" xfId="1" applyBorder="1"/>
    <xf numFmtId="0" fontId="1" fillId="0" borderId="10" xfId="1" applyBorder="1"/>
    <xf numFmtId="0" fontId="1" fillId="0" borderId="11" xfId="1" applyBorder="1"/>
    <xf numFmtId="0" fontId="1" fillId="0" borderId="12" xfId="1" applyBorder="1"/>
    <xf numFmtId="0" fontId="1" fillId="0" borderId="0" xfId="1" applyBorder="1"/>
    <xf numFmtId="0" fontId="1" fillId="0" borderId="13" xfId="1" applyBorder="1"/>
    <xf numFmtId="0" fontId="1" fillId="0" borderId="12" xfId="1" applyBorder="1" applyAlignment="1">
      <alignment horizontal="left"/>
    </xf>
    <xf numFmtId="164" fontId="1" fillId="0" borderId="0" xfId="1" applyNumberFormat="1" applyBorder="1"/>
    <xf numFmtId="164" fontId="1" fillId="0" borderId="13" xfId="1" applyNumberFormat="1" applyBorder="1"/>
    <xf numFmtId="0" fontId="1" fillId="6" borderId="12" xfId="1" applyFill="1" applyBorder="1" applyAlignment="1">
      <alignment horizontal="left"/>
    </xf>
    <xf numFmtId="164" fontId="1" fillId="6" borderId="0" xfId="1" applyNumberFormat="1" applyFill="1" applyBorder="1"/>
    <xf numFmtId="164" fontId="1" fillId="6" borderId="13" xfId="1" applyNumberFormat="1" applyFill="1" applyBorder="1"/>
    <xf numFmtId="0" fontId="1" fillId="0" borderId="14" xfId="1" applyBorder="1" applyAlignment="1">
      <alignment horizontal="left"/>
    </xf>
    <xf numFmtId="164" fontId="1" fillId="0" borderId="15" xfId="1" applyNumberFormat="1" applyBorder="1"/>
    <xf numFmtId="164" fontId="1" fillId="0" borderId="16" xfId="1" applyNumberFormat="1" applyBorder="1"/>
    <xf numFmtId="0" fontId="12" fillId="0" borderId="9" xfId="1" pivotButton="1" applyFont="1" applyBorder="1" applyAlignment="1">
      <alignment wrapText="1"/>
    </xf>
    <xf numFmtId="0" fontId="12" fillId="0" borderId="10" xfId="1" applyFont="1" applyBorder="1" applyAlignment="1">
      <alignment wrapText="1"/>
    </xf>
    <xf numFmtId="0" fontId="1" fillId="0" borderId="10" xfId="1" pivotButton="1" applyBorder="1"/>
    <xf numFmtId="10" fontId="1" fillId="0" borderId="10" xfId="1" applyNumberFormat="1" applyBorder="1"/>
    <xf numFmtId="10" fontId="1" fillId="0" borderId="11" xfId="1" applyNumberFormat="1" applyBorder="1"/>
    <xf numFmtId="0" fontId="1" fillId="0" borderId="12" xfId="1" pivotButton="1" applyBorder="1" applyAlignment="1">
      <alignment wrapText="1"/>
    </xf>
    <xf numFmtId="0" fontId="1" fillId="0" borderId="0" xfId="1" pivotButton="1" applyBorder="1"/>
    <xf numFmtId="0" fontId="1" fillId="10" borderId="0" xfId="1" applyFill="1"/>
    <xf numFmtId="169" fontId="1" fillId="0" borderId="0" xfId="1" applyNumberFormat="1" applyBorder="1"/>
    <xf numFmtId="0" fontId="1" fillId="0" borderId="0" xfId="1" applyFill="1"/>
    <xf numFmtId="169" fontId="1" fillId="11" borderId="0" xfId="1" applyNumberFormat="1" applyFill="1" applyBorder="1"/>
    <xf numFmtId="0" fontId="0" fillId="10" borderId="0" xfId="0" applyFill="1"/>
    <xf numFmtId="0" fontId="1" fillId="12" borderId="0" xfId="1" applyNumberFormat="1" applyFill="1" applyBorder="1"/>
    <xf numFmtId="0" fontId="1" fillId="12" borderId="0" xfId="1" applyNumberFormat="1" applyFill="1"/>
    <xf numFmtId="0" fontId="1" fillId="0" borderId="14" xfId="1" applyFill="1" applyBorder="1" applyAlignment="1">
      <alignment wrapText="1"/>
    </xf>
    <xf numFmtId="0" fontId="1" fillId="0" borderId="15" xfId="1" applyFill="1" applyBorder="1" applyAlignment="1">
      <alignment wrapText="1"/>
    </xf>
    <xf numFmtId="169" fontId="1" fillId="0" borderId="15" xfId="1" applyNumberFormat="1" applyFill="1" applyBorder="1"/>
    <xf numFmtId="169" fontId="1" fillId="0" borderId="16" xfId="1" applyNumberFormat="1" applyFill="1" applyBorder="1"/>
    <xf numFmtId="0" fontId="1" fillId="0" borderId="13" xfId="1" applyFill="1" applyBorder="1"/>
    <xf numFmtId="169" fontId="1" fillId="0" borderId="13" xfId="1" applyNumberFormat="1" applyFill="1" applyBorder="1"/>
    <xf numFmtId="0" fontId="1" fillId="0" borderId="6" xfId="1" applyFill="1" applyBorder="1" applyAlignment="1">
      <alignment wrapText="1"/>
    </xf>
    <xf numFmtId="10" fontId="1" fillId="0" borderId="6" xfId="2" applyNumberFormat="1" applyFont="1" applyFill="1" applyBorder="1" applyAlignment="1">
      <alignment wrapText="1"/>
    </xf>
    <xf numFmtId="2" fontId="1" fillId="0" borderId="6" xfId="1" applyNumberFormat="1" applyFill="1" applyBorder="1"/>
    <xf numFmtId="4" fontId="17" fillId="11" borderId="0" xfId="0" applyNumberFormat="1" applyFont="1" applyFill="1"/>
    <xf numFmtId="0" fontId="18" fillId="12" borderId="0" xfId="0" applyFont="1" applyFill="1"/>
    <xf numFmtId="0" fontId="0" fillId="12" borderId="0" xfId="0" applyFill="1"/>
    <xf numFmtId="10" fontId="8" fillId="13" borderId="5" xfId="2" applyNumberFormat="1" applyFont="1" applyFill="1" applyBorder="1"/>
    <xf numFmtId="0" fontId="1" fillId="0" borderId="0" xfId="1" applyAlignment="1"/>
    <xf numFmtId="0" fontId="20" fillId="14" borderId="0" xfId="1" applyFont="1" applyFill="1" applyAlignment="1"/>
    <xf numFmtId="0" fontId="20" fillId="14" borderId="0" xfId="1" applyFont="1" applyFill="1"/>
    <xf numFmtId="2" fontId="20" fillId="14" borderId="0" xfId="1" applyNumberFormat="1" applyFont="1" applyFill="1"/>
    <xf numFmtId="10" fontId="1" fillId="0" borderId="0" xfId="4" applyNumberFormat="1" applyFont="1"/>
    <xf numFmtId="164" fontId="1" fillId="0" borderId="0" xfId="1" applyNumberFormat="1" applyFill="1" applyBorder="1"/>
  </cellXfs>
  <cellStyles count="5">
    <cellStyle name="Normal" xfId="0" builtinId="0"/>
    <cellStyle name="Normal 2" xfId="1"/>
    <cellStyle name="Normal 2 2" xfId="3"/>
    <cellStyle name="Percent" xfId="4" builtinId="5"/>
    <cellStyle name="Pourcentage 2" xfId="2"/>
  </cellStyles>
  <dxfs count="0"/>
  <tableStyles count="0" defaultTableStyle="TableStyleMedium9" defaultPivotStyle="PivotStyleLight16"/>
  <colors>
    <mruColors>
      <color rgb="FFF8D4EE"/>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AS138"/>
  <sheetViews>
    <sheetView tabSelected="1" workbookViewId="0">
      <selection activeCell="C3" sqref="C3"/>
    </sheetView>
  </sheetViews>
  <sheetFormatPr defaultColWidth="11.42578125" defaultRowHeight="15"/>
  <cols>
    <col min="2" max="2" width="43.28515625" bestFit="1" customWidth="1"/>
    <col min="11" max="28" width="0" hidden="1" customWidth="1"/>
    <col min="29" max="29" width="32.42578125" customWidth="1"/>
    <col min="30" max="30" width="29.7109375" bestFit="1" customWidth="1"/>
    <col min="31" max="31" width="43.28515625" bestFit="1" customWidth="1"/>
    <col min="32" max="32" width="15.5703125" bestFit="1" customWidth="1"/>
    <col min="33" max="42" width="11.85546875" bestFit="1" customWidth="1"/>
    <col min="43" max="43" width="13.7109375" customWidth="1"/>
    <col min="44" max="44" width="15.28515625" customWidth="1"/>
    <col min="45" max="45" width="28.5703125" customWidth="1"/>
  </cols>
  <sheetData>
    <row r="1" spans="1:43" ht="15.75" thickBot="1">
      <c r="A1" s="74" t="s">
        <v>65</v>
      </c>
      <c r="B1" s="75"/>
      <c r="C1" s="75"/>
      <c r="D1" s="75"/>
      <c r="E1" s="75"/>
      <c r="F1" s="75"/>
      <c r="G1" s="75"/>
      <c r="H1" s="75"/>
      <c r="I1" s="75"/>
      <c r="J1" s="75"/>
      <c r="AD1" t="s">
        <v>64</v>
      </c>
    </row>
    <row r="2" spans="1:43" ht="15.75" thickBot="1">
      <c r="A2" s="1" t="s">
        <v>0</v>
      </c>
      <c r="B2" s="1" t="s">
        <v>1</v>
      </c>
      <c r="C2" s="63">
        <v>201301</v>
      </c>
      <c r="D2" s="5" t="s">
        <v>2</v>
      </c>
      <c r="E2" s="63">
        <v>201302</v>
      </c>
      <c r="F2" s="5" t="s">
        <v>3</v>
      </c>
      <c r="G2" s="63">
        <v>201303</v>
      </c>
      <c r="H2" s="5" t="s">
        <v>4</v>
      </c>
      <c r="I2" s="63">
        <v>201304</v>
      </c>
      <c r="J2" s="5" t="s">
        <v>5</v>
      </c>
      <c r="K2" s="1" t="s">
        <v>6</v>
      </c>
      <c r="L2" s="5" t="s">
        <v>7</v>
      </c>
      <c r="M2" s="1" t="s">
        <v>8</v>
      </c>
      <c r="N2" s="5" t="s">
        <v>9</v>
      </c>
      <c r="O2" s="1" t="s">
        <v>10</v>
      </c>
      <c r="P2" s="5" t="s">
        <v>11</v>
      </c>
      <c r="Q2" s="1" t="s">
        <v>12</v>
      </c>
      <c r="R2" s="5" t="s">
        <v>13</v>
      </c>
      <c r="S2" s="5" t="s">
        <v>14</v>
      </c>
      <c r="T2" s="9" t="s">
        <v>15</v>
      </c>
      <c r="U2" s="23" t="s">
        <v>16</v>
      </c>
      <c r="V2" s="9" t="s">
        <v>17</v>
      </c>
      <c r="W2" s="23" t="s">
        <v>18</v>
      </c>
      <c r="X2" s="9" t="s">
        <v>19</v>
      </c>
      <c r="Y2" s="27" t="s">
        <v>20</v>
      </c>
      <c r="Z2" s="9" t="s">
        <v>21</v>
      </c>
      <c r="AA2" s="1"/>
      <c r="AB2" s="1"/>
      <c r="AC2" s="1"/>
      <c r="AD2" s="35" t="s">
        <v>22</v>
      </c>
      <c r="AE2" s="36" t="s">
        <v>23</v>
      </c>
      <c r="AF2" s="36"/>
      <c r="AG2" s="36"/>
      <c r="AH2" s="36"/>
      <c r="AI2" s="36"/>
      <c r="AJ2" s="36"/>
      <c r="AK2" s="36"/>
      <c r="AL2" s="36"/>
      <c r="AM2" s="36"/>
      <c r="AN2" s="36"/>
      <c r="AO2" s="36"/>
      <c r="AP2" s="36"/>
      <c r="AQ2" s="37"/>
    </row>
    <row r="3" spans="1:43" ht="16.5" thickTop="1">
      <c r="A3" s="10" t="s">
        <v>24</v>
      </c>
      <c r="B3" s="10" t="s">
        <v>25</v>
      </c>
      <c r="C3" s="73">
        <f ca="1">SUMPRODUCT(($AC3=$AS$44:$AS$138)*($AF$43:$AQ$43=C$2)*($AE$44:$AE$138=$B3)*($AF$44:$AQ$138))</f>
        <v>97</v>
      </c>
      <c r="D3" s="10">
        <f ca="1">IF(OR($A3="total général",LEFT($A3,5)&lt;&gt;"total")=TRUE,C3/SUMPRODUCT(($AE$3:$AP$3=C$2)*($AD$4:$AD$19=$AC3)*($AE$4:$AP$19)),C3/SUMPRODUCT(($AE$3:$AP$3=C$2)*($AD$4:$AD$19=$AC2)*($AE$4:$AP$19)))</f>
        <v>1.3723825693265421E-2</v>
      </c>
      <c r="E3" s="33">
        <f t="shared" ref="E3:E66" ca="1" si="0">SUMPRODUCT(($AC3=$AS$44:$AS$138)*($AF$43:$AQ$43=E$2)*($AE$44:$AE$138=$B3)*($AF$44:$AQ$138))</f>
        <v>135</v>
      </c>
      <c r="F3" s="10">
        <f t="shared" ref="F3:F66" ca="1" si="1">IF(OR($A3="total général",LEFT($A3,5)&lt;&gt;"total")=TRUE,E3/SUMPRODUCT(($AE$3:$AP$3=E$2)*($AD$4:$AD$19=$AC3)*($AE$4:$AP$19)),E3/SUMPRODUCT(($AE$3:$AP$3=E$2)*($AD$4:$AD$19=$AC2)*($AE$4:$AP$19)))</f>
        <v>1.9016762924355543E-2</v>
      </c>
      <c r="G3" s="33">
        <f t="shared" ref="G3:G66" ca="1" si="2">SUMPRODUCT(($AC3=$AS$44:$AS$138)*($AF$43:$AQ$43=G$2)*($AE$44:$AE$138=$B3)*($AF$44:$AQ$138))</f>
        <v>43</v>
      </c>
      <c r="H3" s="10">
        <f t="shared" ref="H3:H66" ca="1" si="3">IF(OR($A3="total général",LEFT($A3,5)&lt;&gt;"total")=TRUE,G3/SUMPRODUCT(($AE$3:$AP$3=G$2)*($AD$4:$AD$19=$AC3)*($AE$4:$AP$19)),G3/SUMPRODUCT(($AE$3:$AP$3=G$2)*($AD$4:$AD$19=$AC2)*($AE$4:$AP$19)))</f>
        <v>6.1105584766235612E-3</v>
      </c>
      <c r="I3" s="33">
        <f t="shared" ref="I3:I66" ca="1" si="4">SUMPRODUCT(($AC3=$AS$44:$AS$138)*($AF$43:$AQ$43=I$2)*($AE$44:$AE$138=$B3)*($AF$44:$AQ$138))</f>
        <v>60</v>
      </c>
      <c r="J3" s="10">
        <f t="shared" ref="J3:J66" ca="1" si="5">IF(OR($A3="total général",LEFT($A3,5)&lt;&gt;"total")=TRUE,I3/SUMPRODUCT(($AE$3:$AP$3=I$2)*($AD$4:$AD$19=$AC3)*($AE$4:$AP$19)),I3/SUMPRODUCT(($AE$3:$AP$3=I$2)*($AD$4:$AD$19=$AC2)*($AE$4:$AP$19)))</f>
        <v>8.5640879246360255E-3</v>
      </c>
      <c r="K3" s="10">
        <v>168</v>
      </c>
      <c r="L3" s="10">
        <v>2.3979446188980874E-2</v>
      </c>
      <c r="M3" s="10">
        <v>164</v>
      </c>
      <c r="N3" s="10">
        <v>2.3305385817820094E-2</v>
      </c>
      <c r="O3" s="10">
        <v>168</v>
      </c>
      <c r="P3" s="10">
        <v>2.4193548387096774E-2</v>
      </c>
      <c r="Q3" s="10">
        <v>135</v>
      </c>
      <c r="R3" s="10">
        <v>1.935483870967742E-2</v>
      </c>
      <c r="S3" s="10">
        <v>181</v>
      </c>
      <c r="T3" s="10">
        <v>2.5834998572652014E-2</v>
      </c>
      <c r="U3" s="10">
        <v>276</v>
      </c>
      <c r="V3" s="10">
        <v>4.0286089621953007E-2</v>
      </c>
      <c r="W3" s="7">
        <v>208</v>
      </c>
      <c r="X3" s="10">
        <v>3.0223772159256031E-2</v>
      </c>
      <c r="Y3" s="28">
        <v>251</v>
      </c>
      <c r="Z3" s="10">
        <v>3.6146313364055299E-2</v>
      </c>
      <c r="AA3" s="1"/>
      <c r="AB3" s="1"/>
      <c r="AC3" s="57" t="str">
        <f ca="1">INDIRECT(ADDRESS(SUMPRODUCT(MAX(($A$2:$A3&lt;&gt;"")*(ROW($A$2:$A3)))),COLUMN(A1)))</f>
        <v>EHPAD</v>
      </c>
      <c r="AD3" s="38" t="s">
        <v>0</v>
      </c>
      <c r="AE3" s="62">
        <v>201301</v>
      </c>
      <c r="AF3" s="62">
        <v>201302</v>
      </c>
      <c r="AG3" s="62">
        <v>201303</v>
      </c>
      <c r="AH3" s="62">
        <v>201304</v>
      </c>
      <c r="AI3" s="62">
        <v>201305</v>
      </c>
      <c r="AJ3" s="62">
        <v>201306</v>
      </c>
      <c r="AK3" s="62">
        <v>201307</v>
      </c>
      <c r="AL3" s="62">
        <v>201308</v>
      </c>
      <c r="AM3" s="62">
        <v>201309</v>
      </c>
      <c r="AN3" s="62">
        <v>201310</v>
      </c>
      <c r="AO3" s="62">
        <v>201311</v>
      </c>
      <c r="AP3" s="62">
        <v>201312</v>
      </c>
      <c r="AQ3" s="40" t="s">
        <v>26</v>
      </c>
    </row>
    <row r="4" spans="1:43">
      <c r="A4" s="10"/>
      <c r="B4" s="10" t="s">
        <v>27</v>
      </c>
      <c r="C4" s="33">
        <f t="shared" ref="C4:C67" ca="1" si="6">SUMPRODUCT(($AC4=$AS$44:$AS$138)*($AF$43:$AQ$43=C$2)*($AE$44:$AE$138=$B4)*($AF$44:$AQ$138))</f>
        <v>36.72</v>
      </c>
      <c r="D4" s="10">
        <f t="shared" ref="D4:D67" ca="1" si="7">IF(OR($A4="total général",LEFT($A4,5)&lt;&gt;"total")=TRUE,C4/SUMPRODUCT(($AE$3:$AP$3=C$2)*($AD$4:$AD$19=$AC4)*($AE$4:$AP$19)),C4/SUMPRODUCT(($AE$3:$AP$3=C$2)*($AD$4:$AD$19=$AC3)*($AE$4:$AP$19)))</f>
        <v>5.1952461799660444E-3</v>
      </c>
      <c r="E4" s="33">
        <f t="shared" ca="1" si="0"/>
        <v>23.849999999999998</v>
      </c>
      <c r="F4" s="10">
        <f t="shared" ca="1" si="1"/>
        <v>3.3596281166361455E-3</v>
      </c>
      <c r="G4" s="33">
        <f t="shared" ca="1" si="2"/>
        <v>61.28</v>
      </c>
      <c r="H4" s="10">
        <f t="shared" ca="1" si="3"/>
        <v>8.7082563592439967E-3</v>
      </c>
      <c r="I4" s="33">
        <f t="shared" ca="1" si="4"/>
        <v>16</v>
      </c>
      <c r="J4" s="10">
        <f t="shared" ca="1" si="5"/>
        <v>2.2837567799029405E-3</v>
      </c>
      <c r="K4" s="10">
        <v>15</v>
      </c>
      <c r="L4" s="10">
        <v>2.1410219811590064E-3</v>
      </c>
      <c r="M4" s="10">
        <v>12</v>
      </c>
      <c r="N4" s="10">
        <v>1.7052721330112265E-3</v>
      </c>
      <c r="O4" s="10">
        <v>12</v>
      </c>
      <c r="P4" s="10">
        <v>1.7281105990783411E-3</v>
      </c>
      <c r="Q4" s="10">
        <v>9</v>
      </c>
      <c r="R4" s="10">
        <v>1.2903225806451613E-3</v>
      </c>
      <c r="S4" s="10"/>
      <c r="T4" s="10">
        <v>0</v>
      </c>
      <c r="U4" s="10">
        <v>8</v>
      </c>
      <c r="V4" s="10">
        <v>1.1677127426653045E-3</v>
      </c>
      <c r="W4" s="7">
        <v>1</v>
      </c>
      <c r="X4" s="10">
        <v>1.4530659691950015E-4</v>
      </c>
      <c r="Y4" s="28">
        <v>66</v>
      </c>
      <c r="Z4" s="10">
        <v>9.5046082949308761E-3</v>
      </c>
      <c r="AA4" s="1"/>
      <c r="AB4" s="1"/>
      <c r="AC4" s="57" t="str">
        <f ca="1">INDIRECT(ADDRESS(SUMPRODUCT(MAX(($A$2:$A4&lt;&gt;"")*(ROW($A$2:$A4)))),COLUMN(A2)))</f>
        <v>EHPAD</v>
      </c>
      <c r="AD4" s="41" t="s">
        <v>24</v>
      </c>
      <c r="AE4" s="82">
        <v>7068</v>
      </c>
      <c r="AF4" s="42">
        <v>7099</v>
      </c>
      <c r="AG4" s="42">
        <v>7037</v>
      </c>
      <c r="AH4" s="42">
        <v>7006</v>
      </c>
      <c r="AI4" s="42">
        <v>7006</v>
      </c>
      <c r="AJ4" s="42">
        <v>7037</v>
      </c>
      <c r="AK4" s="42">
        <v>6944</v>
      </c>
      <c r="AL4" s="42">
        <v>6975</v>
      </c>
      <c r="AM4" s="42">
        <v>7006</v>
      </c>
      <c r="AN4" s="42">
        <v>6850.9999999999991</v>
      </c>
      <c r="AO4" s="42">
        <v>6882</v>
      </c>
      <c r="AP4" s="42">
        <v>6944</v>
      </c>
      <c r="AQ4" s="43">
        <v>83855</v>
      </c>
    </row>
    <row r="5" spans="1:43">
      <c r="A5" s="10"/>
      <c r="B5" s="10" t="s">
        <v>28</v>
      </c>
      <c r="C5" s="33">
        <f t="shared" ca="1" si="6"/>
        <v>186</v>
      </c>
      <c r="D5" s="10">
        <f t="shared" ca="1" si="7"/>
        <v>2.6315789473684209E-2</v>
      </c>
      <c r="E5" s="33">
        <f t="shared" ca="1" si="0"/>
        <v>168</v>
      </c>
      <c r="F5" s="10">
        <f t="shared" ca="1" si="1"/>
        <v>2.3665304972531342E-2</v>
      </c>
      <c r="G5" s="33">
        <f t="shared" ca="1" si="2"/>
        <v>163</v>
      </c>
      <c r="H5" s="10">
        <f t="shared" ca="1" si="3"/>
        <v>2.3163279806735826E-2</v>
      </c>
      <c r="I5" s="33">
        <f t="shared" ca="1" si="4"/>
        <v>180</v>
      </c>
      <c r="J5" s="10">
        <f t="shared" ca="1" si="5"/>
        <v>2.569226377390808E-2</v>
      </c>
      <c r="K5" s="10">
        <v>124</v>
      </c>
      <c r="L5" s="10">
        <v>1.7699115044247787E-2</v>
      </c>
      <c r="M5" s="10">
        <v>120</v>
      </c>
      <c r="N5" s="10">
        <v>1.7052721330112264E-2</v>
      </c>
      <c r="O5" s="10">
        <v>124</v>
      </c>
      <c r="P5" s="10">
        <v>1.7857142857142856E-2</v>
      </c>
      <c r="Q5" s="10">
        <v>124</v>
      </c>
      <c r="R5" s="10">
        <v>1.7777777777777778E-2</v>
      </c>
      <c r="S5" s="10">
        <v>120</v>
      </c>
      <c r="T5" s="10">
        <v>1.7128175849272051E-2</v>
      </c>
      <c r="U5" s="10">
        <v>124</v>
      </c>
      <c r="V5" s="10">
        <v>1.8099547511312219E-2</v>
      </c>
      <c r="W5" s="7">
        <v>150</v>
      </c>
      <c r="X5" s="10">
        <v>2.1795989537925022E-2</v>
      </c>
      <c r="Y5" s="28">
        <v>155</v>
      </c>
      <c r="Z5" s="10">
        <v>2.2321428571428572E-2</v>
      </c>
      <c r="AA5" s="1"/>
      <c r="AB5" s="1"/>
      <c r="AC5" s="57" t="str">
        <f ca="1">INDIRECT(ADDRESS(SUMPRODUCT(MAX(($A$2:$A5&lt;&gt;"")*(ROW($A$2:$A5)))),COLUMN(A3)))</f>
        <v>EHPAD</v>
      </c>
      <c r="AD5" s="41" t="s">
        <v>29</v>
      </c>
      <c r="AE5" s="42">
        <v>3906</v>
      </c>
      <c r="AF5" s="42">
        <v>3906</v>
      </c>
      <c r="AG5" s="42">
        <v>3937</v>
      </c>
      <c r="AH5" s="42">
        <v>3844</v>
      </c>
      <c r="AI5" s="42">
        <v>3812.9999999999995</v>
      </c>
      <c r="AJ5" s="42">
        <v>3813</v>
      </c>
      <c r="AK5" s="42">
        <v>3937</v>
      </c>
      <c r="AL5" s="42">
        <v>3906</v>
      </c>
      <c r="AM5" s="42">
        <v>3844</v>
      </c>
      <c r="AN5" s="42">
        <v>3844</v>
      </c>
      <c r="AO5" s="42">
        <v>3844</v>
      </c>
      <c r="AP5" s="42">
        <v>3844</v>
      </c>
      <c r="AQ5" s="43">
        <v>46438</v>
      </c>
    </row>
    <row r="6" spans="1:43">
      <c r="A6" s="10"/>
      <c r="B6" s="10" t="s">
        <v>30</v>
      </c>
      <c r="C6" s="33">
        <f t="shared" ca="1" si="6"/>
        <v>462</v>
      </c>
      <c r="D6" s="10">
        <f t="shared" ca="1" si="7"/>
        <v>6.5365025466893045E-2</v>
      </c>
      <c r="E6" s="33">
        <f t="shared" ca="1" si="0"/>
        <v>328</v>
      </c>
      <c r="F6" s="10">
        <f t="shared" ca="1" si="1"/>
        <v>4.6203690660656431E-2</v>
      </c>
      <c r="G6" s="33">
        <f t="shared" ca="1" si="2"/>
        <v>381</v>
      </c>
      <c r="H6" s="10">
        <f t="shared" ca="1" si="3"/>
        <v>5.4142390223106435E-2</v>
      </c>
      <c r="I6" s="33">
        <f t="shared" ca="1" si="4"/>
        <v>355</v>
      </c>
      <c r="J6" s="10">
        <f t="shared" ca="1" si="5"/>
        <v>5.0670853554096486E-2</v>
      </c>
      <c r="K6" s="10">
        <v>388</v>
      </c>
      <c r="L6" s="10">
        <v>5.5381101912646301E-2</v>
      </c>
      <c r="M6" s="10">
        <v>485</v>
      </c>
      <c r="N6" s="10">
        <v>6.8921415375870404E-2</v>
      </c>
      <c r="O6" s="10">
        <v>430</v>
      </c>
      <c r="P6" s="10">
        <v>6.1923963133640555E-2</v>
      </c>
      <c r="Q6" s="10">
        <v>452</v>
      </c>
      <c r="R6" s="10">
        <v>6.4802867383512541E-2</v>
      </c>
      <c r="S6" s="10">
        <v>485</v>
      </c>
      <c r="T6" s="10">
        <v>6.9226377390807878E-2</v>
      </c>
      <c r="U6" s="10">
        <v>445</v>
      </c>
      <c r="V6" s="10">
        <v>6.4954021310757559E-2</v>
      </c>
      <c r="W6" s="7">
        <v>406</v>
      </c>
      <c r="X6" s="10">
        <v>5.8994478349317057E-2</v>
      </c>
      <c r="Y6" s="28">
        <v>383</v>
      </c>
      <c r="Z6" s="10">
        <v>5.5155529953917051E-2</v>
      </c>
      <c r="AA6" s="1"/>
      <c r="AB6" s="1"/>
      <c r="AC6" s="57" t="str">
        <f ca="1">INDIRECT(ADDRESS(SUMPRODUCT(MAX(($A$2:$A6&lt;&gt;"")*(ROW($A$2:$A6)))),COLUMN(A4)))</f>
        <v>EHPAD</v>
      </c>
      <c r="AD6" s="41" t="s">
        <v>31</v>
      </c>
      <c r="AE6" s="42">
        <v>2511</v>
      </c>
      <c r="AF6" s="42">
        <v>2604</v>
      </c>
      <c r="AG6" s="42">
        <v>2573</v>
      </c>
      <c r="AH6" s="42">
        <v>2573</v>
      </c>
      <c r="AI6" s="42">
        <v>2790</v>
      </c>
      <c r="AJ6" s="42">
        <v>2759</v>
      </c>
      <c r="AK6" s="42">
        <v>2759</v>
      </c>
      <c r="AL6" s="42">
        <v>2728</v>
      </c>
      <c r="AM6" s="42">
        <v>2666</v>
      </c>
      <c r="AN6" s="42">
        <v>2666</v>
      </c>
      <c r="AO6" s="42">
        <v>2697</v>
      </c>
      <c r="AP6" s="42">
        <v>2728</v>
      </c>
      <c r="AQ6" s="43">
        <v>32054</v>
      </c>
    </row>
    <row r="7" spans="1:43">
      <c r="A7" s="10"/>
      <c r="B7" s="76" t="s">
        <v>50</v>
      </c>
      <c r="C7" s="33">
        <f t="shared" ca="1" si="6"/>
        <v>98</v>
      </c>
      <c r="D7" s="10">
        <f t="shared" ca="1" si="7"/>
        <v>1.3865308432371251E-2</v>
      </c>
      <c r="E7" s="33">
        <f t="shared" ca="1" si="0"/>
        <v>154</v>
      </c>
      <c r="F7" s="10">
        <f t="shared" ca="1" si="1"/>
        <v>2.1693196224820396E-2</v>
      </c>
      <c r="G7" s="33">
        <f t="shared" ca="1" si="2"/>
        <v>153</v>
      </c>
      <c r="H7" s="10">
        <f t="shared" ca="1" si="3"/>
        <v>2.1742219695893135E-2</v>
      </c>
      <c r="I7" s="33">
        <f t="shared" ca="1" si="4"/>
        <v>180</v>
      </c>
      <c r="J7" s="10">
        <f t="shared" ca="1" si="5"/>
        <v>2.569226377390808E-2</v>
      </c>
      <c r="K7" s="10">
        <v>186</v>
      </c>
      <c r="L7" s="10">
        <v>2.6548672566371681E-2</v>
      </c>
      <c r="M7" s="10">
        <v>163</v>
      </c>
      <c r="N7" s="10">
        <v>2.3163279806735826E-2</v>
      </c>
      <c r="O7" s="10">
        <v>121</v>
      </c>
      <c r="P7" s="10">
        <v>1.7425115207373273E-2</v>
      </c>
      <c r="Q7" s="10">
        <v>96</v>
      </c>
      <c r="R7" s="10">
        <v>1.3763440860215054E-2</v>
      </c>
      <c r="S7" s="10">
        <v>88</v>
      </c>
      <c r="T7" s="10">
        <v>1.2560662289466172E-2</v>
      </c>
      <c r="U7" s="10">
        <v>85</v>
      </c>
      <c r="V7" s="10">
        <v>1.2406947890818859E-2</v>
      </c>
      <c r="W7" s="7">
        <v>80</v>
      </c>
      <c r="X7" s="10">
        <v>1.1624527753560012E-2</v>
      </c>
      <c r="Y7" s="28">
        <v>67</v>
      </c>
      <c r="Z7" s="10">
        <v>9.6486175115207372E-3</v>
      </c>
      <c r="AA7" s="1"/>
      <c r="AB7" s="1"/>
      <c r="AC7" s="57" t="str">
        <f ca="1">INDIRECT(ADDRESS(SUMPRODUCT(MAX(($A$2:$A7&lt;&gt;"")*(ROW($A$2:$A7)))),COLUMN(A5)))</f>
        <v>EHPAD</v>
      </c>
      <c r="AD7" s="41" t="s">
        <v>32</v>
      </c>
      <c r="AE7" s="42">
        <v>2356</v>
      </c>
      <c r="AF7" s="42">
        <v>2356</v>
      </c>
      <c r="AG7" s="42">
        <v>2356</v>
      </c>
      <c r="AH7" s="42">
        <v>2294</v>
      </c>
      <c r="AI7" s="42">
        <v>2325</v>
      </c>
      <c r="AJ7" s="42">
        <v>2170</v>
      </c>
      <c r="AK7" s="42">
        <v>2139</v>
      </c>
      <c r="AL7" s="42">
        <v>2139</v>
      </c>
      <c r="AM7" s="42">
        <v>2108</v>
      </c>
      <c r="AN7" s="42">
        <v>2108</v>
      </c>
      <c r="AO7" s="42">
        <v>2139</v>
      </c>
      <c r="AP7" s="42">
        <v>2139</v>
      </c>
      <c r="AQ7" s="43">
        <v>26629</v>
      </c>
    </row>
    <row r="8" spans="1:43">
      <c r="A8" s="10"/>
      <c r="B8" s="10" t="s">
        <v>33</v>
      </c>
      <c r="C8" s="33">
        <f t="shared" ca="1" si="6"/>
        <v>0</v>
      </c>
      <c r="D8" s="10">
        <f t="shared" ca="1" si="7"/>
        <v>0</v>
      </c>
      <c r="E8" s="33">
        <f t="shared" ca="1" si="0"/>
        <v>10</v>
      </c>
      <c r="F8" s="10">
        <f t="shared" ca="1" si="1"/>
        <v>1.4086491055078181E-3</v>
      </c>
      <c r="G8" s="33">
        <f t="shared" ca="1" si="2"/>
        <v>62</v>
      </c>
      <c r="H8" s="10">
        <f t="shared" ca="1" si="3"/>
        <v>8.8105726872246704E-3</v>
      </c>
      <c r="I8" s="33">
        <f t="shared" ca="1" si="4"/>
        <v>60</v>
      </c>
      <c r="J8" s="10">
        <f t="shared" ca="1" si="5"/>
        <v>8.5640879246360255E-3</v>
      </c>
      <c r="K8" s="10">
        <v>62</v>
      </c>
      <c r="L8" s="10">
        <v>8.8495575221238937E-3</v>
      </c>
      <c r="M8" s="10">
        <v>49</v>
      </c>
      <c r="N8" s="10">
        <v>6.9631945431291743E-3</v>
      </c>
      <c r="O8" s="10">
        <v>31</v>
      </c>
      <c r="P8" s="10">
        <v>4.464285714285714E-3</v>
      </c>
      <c r="Q8" s="10">
        <v>31</v>
      </c>
      <c r="R8" s="10">
        <v>4.4444444444444444E-3</v>
      </c>
      <c r="S8" s="10">
        <v>30</v>
      </c>
      <c r="T8" s="10">
        <v>4.2820439623180127E-3</v>
      </c>
      <c r="U8" s="10">
        <v>31</v>
      </c>
      <c r="V8" s="10">
        <v>4.5248868778280547E-3</v>
      </c>
      <c r="W8" s="7">
        <v>30</v>
      </c>
      <c r="X8" s="10">
        <v>4.3591979075850041E-3</v>
      </c>
      <c r="Y8" s="28">
        <v>83</v>
      </c>
      <c r="Z8" s="10">
        <v>1.1952764976958526E-2</v>
      </c>
      <c r="AA8" s="1"/>
      <c r="AB8" s="1"/>
      <c r="AC8" s="57" t="str">
        <f ca="1">INDIRECT(ADDRESS(SUMPRODUCT(MAX(($A$2:$A8&lt;&gt;"")*(ROW($A$2:$A8)))),COLUMN(A6)))</f>
        <v>EHPAD</v>
      </c>
      <c r="AD8" s="41" t="s">
        <v>34</v>
      </c>
      <c r="AE8" s="42">
        <v>5022</v>
      </c>
      <c r="AF8" s="42">
        <v>4990.9999999999991</v>
      </c>
      <c r="AG8" s="42">
        <v>5022</v>
      </c>
      <c r="AH8" s="42">
        <v>4991</v>
      </c>
      <c r="AI8" s="42">
        <v>4960</v>
      </c>
      <c r="AJ8" s="42">
        <v>4898</v>
      </c>
      <c r="AK8" s="42">
        <v>4867</v>
      </c>
      <c r="AL8" s="42">
        <v>4898</v>
      </c>
      <c r="AM8" s="42">
        <v>4959.9999999999991</v>
      </c>
      <c r="AN8" s="42">
        <v>4960</v>
      </c>
      <c r="AO8" s="42">
        <v>5022.0000000000009</v>
      </c>
      <c r="AP8" s="42">
        <v>5022</v>
      </c>
      <c r="AQ8" s="43">
        <v>59613</v>
      </c>
    </row>
    <row r="9" spans="1:43">
      <c r="A9" s="11" t="s">
        <v>35</v>
      </c>
      <c r="B9" s="11"/>
      <c r="C9" s="32">
        <f t="shared" ca="1" si="6"/>
        <v>879.72</v>
      </c>
      <c r="D9" s="12">
        <f t="shared" ca="1" si="7"/>
        <v>0.12446519524617997</v>
      </c>
      <c r="E9" s="32">
        <f t="shared" ca="1" si="0"/>
        <v>818.85</v>
      </c>
      <c r="F9" s="12">
        <f t="shared" ca="1" si="1"/>
        <v>0.11534723200450768</v>
      </c>
      <c r="G9" s="32">
        <f t="shared" ca="1" si="2"/>
        <v>863.28</v>
      </c>
      <c r="H9" s="12">
        <f t="shared" ca="1" si="3"/>
        <v>0.12267727724882763</v>
      </c>
      <c r="I9" s="32">
        <f t="shared" ca="1" si="4"/>
        <v>851</v>
      </c>
      <c r="J9" s="12">
        <f t="shared" ca="1" si="5"/>
        <v>0.12146731373108764</v>
      </c>
      <c r="K9" s="3">
        <v>943</v>
      </c>
      <c r="L9" s="12">
        <v>0.13459891521552955</v>
      </c>
      <c r="M9" s="3">
        <v>993</v>
      </c>
      <c r="N9" s="12">
        <v>0.14111126900667897</v>
      </c>
      <c r="O9" s="3">
        <v>886</v>
      </c>
      <c r="P9" s="12">
        <v>0.12759216589861752</v>
      </c>
      <c r="Q9" s="3">
        <v>847</v>
      </c>
      <c r="R9" s="12">
        <v>0.1214336917562724</v>
      </c>
      <c r="S9" s="17">
        <v>904</v>
      </c>
      <c r="T9" s="12">
        <v>0.12903225806451613</v>
      </c>
      <c r="U9" s="24">
        <v>969</v>
      </c>
      <c r="V9" s="12">
        <v>0.14143920595533502</v>
      </c>
      <c r="W9" s="24">
        <v>875</v>
      </c>
      <c r="X9" s="12">
        <v>0.12714327230456263</v>
      </c>
      <c r="Y9" s="29">
        <v>1005</v>
      </c>
      <c r="Z9" s="12">
        <v>0.14472926267281105</v>
      </c>
      <c r="AA9" s="1"/>
      <c r="AB9" s="1"/>
      <c r="AC9" s="57" t="str">
        <f ca="1">INDIRECT(ADDRESS(SUMPRODUCT(MAX(($A$2:$A9&lt;&gt;"")*(ROW($A$2:$A9)))),COLUMN(A7)))</f>
        <v>Total EHPAD</v>
      </c>
      <c r="AD9" s="41" t="s">
        <v>36</v>
      </c>
      <c r="AE9" s="42">
        <v>1116</v>
      </c>
      <c r="AF9" s="42">
        <v>1116</v>
      </c>
      <c r="AG9" s="42">
        <v>1116</v>
      </c>
      <c r="AH9" s="42">
        <v>1116</v>
      </c>
      <c r="AI9" s="42">
        <v>1085</v>
      </c>
      <c r="AJ9" s="42">
        <v>1085</v>
      </c>
      <c r="AK9" s="42">
        <v>1085</v>
      </c>
      <c r="AL9" s="42">
        <v>1085</v>
      </c>
      <c r="AM9" s="42">
        <v>1085</v>
      </c>
      <c r="AN9" s="42">
        <v>1085</v>
      </c>
      <c r="AO9" s="42">
        <v>1054</v>
      </c>
      <c r="AP9" s="42">
        <v>1054</v>
      </c>
      <c r="AQ9" s="43">
        <v>13082</v>
      </c>
    </row>
    <row r="10" spans="1:43">
      <c r="A10" s="10" t="s">
        <v>29</v>
      </c>
      <c r="B10" s="10" t="s">
        <v>25</v>
      </c>
      <c r="C10" s="33">
        <f t="shared" ca="1" si="6"/>
        <v>47</v>
      </c>
      <c r="D10" s="10">
        <f t="shared" ca="1" si="7"/>
        <v>1.2032770097286226E-2</v>
      </c>
      <c r="E10" s="33">
        <f t="shared" ca="1" si="0"/>
        <v>56</v>
      </c>
      <c r="F10" s="10">
        <f t="shared" ca="1" si="1"/>
        <v>1.4336917562724014E-2</v>
      </c>
      <c r="G10" s="33">
        <f t="shared" ca="1" si="2"/>
        <v>62</v>
      </c>
      <c r="H10" s="10">
        <f t="shared" ca="1" si="3"/>
        <v>1.5748031496062992E-2</v>
      </c>
      <c r="I10" s="33">
        <f t="shared" ca="1" si="4"/>
        <v>51</v>
      </c>
      <c r="J10" s="10">
        <f t="shared" ca="1" si="5"/>
        <v>1.3267429760665974E-2</v>
      </c>
      <c r="K10" s="10">
        <v>44</v>
      </c>
      <c r="L10" s="10">
        <v>1.1539470233412013E-2</v>
      </c>
      <c r="M10" s="10">
        <v>64</v>
      </c>
      <c r="N10" s="10">
        <v>1.6784683975872017E-2</v>
      </c>
      <c r="O10" s="10">
        <v>69</v>
      </c>
      <c r="P10" s="10">
        <v>1.7526035052070104E-2</v>
      </c>
      <c r="Q10" s="10">
        <v>62</v>
      </c>
      <c r="R10" s="10">
        <v>1.5873015873015872E-2</v>
      </c>
      <c r="S10" s="10">
        <v>60</v>
      </c>
      <c r="T10" s="10">
        <v>1.5608740894901144E-2</v>
      </c>
      <c r="U10" s="10">
        <v>82</v>
      </c>
      <c r="V10" s="10">
        <v>2.133194588969823E-2</v>
      </c>
      <c r="W10" s="7">
        <v>64</v>
      </c>
      <c r="X10" s="10">
        <v>1.6649323621227889E-2</v>
      </c>
      <c r="Y10" s="28">
        <v>34</v>
      </c>
      <c r="Z10" s="10">
        <v>8.8449531737773146E-3</v>
      </c>
      <c r="AA10" s="1"/>
      <c r="AB10" s="1"/>
      <c r="AC10" s="57" t="str">
        <f ca="1">INDIRECT(ADDRESS(SUMPRODUCT(MAX(($A$2:$A10&lt;&gt;"")*(ROW($A$2:$A10)))),COLUMN(A8)))</f>
        <v>Nuit</v>
      </c>
      <c r="AD10" s="41" t="s">
        <v>37</v>
      </c>
      <c r="AE10" s="42">
        <v>5735</v>
      </c>
      <c r="AF10" s="42">
        <v>5580</v>
      </c>
      <c r="AG10" s="42">
        <v>5580</v>
      </c>
      <c r="AH10" s="42">
        <v>5580</v>
      </c>
      <c r="AI10" s="42">
        <v>5456</v>
      </c>
      <c r="AJ10" s="42">
        <v>5580</v>
      </c>
      <c r="AK10" s="42">
        <v>5611</v>
      </c>
      <c r="AL10" s="42">
        <v>5611</v>
      </c>
      <c r="AM10" s="42">
        <v>5487</v>
      </c>
      <c r="AN10" s="42">
        <v>5487</v>
      </c>
      <c r="AO10" s="42">
        <v>5518</v>
      </c>
      <c r="AP10" s="42">
        <v>5456</v>
      </c>
      <c r="AQ10" s="43">
        <v>66681</v>
      </c>
    </row>
    <row r="11" spans="1:43">
      <c r="A11" s="10"/>
      <c r="B11" s="10" t="s">
        <v>27</v>
      </c>
      <c r="C11" s="33">
        <f t="shared" ca="1" si="6"/>
        <v>5</v>
      </c>
      <c r="D11" s="10">
        <f t="shared" ca="1" si="7"/>
        <v>1.2800819252432156E-3</v>
      </c>
      <c r="E11" s="33">
        <f t="shared" ca="1" si="0"/>
        <v>5</v>
      </c>
      <c r="F11" s="10">
        <f t="shared" ca="1" si="1"/>
        <v>1.2800819252432156E-3</v>
      </c>
      <c r="G11" s="33">
        <f t="shared" ca="1" si="2"/>
        <v>5</v>
      </c>
      <c r="H11" s="10">
        <f t="shared" ca="1" si="3"/>
        <v>1.27000254000508E-3</v>
      </c>
      <c r="I11" s="33">
        <f t="shared" ca="1" si="4"/>
        <v>0</v>
      </c>
      <c r="J11" s="10">
        <f t="shared" ca="1" si="5"/>
        <v>0</v>
      </c>
      <c r="K11" s="10">
        <v>7</v>
      </c>
      <c r="L11" s="10">
        <v>1.8358248098610021E-3</v>
      </c>
      <c r="M11" s="10">
        <v>3</v>
      </c>
      <c r="N11" s="10">
        <v>7.8678206136900079E-4</v>
      </c>
      <c r="O11" s="10">
        <v>6</v>
      </c>
      <c r="P11" s="10">
        <v>1.524003048006096E-3</v>
      </c>
      <c r="Q11" s="10">
        <v>1</v>
      </c>
      <c r="R11" s="10">
        <v>2.5601638504864311E-4</v>
      </c>
      <c r="S11" s="10">
        <v>1.0900000000000001</v>
      </c>
      <c r="T11" s="10">
        <v>2.8355879292403746E-4</v>
      </c>
      <c r="U11" s="10"/>
      <c r="V11" s="10">
        <v>0</v>
      </c>
      <c r="W11" s="7">
        <v>19</v>
      </c>
      <c r="X11" s="10">
        <v>4.9427679500520291E-3</v>
      </c>
      <c r="Y11" s="28"/>
      <c r="Z11" s="10">
        <v>0</v>
      </c>
      <c r="AA11" s="1"/>
      <c r="AB11" s="1"/>
      <c r="AC11" s="57" t="str">
        <f ca="1">INDIRECT(ADDRESS(SUMPRODUCT(MAX(($A$2:$A11&lt;&gt;"")*(ROW($A$2:$A11)))),COLUMN(A9)))</f>
        <v>Nuit</v>
      </c>
      <c r="AD11" s="41" t="s">
        <v>38</v>
      </c>
      <c r="AE11" s="42">
        <v>5332</v>
      </c>
      <c r="AF11" s="42">
        <v>5332</v>
      </c>
      <c r="AG11" s="42">
        <v>5301</v>
      </c>
      <c r="AH11" s="42">
        <v>5332</v>
      </c>
      <c r="AI11" s="42">
        <v>5146</v>
      </c>
      <c r="AJ11" s="42">
        <v>5115</v>
      </c>
      <c r="AK11" s="42">
        <v>5239</v>
      </c>
      <c r="AL11" s="42">
        <v>5301</v>
      </c>
      <c r="AM11" s="42">
        <v>5425</v>
      </c>
      <c r="AN11" s="42">
        <v>5425</v>
      </c>
      <c r="AO11" s="42">
        <v>5487</v>
      </c>
      <c r="AP11" s="42">
        <v>5456</v>
      </c>
      <c r="AQ11" s="43">
        <v>63891.000000000007</v>
      </c>
    </row>
    <row r="12" spans="1:43">
      <c r="A12" s="10"/>
      <c r="B12" s="10" t="s">
        <v>28</v>
      </c>
      <c r="C12" s="33">
        <f t="shared" ca="1" si="6"/>
        <v>62</v>
      </c>
      <c r="D12" s="10">
        <f t="shared" ca="1" si="7"/>
        <v>1.5873015873015872E-2</v>
      </c>
      <c r="E12" s="33">
        <f t="shared" ca="1" si="0"/>
        <v>56</v>
      </c>
      <c r="F12" s="10">
        <f t="shared" ca="1" si="1"/>
        <v>1.4336917562724014E-2</v>
      </c>
      <c r="G12" s="33">
        <f t="shared" ca="1" si="2"/>
        <v>62</v>
      </c>
      <c r="H12" s="10">
        <f t="shared" ca="1" si="3"/>
        <v>1.5748031496062992E-2</v>
      </c>
      <c r="I12" s="33">
        <f t="shared" ca="1" si="4"/>
        <v>59</v>
      </c>
      <c r="J12" s="10">
        <f t="shared" ca="1" si="5"/>
        <v>1.5348595213319459E-2</v>
      </c>
      <c r="K12" s="10">
        <v>31</v>
      </c>
      <c r="L12" s="10">
        <v>8.130081300813009E-3</v>
      </c>
      <c r="M12" s="10">
        <v>30</v>
      </c>
      <c r="N12" s="10">
        <v>7.8678206136900079E-3</v>
      </c>
      <c r="O12" s="10">
        <v>31</v>
      </c>
      <c r="P12" s="10">
        <v>7.874015748031496E-3</v>
      </c>
      <c r="Q12" s="10">
        <v>31</v>
      </c>
      <c r="R12" s="10">
        <v>7.9365079365079361E-3</v>
      </c>
      <c r="S12" s="10">
        <v>30</v>
      </c>
      <c r="T12" s="10">
        <v>7.804370447450572E-3</v>
      </c>
      <c r="U12" s="10">
        <v>31</v>
      </c>
      <c r="V12" s="10">
        <v>8.0645161290322578E-3</v>
      </c>
      <c r="W12" s="7">
        <v>30</v>
      </c>
      <c r="X12" s="10">
        <v>7.804370447450572E-3</v>
      </c>
      <c r="Y12" s="28">
        <v>31</v>
      </c>
      <c r="Z12" s="10">
        <v>8.0645161290322578E-3</v>
      </c>
      <c r="AA12" s="1"/>
      <c r="AB12" s="1"/>
      <c r="AC12" s="57" t="str">
        <f ca="1">INDIRECT(ADDRESS(SUMPRODUCT(MAX(($A$2:$A12&lt;&gt;"")*(ROW($A$2:$A12)))),COLUMN(A10)))</f>
        <v>Nuit</v>
      </c>
      <c r="AD12" s="41" t="s">
        <v>39</v>
      </c>
      <c r="AE12" s="42">
        <v>4278</v>
      </c>
      <c r="AF12" s="42">
        <v>4247</v>
      </c>
      <c r="AG12" s="42">
        <v>4247</v>
      </c>
      <c r="AH12" s="42">
        <v>4247</v>
      </c>
      <c r="AI12" s="42">
        <v>4247</v>
      </c>
      <c r="AJ12" s="42">
        <v>4247</v>
      </c>
      <c r="AK12" s="42">
        <v>4216</v>
      </c>
      <c r="AL12" s="42">
        <v>4216</v>
      </c>
      <c r="AM12" s="42">
        <v>4185</v>
      </c>
      <c r="AN12" s="42">
        <v>4154</v>
      </c>
      <c r="AO12" s="42">
        <v>4185</v>
      </c>
      <c r="AP12" s="42">
        <v>4247</v>
      </c>
      <c r="AQ12" s="43">
        <v>50716</v>
      </c>
    </row>
    <row r="13" spans="1:43">
      <c r="A13" s="10"/>
      <c r="B13" s="10" t="s">
        <v>30</v>
      </c>
      <c r="C13" s="33">
        <f t="shared" ca="1" si="6"/>
        <v>172</v>
      </c>
      <c r="D13" s="10">
        <f t="shared" ca="1" si="7"/>
        <v>4.4034818228366614E-2</v>
      </c>
      <c r="E13" s="33">
        <f t="shared" ca="1" si="0"/>
        <v>179</v>
      </c>
      <c r="F13" s="10">
        <f t="shared" ca="1" si="1"/>
        <v>4.5826932923707119E-2</v>
      </c>
      <c r="G13" s="33">
        <f t="shared" ca="1" si="2"/>
        <v>245</v>
      </c>
      <c r="H13" s="10">
        <f t="shared" ca="1" si="3"/>
        <v>6.223012446024892E-2</v>
      </c>
      <c r="I13" s="33">
        <f t="shared" ca="1" si="4"/>
        <v>147</v>
      </c>
      <c r="J13" s="10">
        <f t="shared" ca="1" si="5"/>
        <v>3.8241415192507802E-2</v>
      </c>
      <c r="K13" s="10">
        <v>155</v>
      </c>
      <c r="L13" s="10">
        <v>4.0650406504065047E-2</v>
      </c>
      <c r="M13" s="10">
        <v>148</v>
      </c>
      <c r="N13" s="10">
        <v>3.8814581694204042E-2</v>
      </c>
      <c r="O13" s="10">
        <v>131</v>
      </c>
      <c r="P13" s="10">
        <v>3.3274066548133099E-2</v>
      </c>
      <c r="Q13" s="10">
        <v>226</v>
      </c>
      <c r="R13" s="10">
        <v>5.7859703020993344E-2</v>
      </c>
      <c r="S13" s="10">
        <v>190</v>
      </c>
      <c r="T13" s="10">
        <v>4.9427679500520294E-2</v>
      </c>
      <c r="U13" s="10">
        <v>219</v>
      </c>
      <c r="V13" s="10">
        <v>5.6971904266389178E-2</v>
      </c>
      <c r="W13" s="7">
        <v>201</v>
      </c>
      <c r="X13" s="10">
        <v>5.2289281997918838E-2</v>
      </c>
      <c r="Y13" s="28">
        <v>175</v>
      </c>
      <c r="Z13" s="10">
        <v>4.5525494276795003E-2</v>
      </c>
      <c r="AA13" s="1"/>
      <c r="AB13" s="1"/>
      <c r="AC13" s="57" t="str">
        <f ca="1">INDIRECT(ADDRESS(SUMPRODUCT(MAX(($A$2:$A13&lt;&gt;"")*(ROW($A$2:$A13)))),COLUMN(A11)))</f>
        <v>Nuit</v>
      </c>
      <c r="AD13" s="41" t="s">
        <v>40</v>
      </c>
      <c r="AE13" s="42">
        <v>1023</v>
      </c>
      <c r="AF13" s="42">
        <v>991.99999999999989</v>
      </c>
      <c r="AG13" s="42">
        <v>1023</v>
      </c>
      <c r="AH13" s="42">
        <v>1085</v>
      </c>
      <c r="AI13" s="42">
        <v>1116</v>
      </c>
      <c r="AJ13" s="42">
        <v>1116</v>
      </c>
      <c r="AK13" s="42">
        <v>1116</v>
      </c>
      <c r="AL13" s="42">
        <v>1116</v>
      </c>
      <c r="AM13" s="42">
        <v>1116</v>
      </c>
      <c r="AN13" s="42">
        <v>1085</v>
      </c>
      <c r="AO13" s="42">
        <v>1085</v>
      </c>
      <c r="AP13" s="42">
        <v>1085</v>
      </c>
      <c r="AQ13" s="43">
        <v>12958</v>
      </c>
    </row>
    <row r="14" spans="1:43">
      <c r="A14" s="10"/>
      <c r="B14" s="76" t="s">
        <v>50</v>
      </c>
      <c r="C14" s="33">
        <f t="shared" ca="1" si="6"/>
        <v>3</v>
      </c>
      <c r="D14" s="10">
        <f t="shared" ca="1" si="7"/>
        <v>7.6804915514592934E-4</v>
      </c>
      <c r="E14" s="33">
        <f t="shared" ca="1" si="0"/>
        <v>54</v>
      </c>
      <c r="F14" s="10">
        <f t="shared" ca="1" si="1"/>
        <v>1.3824884792626729E-2</v>
      </c>
      <c r="G14" s="33">
        <f t="shared" ca="1" si="2"/>
        <v>62</v>
      </c>
      <c r="H14" s="10">
        <f t="shared" ca="1" si="3"/>
        <v>1.5748031496062992E-2</v>
      </c>
      <c r="I14" s="33">
        <f t="shared" ca="1" si="4"/>
        <v>85</v>
      </c>
      <c r="J14" s="10">
        <f t="shared" ca="1" si="5"/>
        <v>2.2112382934443287E-2</v>
      </c>
      <c r="K14" s="10">
        <v>87</v>
      </c>
      <c r="L14" s="10">
        <v>2.2816679779701025E-2</v>
      </c>
      <c r="M14" s="10">
        <v>55</v>
      </c>
      <c r="N14" s="10">
        <v>1.4424337791765015E-2</v>
      </c>
      <c r="O14" s="10">
        <v>99</v>
      </c>
      <c r="P14" s="10">
        <v>2.5146050292100583E-2</v>
      </c>
      <c r="Q14" s="10">
        <v>62</v>
      </c>
      <c r="R14" s="10">
        <v>1.5873015873015872E-2</v>
      </c>
      <c r="S14" s="10">
        <v>60</v>
      </c>
      <c r="T14" s="10">
        <v>1.5608740894901144E-2</v>
      </c>
      <c r="U14" s="10">
        <v>58</v>
      </c>
      <c r="V14" s="10">
        <v>1.5088449531737774E-2</v>
      </c>
      <c r="W14" s="7">
        <v>30</v>
      </c>
      <c r="X14" s="10">
        <v>7.804370447450572E-3</v>
      </c>
      <c r="Y14" s="28"/>
      <c r="Z14" s="10">
        <v>0</v>
      </c>
      <c r="AA14" s="1"/>
      <c r="AB14" s="1"/>
      <c r="AC14" s="57" t="str">
        <f ca="1">INDIRECT(ADDRESS(SUMPRODUCT(MAX(($A$2:$A14&lt;&gt;"")*(ROW($A$2:$A14)))),COLUMN(A12)))</f>
        <v>Nuit</v>
      </c>
      <c r="AD14" s="41" t="s">
        <v>41</v>
      </c>
      <c r="AE14" s="42">
        <v>3937</v>
      </c>
      <c r="AF14" s="42">
        <v>4092</v>
      </c>
      <c r="AG14" s="42">
        <v>4092</v>
      </c>
      <c r="AH14" s="42">
        <v>4247</v>
      </c>
      <c r="AI14" s="42">
        <v>4247</v>
      </c>
      <c r="AJ14" s="42">
        <v>4371</v>
      </c>
      <c r="AK14" s="42">
        <v>4309</v>
      </c>
      <c r="AL14" s="42">
        <v>4371</v>
      </c>
      <c r="AM14" s="42">
        <v>4278</v>
      </c>
      <c r="AN14" s="42">
        <v>4216</v>
      </c>
      <c r="AO14" s="42">
        <v>4216</v>
      </c>
      <c r="AP14" s="42">
        <v>4216</v>
      </c>
      <c r="AQ14" s="43">
        <v>50591.999999999993</v>
      </c>
    </row>
    <row r="15" spans="1:43">
      <c r="A15" s="10"/>
      <c r="B15" s="10" t="s">
        <v>33</v>
      </c>
      <c r="C15" s="33">
        <f t="shared" ca="1" si="6"/>
        <v>0</v>
      </c>
      <c r="D15" s="10">
        <f t="shared" ca="1" si="7"/>
        <v>0</v>
      </c>
      <c r="E15" s="33">
        <f t="shared" ca="1" si="0"/>
        <v>0</v>
      </c>
      <c r="F15" s="10">
        <f t="shared" ca="1" si="1"/>
        <v>0</v>
      </c>
      <c r="G15" s="33">
        <f t="shared" ca="1" si="2"/>
        <v>1</v>
      </c>
      <c r="H15" s="10">
        <f t="shared" ca="1" si="3"/>
        <v>2.5400050800101598E-4</v>
      </c>
      <c r="I15" s="33">
        <f t="shared" ca="1" si="4"/>
        <v>30</v>
      </c>
      <c r="J15" s="10">
        <f t="shared" ca="1" si="5"/>
        <v>7.804370447450572E-3</v>
      </c>
      <c r="K15" s="10"/>
      <c r="L15" s="10">
        <v>0</v>
      </c>
      <c r="M15" s="10"/>
      <c r="N15" s="10">
        <v>0</v>
      </c>
      <c r="O15" s="10"/>
      <c r="P15" s="10">
        <v>0</v>
      </c>
      <c r="Q15" s="10"/>
      <c r="R15" s="10">
        <v>0</v>
      </c>
      <c r="S15" s="10"/>
      <c r="T15" s="10">
        <v>0</v>
      </c>
      <c r="U15" s="10"/>
      <c r="V15" s="10">
        <v>0</v>
      </c>
      <c r="W15" s="7"/>
      <c r="X15" s="10">
        <v>0</v>
      </c>
      <c r="Y15" s="28">
        <v>14</v>
      </c>
      <c r="Z15" s="10">
        <v>3.6420395421436005E-3</v>
      </c>
      <c r="AA15" s="1"/>
      <c r="AB15" s="1"/>
      <c r="AC15" s="57" t="str">
        <f ca="1">INDIRECT(ADDRESS(SUMPRODUCT(MAX(($A$2:$A15&lt;&gt;"")*(ROW($A$2:$A15)))),COLUMN(A13)))</f>
        <v>Nuit</v>
      </c>
      <c r="AD15" s="44" t="s">
        <v>42</v>
      </c>
      <c r="AE15" s="45">
        <v>1302</v>
      </c>
      <c r="AF15" s="45">
        <v>1333</v>
      </c>
      <c r="AG15" s="45">
        <v>1363.9999999999998</v>
      </c>
      <c r="AH15" s="45">
        <v>1395</v>
      </c>
      <c r="AI15" s="45">
        <v>1395</v>
      </c>
      <c r="AJ15" s="45">
        <v>1581</v>
      </c>
      <c r="AK15" s="45">
        <v>1767</v>
      </c>
      <c r="AL15" s="45">
        <v>1798</v>
      </c>
      <c r="AM15" s="45">
        <v>1922</v>
      </c>
      <c r="AN15" s="45">
        <v>2077</v>
      </c>
      <c r="AO15" s="45">
        <v>2046</v>
      </c>
      <c r="AP15" s="45">
        <v>2046</v>
      </c>
      <c r="AQ15" s="46">
        <v>20026</v>
      </c>
    </row>
    <row r="16" spans="1:43">
      <c r="A16" s="11" t="s">
        <v>43</v>
      </c>
      <c r="B16" s="11"/>
      <c r="C16" s="32">
        <f t="shared" ca="1" si="6"/>
        <v>289</v>
      </c>
      <c r="D16" s="12">
        <f t="shared" ca="1" si="7"/>
        <v>7.398873527905786E-2</v>
      </c>
      <c r="E16" s="32">
        <f t="shared" ca="1" si="0"/>
        <v>350</v>
      </c>
      <c r="F16" s="12">
        <f t="shared" ca="1" si="1"/>
        <v>8.9605734767025089E-2</v>
      </c>
      <c r="G16" s="32">
        <f t="shared" ca="1" si="2"/>
        <v>437</v>
      </c>
      <c r="H16" s="12">
        <f t="shared" ca="1" si="3"/>
        <v>0.11099822199644399</v>
      </c>
      <c r="I16" s="32">
        <f t="shared" ca="1" si="4"/>
        <v>372</v>
      </c>
      <c r="J16" s="12">
        <f t="shared" ca="1" si="5"/>
        <v>9.6774193548387094E-2</v>
      </c>
      <c r="K16" s="3">
        <v>324</v>
      </c>
      <c r="L16" s="12">
        <v>8.4972462627852088E-2</v>
      </c>
      <c r="M16" s="3">
        <v>300</v>
      </c>
      <c r="N16" s="12">
        <v>7.8678206136900075E-2</v>
      </c>
      <c r="O16" s="3">
        <v>336</v>
      </c>
      <c r="P16" s="12">
        <v>8.5344170688341381E-2</v>
      </c>
      <c r="Q16" s="3">
        <v>382</v>
      </c>
      <c r="R16" s="12">
        <v>9.7798259088581668E-2</v>
      </c>
      <c r="S16" s="17">
        <v>341.09000000000003</v>
      </c>
      <c r="T16" s="12">
        <v>8.8733090530697195E-2</v>
      </c>
      <c r="U16" s="24">
        <v>390</v>
      </c>
      <c r="V16" s="12">
        <v>0.10145681581685743</v>
      </c>
      <c r="W16" s="24">
        <v>344</v>
      </c>
      <c r="X16" s="12">
        <v>8.9490114464099893E-2</v>
      </c>
      <c r="Y16" s="29">
        <v>254</v>
      </c>
      <c r="Z16" s="12">
        <v>6.6077003121748176E-2</v>
      </c>
      <c r="AA16" s="1"/>
      <c r="AB16" s="1"/>
      <c r="AC16" s="57" t="str">
        <f ca="1">INDIRECT(ADDRESS(SUMPRODUCT(MAX(($A$2:$A16&lt;&gt;"")*(ROW($A$2:$A16)))),COLUMN(A14)))</f>
        <v>Total Nuit</v>
      </c>
      <c r="AD16" s="41" t="s">
        <v>44</v>
      </c>
      <c r="AE16" s="42">
        <v>1116</v>
      </c>
      <c r="AF16" s="42">
        <v>1085</v>
      </c>
      <c r="AG16" s="42">
        <v>1085</v>
      </c>
      <c r="AH16" s="42">
        <v>1085</v>
      </c>
      <c r="AI16" s="42">
        <v>1116</v>
      </c>
      <c r="AJ16" s="42">
        <v>1116</v>
      </c>
      <c r="AK16" s="42">
        <v>1085</v>
      </c>
      <c r="AL16" s="42">
        <v>1085</v>
      </c>
      <c r="AM16" s="42">
        <v>1054</v>
      </c>
      <c r="AN16" s="42">
        <v>1054</v>
      </c>
      <c r="AO16" s="42">
        <v>1054</v>
      </c>
      <c r="AP16" s="42">
        <v>1054</v>
      </c>
      <c r="AQ16" s="43">
        <v>12989.000000000002</v>
      </c>
    </row>
    <row r="17" spans="1:43">
      <c r="A17" s="10" t="s">
        <v>31</v>
      </c>
      <c r="B17" s="10" t="s">
        <v>25</v>
      </c>
      <c r="C17" s="33">
        <f t="shared" ca="1" si="6"/>
        <v>31</v>
      </c>
      <c r="D17" s="10">
        <f t="shared" ca="1" si="7"/>
        <v>1.2345679012345678E-2</v>
      </c>
      <c r="E17" s="33">
        <f t="shared" ca="1" si="0"/>
        <v>0</v>
      </c>
      <c r="F17" s="10">
        <f t="shared" ca="1" si="1"/>
        <v>0</v>
      </c>
      <c r="G17" s="33">
        <f t="shared" ca="1" si="2"/>
        <v>0</v>
      </c>
      <c r="H17" s="10">
        <f t="shared" ca="1" si="3"/>
        <v>0</v>
      </c>
      <c r="I17" s="33">
        <f t="shared" ca="1" si="4"/>
        <v>16</v>
      </c>
      <c r="J17" s="10">
        <f t="shared" ca="1" si="5"/>
        <v>6.2184220753983676E-3</v>
      </c>
      <c r="K17" s="10">
        <v>31</v>
      </c>
      <c r="L17" s="10">
        <v>1.1111111111111112E-2</v>
      </c>
      <c r="M17" s="10">
        <v>16</v>
      </c>
      <c r="N17" s="10">
        <v>5.7992026096411742E-3</v>
      </c>
      <c r="O17" s="10"/>
      <c r="P17" s="10">
        <v>0</v>
      </c>
      <c r="Q17" s="10">
        <v>4</v>
      </c>
      <c r="R17" s="10">
        <v>1.4662756598240469E-3</v>
      </c>
      <c r="S17" s="10">
        <v>29</v>
      </c>
      <c r="T17" s="10">
        <v>1.0877719429857465E-2</v>
      </c>
      <c r="U17" s="10">
        <v>53</v>
      </c>
      <c r="V17" s="10">
        <v>1.9879969992498126E-2</v>
      </c>
      <c r="W17" s="7">
        <v>38</v>
      </c>
      <c r="X17" s="10">
        <v>1.4089729328883945E-2</v>
      </c>
      <c r="Y17" s="28">
        <v>31</v>
      </c>
      <c r="Z17" s="10">
        <v>1.1363636363636364E-2</v>
      </c>
      <c r="AA17" s="1"/>
      <c r="AB17" s="1"/>
      <c r="AC17" s="57" t="str">
        <f ca="1">INDIRECT(ADDRESS(SUMPRODUCT(MAX(($A$2:$A17&lt;&gt;"")*(ROW($A$2:$A17)))),COLUMN(A15)))</f>
        <v>Pôle chirurgie</v>
      </c>
      <c r="AD17" s="41" t="s">
        <v>45</v>
      </c>
      <c r="AE17" s="42">
        <v>2883</v>
      </c>
      <c r="AF17" s="42">
        <v>2883</v>
      </c>
      <c r="AG17" s="42">
        <v>2883</v>
      </c>
      <c r="AH17" s="42">
        <v>2883</v>
      </c>
      <c r="AI17" s="42">
        <v>2883</v>
      </c>
      <c r="AJ17" s="42">
        <v>3131</v>
      </c>
      <c r="AK17" s="42">
        <v>3131</v>
      </c>
      <c r="AL17" s="42">
        <v>3131</v>
      </c>
      <c r="AM17" s="42">
        <v>3069</v>
      </c>
      <c r="AN17" s="42">
        <v>3069</v>
      </c>
      <c r="AO17" s="42">
        <v>3069</v>
      </c>
      <c r="AP17" s="42">
        <v>3069</v>
      </c>
      <c r="AQ17" s="43">
        <v>36084</v>
      </c>
    </row>
    <row r="18" spans="1:43">
      <c r="A18" s="10"/>
      <c r="B18" s="10" t="s">
        <v>27</v>
      </c>
      <c r="C18" s="33">
        <f t="shared" ca="1" si="6"/>
        <v>9.36</v>
      </c>
      <c r="D18" s="10">
        <f t="shared" ca="1" si="7"/>
        <v>3.7275985663082433E-3</v>
      </c>
      <c r="E18" s="33">
        <f t="shared" ca="1" si="0"/>
        <v>5.63</v>
      </c>
      <c r="F18" s="10">
        <f t="shared" ca="1" si="1"/>
        <v>2.1620583717357911E-3</v>
      </c>
      <c r="G18" s="33">
        <f t="shared" ca="1" si="2"/>
        <v>6</v>
      </c>
      <c r="H18" s="10">
        <f t="shared" ca="1" si="3"/>
        <v>2.3319082782743881E-3</v>
      </c>
      <c r="I18" s="33">
        <f t="shared" ca="1" si="4"/>
        <v>1</v>
      </c>
      <c r="J18" s="10">
        <f t="shared" ca="1" si="5"/>
        <v>3.8865137971239797E-4</v>
      </c>
      <c r="K18" s="10">
        <v>5</v>
      </c>
      <c r="L18" s="10">
        <v>1.7921146953405018E-3</v>
      </c>
      <c r="M18" s="10">
        <v>7</v>
      </c>
      <c r="N18" s="10">
        <v>2.5371511417180137E-3</v>
      </c>
      <c r="O18" s="10"/>
      <c r="P18" s="10">
        <v>0</v>
      </c>
      <c r="Q18" s="10">
        <v>4</v>
      </c>
      <c r="R18" s="10">
        <v>1.4662756598240469E-3</v>
      </c>
      <c r="S18" s="10"/>
      <c r="T18" s="10">
        <v>0</v>
      </c>
      <c r="U18" s="10">
        <v>5</v>
      </c>
      <c r="V18" s="10">
        <v>1.8754688672168042E-3</v>
      </c>
      <c r="W18" s="7">
        <v>1</v>
      </c>
      <c r="X18" s="10">
        <v>3.707823507601038E-4</v>
      </c>
      <c r="Y18" s="28">
        <v>16</v>
      </c>
      <c r="Z18" s="10">
        <v>5.8651026392961877E-3</v>
      </c>
      <c r="AA18" s="1"/>
      <c r="AB18" s="1"/>
      <c r="AC18" s="57" t="str">
        <f ca="1">INDIRECT(ADDRESS(SUMPRODUCT(MAX(($A$2:$A18&lt;&gt;"")*(ROW($A$2:$A18)))),COLUMN(A16)))</f>
        <v>Pôle chirurgie</v>
      </c>
      <c r="AD18" s="41" t="s">
        <v>46</v>
      </c>
      <c r="AE18" s="42">
        <v>3998.9999999999995</v>
      </c>
      <c r="AF18" s="42">
        <v>3968</v>
      </c>
      <c r="AG18" s="42">
        <v>3968</v>
      </c>
      <c r="AH18" s="42">
        <v>3968</v>
      </c>
      <c r="AI18" s="42">
        <v>3968</v>
      </c>
      <c r="AJ18" s="42">
        <v>3720</v>
      </c>
      <c r="AK18" s="42">
        <v>3720</v>
      </c>
      <c r="AL18" s="42">
        <v>3720</v>
      </c>
      <c r="AM18" s="42">
        <v>3719.9999999999995</v>
      </c>
      <c r="AN18" s="42">
        <v>3751.0000000000005</v>
      </c>
      <c r="AO18" s="42">
        <v>3720.0000000000005</v>
      </c>
      <c r="AP18" s="42">
        <v>3720</v>
      </c>
      <c r="AQ18" s="43">
        <v>45942</v>
      </c>
    </row>
    <row r="19" spans="1:43" ht="15.75" thickBot="1">
      <c r="A19" s="10"/>
      <c r="B19" s="10" t="s">
        <v>28</v>
      </c>
      <c r="C19" s="33">
        <f t="shared" ca="1" si="6"/>
        <v>54</v>
      </c>
      <c r="D19" s="10">
        <f t="shared" ca="1" si="7"/>
        <v>2.1505376344086023E-2</v>
      </c>
      <c r="E19" s="33">
        <f t="shared" ca="1" si="0"/>
        <v>56</v>
      </c>
      <c r="F19" s="10">
        <f t="shared" ca="1" si="1"/>
        <v>2.1505376344086023E-2</v>
      </c>
      <c r="G19" s="33">
        <f t="shared" ca="1" si="2"/>
        <v>62</v>
      </c>
      <c r="H19" s="10">
        <f t="shared" ca="1" si="3"/>
        <v>2.4096385542168676E-2</v>
      </c>
      <c r="I19" s="33">
        <f t="shared" ca="1" si="4"/>
        <v>60</v>
      </c>
      <c r="J19" s="10">
        <f t="shared" ca="1" si="5"/>
        <v>2.3319082782743878E-2</v>
      </c>
      <c r="K19" s="10">
        <v>62</v>
      </c>
      <c r="L19" s="10">
        <v>2.2222222222222223E-2</v>
      </c>
      <c r="M19" s="10">
        <v>60</v>
      </c>
      <c r="N19" s="10">
        <v>2.1747009786154403E-2</v>
      </c>
      <c r="O19" s="10">
        <v>62</v>
      </c>
      <c r="P19" s="10">
        <v>2.247191011235955E-2</v>
      </c>
      <c r="Q19" s="10">
        <v>62</v>
      </c>
      <c r="R19" s="10">
        <v>2.2727272727272728E-2</v>
      </c>
      <c r="S19" s="10">
        <v>30</v>
      </c>
      <c r="T19" s="10">
        <v>1.1252813203300824E-2</v>
      </c>
      <c r="U19" s="10">
        <v>31</v>
      </c>
      <c r="V19" s="10">
        <v>1.1627906976744186E-2</v>
      </c>
      <c r="W19" s="7">
        <v>30</v>
      </c>
      <c r="X19" s="10">
        <v>1.1123470522803115E-2</v>
      </c>
      <c r="Y19" s="28">
        <v>31</v>
      </c>
      <c r="Z19" s="10">
        <v>1.1363636363636364E-2</v>
      </c>
      <c r="AA19" s="1"/>
      <c r="AB19" s="1"/>
      <c r="AC19" s="57" t="str">
        <f ca="1">INDIRECT(ADDRESS(SUMPRODUCT(MAX(($A$2:$A19&lt;&gt;"")*(ROW($A$2:$A19)))),COLUMN(A17)))</f>
        <v>Pôle chirurgie</v>
      </c>
      <c r="AD19" s="47" t="s">
        <v>26</v>
      </c>
      <c r="AE19" s="48">
        <v>51584</v>
      </c>
      <c r="AF19" s="48">
        <v>51584</v>
      </c>
      <c r="AG19" s="48">
        <v>51584</v>
      </c>
      <c r="AH19" s="48">
        <v>51646</v>
      </c>
      <c r="AI19" s="48">
        <v>51553</v>
      </c>
      <c r="AJ19" s="48">
        <v>51739</v>
      </c>
      <c r="AK19" s="48">
        <v>51925</v>
      </c>
      <c r="AL19" s="48">
        <v>52080</v>
      </c>
      <c r="AM19" s="48">
        <v>51925</v>
      </c>
      <c r="AN19" s="48">
        <v>51832</v>
      </c>
      <c r="AO19" s="48">
        <v>52018.000000000007</v>
      </c>
      <c r="AP19" s="48">
        <v>52080</v>
      </c>
      <c r="AQ19" s="49">
        <v>621550</v>
      </c>
    </row>
    <row r="20" spans="1:43">
      <c r="A20" s="10"/>
      <c r="B20" s="10" t="s">
        <v>30</v>
      </c>
      <c r="C20" s="33">
        <f t="shared" ca="1" si="6"/>
        <v>16</v>
      </c>
      <c r="D20" s="10">
        <f t="shared" ca="1" si="7"/>
        <v>6.3719633612106729E-3</v>
      </c>
      <c r="E20" s="33">
        <f t="shared" ca="1" si="0"/>
        <v>93</v>
      </c>
      <c r="F20" s="10">
        <f t="shared" ca="1" si="1"/>
        <v>3.5714285714285712E-2</v>
      </c>
      <c r="G20" s="33">
        <f t="shared" ca="1" si="2"/>
        <v>98</v>
      </c>
      <c r="H20" s="10">
        <f t="shared" ca="1" si="3"/>
        <v>3.8087835211815003E-2</v>
      </c>
      <c r="I20" s="33">
        <f t="shared" ca="1" si="4"/>
        <v>79</v>
      </c>
      <c r="J20" s="10">
        <f t="shared" ca="1" si="5"/>
        <v>3.0703458997279439E-2</v>
      </c>
      <c r="K20" s="10">
        <v>123</v>
      </c>
      <c r="L20" s="10">
        <v>4.4086021505376341E-2</v>
      </c>
      <c r="M20" s="10">
        <v>135</v>
      </c>
      <c r="N20" s="10">
        <v>4.8930772018847407E-2</v>
      </c>
      <c r="O20" s="10">
        <v>126</v>
      </c>
      <c r="P20" s="10">
        <v>4.5668720550924247E-2</v>
      </c>
      <c r="Q20" s="10">
        <v>145</v>
      </c>
      <c r="R20" s="10">
        <v>5.3152492668621702E-2</v>
      </c>
      <c r="S20" s="10">
        <v>77</v>
      </c>
      <c r="T20" s="10">
        <v>2.8882220555138786E-2</v>
      </c>
      <c r="U20" s="10">
        <v>71</v>
      </c>
      <c r="V20" s="10">
        <v>2.6631657914478621E-2</v>
      </c>
      <c r="W20" s="7">
        <v>50</v>
      </c>
      <c r="X20" s="10">
        <v>1.853911753800519E-2</v>
      </c>
      <c r="Y20" s="28">
        <v>38</v>
      </c>
      <c r="Z20" s="10">
        <v>1.3929618768328446E-2</v>
      </c>
      <c r="AA20" s="1"/>
      <c r="AB20" s="1"/>
      <c r="AC20" s="57" t="str">
        <f ca="1">INDIRECT(ADDRESS(SUMPRODUCT(MAX(($A$2:$A20&lt;&gt;"")*(ROW($A$2:$A20)))),COLUMN(A18)))</f>
        <v>Pôle chirurgie</v>
      </c>
      <c r="AD20" s="1"/>
      <c r="AE20" s="1"/>
      <c r="AF20" s="1"/>
      <c r="AG20" s="1"/>
      <c r="AH20" s="1"/>
      <c r="AI20" s="1"/>
      <c r="AJ20" s="1"/>
      <c r="AK20" s="1"/>
      <c r="AL20" s="1"/>
      <c r="AM20" s="1"/>
      <c r="AN20" s="1"/>
      <c r="AO20" s="1"/>
      <c r="AP20" s="1"/>
      <c r="AQ20" s="1"/>
    </row>
    <row r="21" spans="1:43">
      <c r="A21" s="10"/>
      <c r="B21" s="76" t="s">
        <v>50</v>
      </c>
      <c r="C21" s="33">
        <f t="shared" ca="1" si="6"/>
        <v>0</v>
      </c>
      <c r="D21" s="10">
        <f t="shared" ca="1" si="7"/>
        <v>0</v>
      </c>
      <c r="E21" s="33">
        <f t="shared" ca="1" si="0"/>
        <v>0</v>
      </c>
      <c r="F21" s="10">
        <f t="shared" ca="1" si="1"/>
        <v>0</v>
      </c>
      <c r="G21" s="33">
        <f t="shared" ca="1" si="2"/>
        <v>2</v>
      </c>
      <c r="H21" s="10">
        <f t="shared" ca="1" si="3"/>
        <v>7.7730275942479595E-4</v>
      </c>
      <c r="I21" s="33">
        <f t="shared" ca="1" si="4"/>
        <v>30</v>
      </c>
      <c r="J21" s="10">
        <f t="shared" ca="1" si="5"/>
        <v>1.1659541391371939E-2</v>
      </c>
      <c r="K21" s="10">
        <v>31</v>
      </c>
      <c r="L21" s="10">
        <v>1.1111111111111112E-2</v>
      </c>
      <c r="M21" s="10">
        <v>30</v>
      </c>
      <c r="N21" s="10">
        <v>1.0873504893077202E-2</v>
      </c>
      <c r="O21" s="10">
        <v>31</v>
      </c>
      <c r="P21" s="10">
        <v>1.1235955056179775E-2</v>
      </c>
      <c r="Q21" s="10">
        <v>31</v>
      </c>
      <c r="R21" s="10">
        <v>1.1363636363636364E-2</v>
      </c>
      <c r="S21" s="10">
        <v>27</v>
      </c>
      <c r="T21" s="10">
        <v>1.0127531882970742E-2</v>
      </c>
      <c r="U21" s="10"/>
      <c r="V21" s="10">
        <v>0</v>
      </c>
      <c r="W21" s="7"/>
      <c r="X21" s="10">
        <v>0</v>
      </c>
      <c r="Y21" s="28">
        <v>23</v>
      </c>
      <c r="Z21" s="10">
        <v>8.4310850439882692E-3</v>
      </c>
      <c r="AA21" s="1"/>
      <c r="AB21" s="1"/>
      <c r="AC21" s="57" t="str">
        <f ca="1">INDIRECT(ADDRESS(SUMPRODUCT(MAX(($A$2:$A21&lt;&gt;"")*(ROW($A$2:$A21)))),COLUMN(A19)))</f>
        <v>Pôle chirurgie</v>
      </c>
      <c r="AD21" s="1"/>
      <c r="AE21" s="1"/>
      <c r="AF21" s="1"/>
      <c r="AG21" s="1"/>
      <c r="AH21" s="1"/>
      <c r="AI21" s="1"/>
      <c r="AJ21" s="1"/>
      <c r="AK21" s="81"/>
      <c r="AL21" s="1"/>
      <c r="AM21" s="1"/>
      <c r="AN21" s="1"/>
      <c r="AO21" s="1"/>
      <c r="AP21" s="1"/>
      <c r="AQ21" s="1"/>
    </row>
    <row r="22" spans="1:43">
      <c r="A22" s="11" t="s">
        <v>47</v>
      </c>
      <c r="B22" s="11"/>
      <c r="C22" s="32">
        <f t="shared" ca="1" si="6"/>
        <v>110.36</v>
      </c>
      <c r="D22" s="12">
        <f t="shared" ca="1" si="7"/>
        <v>4.3950617283950617E-2</v>
      </c>
      <c r="E22" s="32">
        <f t="shared" ca="1" si="0"/>
        <v>154.63</v>
      </c>
      <c r="F22" s="12">
        <f t="shared" ca="1" si="1"/>
        <v>5.9381720430107525E-2</v>
      </c>
      <c r="G22" s="32">
        <f t="shared" ca="1" si="2"/>
        <v>168</v>
      </c>
      <c r="H22" s="12">
        <f t="shared" ca="1" si="3"/>
        <v>6.5293431791682857E-2</v>
      </c>
      <c r="I22" s="32">
        <f t="shared" ca="1" si="4"/>
        <v>186</v>
      </c>
      <c r="J22" s="12">
        <f t="shared" ca="1" si="5"/>
        <v>7.2289156626506021E-2</v>
      </c>
      <c r="K22" s="3">
        <v>252</v>
      </c>
      <c r="L22" s="12">
        <v>9.0322580645161285E-2</v>
      </c>
      <c r="M22" s="3">
        <v>248</v>
      </c>
      <c r="N22" s="12">
        <v>8.98876404494382E-2</v>
      </c>
      <c r="O22" s="3">
        <v>219</v>
      </c>
      <c r="P22" s="12">
        <v>7.9376585719463572E-2</v>
      </c>
      <c r="Q22" s="3">
        <v>246</v>
      </c>
      <c r="R22" s="12">
        <v>9.0175953079178889E-2</v>
      </c>
      <c r="S22" s="17">
        <v>163</v>
      </c>
      <c r="T22" s="12">
        <v>6.1140285071267814E-2</v>
      </c>
      <c r="U22" s="24">
        <v>160</v>
      </c>
      <c r="V22" s="12">
        <v>6.0015003750937733E-2</v>
      </c>
      <c r="W22" s="24">
        <v>119</v>
      </c>
      <c r="X22" s="12">
        <v>4.4123099740452351E-2</v>
      </c>
      <c r="Y22" s="29">
        <v>139</v>
      </c>
      <c r="Z22" s="12">
        <v>5.0953079178885634E-2</v>
      </c>
      <c r="AA22" s="1"/>
      <c r="AB22" s="1"/>
      <c r="AC22" s="57" t="str">
        <f ca="1">INDIRECT(ADDRESS(SUMPRODUCT(MAX(($A$2:$A22&lt;&gt;"")*(ROW($A$2:$A22)))),COLUMN(A20)))</f>
        <v>Total Pôle chirurgie</v>
      </c>
      <c r="AD22" s="4"/>
      <c r="AE22" s="3"/>
      <c r="AF22" s="3"/>
      <c r="AG22" s="3"/>
      <c r="AH22" s="3"/>
      <c r="AI22" s="3"/>
      <c r="AJ22" s="3"/>
      <c r="AK22" s="3"/>
      <c r="AL22" s="3"/>
      <c r="AM22" s="3"/>
      <c r="AN22" s="3"/>
      <c r="AO22" s="1"/>
      <c r="AP22" s="1"/>
      <c r="AQ22" s="1"/>
    </row>
    <row r="23" spans="1:43">
      <c r="A23" s="10" t="s">
        <v>32</v>
      </c>
      <c r="B23" s="10" t="s">
        <v>25</v>
      </c>
      <c r="C23" s="33">
        <f t="shared" ca="1" si="6"/>
        <v>65</v>
      </c>
      <c r="D23" s="10">
        <f t="shared" ca="1" si="7"/>
        <v>2.7589134125636672E-2</v>
      </c>
      <c r="E23" s="33">
        <f t="shared" ca="1" si="0"/>
        <v>94</v>
      </c>
      <c r="F23" s="10">
        <f t="shared" ca="1" si="1"/>
        <v>3.9898132427843805E-2</v>
      </c>
      <c r="G23" s="33">
        <f t="shared" ca="1" si="2"/>
        <v>93</v>
      </c>
      <c r="H23" s="10">
        <f t="shared" ca="1" si="3"/>
        <v>3.9473684210526314E-2</v>
      </c>
      <c r="I23" s="33">
        <f t="shared" ca="1" si="4"/>
        <v>60</v>
      </c>
      <c r="J23" s="10">
        <f t="shared" ca="1" si="5"/>
        <v>2.6155187445510025E-2</v>
      </c>
      <c r="K23" s="10">
        <v>124</v>
      </c>
      <c r="L23" s="10">
        <v>5.3333333333333337E-2</v>
      </c>
      <c r="M23" s="10">
        <v>120</v>
      </c>
      <c r="N23" s="10">
        <v>5.5299539170506916E-2</v>
      </c>
      <c r="O23" s="10">
        <v>127</v>
      </c>
      <c r="P23" s="10">
        <v>5.9373539036933147E-2</v>
      </c>
      <c r="Q23" s="10">
        <v>133</v>
      </c>
      <c r="R23" s="10">
        <v>6.2178588125292193E-2</v>
      </c>
      <c r="S23" s="10">
        <v>133</v>
      </c>
      <c r="T23" s="10">
        <v>6.3092979127134727E-2</v>
      </c>
      <c r="U23" s="10">
        <v>124</v>
      </c>
      <c r="V23" s="10">
        <v>5.8823529411764705E-2</v>
      </c>
      <c r="W23" s="7">
        <v>91</v>
      </c>
      <c r="X23" s="10">
        <v>4.254324450677887E-2</v>
      </c>
      <c r="Y23" s="28">
        <v>92</v>
      </c>
      <c r="Z23" s="10">
        <v>4.3010752688172046E-2</v>
      </c>
      <c r="AA23" s="1"/>
      <c r="AB23" s="1"/>
      <c r="AC23" s="57" t="str">
        <f ca="1">INDIRECT(ADDRESS(SUMPRODUCT(MAX(($A$2:$A23&lt;&gt;"")*(ROW($A$2:$A23)))),COLUMN(A21)))</f>
        <v>Pôle DHB Brancardage</v>
      </c>
      <c r="AD23" s="1"/>
      <c r="AE23" s="1"/>
      <c r="AF23" s="1"/>
      <c r="AG23" s="1"/>
      <c r="AH23" s="1"/>
      <c r="AI23" s="1"/>
      <c r="AJ23" s="1"/>
      <c r="AK23" s="1"/>
      <c r="AL23" s="1"/>
      <c r="AM23" s="1"/>
      <c r="AN23" s="1"/>
      <c r="AO23" s="1"/>
      <c r="AP23" s="1"/>
      <c r="AQ23" s="1"/>
    </row>
    <row r="24" spans="1:43">
      <c r="A24" s="10"/>
      <c r="B24" s="10" t="s">
        <v>27</v>
      </c>
      <c r="C24" s="33">
        <f t="shared" ca="1" si="6"/>
        <v>8</v>
      </c>
      <c r="D24" s="10">
        <f t="shared" ca="1" si="7"/>
        <v>3.3955857385398981E-3</v>
      </c>
      <c r="E24" s="33">
        <f t="shared" ca="1" si="0"/>
        <v>10</v>
      </c>
      <c r="F24" s="10">
        <f t="shared" ca="1" si="1"/>
        <v>4.2444821731748728E-3</v>
      </c>
      <c r="G24" s="33">
        <f t="shared" ca="1" si="2"/>
        <v>8.7100000000000009</v>
      </c>
      <c r="H24" s="10">
        <f t="shared" ca="1" si="3"/>
        <v>3.6969439728353143E-3</v>
      </c>
      <c r="I24" s="33">
        <f t="shared" ca="1" si="4"/>
        <v>4</v>
      </c>
      <c r="J24" s="10">
        <f t="shared" ca="1" si="5"/>
        <v>1.7436791630340018E-3</v>
      </c>
      <c r="K24" s="10">
        <v>1</v>
      </c>
      <c r="L24" s="10">
        <v>4.3010752688172043E-4</v>
      </c>
      <c r="M24" s="10">
        <v>1</v>
      </c>
      <c r="N24" s="10">
        <v>4.608294930875576E-4</v>
      </c>
      <c r="O24" s="10"/>
      <c r="P24" s="10">
        <v>0</v>
      </c>
      <c r="Q24" s="10">
        <v>1</v>
      </c>
      <c r="R24" s="10">
        <v>4.675081813931744E-4</v>
      </c>
      <c r="S24" s="10">
        <v>2</v>
      </c>
      <c r="T24" s="10">
        <v>9.4876660341555979E-4</v>
      </c>
      <c r="U24" s="10">
        <v>3</v>
      </c>
      <c r="V24" s="10">
        <v>1.4231499051233396E-3</v>
      </c>
      <c r="W24" s="7">
        <v>3</v>
      </c>
      <c r="X24" s="10">
        <v>1.4025245441795231E-3</v>
      </c>
      <c r="Y24" s="28">
        <v>14</v>
      </c>
      <c r="Z24" s="10">
        <v>6.5451145395044414E-3</v>
      </c>
      <c r="AA24" s="1"/>
      <c r="AB24" s="1"/>
      <c r="AC24" s="57" t="str">
        <f ca="1">INDIRECT(ADDRESS(SUMPRODUCT(MAX(($A$2:$A24&lt;&gt;"")*(ROW($A$2:$A24)))),COLUMN(A22)))</f>
        <v>Pôle DHB Brancardage</v>
      </c>
      <c r="AD24" s="4"/>
      <c r="AE24" s="2"/>
      <c r="AF24" s="1"/>
      <c r="AG24" s="1"/>
      <c r="AH24" s="1"/>
      <c r="AI24" s="1"/>
      <c r="AJ24" s="1"/>
      <c r="AK24" s="1"/>
      <c r="AL24" s="1"/>
      <c r="AM24" s="1"/>
      <c r="AN24" s="1"/>
      <c r="AO24" s="1"/>
      <c r="AP24" s="1"/>
      <c r="AQ24" s="1"/>
    </row>
    <row r="25" spans="1:43">
      <c r="A25" s="10"/>
      <c r="B25" s="10" t="s">
        <v>28</v>
      </c>
      <c r="C25" s="33">
        <f t="shared" ca="1" si="6"/>
        <v>62</v>
      </c>
      <c r="D25" s="10">
        <f t="shared" ca="1" si="7"/>
        <v>2.6315789473684209E-2</v>
      </c>
      <c r="E25" s="33">
        <f t="shared" ca="1" si="0"/>
        <v>59</v>
      </c>
      <c r="F25" s="10">
        <f t="shared" ca="1" si="1"/>
        <v>2.5042444821731749E-2</v>
      </c>
      <c r="G25" s="33">
        <f t="shared" ca="1" si="2"/>
        <v>105</v>
      </c>
      <c r="H25" s="10">
        <f t="shared" ca="1" si="3"/>
        <v>4.456706281833616E-2</v>
      </c>
      <c r="I25" s="33">
        <f t="shared" ca="1" si="4"/>
        <v>120</v>
      </c>
      <c r="J25" s="10">
        <f t="shared" ca="1" si="5"/>
        <v>5.2310374891020049E-2</v>
      </c>
      <c r="K25" s="10">
        <v>62</v>
      </c>
      <c r="L25" s="10">
        <v>2.6666666666666668E-2</v>
      </c>
      <c r="M25" s="10">
        <v>60</v>
      </c>
      <c r="N25" s="10">
        <v>2.7649769585253458E-2</v>
      </c>
      <c r="O25" s="10">
        <v>62</v>
      </c>
      <c r="P25" s="10">
        <v>2.8985507246376812E-2</v>
      </c>
      <c r="Q25" s="10">
        <v>62</v>
      </c>
      <c r="R25" s="10">
        <v>2.8985507246376812E-2</v>
      </c>
      <c r="S25" s="10">
        <v>60</v>
      </c>
      <c r="T25" s="10">
        <v>2.8462998102466792E-2</v>
      </c>
      <c r="U25" s="10">
        <v>93</v>
      </c>
      <c r="V25" s="10">
        <v>4.4117647058823532E-2</v>
      </c>
      <c r="W25" s="7">
        <v>90</v>
      </c>
      <c r="X25" s="10">
        <v>4.2075736325385693E-2</v>
      </c>
      <c r="Y25" s="28">
        <v>124</v>
      </c>
      <c r="Z25" s="10">
        <v>5.7971014492753624E-2</v>
      </c>
      <c r="AA25" s="1"/>
      <c r="AB25" s="1"/>
      <c r="AC25" s="57" t="str">
        <f ca="1">INDIRECT(ADDRESS(SUMPRODUCT(MAX(($A$2:$A25&lt;&gt;"")*(ROW($A$2:$A25)))),COLUMN(A23)))</f>
        <v>Pôle DHB Brancardage</v>
      </c>
      <c r="AD25" s="4"/>
      <c r="AE25" s="2"/>
      <c r="AF25" s="1"/>
      <c r="AG25" s="1"/>
      <c r="AH25" s="1"/>
      <c r="AI25" s="1"/>
      <c r="AJ25" s="1"/>
      <c r="AK25" s="1"/>
      <c r="AL25" s="1"/>
      <c r="AM25" s="1"/>
      <c r="AN25" s="1"/>
      <c r="AO25" s="1"/>
      <c r="AP25" s="1"/>
      <c r="AQ25" s="1"/>
    </row>
    <row r="26" spans="1:43">
      <c r="A26" s="10"/>
      <c r="B26" s="10" t="s">
        <v>30</v>
      </c>
      <c r="C26" s="33">
        <f t="shared" ca="1" si="6"/>
        <v>244</v>
      </c>
      <c r="D26" s="10">
        <f t="shared" ca="1" si="7"/>
        <v>0.1035653650254669</v>
      </c>
      <c r="E26" s="33">
        <f t="shared" ca="1" si="0"/>
        <v>245</v>
      </c>
      <c r="F26" s="10">
        <f t="shared" ca="1" si="1"/>
        <v>0.10398981324278438</v>
      </c>
      <c r="G26" s="33">
        <f t="shared" ca="1" si="2"/>
        <v>218</v>
      </c>
      <c r="H26" s="10">
        <f t="shared" ca="1" si="3"/>
        <v>9.2529711375212223E-2</v>
      </c>
      <c r="I26" s="33">
        <f t="shared" ca="1" si="4"/>
        <v>202</v>
      </c>
      <c r="J26" s="10">
        <f t="shared" ca="1" si="5"/>
        <v>8.8055797733217089E-2</v>
      </c>
      <c r="K26" s="10">
        <v>172</v>
      </c>
      <c r="L26" s="10">
        <v>7.397849462365591E-2</v>
      </c>
      <c r="M26" s="10">
        <v>169</v>
      </c>
      <c r="N26" s="10">
        <v>7.7880184331797234E-2</v>
      </c>
      <c r="O26" s="10">
        <v>125</v>
      </c>
      <c r="P26" s="10">
        <v>5.8438522674146801E-2</v>
      </c>
      <c r="Q26" s="10">
        <v>124</v>
      </c>
      <c r="R26" s="10">
        <v>5.7971014492753624E-2</v>
      </c>
      <c r="S26" s="10">
        <v>101</v>
      </c>
      <c r="T26" s="10">
        <v>4.7912713472485768E-2</v>
      </c>
      <c r="U26" s="10">
        <v>181</v>
      </c>
      <c r="V26" s="10">
        <v>8.5863377609108157E-2</v>
      </c>
      <c r="W26" s="7">
        <v>212</v>
      </c>
      <c r="X26" s="10">
        <v>9.9111734455352971E-2</v>
      </c>
      <c r="Y26" s="28">
        <v>162</v>
      </c>
      <c r="Z26" s="10">
        <v>7.5736325385694248E-2</v>
      </c>
      <c r="AA26" s="1"/>
      <c r="AB26" s="1"/>
      <c r="AC26" s="57" t="str">
        <f ca="1">INDIRECT(ADDRESS(SUMPRODUCT(MAX(($A$2:$A26&lt;&gt;"")*(ROW($A$2:$A26)))),COLUMN(A24)))</f>
        <v>Pôle DHB Brancardage</v>
      </c>
      <c r="AD26" s="4"/>
      <c r="AE26" s="2"/>
      <c r="AF26" s="1"/>
      <c r="AG26" s="1"/>
      <c r="AH26" s="1"/>
      <c r="AI26" s="1"/>
      <c r="AJ26" s="1"/>
      <c r="AK26" s="1"/>
      <c r="AL26" s="1"/>
      <c r="AM26" s="1"/>
      <c r="AN26" s="1"/>
      <c r="AO26" s="1"/>
      <c r="AP26" s="1"/>
      <c r="AQ26" s="1"/>
    </row>
    <row r="27" spans="1:43">
      <c r="A27" s="10"/>
      <c r="B27" s="76" t="s">
        <v>50</v>
      </c>
      <c r="C27" s="33">
        <f t="shared" ca="1" si="6"/>
        <v>20</v>
      </c>
      <c r="D27" s="10">
        <f t="shared" ca="1" si="7"/>
        <v>8.4889643463497456E-3</v>
      </c>
      <c r="E27" s="33">
        <f t="shared" ca="1" si="0"/>
        <v>4</v>
      </c>
      <c r="F27" s="10">
        <f t="shared" ca="1" si="1"/>
        <v>1.697792869269949E-3</v>
      </c>
      <c r="G27" s="33">
        <f t="shared" ca="1" si="2"/>
        <v>10</v>
      </c>
      <c r="H27" s="10">
        <f t="shared" ca="1" si="3"/>
        <v>4.2444821731748728E-3</v>
      </c>
      <c r="I27" s="33">
        <f t="shared" ca="1" si="4"/>
        <v>30</v>
      </c>
      <c r="J27" s="10">
        <f t="shared" ca="1" si="5"/>
        <v>1.3077593722755012E-2</v>
      </c>
      <c r="K27" s="10">
        <v>31</v>
      </c>
      <c r="L27" s="10">
        <v>1.3333333333333334E-2</v>
      </c>
      <c r="M27" s="10">
        <v>42</v>
      </c>
      <c r="N27" s="10">
        <v>1.935483870967742E-2</v>
      </c>
      <c r="O27" s="10">
        <v>84</v>
      </c>
      <c r="P27" s="10">
        <v>3.9270687237026647E-2</v>
      </c>
      <c r="Q27" s="10">
        <v>62</v>
      </c>
      <c r="R27" s="10">
        <v>2.8985507246376812E-2</v>
      </c>
      <c r="S27" s="10">
        <v>60</v>
      </c>
      <c r="T27" s="10">
        <v>2.8462998102466792E-2</v>
      </c>
      <c r="U27" s="10">
        <v>43</v>
      </c>
      <c r="V27" s="10">
        <v>2.0398481973434534E-2</v>
      </c>
      <c r="W27" s="7">
        <v>47</v>
      </c>
      <c r="X27" s="10">
        <v>2.1972884525479196E-2</v>
      </c>
      <c r="Y27" s="28">
        <v>62</v>
      </c>
      <c r="Z27" s="10">
        <v>2.8985507246376812E-2</v>
      </c>
      <c r="AA27" s="1"/>
      <c r="AB27" s="1"/>
      <c r="AC27" s="57" t="str">
        <f ca="1">INDIRECT(ADDRESS(SUMPRODUCT(MAX(($A$2:$A27&lt;&gt;"")*(ROW($A$2:$A27)))),COLUMN(A25)))</f>
        <v>Pôle DHB Brancardage</v>
      </c>
      <c r="AD27" s="4"/>
      <c r="AE27" s="2"/>
      <c r="AF27" s="1"/>
      <c r="AG27" s="1"/>
      <c r="AH27" s="1"/>
      <c r="AI27" s="1"/>
      <c r="AJ27" s="1"/>
      <c r="AK27" s="1"/>
      <c r="AL27" s="1"/>
      <c r="AM27" s="1"/>
      <c r="AN27" s="1"/>
      <c r="AO27" s="1"/>
      <c r="AP27" s="1"/>
      <c r="AQ27" s="1"/>
    </row>
    <row r="28" spans="1:43">
      <c r="A28" s="11" t="s">
        <v>48</v>
      </c>
      <c r="B28" s="11"/>
      <c r="C28" s="32">
        <f t="shared" ca="1" si="6"/>
        <v>399</v>
      </c>
      <c r="D28" s="12">
        <f t="shared" ca="1" si="7"/>
        <v>0.16935483870967741</v>
      </c>
      <c r="E28" s="32">
        <f t="shared" ca="1" si="0"/>
        <v>412</v>
      </c>
      <c r="F28" s="12">
        <f t="shared" ca="1" si="1"/>
        <v>0.17487266553480477</v>
      </c>
      <c r="G28" s="32">
        <f t="shared" ca="1" si="2"/>
        <v>434.71000000000004</v>
      </c>
      <c r="H28" s="12">
        <f t="shared" ca="1" si="3"/>
        <v>0.18451188455008491</v>
      </c>
      <c r="I28" s="32">
        <f t="shared" ca="1" si="4"/>
        <v>416</v>
      </c>
      <c r="J28" s="12">
        <f t="shared" ca="1" si="5"/>
        <v>0.18134263295553618</v>
      </c>
      <c r="K28" s="3">
        <v>390</v>
      </c>
      <c r="L28" s="12">
        <v>0.16774193548387098</v>
      </c>
      <c r="M28" s="3">
        <v>392</v>
      </c>
      <c r="N28" s="12">
        <v>0.18064516129032257</v>
      </c>
      <c r="O28" s="3">
        <v>398</v>
      </c>
      <c r="P28" s="12">
        <v>0.18606825619448342</v>
      </c>
      <c r="Q28" s="3">
        <v>382</v>
      </c>
      <c r="R28" s="12">
        <v>0.17858812529219262</v>
      </c>
      <c r="S28" s="17">
        <v>356</v>
      </c>
      <c r="T28" s="12">
        <v>0.16888045540796964</v>
      </c>
      <c r="U28" s="24">
        <v>444</v>
      </c>
      <c r="V28" s="12">
        <v>0.21062618595825428</v>
      </c>
      <c r="W28" s="24">
        <v>443</v>
      </c>
      <c r="X28" s="12">
        <v>0.20710612435717626</v>
      </c>
      <c r="Y28" s="29">
        <v>454</v>
      </c>
      <c r="Z28" s="12">
        <v>0.21224871435250117</v>
      </c>
      <c r="AA28" s="1"/>
      <c r="AB28" s="1"/>
      <c r="AC28" s="57" t="str">
        <f ca="1">INDIRECT(ADDRESS(SUMPRODUCT(MAX(($A$2:$A28&lt;&gt;"")*(ROW($A$2:$A28)))),COLUMN(A26)))</f>
        <v>Total Pôle DHB Brancardage</v>
      </c>
      <c r="AD28" s="4"/>
      <c r="AE28" s="2"/>
      <c r="AF28" s="3"/>
      <c r="AG28" s="3"/>
      <c r="AH28" s="3"/>
      <c r="AI28" s="3"/>
      <c r="AJ28" s="3"/>
      <c r="AK28" s="3"/>
      <c r="AL28" s="3"/>
      <c r="AM28" s="3"/>
      <c r="AN28" s="3"/>
      <c r="AO28" s="1"/>
      <c r="AP28" s="1"/>
      <c r="AQ28" s="1"/>
    </row>
    <row r="29" spans="1:43">
      <c r="A29" s="10" t="s">
        <v>34</v>
      </c>
      <c r="B29" s="10" t="s">
        <v>25</v>
      </c>
      <c r="C29" s="33">
        <f t="shared" ca="1" si="6"/>
        <v>31</v>
      </c>
      <c r="D29" s="10">
        <f t="shared" ca="1" si="7"/>
        <v>6.1728395061728392E-3</v>
      </c>
      <c r="E29" s="33">
        <f t="shared" ca="1" si="0"/>
        <v>34</v>
      </c>
      <c r="F29" s="10">
        <f t="shared" ca="1" si="1"/>
        <v>6.8122620717291135E-3</v>
      </c>
      <c r="G29" s="33">
        <f t="shared" ca="1" si="2"/>
        <v>31</v>
      </c>
      <c r="H29" s="10">
        <f t="shared" ca="1" si="3"/>
        <v>6.1728395061728392E-3</v>
      </c>
      <c r="I29" s="33">
        <f t="shared" ca="1" si="4"/>
        <v>30</v>
      </c>
      <c r="J29" s="10">
        <f t="shared" ca="1" si="5"/>
        <v>6.0108194750550991E-3</v>
      </c>
      <c r="K29" s="10">
        <v>62</v>
      </c>
      <c r="L29" s="10">
        <v>1.2500000000000001E-2</v>
      </c>
      <c r="M29" s="10">
        <v>67</v>
      </c>
      <c r="N29" s="10">
        <v>1.3679052674561045E-2</v>
      </c>
      <c r="O29" s="10">
        <v>87</v>
      </c>
      <c r="P29" s="10">
        <v>1.7875487980275325E-2</v>
      </c>
      <c r="Q29" s="10">
        <v>66</v>
      </c>
      <c r="R29" s="10">
        <v>1.3474887709269089E-2</v>
      </c>
      <c r="S29" s="10">
        <v>60</v>
      </c>
      <c r="T29" s="10">
        <v>1.2096774193548388E-2</v>
      </c>
      <c r="U29" s="10">
        <v>62</v>
      </c>
      <c r="V29" s="10">
        <v>1.2500000000000001E-2</v>
      </c>
      <c r="W29" s="7">
        <v>93</v>
      </c>
      <c r="X29" s="10">
        <v>1.8518518518518514E-2</v>
      </c>
      <c r="Y29" s="28">
        <v>88</v>
      </c>
      <c r="Z29" s="10">
        <v>1.7522899243329351E-2</v>
      </c>
      <c r="AA29" s="1"/>
      <c r="AB29" s="1"/>
      <c r="AC29" s="57" t="str">
        <f ca="1">INDIRECT(ADDRESS(SUMPRODUCT(MAX(($A$2:$A29&lt;&gt;"")*(ROW($A$2:$A29)))),COLUMN(A27)))</f>
        <v>Pôle direction administration</v>
      </c>
      <c r="AD29" s="4"/>
      <c r="AE29" s="2"/>
      <c r="AF29" s="1"/>
      <c r="AG29" s="1"/>
      <c r="AH29" s="1"/>
      <c r="AI29" s="1"/>
      <c r="AJ29" s="1"/>
      <c r="AK29" s="1"/>
      <c r="AL29" s="1"/>
      <c r="AM29" s="1"/>
      <c r="AN29" s="1"/>
      <c r="AO29" s="1"/>
      <c r="AP29" s="1"/>
      <c r="AQ29" s="1"/>
    </row>
    <row r="30" spans="1:43">
      <c r="A30" s="10"/>
      <c r="B30" s="10" t="s">
        <v>27</v>
      </c>
      <c r="C30" s="33">
        <f t="shared" ca="1" si="6"/>
        <v>20.12</v>
      </c>
      <c r="D30" s="10">
        <f t="shared" ca="1" si="7"/>
        <v>4.006371963361211E-3</v>
      </c>
      <c r="E30" s="33">
        <f t="shared" ca="1" si="0"/>
        <v>18.72</v>
      </c>
      <c r="F30" s="10">
        <f t="shared" ca="1" si="1"/>
        <v>3.7507513524343825E-3</v>
      </c>
      <c r="G30" s="33">
        <f t="shared" ca="1" si="2"/>
        <v>9</v>
      </c>
      <c r="H30" s="10">
        <f t="shared" ca="1" si="3"/>
        <v>1.7921146953405018E-3</v>
      </c>
      <c r="I30" s="33">
        <f t="shared" ca="1" si="4"/>
        <v>5</v>
      </c>
      <c r="J30" s="10">
        <f t="shared" ca="1" si="5"/>
        <v>1.0018032458425166E-3</v>
      </c>
      <c r="K30" s="10">
        <v>12</v>
      </c>
      <c r="L30" s="10">
        <v>2.4193548387096775E-3</v>
      </c>
      <c r="M30" s="10">
        <v>9</v>
      </c>
      <c r="N30" s="10">
        <v>1.8374846876276032E-3</v>
      </c>
      <c r="O30" s="10">
        <v>2</v>
      </c>
      <c r="P30" s="10">
        <v>4.1093075816724881E-4</v>
      </c>
      <c r="Q30" s="10">
        <v>5</v>
      </c>
      <c r="R30" s="10">
        <v>1.0208248264597796E-3</v>
      </c>
      <c r="S30" s="10">
        <v>9</v>
      </c>
      <c r="T30" s="10">
        <v>1.8145161290322584E-3</v>
      </c>
      <c r="U30" s="10">
        <v>5</v>
      </c>
      <c r="V30" s="10">
        <v>1.0080645161290322E-3</v>
      </c>
      <c r="W30" s="7">
        <v>11</v>
      </c>
      <c r="X30" s="10">
        <v>2.1903624054161685E-3</v>
      </c>
      <c r="Y30" s="28">
        <v>160.31</v>
      </c>
      <c r="Z30" s="10">
        <v>3.1921545201115092E-2</v>
      </c>
      <c r="AA30" s="1"/>
      <c r="AB30" s="1"/>
      <c r="AC30" s="57" t="str">
        <f ca="1">INDIRECT(ADDRESS(SUMPRODUCT(MAX(($A$2:$A30&lt;&gt;"")*(ROW($A$2:$A30)))),COLUMN(A28)))</f>
        <v>Pôle direction administration</v>
      </c>
      <c r="AD30" s="4"/>
      <c r="AE30" s="2"/>
      <c r="AF30" s="1"/>
      <c r="AG30" s="1"/>
      <c r="AH30" s="1"/>
      <c r="AI30" s="1"/>
      <c r="AJ30" s="1"/>
      <c r="AK30" s="1"/>
      <c r="AL30" s="1"/>
      <c r="AM30" s="1"/>
      <c r="AN30" s="1"/>
      <c r="AO30" s="1"/>
      <c r="AP30" s="1"/>
      <c r="AQ30" s="1"/>
    </row>
    <row r="31" spans="1:43">
      <c r="A31" s="10"/>
      <c r="B31" s="10" t="s">
        <v>28</v>
      </c>
      <c r="C31" s="33">
        <f t="shared" ca="1" si="6"/>
        <v>31</v>
      </c>
      <c r="D31" s="10">
        <f t="shared" ca="1" si="7"/>
        <v>6.1728395061728392E-3</v>
      </c>
      <c r="E31" s="33">
        <f t="shared" ca="1" si="0"/>
        <v>28</v>
      </c>
      <c r="F31" s="10">
        <f t="shared" ca="1" si="1"/>
        <v>5.6100981767180933E-3</v>
      </c>
      <c r="G31" s="33">
        <f t="shared" ca="1" si="2"/>
        <v>31</v>
      </c>
      <c r="H31" s="10">
        <f t="shared" ca="1" si="3"/>
        <v>6.1728395061728392E-3</v>
      </c>
      <c r="I31" s="33">
        <f t="shared" ca="1" si="4"/>
        <v>30</v>
      </c>
      <c r="J31" s="10">
        <f t="shared" ca="1" si="5"/>
        <v>6.0108194750550991E-3</v>
      </c>
      <c r="K31" s="10">
        <v>31</v>
      </c>
      <c r="L31" s="10">
        <v>6.2500000000000003E-3</v>
      </c>
      <c r="M31" s="10">
        <v>30</v>
      </c>
      <c r="N31" s="10">
        <v>6.1249489587586773E-3</v>
      </c>
      <c r="O31" s="10">
        <v>31</v>
      </c>
      <c r="P31" s="10">
        <v>6.369426751592357E-3</v>
      </c>
      <c r="Q31" s="10">
        <v>31</v>
      </c>
      <c r="R31" s="10">
        <v>6.3291139240506328E-3</v>
      </c>
      <c r="S31" s="10">
        <v>60</v>
      </c>
      <c r="T31" s="10">
        <v>1.2096774193548388E-2</v>
      </c>
      <c r="U31" s="10">
        <v>62</v>
      </c>
      <c r="V31" s="10">
        <v>1.2500000000000001E-2</v>
      </c>
      <c r="W31" s="7">
        <v>60</v>
      </c>
      <c r="X31" s="10">
        <v>1.1947431302270009E-2</v>
      </c>
      <c r="Y31" s="28">
        <v>93</v>
      </c>
      <c r="Z31" s="10">
        <v>1.8518518518518517E-2</v>
      </c>
      <c r="AA31" s="1"/>
      <c r="AB31" s="1"/>
      <c r="AC31" s="57" t="str">
        <f ca="1">INDIRECT(ADDRESS(SUMPRODUCT(MAX(($A$2:$A31&lt;&gt;"")*(ROW($A$2:$A31)))),COLUMN(A29)))</f>
        <v>Pôle direction administration</v>
      </c>
      <c r="AD31" s="4"/>
      <c r="AE31" s="2"/>
      <c r="AF31" s="1"/>
      <c r="AG31" s="1"/>
      <c r="AH31" s="1"/>
      <c r="AI31" s="1"/>
      <c r="AJ31" s="1"/>
      <c r="AK31" s="1"/>
      <c r="AL31" s="1"/>
      <c r="AM31" s="1"/>
      <c r="AN31" s="1"/>
      <c r="AO31" s="1"/>
      <c r="AP31" s="1"/>
      <c r="AQ31" s="1"/>
    </row>
    <row r="32" spans="1:43">
      <c r="A32" s="10"/>
      <c r="B32" s="10" t="s">
        <v>30</v>
      </c>
      <c r="C32" s="33">
        <f t="shared" ca="1" si="6"/>
        <v>172</v>
      </c>
      <c r="D32" s="10">
        <f t="shared" ca="1" si="7"/>
        <v>3.4249303066507371E-2</v>
      </c>
      <c r="E32" s="33">
        <f t="shared" ca="1" si="0"/>
        <v>151</v>
      </c>
      <c r="F32" s="10">
        <f t="shared" ca="1" si="1"/>
        <v>3.0254458024444004E-2</v>
      </c>
      <c r="G32" s="33">
        <f t="shared" ca="1" si="2"/>
        <v>174</v>
      </c>
      <c r="H32" s="10">
        <f t="shared" ca="1" si="3"/>
        <v>3.4647550776583033E-2</v>
      </c>
      <c r="I32" s="33">
        <f t="shared" ca="1" si="4"/>
        <v>134</v>
      </c>
      <c r="J32" s="10">
        <f t="shared" ca="1" si="5"/>
        <v>2.6848326988579443E-2</v>
      </c>
      <c r="K32" s="10">
        <v>102</v>
      </c>
      <c r="L32" s="10">
        <v>2.0564516129032259E-2</v>
      </c>
      <c r="M32" s="10">
        <v>187</v>
      </c>
      <c r="N32" s="10">
        <v>3.8178848509595756E-2</v>
      </c>
      <c r="O32" s="10">
        <v>203</v>
      </c>
      <c r="P32" s="10">
        <v>4.1709471953975757E-2</v>
      </c>
      <c r="Q32" s="10">
        <v>188</v>
      </c>
      <c r="R32" s="10">
        <v>3.8383013474887706E-2</v>
      </c>
      <c r="S32" s="10">
        <v>177</v>
      </c>
      <c r="T32" s="10">
        <v>3.5685483870967746E-2</v>
      </c>
      <c r="U32" s="10">
        <v>201</v>
      </c>
      <c r="V32" s="10">
        <v>4.05241935483871E-2</v>
      </c>
      <c r="W32" s="7">
        <v>158</v>
      </c>
      <c r="X32" s="10">
        <v>3.1461569095977693E-2</v>
      </c>
      <c r="Y32" s="28">
        <v>147</v>
      </c>
      <c r="Z32" s="10">
        <v>2.9271206690561529E-2</v>
      </c>
      <c r="AA32" s="1"/>
      <c r="AB32" s="1"/>
      <c r="AC32" s="57" t="str">
        <f ca="1">INDIRECT(ADDRESS(SUMPRODUCT(MAX(($A$2:$A32&lt;&gt;"")*(ROW($A$2:$A32)))),COLUMN(A30)))</f>
        <v>Pôle direction administration</v>
      </c>
      <c r="AD32" s="4"/>
      <c r="AE32" s="2"/>
      <c r="AF32" s="1"/>
      <c r="AG32" s="1"/>
      <c r="AH32" s="1"/>
      <c r="AI32" s="1"/>
      <c r="AJ32" s="1"/>
      <c r="AK32" s="1"/>
      <c r="AL32" s="1"/>
      <c r="AM32" s="1"/>
      <c r="AN32" s="1"/>
      <c r="AO32" s="1"/>
      <c r="AP32" s="1"/>
      <c r="AQ32" s="1"/>
    </row>
    <row r="33" spans="1:45">
      <c r="A33" s="10"/>
      <c r="B33" s="76" t="s">
        <v>50</v>
      </c>
      <c r="C33" s="33">
        <f t="shared" ca="1" si="6"/>
        <v>101</v>
      </c>
      <c r="D33" s="10">
        <f t="shared" ca="1" si="7"/>
        <v>2.0111509358821188E-2</v>
      </c>
      <c r="E33" s="33">
        <f t="shared" ca="1" si="0"/>
        <v>84</v>
      </c>
      <c r="F33" s="10">
        <f t="shared" ca="1" si="1"/>
        <v>1.6830294530154281E-2</v>
      </c>
      <c r="G33" s="33">
        <f t="shared" ca="1" si="2"/>
        <v>98</v>
      </c>
      <c r="H33" s="10">
        <f t="shared" ca="1" si="3"/>
        <v>1.9514137793707687E-2</v>
      </c>
      <c r="I33" s="33">
        <f t="shared" ca="1" si="4"/>
        <v>120</v>
      </c>
      <c r="J33" s="10">
        <f t="shared" ca="1" si="5"/>
        <v>2.4043277900220397E-2</v>
      </c>
      <c r="K33" s="10">
        <v>102</v>
      </c>
      <c r="L33" s="10">
        <v>2.0564516129032259E-2</v>
      </c>
      <c r="M33" s="10">
        <v>80</v>
      </c>
      <c r="N33" s="10">
        <v>1.6333197223356473E-2</v>
      </c>
      <c r="O33" s="10">
        <v>41</v>
      </c>
      <c r="P33" s="10">
        <v>8.4240805424286008E-3</v>
      </c>
      <c r="Q33" s="10">
        <v>3</v>
      </c>
      <c r="R33" s="10">
        <v>6.1249489587586773E-4</v>
      </c>
      <c r="S33" s="10">
        <v>14</v>
      </c>
      <c r="T33" s="10">
        <v>2.822580645161291E-3</v>
      </c>
      <c r="U33" s="10">
        <v>50</v>
      </c>
      <c r="V33" s="10">
        <v>1.0080645161290322E-2</v>
      </c>
      <c r="W33" s="7">
        <v>60</v>
      </c>
      <c r="X33" s="10">
        <v>1.1947431302270009E-2</v>
      </c>
      <c r="Y33" s="28">
        <v>5</v>
      </c>
      <c r="Z33" s="10">
        <v>9.9561927518916757E-4</v>
      </c>
      <c r="AA33" s="1"/>
      <c r="AB33" s="1"/>
      <c r="AC33" s="57" t="str">
        <f ca="1">INDIRECT(ADDRESS(SUMPRODUCT(MAX(($A$2:$A33&lt;&gt;"")*(ROW($A$2:$A33)))),COLUMN(A31)))</f>
        <v>Pôle direction administration</v>
      </c>
      <c r="AD33" s="4"/>
      <c r="AE33" s="2"/>
      <c r="AF33" s="1"/>
      <c r="AG33" s="1"/>
      <c r="AH33" s="1"/>
      <c r="AI33" s="1"/>
      <c r="AJ33" s="1"/>
      <c r="AK33" s="1"/>
      <c r="AL33" s="1"/>
      <c r="AM33" s="1"/>
      <c r="AN33" s="1"/>
      <c r="AO33" s="1"/>
      <c r="AP33" s="1"/>
      <c r="AQ33" s="1"/>
      <c r="AR33" s="1"/>
    </row>
    <row r="34" spans="1:45">
      <c r="A34" s="10"/>
      <c r="B34" s="10" t="s">
        <v>33</v>
      </c>
      <c r="C34" s="33">
        <f t="shared" ca="1" si="6"/>
        <v>31</v>
      </c>
      <c r="D34" s="10">
        <f t="shared" ca="1" si="7"/>
        <v>6.1728395061728392E-3</v>
      </c>
      <c r="E34" s="33">
        <f t="shared" ca="1" si="0"/>
        <v>28</v>
      </c>
      <c r="F34" s="10">
        <f t="shared" ca="1" si="1"/>
        <v>5.6100981767180933E-3</v>
      </c>
      <c r="G34" s="33">
        <f t="shared" ca="1" si="2"/>
        <v>31</v>
      </c>
      <c r="H34" s="10">
        <f t="shared" ca="1" si="3"/>
        <v>6.1728395061728392E-3</v>
      </c>
      <c r="I34" s="33">
        <f t="shared" ca="1" si="4"/>
        <v>30</v>
      </c>
      <c r="J34" s="10">
        <f t="shared" ca="1" si="5"/>
        <v>6.0108194750550991E-3</v>
      </c>
      <c r="K34" s="10">
        <v>31</v>
      </c>
      <c r="L34" s="10">
        <v>6.2500000000000003E-3</v>
      </c>
      <c r="M34" s="10">
        <v>30</v>
      </c>
      <c r="N34" s="10">
        <v>6.1249489587586773E-3</v>
      </c>
      <c r="O34" s="10">
        <v>31</v>
      </c>
      <c r="P34" s="10">
        <v>6.369426751592357E-3</v>
      </c>
      <c r="Q34" s="10"/>
      <c r="R34" s="10">
        <v>0</v>
      </c>
      <c r="S34" s="10"/>
      <c r="T34" s="10">
        <v>0</v>
      </c>
      <c r="U34" s="10"/>
      <c r="V34" s="10">
        <v>0</v>
      </c>
      <c r="W34" s="7"/>
      <c r="X34" s="10">
        <v>0</v>
      </c>
      <c r="Y34" s="28">
        <v>62</v>
      </c>
      <c r="Z34" s="10">
        <v>1.2345679012345678E-2</v>
      </c>
      <c r="AA34" s="1"/>
      <c r="AB34" s="1"/>
      <c r="AC34" s="57" t="str">
        <f ca="1">INDIRECT(ADDRESS(SUMPRODUCT(MAX(($A$2:$A34&lt;&gt;"")*(ROW($A$2:$A34)))),COLUMN(A32)))</f>
        <v>Pôle direction administration</v>
      </c>
      <c r="AD34" s="4"/>
      <c r="AE34" s="2"/>
      <c r="AF34" s="1"/>
      <c r="AG34" s="1"/>
      <c r="AH34" s="1"/>
      <c r="AI34" s="1"/>
      <c r="AJ34" s="1"/>
      <c r="AK34" s="1"/>
      <c r="AL34" s="1"/>
      <c r="AM34" s="1"/>
      <c r="AN34" s="1"/>
      <c r="AO34" s="1"/>
      <c r="AP34" s="1"/>
      <c r="AQ34" s="1"/>
      <c r="AR34" s="1"/>
    </row>
    <row r="35" spans="1:45">
      <c r="A35" s="11" t="s">
        <v>49</v>
      </c>
      <c r="B35" s="11"/>
      <c r="C35" s="32">
        <f t="shared" ca="1" si="6"/>
        <v>386.12</v>
      </c>
      <c r="D35" s="12">
        <f t="shared" ca="1" si="7"/>
        <v>7.6885702907208281E-2</v>
      </c>
      <c r="E35" s="32">
        <f t="shared" ca="1" si="0"/>
        <v>343.72</v>
      </c>
      <c r="F35" s="12">
        <f t="shared" ca="1" si="1"/>
        <v>6.8867962332197968E-2</v>
      </c>
      <c r="G35" s="32">
        <f t="shared" ca="1" si="2"/>
        <v>374</v>
      </c>
      <c r="H35" s="12">
        <f t="shared" ca="1" si="3"/>
        <v>7.4472321784149739E-2</v>
      </c>
      <c r="I35" s="32">
        <f t="shared" ca="1" si="4"/>
        <v>349</v>
      </c>
      <c r="J35" s="12">
        <f t="shared" ca="1" si="5"/>
        <v>6.9925866559807648E-2</v>
      </c>
      <c r="K35" s="3">
        <v>340</v>
      </c>
      <c r="L35" s="12">
        <v>6.8548387096774188E-2</v>
      </c>
      <c r="M35" s="3">
        <v>403</v>
      </c>
      <c r="N35" s="12">
        <v>8.2278481012658222E-2</v>
      </c>
      <c r="O35" s="3">
        <v>395</v>
      </c>
      <c r="P35" s="12">
        <v>8.115882473803164E-2</v>
      </c>
      <c r="Q35" s="3">
        <v>293</v>
      </c>
      <c r="R35" s="12">
        <v>5.9820334830543082E-2</v>
      </c>
      <c r="S35" s="17">
        <v>320</v>
      </c>
      <c r="T35" s="12">
        <v>6.4516129032258077E-2</v>
      </c>
      <c r="U35" s="24">
        <v>380</v>
      </c>
      <c r="V35" s="12">
        <v>7.6612903225806453E-2</v>
      </c>
      <c r="W35" s="24">
        <v>382</v>
      </c>
      <c r="X35" s="12">
        <v>7.6065312624452402E-2</v>
      </c>
      <c r="Y35" s="29">
        <v>555.30999999999995</v>
      </c>
      <c r="Z35" s="12">
        <v>0.11057546794105932</v>
      </c>
      <c r="AA35" s="1"/>
      <c r="AB35" s="1"/>
      <c r="AC35" s="57" t="str">
        <f ca="1">INDIRECT(ADDRESS(SUMPRODUCT(MAX(($A$2:$A35&lt;&gt;"")*(ROW($A$2:$A35)))),COLUMN(A33)))</f>
        <v>Total Pôle direction administration</v>
      </c>
      <c r="AD35" s="4"/>
      <c r="AE35" s="2"/>
      <c r="AF35" s="3"/>
      <c r="AG35" s="3"/>
      <c r="AH35" s="3"/>
      <c r="AI35" s="3"/>
      <c r="AJ35" s="3"/>
      <c r="AK35" s="3"/>
      <c r="AL35" s="3"/>
      <c r="AM35" s="3"/>
      <c r="AN35" s="3"/>
      <c r="AO35" s="1"/>
      <c r="AP35" s="1"/>
      <c r="AQ35" s="1"/>
      <c r="AR35" s="1"/>
    </row>
    <row r="36" spans="1:45">
      <c r="A36" s="10" t="s">
        <v>36</v>
      </c>
      <c r="B36" s="10" t="s">
        <v>25</v>
      </c>
      <c r="C36" s="33">
        <f t="shared" ca="1" si="6"/>
        <v>0</v>
      </c>
      <c r="D36" s="10">
        <f t="shared" ca="1" si="7"/>
        <v>0</v>
      </c>
      <c r="E36" s="33">
        <f t="shared" ca="1" si="0"/>
        <v>0</v>
      </c>
      <c r="F36" s="10">
        <f t="shared" ca="1" si="1"/>
        <v>0</v>
      </c>
      <c r="G36" s="33">
        <f t="shared" ca="1" si="2"/>
        <v>0</v>
      </c>
      <c r="H36" s="10">
        <f t="shared" ca="1" si="3"/>
        <v>0</v>
      </c>
      <c r="I36" s="33">
        <f t="shared" ca="1" si="4"/>
        <v>0</v>
      </c>
      <c r="J36" s="10">
        <f t="shared" ca="1" si="5"/>
        <v>0</v>
      </c>
      <c r="K36" s="10"/>
      <c r="L36" s="10"/>
      <c r="M36" s="10"/>
      <c r="N36" s="10"/>
      <c r="O36" s="10"/>
      <c r="P36" s="10"/>
      <c r="Q36" s="10"/>
      <c r="R36" s="10"/>
      <c r="S36" s="10"/>
      <c r="T36" s="10"/>
      <c r="U36" s="10">
        <v>31</v>
      </c>
      <c r="V36" s="10">
        <v>2.8571428571428571E-2</v>
      </c>
      <c r="W36" s="7">
        <v>30</v>
      </c>
      <c r="X36" s="10">
        <v>2.8462998102466792E-2</v>
      </c>
      <c r="Y36" s="28">
        <v>54.05</v>
      </c>
      <c r="Z36" s="10">
        <v>5.1280834914611002E-2</v>
      </c>
      <c r="AA36" s="1"/>
      <c r="AB36" s="1"/>
      <c r="AC36" s="57" t="str">
        <f ca="1">INDIRECT(ADDRESS(SUMPRODUCT(MAX(($A$2:$A36&lt;&gt;"")*(ROW($A$2:$A36)))),COLUMN(A34)))</f>
        <v>Pôle logistique</v>
      </c>
      <c r="AD36" s="4"/>
      <c r="AE36" s="2"/>
      <c r="AF36" s="1"/>
      <c r="AG36" s="1"/>
      <c r="AH36" s="1"/>
      <c r="AI36" s="1"/>
      <c r="AJ36" s="1"/>
      <c r="AK36" s="1"/>
      <c r="AL36" s="1"/>
      <c r="AM36" s="1"/>
      <c r="AN36" s="1"/>
      <c r="AO36" s="1"/>
      <c r="AP36" s="1"/>
      <c r="AQ36" s="1"/>
      <c r="AR36" s="1"/>
    </row>
    <row r="37" spans="1:45">
      <c r="A37" s="10"/>
      <c r="B37" s="10" t="s">
        <v>27</v>
      </c>
      <c r="C37" s="33">
        <f t="shared" ca="1" si="6"/>
        <v>1.02</v>
      </c>
      <c r="D37" s="10">
        <f t="shared" ca="1" si="7"/>
        <v>9.1397849462365591E-4</v>
      </c>
      <c r="E37" s="33">
        <f t="shared" ca="1" si="0"/>
        <v>3</v>
      </c>
      <c r="F37" s="10">
        <f t="shared" ca="1" si="1"/>
        <v>2.6881720430107529E-3</v>
      </c>
      <c r="G37" s="33">
        <f t="shared" ca="1" si="2"/>
        <v>4</v>
      </c>
      <c r="H37" s="10">
        <f t="shared" ca="1" si="3"/>
        <v>3.5842293906810036E-3</v>
      </c>
      <c r="I37" s="33">
        <f t="shared" ca="1" si="4"/>
        <v>0</v>
      </c>
      <c r="J37" s="10">
        <f t="shared" ca="1" si="5"/>
        <v>0</v>
      </c>
      <c r="K37" s="10"/>
      <c r="L37" s="10">
        <v>0</v>
      </c>
      <c r="M37" s="10"/>
      <c r="N37" s="10">
        <v>0</v>
      </c>
      <c r="O37" s="10">
        <v>3</v>
      </c>
      <c r="P37" s="10">
        <v>2.7649769585253456E-3</v>
      </c>
      <c r="Q37" s="10">
        <v>5</v>
      </c>
      <c r="R37" s="10">
        <v>4.608294930875576E-3</v>
      </c>
      <c r="S37" s="10"/>
      <c r="T37" s="10">
        <v>0</v>
      </c>
      <c r="U37" s="10"/>
      <c r="V37" s="10">
        <v>0</v>
      </c>
      <c r="W37" s="7"/>
      <c r="X37" s="10">
        <v>0</v>
      </c>
      <c r="Y37" s="28">
        <v>31</v>
      </c>
      <c r="Z37" s="10">
        <v>2.9411764705882353E-2</v>
      </c>
      <c r="AA37" s="1"/>
      <c r="AB37" s="1"/>
      <c r="AC37" s="57" t="str">
        <f ca="1">INDIRECT(ADDRESS(SUMPRODUCT(MAX(($A$2:$A37&lt;&gt;"")*(ROW($A$2:$A37)))),COLUMN(A35)))</f>
        <v>Pôle logistique</v>
      </c>
      <c r="AD37" s="1"/>
      <c r="AE37" s="1"/>
      <c r="AF37" s="1"/>
      <c r="AG37" s="1"/>
      <c r="AH37" s="1"/>
      <c r="AI37" s="1"/>
      <c r="AJ37" s="1"/>
      <c r="AK37" s="1"/>
      <c r="AL37" s="1"/>
      <c r="AM37" s="1"/>
      <c r="AN37" s="1"/>
      <c r="AO37" s="1"/>
      <c r="AP37" s="1"/>
      <c r="AQ37" s="1"/>
      <c r="AR37" s="1"/>
    </row>
    <row r="38" spans="1:45">
      <c r="A38" s="10"/>
      <c r="B38" s="10" t="s">
        <v>28</v>
      </c>
      <c r="C38" s="33">
        <f t="shared" ca="1" si="6"/>
        <v>31</v>
      </c>
      <c r="D38" s="10">
        <f t="shared" ca="1" si="7"/>
        <v>2.7777777777777776E-2</v>
      </c>
      <c r="E38" s="33">
        <f t="shared" ca="1" si="0"/>
        <v>28</v>
      </c>
      <c r="F38" s="10">
        <f t="shared" ca="1" si="1"/>
        <v>2.5089605734767026E-2</v>
      </c>
      <c r="G38" s="33">
        <f t="shared" ca="1" si="2"/>
        <v>17</v>
      </c>
      <c r="H38" s="10">
        <f t="shared" ca="1" si="3"/>
        <v>1.5232974910394265E-2</v>
      </c>
      <c r="I38" s="33">
        <f t="shared" ca="1" si="4"/>
        <v>0</v>
      </c>
      <c r="J38" s="10">
        <f t="shared" ca="1" si="5"/>
        <v>0</v>
      </c>
      <c r="K38" s="10"/>
      <c r="L38" s="10">
        <v>0</v>
      </c>
      <c r="M38" s="10"/>
      <c r="N38" s="10">
        <v>0</v>
      </c>
      <c r="O38" s="10"/>
      <c r="P38" s="10">
        <v>0</v>
      </c>
      <c r="Q38" s="10"/>
      <c r="R38" s="10">
        <v>0</v>
      </c>
      <c r="S38" s="10"/>
      <c r="T38" s="10">
        <v>0</v>
      </c>
      <c r="U38" s="10"/>
      <c r="V38" s="10">
        <v>0</v>
      </c>
      <c r="W38" s="7"/>
      <c r="X38" s="10">
        <v>0</v>
      </c>
      <c r="Y38" s="28"/>
      <c r="Z38" s="10">
        <v>0</v>
      </c>
      <c r="AA38" s="1"/>
      <c r="AB38" s="1"/>
      <c r="AC38" s="57" t="str">
        <f ca="1">INDIRECT(ADDRESS(SUMPRODUCT(MAX(($A$2:$A38&lt;&gt;"")*(ROW($A$2:$A38)))),COLUMN(A36)))</f>
        <v>Pôle logistique</v>
      </c>
      <c r="AD38" s="1"/>
      <c r="AE38" s="1"/>
      <c r="AF38" s="1"/>
      <c r="AG38" s="1"/>
      <c r="AH38" s="1"/>
      <c r="AI38" s="1"/>
      <c r="AJ38" s="1"/>
      <c r="AK38" s="1"/>
      <c r="AL38" s="1"/>
      <c r="AM38" s="1"/>
      <c r="AN38" s="1"/>
      <c r="AO38" s="1"/>
      <c r="AP38" s="1"/>
      <c r="AQ38" s="1"/>
      <c r="AR38" s="1"/>
    </row>
    <row r="39" spans="1:45">
      <c r="A39" s="10"/>
      <c r="B39" s="10" t="s">
        <v>30</v>
      </c>
      <c r="C39" s="33">
        <f t="shared" ca="1" si="6"/>
        <v>48</v>
      </c>
      <c r="D39" s="10">
        <f t="shared" ca="1" si="7"/>
        <v>4.3010752688172046E-2</v>
      </c>
      <c r="E39" s="33">
        <f t="shared" ca="1" si="0"/>
        <v>31</v>
      </c>
      <c r="F39" s="10">
        <f t="shared" ca="1" si="1"/>
        <v>2.7777777777777776E-2</v>
      </c>
      <c r="G39" s="33">
        <f t="shared" ca="1" si="2"/>
        <v>42</v>
      </c>
      <c r="H39" s="10">
        <f t="shared" ca="1" si="3"/>
        <v>3.7634408602150539E-2</v>
      </c>
      <c r="I39" s="33">
        <f t="shared" ca="1" si="4"/>
        <v>53</v>
      </c>
      <c r="J39" s="10">
        <f t="shared" ca="1" si="5"/>
        <v>4.7491039426523295E-2</v>
      </c>
      <c r="K39" s="10">
        <v>7</v>
      </c>
      <c r="L39" s="10">
        <v>6.4516129032258064E-3</v>
      </c>
      <c r="M39" s="10">
        <v>30</v>
      </c>
      <c r="N39" s="10">
        <v>2.7649769585253458E-2</v>
      </c>
      <c r="O39" s="10">
        <v>50</v>
      </c>
      <c r="P39" s="10">
        <v>4.6082949308755762E-2</v>
      </c>
      <c r="Q39" s="10">
        <v>44</v>
      </c>
      <c r="R39" s="10">
        <v>4.0552995391705073E-2</v>
      </c>
      <c r="S39" s="10">
        <v>52</v>
      </c>
      <c r="T39" s="10">
        <v>4.7926267281105994E-2</v>
      </c>
      <c r="U39" s="10">
        <v>18</v>
      </c>
      <c r="V39" s="10">
        <v>1.6589861751152075E-2</v>
      </c>
      <c r="W39" s="7"/>
      <c r="X39" s="10">
        <v>0</v>
      </c>
      <c r="Y39" s="28"/>
      <c r="Z39" s="10">
        <v>0</v>
      </c>
      <c r="AA39" s="1"/>
      <c r="AB39" s="1"/>
      <c r="AC39" s="57" t="str">
        <f ca="1">INDIRECT(ADDRESS(SUMPRODUCT(MAX(($A$2:$A39&lt;&gt;"")*(ROW($A$2:$A39)))),COLUMN(A37)))</f>
        <v>Pôle logistique</v>
      </c>
      <c r="AD39" s="1"/>
      <c r="AE39" s="1"/>
      <c r="AF39" s="1"/>
      <c r="AG39" s="1"/>
      <c r="AH39" s="1"/>
      <c r="AI39" s="1"/>
      <c r="AJ39" s="1"/>
      <c r="AK39" s="1"/>
      <c r="AL39" s="1"/>
      <c r="AM39" s="1"/>
      <c r="AN39" s="1"/>
      <c r="AO39" s="1"/>
      <c r="AP39" s="1"/>
      <c r="AQ39" s="1"/>
      <c r="AR39" s="1"/>
    </row>
    <row r="40" spans="1:45">
      <c r="A40" s="25"/>
      <c r="B40" s="76" t="s">
        <v>50</v>
      </c>
      <c r="C40" s="26">
        <f t="shared" ca="1" si="6"/>
        <v>0</v>
      </c>
      <c r="D40" s="10">
        <f t="shared" ca="1" si="7"/>
        <v>0</v>
      </c>
      <c r="E40" s="26">
        <f t="shared" ca="1" si="0"/>
        <v>0</v>
      </c>
      <c r="F40" s="10">
        <f t="shared" ca="1" si="1"/>
        <v>0</v>
      </c>
      <c r="G40" s="26">
        <f t="shared" ca="1" si="2"/>
        <v>0</v>
      </c>
      <c r="H40" s="10">
        <f t="shared" ca="1" si="3"/>
        <v>0</v>
      </c>
      <c r="I40" s="26">
        <f t="shared" ca="1" si="4"/>
        <v>0</v>
      </c>
      <c r="J40" s="10">
        <f t="shared" ca="1" si="5"/>
        <v>0</v>
      </c>
      <c r="K40" s="25"/>
      <c r="L40" s="10"/>
      <c r="M40" s="25"/>
      <c r="N40" s="10"/>
      <c r="O40" s="25"/>
      <c r="P40" s="10"/>
      <c r="Q40" s="25"/>
      <c r="R40" s="10"/>
      <c r="S40" s="26">
        <v>11</v>
      </c>
      <c r="T40" s="10">
        <v>1.0138248847926268E-2</v>
      </c>
      <c r="U40" s="25"/>
      <c r="V40" s="10"/>
      <c r="W40" s="7"/>
      <c r="X40" s="10"/>
      <c r="Y40" s="28"/>
      <c r="Z40" s="10"/>
      <c r="AA40" s="1"/>
      <c r="AB40" s="1"/>
      <c r="AC40" s="57" t="str">
        <f ca="1">INDIRECT(ADDRESS(SUMPRODUCT(MAX(($A$2:$A40&lt;&gt;"")*(ROW($A$2:$A40)))),COLUMN(A38)))</f>
        <v>Pôle logistique</v>
      </c>
      <c r="AD40" s="1"/>
      <c r="AE40" s="1"/>
      <c r="AF40" s="1"/>
      <c r="AG40" s="1"/>
      <c r="AH40" s="1"/>
      <c r="AI40" s="1"/>
      <c r="AJ40" s="1"/>
      <c r="AK40" s="1"/>
      <c r="AL40" s="1"/>
      <c r="AM40" s="1"/>
      <c r="AN40" s="1"/>
      <c r="AO40" s="1"/>
      <c r="AP40" s="1"/>
      <c r="AQ40" s="1"/>
      <c r="AR40" s="1"/>
    </row>
    <row r="41" spans="1:45" ht="15.75" thickBot="1">
      <c r="A41" s="11" t="s">
        <v>51</v>
      </c>
      <c r="B41" s="11"/>
      <c r="C41" s="32">
        <f t="shared" ca="1" si="6"/>
        <v>80.02000000000001</v>
      </c>
      <c r="D41" s="12">
        <f t="shared" ca="1" si="7"/>
        <v>7.170250896057348E-2</v>
      </c>
      <c r="E41" s="32">
        <f t="shared" ca="1" si="0"/>
        <v>62</v>
      </c>
      <c r="F41" s="12">
        <f t="shared" ca="1" si="1"/>
        <v>5.5555555555555552E-2</v>
      </c>
      <c r="G41" s="32">
        <f t="shared" ca="1" si="2"/>
        <v>63</v>
      </c>
      <c r="H41" s="12">
        <f t="shared" ca="1" si="3"/>
        <v>5.6451612903225805E-2</v>
      </c>
      <c r="I41" s="32">
        <f t="shared" ca="1" si="4"/>
        <v>53</v>
      </c>
      <c r="J41" s="12">
        <f t="shared" ca="1" si="5"/>
        <v>4.7491039426523295E-2</v>
      </c>
      <c r="K41" s="3">
        <v>7</v>
      </c>
      <c r="L41" s="12">
        <v>6.4516129032258064E-3</v>
      </c>
      <c r="M41" s="3">
        <v>30</v>
      </c>
      <c r="N41" s="12">
        <v>2.7649769585253458E-2</v>
      </c>
      <c r="O41" s="3">
        <v>53</v>
      </c>
      <c r="P41" s="12">
        <v>4.8847926267281107E-2</v>
      </c>
      <c r="Q41" s="3">
        <v>49</v>
      </c>
      <c r="R41" s="12">
        <v>4.5161290322580643E-2</v>
      </c>
      <c r="S41" s="17">
        <v>63</v>
      </c>
      <c r="T41" s="12">
        <v>5.8064516129032261E-2</v>
      </c>
      <c r="U41" s="24">
        <v>49</v>
      </c>
      <c r="V41" s="12">
        <v>4.5161290322580643E-2</v>
      </c>
      <c r="W41" s="24">
        <v>30</v>
      </c>
      <c r="X41" s="12">
        <v>2.8462998102466792E-2</v>
      </c>
      <c r="Y41" s="29">
        <v>85.05</v>
      </c>
      <c r="Z41" s="12">
        <v>8.0692599620493355E-2</v>
      </c>
      <c r="AA41" s="1"/>
      <c r="AB41" s="1"/>
      <c r="AC41" s="57" t="str">
        <f ca="1">INDIRECT(ADDRESS(SUMPRODUCT(MAX(($A$2:$A41&lt;&gt;"")*(ROW($A$2:$A41)))),COLUMN(A39)))</f>
        <v>Total Pôle logistique</v>
      </c>
      <c r="AD41" s="1" t="s">
        <v>63</v>
      </c>
      <c r="AE41" s="1"/>
      <c r="AF41" s="1"/>
      <c r="AG41" s="1"/>
      <c r="AH41" s="1"/>
      <c r="AI41" s="1"/>
      <c r="AJ41" s="1"/>
      <c r="AK41" s="1"/>
      <c r="AL41" s="1"/>
      <c r="AM41" s="1"/>
      <c r="AN41" s="1"/>
      <c r="AO41" s="1"/>
      <c r="AP41" s="1"/>
      <c r="AQ41" s="1"/>
      <c r="AR41" s="1"/>
    </row>
    <row r="42" spans="1:45">
      <c r="A42" s="10" t="s">
        <v>37</v>
      </c>
      <c r="B42" s="10" t="s">
        <v>25</v>
      </c>
      <c r="C42" s="33">
        <f t="shared" ca="1" si="6"/>
        <v>86</v>
      </c>
      <c r="D42" s="10">
        <f t="shared" ca="1" si="7"/>
        <v>1.4995640802092414E-2</v>
      </c>
      <c r="E42" s="33">
        <f t="shared" ca="1" si="0"/>
        <v>84</v>
      </c>
      <c r="F42" s="10">
        <f t="shared" ca="1" si="1"/>
        <v>1.5053763440860216E-2</v>
      </c>
      <c r="G42" s="33">
        <f t="shared" ca="1" si="2"/>
        <v>85</v>
      </c>
      <c r="H42" s="10">
        <f t="shared" ca="1" si="3"/>
        <v>1.5232974910394265E-2</v>
      </c>
      <c r="I42" s="33">
        <f t="shared" ca="1" si="4"/>
        <v>109</v>
      </c>
      <c r="J42" s="10">
        <f t="shared" ca="1" si="5"/>
        <v>1.9534050179211469E-2</v>
      </c>
      <c r="K42" s="10">
        <v>124</v>
      </c>
      <c r="L42" s="10">
        <v>2.2727272727272728E-2</v>
      </c>
      <c r="M42" s="10">
        <v>124</v>
      </c>
      <c r="N42" s="10">
        <v>2.2222222222222223E-2</v>
      </c>
      <c r="O42" s="10">
        <v>114</v>
      </c>
      <c r="P42" s="10">
        <v>2.0317234004633755E-2</v>
      </c>
      <c r="Q42" s="10">
        <v>115</v>
      </c>
      <c r="R42" s="10">
        <v>2.0495455355551594E-2</v>
      </c>
      <c r="S42" s="10">
        <v>110</v>
      </c>
      <c r="T42" s="10">
        <v>2.0047384727537816E-2</v>
      </c>
      <c r="U42" s="10">
        <v>106</v>
      </c>
      <c r="V42" s="10">
        <v>1.9318388919263713E-2</v>
      </c>
      <c r="W42" s="7">
        <v>78</v>
      </c>
      <c r="X42" s="10">
        <v>1.4135556361000362E-2</v>
      </c>
      <c r="Y42" s="28">
        <v>87</v>
      </c>
      <c r="Z42" s="10">
        <v>1.594574780058651E-2</v>
      </c>
      <c r="AA42" s="1"/>
      <c r="AB42" s="1"/>
      <c r="AC42" s="57" t="str">
        <f ca="1">INDIRECT(ADDRESS(SUMPRODUCT(MAX(($A$2:$A42&lt;&gt;"")*(ROW($A$2:$A42)))),COLUMN(A40)))</f>
        <v>Pôle médecine</v>
      </c>
      <c r="AD42" s="50" t="s">
        <v>52</v>
      </c>
      <c r="AE42" s="51"/>
      <c r="AF42" s="52" t="s">
        <v>53</v>
      </c>
      <c r="AG42" s="53"/>
      <c r="AH42" s="53"/>
      <c r="AI42" s="53"/>
      <c r="AJ42" s="53"/>
      <c r="AK42" s="53"/>
      <c r="AL42" s="53"/>
      <c r="AM42" s="53"/>
      <c r="AN42" s="53"/>
      <c r="AO42" s="53"/>
      <c r="AP42" s="53"/>
      <c r="AQ42" s="53"/>
      <c r="AR42" s="54"/>
    </row>
    <row r="43" spans="1:45">
      <c r="A43" s="10"/>
      <c r="B43" s="10" t="s">
        <v>27</v>
      </c>
      <c r="C43" s="33">
        <f t="shared" ca="1" si="6"/>
        <v>15.41</v>
      </c>
      <c r="D43" s="10">
        <f t="shared" ca="1" si="7"/>
        <v>2.6870095902353968E-3</v>
      </c>
      <c r="E43" s="33">
        <f t="shared" ca="1" si="0"/>
        <v>10</v>
      </c>
      <c r="F43" s="10">
        <f t="shared" ca="1" si="1"/>
        <v>1.7921146953405018E-3</v>
      </c>
      <c r="G43" s="33">
        <f t="shared" ca="1" si="2"/>
        <v>20</v>
      </c>
      <c r="H43" s="10">
        <f t="shared" ca="1" si="3"/>
        <v>3.5842293906810036E-3</v>
      </c>
      <c r="I43" s="33">
        <f t="shared" ca="1" si="4"/>
        <v>9</v>
      </c>
      <c r="J43" s="10">
        <f t="shared" ca="1" si="5"/>
        <v>1.6129032258064516E-3</v>
      </c>
      <c r="K43" s="10">
        <v>8</v>
      </c>
      <c r="L43" s="10">
        <v>1.4662756598240469E-3</v>
      </c>
      <c r="M43" s="10">
        <v>2</v>
      </c>
      <c r="N43" s="10">
        <v>3.5842293906810036E-4</v>
      </c>
      <c r="O43" s="10">
        <v>9</v>
      </c>
      <c r="P43" s="10">
        <v>1.6039921582605597E-3</v>
      </c>
      <c r="Q43" s="10">
        <v>4</v>
      </c>
      <c r="R43" s="10">
        <v>7.1288540367135981E-4</v>
      </c>
      <c r="S43" s="10">
        <v>29</v>
      </c>
      <c r="T43" s="10">
        <v>5.2852196099872429E-3</v>
      </c>
      <c r="U43" s="10">
        <v>18</v>
      </c>
      <c r="V43" s="10">
        <v>3.2804811372334607E-3</v>
      </c>
      <c r="W43" s="7">
        <v>15</v>
      </c>
      <c r="X43" s="10">
        <v>2.7183762232693004E-3</v>
      </c>
      <c r="Y43" s="28">
        <v>92.929999999999993</v>
      </c>
      <c r="Z43" s="10">
        <v>1.7032624633431085E-2</v>
      </c>
      <c r="AA43" s="1"/>
      <c r="AB43" s="1"/>
      <c r="AC43" s="57" t="str">
        <f ca="1">INDIRECT(ADDRESS(SUMPRODUCT(MAX(($A$2:$A43&lt;&gt;"")*(ROW($A$2:$A43)))),COLUMN(A41)))</f>
        <v>Pôle médecine</v>
      </c>
      <c r="AD43" s="55" t="s">
        <v>0</v>
      </c>
      <c r="AE43" s="56" t="s">
        <v>1</v>
      </c>
      <c r="AF43" s="62">
        <v>201305</v>
      </c>
      <c r="AG43" s="62">
        <v>201301</v>
      </c>
      <c r="AH43" s="62">
        <v>201302</v>
      </c>
      <c r="AI43" s="62">
        <v>201303</v>
      </c>
      <c r="AJ43" s="62">
        <v>201304</v>
      </c>
      <c r="AK43" s="62">
        <v>201306</v>
      </c>
      <c r="AL43" s="62">
        <v>201307</v>
      </c>
      <c r="AM43" s="62">
        <v>201308</v>
      </c>
      <c r="AN43" s="62">
        <v>201309</v>
      </c>
      <c r="AO43" s="62">
        <v>201310</v>
      </c>
      <c r="AP43" s="62">
        <v>201311</v>
      </c>
      <c r="AQ43" s="62">
        <v>201312</v>
      </c>
      <c r="AR43" s="68" t="s">
        <v>26</v>
      </c>
    </row>
    <row r="44" spans="1:45">
      <c r="A44" s="10"/>
      <c r="B44" s="10" t="s">
        <v>28</v>
      </c>
      <c r="C44" s="33">
        <f t="shared" ca="1" si="6"/>
        <v>124</v>
      </c>
      <c r="D44" s="10">
        <f t="shared" ca="1" si="7"/>
        <v>2.1621621621621623E-2</v>
      </c>
      <c r="E44" s="33">
        <f t="shared" ca="1" si="0"/>
        <v>112</v>
      </c>
      <c r="F44" s="10">
        <f t="shared" ca="1" si="1"/>
        <v>2.007168458781362E-2</v>
      </c>
      <c r="G44" s="33">
        <f t="shared" ca="1" si="2"/>
        <v>124</v>
      </c>
      <c r="H44" s="10">
        <f t="shared" ca="1" si="3"/>
        <v>2.2222222222222223E-2</v>
      </c>
      <c r="I44" s="33">
        <f t="shared" ca="1" si="4"/>
        <v>120</v>
      </c>
      <c r="J44" s="10">
        <f t="shared" ca="1" si="5"/>
        <v>2.1505376344086023E-2</v>
      </c>
      <c r="K44" s="10">
        <v>124</v>
      </c>
      <c r="L44" s="10">
        <v>2.2727272727272728E-2</v>
      </c>
      <c r="M44" s="10">
        <v>120</v>
      </c>
      <c r="N44" s="10">
        <v>2.1505376344086023E-2</v>
      </c>
      <c r="O44" s="10">
        <v>124</v>
      </c>
      <c r="P44" s="10">
        <v>2.2099447513812154E-2</v>
      </c>
      <c r="Q44" s="10">
        <v>99</v>
      </c>
      <c r="R44" s="10">
        <v>1.7643913740866157E-2</v>
      </c>
      <c r="S44" s="10">
        <v>62</v>
      </c>
      <c r="T44" s="10">
        <v>1.1299435028248588E-2</v>
      </c>
      <c r="U44" s="10">
        <v>62</v>
      </c>
      <c r="V44" s="10">
        <v>1.1299435028248588E-2</v>
      </c>
      <c r="W44" s="7">
        <v>60</v>
      </c>
      <c r="X44" s="10">
        <v>1.0873504893077202E-2</v>
      </c>
      <c r="Y44" s="28">
        <v>62</v>
      </c>
      <c r="Z44" s="10">
        <v>1.1363636363636364E-2</v>
      </c>
      <c r="AA44" s="1"/>
      <c r="AB44" s="1"/>
      <c r="AC44" s="57" t="str">
        <f ca="1">INDIRECT(ADDRESS(SUMPRODUCT(MAX(($A$2:$A44&lt;&gt;"")*(ROW($A$2:$A44)))),COLUMN(A42)))</f>
        <v>Pôle médecine</v>
      </c>
      <c r="AD44" s="38" t="s">
        <v>24</v>
      </c>
      <c r="AE44" s="39" t="s">
        <v>25</v>
      </c>
      <c r="AF44" s="58">
        <v>164</v>
      </c>
      <c r="AG44" s="60">
        <v>97</v>
      </c>
      <c r="AH44" s="58">
        <v>135</v>
      </c>
      <c r="AI44" s="58">
        <v>43</v>
      </c>
      <c r="AJ44" s="58">
        <v>60</v>
      </c>
      <c r="AK44" s="58">
        <v>164</v>
      </c>
      <c r="AL44" s="58">
        <v>168</v>
      </c>
      <c r="AM44" s="58">
        <v>147</v>
      </c>
      <c r="AN44" s="58">
        <v>261</v>
      </c>
      <c r="AO44" s="58">
        <v>276</v>
      </c>
      <c r="AP44" s="58">
        <v>251</v>
      </c>
      <c r="AQ44" s="58">
        <v>251</v>
      </c>
      <c r="AR44" s="69">
        <v>2017</v>
      </c>
      <c r="AS44" s="61" t="str">
        <f ca="1">INDIRECT(ADDRESS(SUMPRODUCT(MAX(($AD$43:$AD44&lt;&gt;"")*(ROW($AD$43:$AD44)))),COLUMN(AD1)))</f>
        <v>EHPAD</v>
      </c>
    </row>
    <row r="45" spans="1:45">
      <c r="A45" s="10"/>
      <c r="B45" s="10" t="s">
        <v>30</v>
      </c>
      <c r="C45" s="33">
        <f t="shared" ca="1" si="6"/>
        <v>216</v>
      </c>
      <c r="D45" s="10">
        <f t="shared" ca="1" si="7"/>
        <v>3.7663469921534437E-2</v>
      </c>
      <c r="E45" s="33">
        <f t="shared" ca="1" si="0"/>
        <v>255</v>
      </c>
      <c r="F45" s="10">
        <f t="shared" ca="1" si="1"/>
        <v>4.5698924731182797E-2</v>
      </c>
      <c r="G45" s="33">
        <f t="shared" ca="1" si="2"/>
        <v>164</v>
      </c>
      <c r="H45" s="10">
        <f t="shared" ca="1" si="3"/>
        <v>2.9390681003584228E-2</v>
      </c>
      <c r="I45" s="33">
        <f t="shared" ca="1" si="4"/>
        <v>119</v>
      </c>
      <c r="J45" s="10">
        <f t="shared" ca="1" si="5"/>
        <v>2.1326164874551971E-2</v>
      </c>
      <c r="K45" s="10">
        <v>205</v>
      </c>
      <c r="L45" s="10">
        <v>3.7573313782991204E-2</v>
      </c>
      <c r="M45" s="10">
        <v>349</v>
      </c>
      <c r="N45" s="10">
        <v>6.2544802867383509E-2</v>
      </c>
      <c r="O45" s="10">
        <v>263</v>
      </c>
      <c r="P45" s="10">
        <v>4.6872215291391905E-2</v>
      </c>
      <c r="Q45" s="10">
        <v>238</v>
      </c>
      <c r="R45" s="10">
        <v>4.2416681518445909E-2</v>
      </c>
      <c r="S45" s="10">
        <v>228</v>
      </c>
      <c r="T45" s="10">
        <v>4.1552761071623839E-2</v>
      </c>
      <c r="U45" s="10">
        <v>344</v>
      </c>
      <c r="V45" s="10">
        <v>6.2693639511572807E-2</v>
      </c>
      <c r="W45" s="7">
        <v>223</v>
      </c>
      <c r="X45" s="10">
        <v>4.0413193185936933E-2</v>
      </c>
      <c r="Y45" s="28">
        <v>343</v>
      </c>
      <c r="Z45" s="10">
        <v>6.2866568914956011E-2</v>
      </c>
      <c r="AA45" s="1"/>
      <c r="AB45" s="1"/>
      <c r="AC45" s="57" t="str">
        <f ca="1">INDIRECT(ADDRESS(SUMPRODUCT(MAX(($A$2:$A45&lt;&gt;"")*(ROW($A$2:$A45)))),COLUMN(A43)))</f>
        <v>Pôle médecine</v>
      </c>
      <c r="AD45" s="38"/>
      <c r="AE45" s="39" t="s">
        <v>27</v>
      </c>
      <c r="AF45" s="58">
        <v>15</v>
      </c>
      <c r="AG45" s="58">
        <v>36.72</v>
      </c>
      <c r="AH45" s="58">
        <v>23.849999999999998</v>
      </c>
      <c r="AI45" s="58">
        <v>61.28</v>
      </c>
      <c r="AJ45" s="58">
        <v>16</v>
      </c>
      <c r="AK45" s="58">
        <v>12</v>
      </c>
      <c r="AL45" s="58">
        <v>13</v>
      </c>
      <c r="AM45" s="58">
        <v>9</v>
      </c>
      <c r="AN45" s="58">
        <v>11</v>
      </c>
      <c r="AO45" s="58">
        <v>15.5</v>
      </c>
      <c r="AP45" s="58">
        <v>6</v>
      </c>
      <c r="AQ45" s="58">
        <v>66</v>
      </c>
      <c r="AR45" s="69">
        <v>285.35000000000002</v>
      </c>
      <c r="AS45" s="61" t="str">
        <f ca="1">INDIRECT(ADDRESS(SUMPRODUCT(MAX(($AD$43:$AD45&lt;&gt;"")*(ROW($AD$43:$AD45)))),COLUMN(AD2)))</f>
        <v>EHPAD</v>
      </c>
    </row>
    <row r="46" spans="1:45">
      <c r="A46" s="10"/>
      <c r="B46" s="76" t="s">
        <v>50</v>
      </c>
      <c r="C46" s="33">
        <f t="shared" ca="1" si="6"/>
        <v>97</v>
      </c>
      <c r="D46" s="10">
        <f t="shared" ca="1" si="7"/>
        <v>1.6913687881429818E-2</v>
      </c>
      <c r="E46" s="33">
        <f t="shared" ca="1" si="0"/>
        <v>101</v>
      </c>
      <c r="F46" s="10">
        <f t="shared" ca="1" si="1"/>
        <v>1.810035842293907E-2</v>
      </c>
      <c r="G46" s="33">
        <f t="shared" ca="1" si="2"/>
        <v>134</v>
      </c>
      <c r="H46" s="10">
        <f t="shared" ca="1" si="3"/>
        <v>2.4014336917562724E-2</v>
      </c>
      <c r="I46" s="33">
        <f t="shared" ca="1" si="4"/>
        <v>166</v>
      </c>
      <c r="J46" s="10">
        <f t="shared" ca="1" si="5"/>
        <v>2.974910394265233E-2</v>
      </c>
      <c r="K46" s="10">
        <v>155</v>
      </c>
      <c r="L46" s="10">
        <v>2.8409090909090908E-2</v>
      </c>
      <c r="M46" s="10">
        <v>127</v>
      </c>
      <c r="N46" s="10">
        <v>2.2759856630824374E-2</v>
      </c>
      <c r="O46" s="10">
        <v>111</v>
      </c>
      <c r="P46" s="10">
        <v>1.9782569951880234E-2</v>
      </c>
      <c r="Q46" s="10">
        <v>132</v>
      </c>
      <c r="R46" s="10">
        <v>2.3525218321154874E-2</v>
      </c>
      <c r="S46" s="10">
        <v>142</v>
      </c>
      <c r="T46" s="10">
        <v>2.5879351193730638E-2</v>
      </c>
      <c r="U46" s="10">
        <v>113</v>
      </c>
      <c r="V46" s="10">
        <v>2.0594131583743392E-2</v>
      </c>
      <c r="W46" s="7">
        <v>155</v>
      </c>
      <c r="X46" s="10">
        <v>2.8089887640449437E-2</v>
      </c>
      <c r="Y46" s="28">
        <v>31</v>
      </c>
      <c r="Z46" s="10">
        <v>5.681818181818182E-3</v>
      </c>
      <c r="AA46" s="1"/>
      <c r="AB46" s="1"/>
      <c r="AC46" s="57" t="str">
        <f ca="1">INDIRECT(ADDRESS(SUMPRODUCT(MAX(($A$2:$A46&lt;&gt;"")*(ROW($A$2:$A46)))),COLUMN(A44)))</f>
        <v>Pôle médecine</v>
      </c>
      <c r="AD46" s="38"/>
      <c r="AE46" s="39" t="s">
        <v>28</v>
      </c>
      <c r="AF46" s="58">
        <v>186</v>
      </c>
      <c r="AG46" s="58">
        <v>186</v>
      </c>
      <c r="AH46" s="58">
        <v>168</v>
      </c>
      <c r="AI46" s="58">
        <v>163</v>
      </c>
      <c r="AJ46" s="58">
        <v>180</v>
      </c>
      <c r="AK46" s="58">
        <v>180</v>
      </c>
      <c r="AL46" s="58">
        <v>186</v>
      </c>
      <c r="AM46" s="58">
        <v>186</v>
      </c>
      <c r="AN46" s="58">
        <v>155</v>
      </c>
      <c r="AO46" s="58">
        <v>155</v>
      </c>
      <c r="AP46" s="58">
        <v>150</v>
      </c>
      <c r="AQ46" s="58">
        <v>155</v>
      </c>
      <c r="AR46" s="69">
        <v>2050</v>
      </c>
      <c r="AS46" s="61" t="str">
        <f ca="1">INDIRECT(ADDRESS(SUMPRODUCT(MAX(($AD$43:$AD46&lt;&gt;"")*(ROW($AD$43:$AD46)))),COLUMN(AD3)))</f>
        <v>EHPAD</v>
      </c>
    </row>
    <row r="47" spans="1:45">
      <c r="A47" s="10"/>
      <c r="B47" s="10" t="s">
        <v>33</v>
      </c>
      <c r="C47" s="33">
        <f t="shared" ca="1" si="6"/>
        <v>31</v>
      </c>
      <c r="D47" s="10">
        <f t="shared" ca="1" si="7"/>
        <v>5.4054054054054057E-3</v>
      </c>
      <c r="E47" s="33">
        <f t="shared" ca="1" si="0"/>
        <v>28</v>
      </c>
      <c r="F47" s="10">
        <f t="shared" ca="1" si="1"/>
        <v>5.017921146953405E-3</v>
      </c>
      <c r="G47" s="33">
        <f t="shared" ca="1" si="2"/>
        <v>31</v>
      </c>
      <c r="H47" s="10">
        <f t="shared" ca="1" si="3"/>
        <v>5.5555555555555558E-3</v>
      </c>
      <c r="I47" s="33">
        <f t="shared" ca="1" si="4"/>
        <v>21</v>
      </c>
      <c r="J47" s="10">
        <f t="shared" ca="1" si="5"/>
        <v>3.763440860215054E-3</v>
      </c>
      <c r="K47" s="10"/>
      <c r="L47" s="10">
        <v>0</v>
      </c>
      <c r="M47" s="10"/>
      <c r="N47" s="10">
        <v>0</v>
      </c>
      <c r="O47" s="10"/>
      <c r="P47" s="10">
        <v>0</v>
      </c>
      <c r="Q47" s="10"/>
      <c r="R47" s="10">
        <v>0</v>
      </c>
      <c r="S47" s="10"/>
      <c r="T47" s="10">
        <v>0</v>
      </c>
      <c r="U47" s="10"/>
      <c r="V47" s="10">
        <v>0</v>
      </c>
      <c r="W47" s="7">
        <v>12</v>
      </c>
      <c r="X47" s="10">
        <v>2.1747009786154403E-3</v>
      </c>
      <c r="Y47" s="28">
        <v>172</v>
      </c>
      <c r="Z47" s="10">
        <v>3.1524926686217009E-2</v>
      </c>
      <c r="AA47" s="1"/>
      <c r="AB47" s="1"/>
      <c r="AC47" s="57" t="str">
        <f ca="1">INDIRECT(ADDRESS(SUMPRODUCT(MAX(($A$2:$A47&lt;&gt;"")*(ROW($A$2:$A47)))),COLUMN(A45)))</f>
        <v>Pôle médecine</v>
      </c>
      <c r="AD47" s="38"/>
      <c r="AE47" s="39" t="s">
        <v>30</v>
      </c>
      <c r="AF47" s="58">
        <v>330</v>
      </c>
      <c r="AG47" s="58">
        <v>462</v>
      </c>
      <c r="AH47" s="58">
        <v>328</v>
      </c>
      <c r="AI47" s="58">
        <v>381</v>
      </c>
      <c r="AJ47" s="58">
        <v>355</v>
      </c>
      <c r="AK47" s="58">
        <v>425</v>
      </c>
      <c r="AL47" s="58">
        <v>368</v>
      </c>
      <c r="AM47" s="58">
        <v>378</v>
      </c>
      <c r="AN47" s="58">
        <v>370</v>
      </c>
      <c r="AO47" s="58">
        <v>413</v>
      </c>
      <c r="AP47" s="58">
        <v>376</v>
      </c>
      <c r="AQ47" s="58">
        <v>383</v>
      </c>
      <c r="AR47" s="69">
        <v>4569</v>
      </c>
      <c r="AS47" s="61" t="str">
        <f ca="1">INDIRECT(ADDRESS(SUMPRODUCT(MAX(($AD$43:$AD47&lt;&gt;"")*(ROW($AD$43:$AD47)))),COLUMN(AD4)))</f>
        <v>EHPAD</v>
      </c>
    </row>
    <row r="48" spans="1:45">
      <c r="A48" s="11" t="s">
        <v>54</v>
      </c>
      <c r="B48" s="11"/>
      <c r="C48" s="32">
        <f t="shared" ca="1" si="6"/>
        <v>569.41</v>
      </c>
      <c r="D48" s="15">
        <f t="shared" ca="1" si="7"/>
        <v>9.9286835222319084E-2</v>
      </c>
      <c r="E48" s="32">
        <f t="shared" ca="1" si="0"/>
        <v>590</v>
      </c>
      <c r="F48" s="15">
        <f t="shared" ca="1" si="1"/>
        <v>0.1057347670250896</v>
      </c>
      <c r="G48" s="32">
        <f t="shared" ca="1" si="2"/>
        <v>558</v>
      </c>
      <c r="H48" s="15">
        <f t="shared" ca="1" si="3"/>
        <v>0.1</v>
      </c>
      <c r="I48" s="32">
        <f t="shared" ca="1" si="4"/>
        <v>544</v>
      </c>
      <c r="J48" s="15">
        <f t="shared" ca="1" si="5"/>
        <v>9.7491039426523304E-2</v>
      </c>
      <c r="K48" s="3">
        <v>616</v>
      </c>
      <c r="L48" s="15">
        <v>0.11290322580645161</v>
      </c>
      <c r="M48" s="3">
        <v>722</v>
      </c>
      <c r="N48" s="15">
        <v>0.12939068100358422</v>
      </c>
      <c r="O48" s="3">
        <v>621</v>
      </c>
      <c r="P48" s="15">
        <v>0.11067545891997861</v>
      </c>
      <c r="Q48" s="3">
        <v>588</v>
      </c>
      <c r="R48" s="15">
        <v>0.1047941543396899</v>
      </c>
      <c r="S48" s="17">
        <v>571</v>
      </c>
      <c r="T48" s="15">
        <v>0.10406415163112812</v>
      </c>
      <c r="U48" s="24">
        <v>643</v>
      </c>
      <c r="V48" s="15">
        <v>0.11718607618006197</v>
      </c>
      <c r="W48" s="24">
        <v>543</v>
      </c>
      <c r="X48" s="15">
        <v>9.8405219282348674E-2</v>
      </c>
      <c r="Y48" s="29">
        <v>787.93000000000006</v>
      </c>
      <c r="Z48" s="15">
        <v>0.14441532258064518</v>
      </c>
      <c r="AA48" s="1"/>
      <c r="AB48" s="1"/>
      <c r="AC48" s="57" t="str">
        <f ca="1">INDIRECT(ADDRESS(SUMPRODUCT(MAX(($A$2:$A48&lt;&gt;"")*(ROW($A$2:$A48)))),COLUMN(A46)))</f>
        <v>Total Pôle médecine</v>
      </c>
      <c r="AD48" s="38"/>
      <c r="AE48" s="39" t="s">
        <v>33</v>
      </c>
      <c r="AF48" s="58">
        <v>62</v>
      </c>
      <c r="AG48" s="58"/>
      <c r="AH48" s="58">
        <v>10</v>
      </c>
      <c r="AI48" s="58">
        <v>62</v>
      </c>
      <c r="AJ48" s="58">
        <v>60</v>
      </c>
      <c r="AK48" s="58">
        <v>49</v>
      </c>
      <c r="AL48" s="58">
        <v>31</v>
      </c>
      <c r="AM48" s="58">
        <v>31</v>
      </c>
      <c r="AN48" s="58">
        <v>48</v>
      </c>
      <c r="AO48" s="58">
        <v>62</v>
      </c>
      <c r="AP48" s="58">
        <v>60</v>
      </c>
      <c r="AQ48" s="58">
        <v>67</v>
      </c>
      <c r="AR48" s="69">
        <v>542</v>
      </c>
      <c r="AS48" s="61" t="str">
        <f ca="1">INDIRECT(ADDRESS(SUMPRODUCT(MAX(($AD$43:$AD48&lt;&gt;"")*(ROW($AD$43:$AD48)))),COLUMN(AD5)))</f>
        <v>EHPAD</v>
      </c>
    </row>
    <row r="49" spans="1:45">
      <c r="A49" s="10" t="s">
        <v>38</v>
      </c>
      <c r="B49" s="10" t="s">
        <v>25</v>
      </c>
      <c r="C49" s="33">
        <f t="shared" ca="1" si="6"/>
        <v>62</v>
      </c>
      <c r="D49" s="10">
        <f t="shared" ca="1" si="7"/>
        <v>1.1627906976744186E-2</v>
      </c>
      <c r="E49" s="33">
        <f t="shared" ca="1" si="0"/>
        <v>59</v>
      </c>
      <c r="F49" s="10">
        <f t="shared" ca="1" si="1"/>
        <v>1.1065266316579146E-2</v>
      </c>
      <c r="G49" s="33">
        <f t="shared" ca="1" si="2"/>
        <v>64</v>
      </c>
      <c r="H49" s="10">
        <f t="shared" ca="1" si="3"/>
        <v>1.2073193737030748E-2</v>
      </c>
      <c r="I49" s="33">
        <f t="shared" ca="1" si="4"/>
        <v>49</v>
      </c>
      <c r="J49" s="10">
        <f t="shared" ca="1" si="5"/>
        <v>9.1897974493623403E-3</v>
      </c>
      <c r="K49" s="10">
        <v>41</v>
      </c>
      <c r="L49" s="10">
        <v>7.9673532841041585E-3</v>
      </c>
      <c r="M49" s="10">
        <v>30</v>
      </c>
      <c r="N49" s="10">
        <v>5.8651026392961877E-3</v>
      </c>
      <c r="O49" s="10">
        <v>4</v>
      </c>
      <c r="P49" s="10">
        <v>7.6350448558885279E-4</v>
      </c>
      <c r="Q49" s="10"/>
      <c r="R49" s="10">
        <v>0</v>
      </c>
      <c r="S49" s="10"/>
      <c r="T49" s="10">
        <v>0</v>
      </c>
      <c r="U49" s="10"/>
      <c r="V49" s="10">
        <v>0</v>
      </c>
      <c r="W49" s="7">
        <v>30</v>
      </c>
      <c r="X49" s="10">
        <v>5.4674685620557679E-3</v>
      </c>
      <c r="Y49" s="28">
        <v>31</v>
      </c>
      <c r="Z49" s="10">
        <v>5.681818181818182E-3</v>
      </c>
      <c r="AA49" s="1"/>
      <c r="AB49" s="1"/>
      <c r="AC49" s="57" t="str">
        <f ca="1">INDIRECT(ADDRESS(SUMPRODUCT(MAX(($A$2:$A49&lt;&gt;"")*(ROW($A$2:$A49)))),COLUMN(A47)))</f>
        <v>Pôle médico-technique</v>
      </c>
      <c r="AD49" s="38"/>
      <c r="AE49" s="39" t="s">
        <v>50</v>
      </c>
      <c r="AF49" s="58">
        <v>186</v>
      </c>
      <c r="AG49" s="58">
        <v>98</v>
      </c>
      <c r="AH49" s="58">
        <v>154</v>
      </c>
      <c r="AI49" s="58">
        <v>153</v>
      </c>
      <c r="AJ49" s="58">
        <v>180</v>
      </c>
      <c r="AK49" s="58">
        <v>163</v>
      </c>
      <c r="AL49" s="58">
        <v>121</v>
      </c>
      <c r="AM49" s="58">
        <v>96</v>
      </c>
      <c r="AN49" s="58">
        <v>88</v>
      </c>
      <c r="AO49" s="58">
        <v>85</v>
      </c>
      <c r="AP49" s="58">
        <v>80</v>
      </c>
      <c r="AQ49" s="58">
        <v>83</v>
      </c>
      <c r="AR49" s="69">
        <v>1487</v>
      </c>
      <c r="AS49" s="61" t="str">
        <f ca="1">INDIRECT(ADDRESS(SUMPRODUCT(MAX(($AD$43:$AD49&lt;&gt;"")*(ROW($AD$43:$AD49)))),COLUMN(AD6)))</f>
        <v>EHPAD</v>
      </c>
    </row>
    <row r="50" spans="1:45">
      <c r="A50" s="10"/>
      <c r="B50" s="10" t="s">
        <v>27</v>
      </c>
      <c r="C50" s="33">
        <f t="shared" ca="1" si="6"/>
        <v>13</v>
      </c>
      <c r="D50" s="10">
        <f t="shared" ca="1" si="7"/>
        <v>2.4381095273818456E-3</v>
      </c>
      <c r="E50" s="33">
        <f t="shared" ca="1" si="0"/>
        <v>6</v>
      </c>
      <c r="F50" s="10">
        <f t="shared" ca="1" si="1"/>
        <v>1.1252813203300824E-3</v>
      </c>
      <c r="G50" s="33">
        <f t="shared" ca="1" si="2"/>
        <v>14</v>
      </c>
      <c r="H50" s="10">
        <f t="shared" ca="1" si="3"/>
        <v>2.6410111299754765E-3</v>
      </c>
      <c r="I50" s="33">
        <f t="shared" ca="1" si="4"/>
        <v>4</v>
      </c>
      <c r="J50" s="10">
        <f t="shared" ca="1" si="5"/>
        <v>7.501875468867217E-4</v>
      </c>
      <c r="K50" s="10">
        <v>14</v>
      </c>
      <c r="L50" s="10">
        <v>2.7205596579867857E-3</v>
      </c>
      <c r="M50" s="10">
        <v>8</v>
      </c>
      <c r="N50" s="10">
        <v>1.5640273704789834E-3</v>
      </c>
      <c r="O50" s="10">
        <v>9</v>
      </c>
      <c r="P50" s="10">
        <v>1.7178850925749188E-3</v>
      </c>
      <c r="Q50" s="10">
        <v>3</v>
      </c>
      <c r="R50" s="10">
        <v>5.6593095642331638E-4</v>
      </c>
      <c r="S50" s="10">
        <v>5</v>
      </c>
      <c r="T50" s="10">
        <v>9.2165898617511521E-4</v>
      </c>
      <c r="U50" s="10">
        <v>4</v>
      </c>
      <c r="V50" s="10">
        <v>7.3732718894009217E-4</v>
      </c>
      <c r="W50" s="7">
        <v>5</v>
      </c>
      <c r="X50" s="10">
        <v>9.1124476034262802E-4</v>
      </c>
      <c r="Y50" s="28">
        <v>122.04</v>
      </c>
      <c r="Z50" s="10">
        <v>2.2368035190615837E-2</v>
      </c>
      <c r="AA50" s="1"/>
      <c r="AB50" s="1"/>
      <c r="AC50" s="57" t="str">
        <f ca="1">INDIRECT(ADDRESS(SUMPRODUCT(MAX(($A$2:$A50&lt;&gt;"")*(ROW($A$2:$A50)))),COLUMN(A48)))</f>
        <v>Pôle médico-technique</v>
      </c>
      <c r="AD50" s="38" t="s">
        <v>35</v>
      </c>
      <c r="AE50" s="39"/>
      <c r="AF50" s="58">
        <v>943</v>
      </c>
      <c r="AG50" s="58">
        <v>879.72</v>
      </c>
      <c r="AH50" s="58">
        <v>818.85</v>
      </c>
      <c r="AI50" s="58">
        <v>863.28</v>
      </c>
      <c r="AJ50" s="58">
        <v>851</v>
      </c>
      <c r="AK50" s="58">
        <v>993</v>
      </c>
      <c r="AL50" s="58">
        <v>887</v>
      </c>
      <c r="AM50" s="58">
        <v>847</v>
      </c>
      <c r="AN50" s="58">
        <v>933</v>
      </c>
      <c r="AO50" s="58">
        <v>1006.5</v>
      </c>
      <c r="AP50" s="58">
        <v>923</v>
      </c>
      <c r="AQ50" s="58">
        <v>1005</v>
      </c>
      <c r="AR50" s="69">
        <v>10950.35</v>
      </c>
      <c r="AS50" s="61" t="str">
        <f ca="1">INDIRECT(ADDRESS(SUMPRODUCT(MAX(($AD$43:$AD50&lt;&gt;"")*(ROW($AD$43:$AD50)))),COLUMN(AD7)))</f>
        <v>Total EHPAD</v>
      </c>
    </row>
    <row r="51" spans="1:45">
      <c r="A51" s="10"/>
      <c r="B51" s="10" t="s">
        <v>28</v>
      </c>
      <c r="C51" s="33">
        <f t="shared" ca="1" si="6"/>
        <v>62</v>
      </c>
      <c r="D51" s="10">
        <f t="shared" ca="1" si="7"/>
        <v>1.1627906976744186E-2</v>
      </c>
      <c r="E51" s="33">
        <f t="shared" ca="1" si="0"/>
        <v>74</v>
      </c>
      <c r="F51" s="10">
        <f t="shared" ca="1" si="1"/>
        <v>1.3878469617404351E-2</v>
      </c>
      <c r="G51" s="33">
        <f t="shared" ca="1" si="2"/>
        <v>124</v>
      </c>
      <c r="H51" s="10">
        <f t="shared" ca="1" si="3"/>
        <v>2.3391812865497075E-2</v>
      </c>
      <c r="I51" s="33">
        <f t="shared" ca="1" si="4"/>
        <v>120</v>
      </c>
      <c r="J51" s="10">
        <f t="shared" ca="1" si="5"/>
        <v>2.2505626406601649E-2</v>
      </c>
      <c r="K51" s="10">
        <v>124</v>
      </c>
      <c r="L51" s="10">
        <v>2.4096385542168676E-2</v>
      </c>
      <c r="M51" s="10">
        <v>120</v>
      </c>
      <c r="N51" s="10">
        <v>2.3460410557184751E-2</v>
      </c>
      <c r="O51" s="10">
        <v>124</v>
      </c>
      <c r="P51" s="10">
        <v>2.3668639053254437E-2</v>
      </c>
      <c r="Q51" s="10">
        <v>124</v>
      </c>
      <c r="R51" s="10">
        <v>2.3391812865497075E-2</v>
      </c>
      <c r="S51" s="10">
        <v>120</v>
      </c>
      <c r="T51" s="10">
        <v>2.2119815668202765E-2</v>
      </c>
      <c r="U51" s="10">
        <v>124</v>
      </c>
      <c r="V51" s="10">
        <v>2.2857142857142857E-2</v>
      </c>
      <c r="W51" s="7">
        <v>93</v>
      </c>
      <c r="X51" s="10">
        <v>1.6949152542372881E-2</v>
      </c>
      <c r="Y51" s="28">
        <v>62</v>
      </c>
      <c r="Z51" s="10">
        <v>1.1363636363636364E-2</v>
      </c>
      <c r="AA51" s="1"/>
      <c r="AB51" s="1"/>
      <c r="AC51" s="57" t="str">
        <f ca="1">INDIRECT(ADDRESS(SUMPRODUCT(MAX(($A$2:$A51&lt;&gt;"")*(ROW($A$2:$A51)))),COLUMN(A49)))</f>
        <v>Pôle médico-technique</v>
      </c>
      <c r="AD51" s="38" t="s">
        <v>29</v>
      </c>
      <c r="AE51" s="39" t="s">
        <v>25</v>
      </c>
      <c r="AF51" s="58">
        <v>44</v>
      </c>
      <c r="AG51" s="58">
        <v>47</v>
      </c>
      <c r="AH51" s="58">
        <v>56</v>
      </c>
      <c r="AI51" s="58">
        <v>62</v>
      </c>
      <c r="AJ51" s="58">
        <v>51</v>
      </c>
      <c r="AK51" s="58">
        <v>64</v>
      </c>
      <c r="AL51" s="58">
        <v>70</v>
      </c>
      <c r="AM51" s="58">
        <v>93</v>
      </c>
      <c r="AN51" s="58">
        <v>90</v>
      </c>
      <c r="AO51" s="58">
        <v>82</v>
      </c>
      <c r="AP51" s="58">
        <v>64</v>
      </c>
      <c r="AQ51" s="58">
        <v>34</v>
      </c>
      <c r="AR51" s="69">
        <v>757</v>
      </c>
      <c r="AS51" s="61" t="str">
        <f ca="1">INDIRECT(ADDRESS(SUMPRODUCT(MAX(($AD$43:$AD51&lt;&gt;"")*(ROW($AD$43:$AD51)))),COLUMN(AD8)))</f>
        <v>Nuit</v>
      </c>
    </row>
    <row r="52" spans="1:45">
      <c r="A52" s="10"/>
      <c r="B52" s="10" t="s">
        <v>30</v>
      </c>
      <c r="C52" s="33">
        <f t="shared" ca="1" si="6"/>
        <v>108</v>
      </c>
      <c r="D52" s="10">
        <f t="shared" ca="1" si="7"/>
        <v>2.0255063765941484E-2</v>
      </c>
      <c r="E52" s="33">
        <f t="shared" ca="1" si="0"/>
        <v>113</v>
      </c>
      <c r="F52" s="10">
        <f t="shared" ca="1" si="1"/>
        <v>2.1192798199549886E-2</v>
      </c>
      <c r="G52" s="33">
        <f t="shared" ca="1" si="2"/>
        <v>110</v>
      </c>
      <c r="H52" s="10">
        <f t="shared" ca="1" si="3"/>
        <v>2.0750801735521601E-2</v>
      </c>
      <c r="I52" s="33">
        <f t="shared" ca="1" si="4"/>
        <v>146</v>
      </c>
      <c r="J52" s="10">
        <f t="shared" ca="1" si="5"/>
        <v>2.738184546136534E-2</v>
      </c>
      <c r="K52" s="10">
        <v>135</v>
      </c>
      <c r="L52" s="10">
        <v>2.6233968130586864E-2</v>
      </c>
      <c r="M52" s="10">
        <v>113</v>
      </c>
      <c r="N52" s="10">
        <v>2.2091886608015639E-2</v>
      </c>
      <c r="O52" s="10">
        <v>163</v>
      </c>
      <c r="P52" s="10">
        <v>3.1112807787745753E-2</v>
      </c>
      <c r="Q52" s="10">
        <v>103</v>
      </c>
      <c r="R52" s="10">
        <v>1.9430296170533861E-2</v>
      </c>
      <c r="S52" s="10">
        <v>79</v>
      </c>
      <c r="T52" s="10">
        <v>1.4562211981566821E-2</v>
      </c>
      <c r="U52" s="10">
        <v>149</v>
      </c>
      <c r="V52" s="10">
        <v>2.7465437788018434E-2</v>
      </c>
      <c r="W52" s="7">
        <v>137</v>
      </c>
      <c r="X52" s="10">
        <v>2.4968106433388006E-2</v>
      </c>
      <c r="Y52" s="28">
        <v>224</v>
      </c>
      <c r="Z52" s="10">
        <v>4.1055718475073312E-2</v>
      </c>
      <c r="AA52" s="1"/>
      <c r="AB52" s="1"/>
      <c r="AC52" s="57" t="str">
        <f ca="1">INDIRECT(ADDRESS(SUMPRODUCT(MAX(($A$2:$A52&lt;&gt;"")*(ROW($A$2:$A52)))),COLUMN(A50)))</f>
        <v>Pôle médico-technique</v>
      </c>
      <c r="AD52" s="38"/>
      <c r="AE52" s="39" t="s">
        <v>27</v>
      </c>
      <c r="AF52" s="58">
        <v>7</v>
      </c>
      <c r="AG52" s="58">
        <v>5</v>
      </c>
      <c r="AH52" s="58">
        <v>5</v>
      </c>
      <c r="AI52" s="58">
        <v>5</v>
      </c>
      <c r="AJ52" s="58"/>
      <c r="AK52" s="58">
        <v>3</v>
      </c>
      <c r="AL52" s="58">
        <v>6</v>
      </c>
      <c r="AM52" s="58">
        <v>1</v>
      </c>
      <c r="AN52" s="58">
        <v>4.09</v>
      </c>
      <c r="AO52" s="58">
        <v>2</v>
      </c>
      <c r="AP52" s="58">
        <v>24</v>
      </c>
      <c r="AQ52" s="58"/>
      <c r="AR52" s="69">
        <v>62.09</v>
      </c>
      <c r="AS52" s="61" t="str">
        <f ca="1">INDIRECT(ADDRESS(SUMPRODUCT(MAX(($AD$43:$AD52&lt;&gt;"")*(ROW($AD$43:$AD52)))),COLUMN(AD9)))</f>
        <v>Nuit</v>
      </c>
    </row>
    <row r="53" spans="1:45">
      <c r="A53" s="10"/>
      <c r="B53" s="76" t="s">
        <v>50</v>
      </c>
      <c r="C53" s="33">
        <f t="shared" ca="1" si="6"/>
        <v>52</v>
      </c>
      <c r="D53" s="10">
        <f t="shared" ca="1" si="7"/>
        <v>9.7524381095273824E-3</v>
      </c>
      <c r="E53" s="33">
        <f t="shared" ca="1" si="0"/>
        <v>28</v>
      </c>
      <c r="F53" s="10">
        <f t="shared" ca="1" si="1"/>
        <v>5.2513128282070517E-3</v>
      </c>
      <c r="G53" s="33">
        <f t="shared" ca="1" si="2"/>
        <v>49</v>
      </c>
      <c r="H53" s="10">
        <f t="shared" ca="1" si="3"/>
        <v>9.2435389549141676E-3</v>
      </c>
      <c r="I53" s="33">
        <f t="shared" ca="1" si="4"/>
        <v>58</v>
      </c>
      <c r="J53" s="10">
        <f t="shared" ca="1" si="5"/>
        <v>1.0877719429857465E-2</v>
      </c>
      <c r="K53" s="10">
        <v>74</v>
      </c>
      <c r="L53" s="10">
        <v>1.4380101049358725E-2</v>
      </c>
      <c r="M53" s="10">
        <v>124</v>
      </c>
      <c r="N53" s="10">
        <v>2.4242424242424242E-2</v>
      </c>
      <c r="O53" s="10">
        <v>150</v>
      </c>
      <c r="P53" s="10">
        <v>2.8631418209581982E-2</v>
      </c>
      <c r="Q53" s="10">
        <v>147</v>
      </c>
      <c r="R53" s="10">
        <v>2.7730616864742503E-2</v>
      </c>
      <c r="S53" s="10">
        <v>140</v>
      </c>
      <c r="T53" s="10">
        <v>2.5806451612903226E-2</v>
      </c>
      <c r="U53" s="10">
        <v>82</v>
      </c>
      <c r="V53" s="10">
        <v>1.5115207373271889E-2</v>
      </c>
      <c r="W53" s="7">
        <v>60</v>
      </c>
      <c r="X53" s="10">
        <v>1.0934937124111536E-2</v>
      </c>
      <c r="Y53" s="28">
        <v>57</v>
      </c>
      <c r="Z53" s="10">
        <v>1.0447214076246334E-2</v>
      </c>
      <c r="AA53" s="1"/>
      <c r="AB53" s="1"/>
      <c r="AC53" s="57" t="str">
        <f ca="1">INDIRECT(ADDRESS(SUMPRODUCT(MAX(($A$2:$A53&lt;&gt;"")*(ROW($A$2:$A53)))),COLUMN(A51)))</f>
        <v>Pôle médico-technique</v>
      </c>
      <c r="AD53" s="38"/>
      <c r="AE53" s="39" t="s">
        <v>28</v>
      </c>
      <c r="AF53" s="58">
        <v>31</v>
      </c>
      <c r="AG53" s="58">
        <v>62</v>
      </c>
      <c r="AH53" s="58">
        <v>56</v>
      </c>
      <c r="AI53" s="58">
        <v>62</v>
      </c>
      <c r="AJ53" s="58">
        <v>59</v>
      </c>
      <c r="AK53" s="58">
        <v>30</v>
      </c>
      <c r="AL53" s="58">
        <v>31</v>
      </c>
      <c r="AM53" s="58">
        <v>31</v>
      </c>
      <c r="AN53" s="58">
        <v>30</v>
      </c>
      <c r="AO53" s="58">
        <v>31</v>
      </c>
      <c r="AP53" s="58">
        <v>30</v>
      </c>
      <c r="AQ53" s="58">
        <v>31</v>
      </c>
      <c r="AR53" s="69">
        <v>484</v>
      </c>
      <c r="AS53" s="61" t="str">
        <f ca="1">INDIRECT(ADDRESS(SUMPRODUCT(MAX(($AD$43:$AD53&lt;&gt;"")*(ROW($AD$43:$AD53)))),COLUMN(AD10)))</f>
        <v>Nuit</v>
      </c>
    </row>
    <row r="54" spans="1:45">
      <c r="A54" s="11" t="s">
        <v>55</v>
      </c>
      <c r="B54" s="11"/>
      <c r="C54" s="32">
        <f t="shared" ca="1" si="6"/>
        <v>297</v>
      </c>
      <c r="D54" s="16">
        <f t="shared" ca="1" si="7"/>
        <v>5.5701425356339082E-2</v>
      </c>
      <c r="E54" s="32">
        <f t="shared" ca="1" si="0"/>
        <v>280</v>
      </c>
      <c r="F54" s="16">
        <f t="shared" ca="1" si="1"/>
        <v>5.2513128282070519E-2</v>
      </c>
      <c r="G54" s="32">
        <f t="shared" ca="1" si="2"/>
        <v>361</v>
      </c>
      <c r="H54" s="16">
        <f t="shared" ca="1" si="3"/>
        <v>6.8100358422939072E-2</v>
      </c>
      <c r="I54" s="32">
        <f t="shared" ca="1" si="4"/>
        <v>377</v>
      </c>
      <c r="J54" s="16">
        <f t="shared" ca="1" si="5"/>
        <v>7.0705176294073524E-2</v>
      </c>
      <c r="K54" s="3">
        <v>388</v>
      </c>
      <c r="L54" s="16">
        <v>7.5398367664205213E-2</v>
      </c>
      <c r="M54" s="3">
        <v>395</v>
      </c>
      <c r="N54" s="16">
        <v>7.7223851417399805E-2</v>
      </c>
      <c r="O54" s="3">
        <v>450</v>
      </c>
      <c r="P54" s="16">
        <v>8.5894254628745947E-2</v>
      </c>
      <c r="Q54" s="3">
        <v>377</v>
      </c>
      <c r="R54" s="16">
        <v>7.111865685719676E-2</v>
      </c>
      <c r="S54" s="17">
        <v>344</v>
      </c>
      <c r="T54" s="16">
        <v>6.3410138248847933E-2</v>
      </c>
      <c r="U54" s="24">
        <v>359</v>
      </c>
      <c r="V54" s="16">
        <v>6.6175115207373278E-2</v>
      </c>
      <c r="W54" s="24">
        <v>325</v>
      </c>
      <c r="X54" s="16">
        <v>5.9230909422270821E-2</v>
      </c>
      <c r="Y54" s="29">
        <v>496.04</v>
      </c>
      <c r="Z54" s="16">
        <v>9.0916422287390039E-2</v>
      </c>
      <c r="AA54" s="1"/>
      <c r="AB54" s="1"/>
      <c r="AC54" s="57" t="str">
        <f ca="1">INDIRECT(ADDRESS(SUMPRODUCT(MAX(($A$2:$A54&lt;&gt;"")*(ROW($A$2:$A54)))),COLUMN(A52)))</f>
        <v>Total Pôle médico-technique</v>
      </c>
      <c r="AD54" s="38"/>
      <c r="AE54" s="39" t="s">
        <v>30</v>
      </c>
      <c r="AF54" s="58">
        <v>186</v>
      </c>
      <c r="AG54" s="58">
        <v>172</v>
      </c>
      <c r="AH54" s="58">
        <v>179</v>
      </c>
      <c r="AI54" s="58">
        <v>245</v>
      </c>
      <c r="AJ54" s="58">
        <v>147</v>
      </c>
      <c r="AK54" s="58">
        <v>178</v>
      </c>
      <c r="AL54" s="58">
        <v>161</v>
      </c>
      <c r="AM54" s="58">
        <v>226</v>
      </c>
      <c r="AN54" s="58">
        <v>190</v>
      </c>
      <c r="AO54" s="58">
        <v>219</v>
      </c>
      <c r="AP54" s="58">
        <v>201</v>
      </c>
      <c r="AQ54" s="58">
        <v>175</v>
      </c>
      <c r="AR54" s="69">
        <v>2279</v>
      </c>
      <c r="AS54" s="61" t="str">
        <f ca="1">INDIRECT(ADDRESS(SUMPRODUCT(MAX(($AD$43:$AD54&lt;&gt;"")*(ROW($AD$43:$AD54)))),COLUMN(AD11)))</f>
        <v>Nuit</v>
      </c>
    </row>
    <row r="55" spans="1:45">
      <c r="A55" s="10" t="s">
        <v>39</v>
      </c>
      <c r="B55" s="10" t="s">
        <v>25</v>
      </c>
      <c r="C55" s="33">
        <f t="shared" ca="1" si="6"/>
        <v>0</v>
      </c>
      <c r="D55" s="10">
        <f t="shared" ca="1" si="7"/>
        <v>0</v>
      </c>
      <c r="E55" s="33">
        <f t="shared" ca="1" si="0"/>
        <v>0</v>
      </c>
      <c r="F55" s="10">
        <f t="shared" ca="1" si="1"/>
        <v>0</v>
      </c>
      <c r="G55" s="33">
        <f t="shared" ca="1" si="2"/>
        <v>0</v>
      </c>
      <c r="H55" s="10">
        <f t="shared" ca="1" si="3"/>
        <v>0</v>
      </c>
      <c r="I55" s="33">
        <f t="shared" ca="1" si="4"/>
        <v>0</v>
      </c>
      <c r="J55" s="10">
        <f t="shared" ca="1" si="5"/>
        <v>0</v>
      </c>
      <c r="K55" s="10">
        <v>2</v>
      </c>
      <c r="L55" s="10">
        <v>4.7092064987049682E-4</v>
      </c>
      <c r="M55" s="10">
        <v>2</v>
      </c>
      <c r="N55" s="10">
        <v>4.7092064987049682E-4</v>
      </c>
      <c r="O55" s="10"/>
      <c r="P55" s="10">
        <v>0</v>
      </c>
      <c r="Q55" s="10"/>
      <c r="R55" s="10">
        <v>0</v>
      </c>
      <c r="S55" s="10"/>
      <c r="T55" s="10">
        <v>0</v>
      </c>
      <c r="U55" s="10">
        <v>10</v>
      </c>
      <c r="V55" s="10">
        <v>2.4073182474723159E-3</v>
      </c>
      <c r="W55" s="7"/>
      <c r="X55" s="10">
        <v>0</v>
      </c>
      <c r="Y55" s="28"/>
      <c r="Z55" s="10">
        <v>0</v>
      </c>
      <c r="AA55" s="1"/>
      <c r="AB55" s="1"/>
      <c r="AC55" s="57" t="str">
        <f ca="1">INDIRECT(ADDRESS(SUMPRODUCT(MAX(($A$2:$A55&lt;&gt;"")*(ROW($A$2:$A55)))),COLUMN(A53)))</f>
        <v>Pôle psychiatrie</v>
      </c>
      <c r="AD55" s="38"/>
      <c r="AE55" s="39" t="s">
        <v>33</v>
      </c>
      <c r="AF55" s="58"/>
      <c r="AG55" s="58"/>
      <c r="AH55" s="58"/>
      <c r="AI55" s="58">
        <v>1</v>
      </c>
      <c r="AJ55" s="58">
        <v>30</v>
      </c>
      <c r="AK55" s="58"/>
      <c r="AL55" s="58"/>
      <c r="AM55" s="58"/>
      <c r="AN55" s="58"/>
      <c r="AO55" s="58"/>
      <c r="AP55" s="58"/>
      <c r="AQ55" s="58"/>
      <c r="AR55" s="69">
        <v>31</v>
      </c>
      <c r="AS55" s="61" t="str">
        <f ca="1">INDIRECT(ADDRESS(SUMPRODUCT(MAX(($AD$43:$AD55&lt;&gt;"")*(ROW($AD$43:$AD55)))),COLUMN(AD12)))</f>
        <v>Nuit</v>
      </c>
    </row>
    <row r="56" spans="1:45">
      <c r="A56" s="10"/>
      <c r="B56" s="10" t="s">
        <v>27</v>
      </c>
      <c r="C56" s="33">
        <f t="shared" ca="1" si="6"/>
        <v>5</v>
      </c>
      <c r="D56" s="10">
        <f t="shared" ca="1" si="7"/>
        <v>1.1687704534829358E-3</v>
      </c>
      <c r="E56" s="33">
        <f t="shared" ca="1" si="0"/>
        <v>3.87</v>
      </c>
      <c r="F56" s="10">
        <f t="shared" ca="1" si="1"/>
        <v>9.1123145749941138E-4</v>
      </c>
      <c r="G56" s="33">
        <f t="shared" ca="1" si="2"/>
        <v>5</v>
      </c>
      <c r="H56" s="10">
        <f t="shared" ca="1" si="3"/>
        <v>1.1773016246762421E-3</v>
      </c>
      <c r="I56" s="33">
        <f t="shared" ca="1" si="4"/>
        <v>8</v>
      </c>
      <c r="J56" s="10">
        <f t="shared" ca="1" si="5"/>
        <v>1.8836825994819873E-3</v>
      </c>
      <c r="K56" s="10">
        <v>17</v>
      </c>
      <c r="L56" s="10">
        <v>4.0028255238992233E-3</v>
      </c>
      <c r="M56" s="10">
        <v>26</v>
      </c>
      <c r="N56" s="10">
        <v>6.1219684483164588E-3</v>
      </c>
      <c r="O56" s="10">
        <v>4</v>
      </c>
      <c r="P56" s="10">
        <v>9.4876660341555979E-4</v>
      </c>
      <c r="Q56" s="10">
        <v>10</v>
      </c>
      <c r="R56" s="10">
        <v>2.3719165085388993E-3</v>
      </c>
      <c r="S56" s="17"/>
      <c r="T56" s="10">
        <v>0</v>
      </c>
      <c r="U56" s="7">
        <v>1</v>
      </c>
      <c r="V56" s="10">
        <v>2.4073182474723158E-4</v>
      </c>
      <c r="W56" s="7">
        <v>2</v>
      </c>
      <c r="X56" s="10">
        <v>4.7789725209080046E-4</v>
      </c>
      <c r="Y56" s="28">
        <v>95.05</v>
      </c>
      <c r="Z56" s="10">
        <v>2.2380503885095361E-2</v>
      </c>
      <c r="AA56" s="1"/>
      <c r="AB56" s="1"/>
      <c r="AC56" s="57" t="str">
        <f ca="1">INDIRECT(ADDRESS(SUMPRODUCT(MAX(($A$2:$A56&lt;&gt;"")*(ROW($A$2:$A56)))),COLUMN(A54)))</f>
        <v>Pôle psychiatrie</v>
      </c>
      <c r="AD56" s="38"/>
      <c r="AE56" s="39" t="s">
        <v>50</v>
      </c>
      <c r="AF56" s="58">
        <v>87</v>
      </c>
      <c r="AG56" s="58">
        <v>3</v>
      </c>
      <c r="AH56" s="58">
        <v>54</v>
      </c>
      <c r="AI56" s="58">
        <v>62</v>
      </c>
      <c r="AJ56" s="58">
        <v>85</v>
      </c>
      <c r="AK56" s="58">
        <v>55</v>
      </c>
      <c r="AL56" s="58">
        <v>99</v>
      </c>
      <c r="AM56" s="58">
        <v>62</v>
      </c>
      <c r="AN56" s="58">
        <v>60</v>
      </c>
      <c r="AO56" s="58">
        <v>58</v>
      </c>
      <c r="AP56" s="58">
        <v>30</v>
      </c>
      <c r="AQ56" s="58">
        <v>14</v>
      </c>
      <c r="AR56" s="69">
        <v>669</v>
      </c>
      <c r="AS56" s="61" t="str">
        <f ca="1">INDIRECT(ADDRESS(SUMPRODUCT(MAX(($AD$43:$AD56&lt;&gt;"")*(ROW($AD$43:$AD56)))),COLUMN(AD13)))</f>
        <v>Nuit</v>
      </c>
    </row>
    <row r="57" spans="1:45">
      <c r="A57" s="10"/>
      <c r="B57" s="10" t="s">
        <v>28</v>
      </c>
      <c r="C57" s="33">
        <f t="shared" ca="1" si="6"/>
        <v>62</v>
      </c>
      <c r="D57" s="10">
        <f t="shared" ca="1" si="7"/>
        <v>1.4492753623188406E-2</v>
      </c>
      <c r="E57" s="33">
        <f t="shared" ca="1" si="0"/>
        <v>56</v>
      </c>
      <c r="F57" s="10">
        <f t="shared" ca="1" si="1"/>
        <v>1.3185778196373911E-2</v>
      </c>
      <c r="G57" s="33">
        <f t="shared" ca="1" si="2"/>
        <v>62</v>
      </c>
      <c r="H57" s="10">
        <f t="shared" ca="1" si="3"/>
        <v>1.4598540145985401E-2</v>
      </c>
      <c r="I57" s="33">
        <f t="shared" ca="1" si="4"/>
        <v>60</v>
      </c>
      <c r="J57" s="10">
        <f t="shared" ca="1" si="5"/>
        <v>1.4127619496114905E-2</v>
      </c>
      <c r="K57" s="10">
        <v>39</v>
      </c>
      <c r="L57" s="10">
        <v>9.1829526724746882E-3</v>
      </c>
      <c r="M57" s="10">
        <v>30</v>
      </c>
      <c r="N57" s="10">
        <v>7.0638097480574527E-3</v>
      </c>
      <c r="O57" s="10">
        <v>31</v>
      </c>
      <c r="P57" s="10">
        <v>7.3529411764705881E-3</v>
      </c>
      <c r="Q57" s="10">
        <v>31</v>
      </c>
      <c r="R57" s="10">
        <v>7.3529411764705881E-3</v>
      </c>
      <c r="S57" s="10">
        <v>30</v>
      </c>
      <c r="T57" s="10">
        <v>7.1684587813620072E-3</v>
      </c>
      <c r="U57" s="10">
        <v>31</v>
      </c>
      <c r="V57" s="10">
        <v>7.462686567164179E-3</v>
      </c>
      <c r="W57" s="7">
        <v>30</v>
      </c>
      <c r="X57" s="10">
        <v>7.1684587813620072E-3</v>
      </c>
      <c r="Y57" s="28">
        <v>31</v>
      </c>
      <c r="Z57" s="10">
        <v>7.2992700729927005E-3</v>
      </c>
      <c r="AA57" s="1"/>
      <c r="AB57" s="1"/>
      <c r="AC57" s="57" t="str">
        <f ca="1">INDIRECT(ADDRESS(SUMPRODUCT(MAX(($A$2:$A57&lt;&gt;"")*(ROW($A$2:$A57)))),COLUMN(A55)))</f>
        <v>Pôle psychiatrie</v>
      </c>
      <c r="AD57" s="38" t="s">
        <v>43</v>
      </c>
      <c r="AE57" s="39"/>
      <c r="AF57" s="58">
        <v>355</v>
      </c>
      <c r="AG57" s="58">
        <v>289</v>
      </c>
      <c r="AH57" s="58">
        <v>350</v>
      </c>
      <c r="AI57" s="58">
        <v>437</v>
      </c>
      <c r="AJ57" s="58">
        <v>372</v>
      </c>
      <c r="AK57" s="58">
        <v>330</v>
      </c>
      <c r="AL57" s="58">
        <v>367</v>
      </c>
      <c r="AM57" s="58">
        <v>413</v>
      </c>
      <c r="AN57" s="58">
        <v>374.09000000000003</v>
      </c>
      <c r="AO57" s="58">
        <v>392</v>
      </c>
      <c r="AP57" s="58">
        <v>349</v>
      </c>
      <c r="AQ57" s="58">
        <v>254</v>
      </c>
      <c r="AR57" s="69">
        <v>4282.09</v>
      </c>
      <c r="AS57" s="61" t="str">
        <f ca="1">INDIRECT(ADDRESS(SUMPRODUCT(MAX(($AD$43:$AD57&lt;&gt;"")*(ROW($AD$43:$AD57)))),COLUMN(AD14)))</f>
        <v>Total Nuit</v>
      </c>
    </row>
    <row r="58" spans="1:45">
      <c r="A58" s="10"/>
      <c r="B58" s="10" t="s">
        <v>30</v>
      </c>
      <c r="C58" s="32">
        <f t="shared" ca="1" si="6"/>
        <v>126</v>
      </c>
      <c r="D58" s="10">
        <f t="shared" ca="1" si="7"/>
        <v>2.9453015427769985E-2</v>
      </c>
      <c r="E58" s="32">
        <f t="shared" ca="1" si="0"/>
        <v>171</v>
      </c>
      <c r="F58" s="10">
        <f t="shared" ca="1" si="1"/>
        <v>4.026371556392748E-2</v>
      </c>
      <c r="G58" s="32">
        <f t="shared" ca="1" si="2"/>
        <v>174</v>
      </c>
      <c r="H58" s="10">
        <f t="shared" ca="1" si="3"/>
        <v>4.0970096538733222E-2</v>
      </c>
      <c r="I58" s="32">
        <f t="shared" ca="1" si="4"/>
        <v>198</v>
      </c>
      <c r="J58" s="10">
        <f t="shared" ca="1" si="5"/>
        <v>4.6621144337179184E-2</v>
      </c>
      <c r="K58" s="3">
        <v>201</v>
      </c>
      <c r="L58" s="10">
        <v>4.7327525311984933E-2</v>
      </c>
      <c r="M58" s="3">
        <v>179</v>
      </c>
      <c r="N58" s="10">
        <v>4.2147398163409462E-2</v>
      </c>
      <c r="O58" s="3">
        <v>146</v>
      </c>
      <c r="P58" s="10">
        <v>3.4629981024667932E-2</v>
      </c>
      <c r="Q58" s="3">
        <v>126</v>
      </c>
      <c r="R58" s="10">
        <v>2.9886148007590131E-2</v>
      </c>
      <c r="S58" s="17">
        <v>180</v>
      </c>
      <c r="T58" s="10">
        <v>4.3010752688172046E-2</v>
      </c>
      <c r="U58" s="7">
        <v>241</v>
      </c>
      <c r="V58" s="10">
        <v>5.8016369764082809E-2</v>
      </c>
      <c r="W58" s="7">
        <v>204</v>
      </c>
      <c r="X58" s="10">
        <v>4.8745519713261652E-2</v>
      </c>
      <c r="Y58" s="28">
        <v>103</v>
      </c>
      <c r="Z58" s="10">
        <v>2.4252413468330587E-2</v>
      </c>
      <c r="AA58" s="1"/>
      <c r="AB58" s="1"/>
      <c r="AC58" s="57" t="str">
        <f ca="1">INDIRECT(ADDRESS(SUMPRODUCT(MAX(($A$2:$A58&lt;&gt;"")*(ROW($A$2:$A58)))),COLUMN(A56)))</f>
        <v>Pôle psychiatrie</v>
      </c>
      <c r="AD58" s="38" t="s">
        <v>31</v>
      </c>
      <c r="AE58" s="39" t="s">
        <v>25</v>
      </c>
      <c r="AF58" s="58">
        <v>31</v>
      </c>
      <c r="AG58" s="58">
        <v>31</v>
      </c>
      <c r="AH58" s="58"/>
      <c r="AI58" s="58"/>
      <c r="AJ58" s="58">
        <v>16</v>
      </c>
      <c r="AK58" s="58">
        <v>16</v>
      </c>
      <c r="AL58" s="58">
        <v>31</v>
      </c>
      <c r="AM58" s="58">
        <v>31</v>
      </c>
      <c r="AN58" s="58">
        <v>30</v>
      </c>
      <c r="AO58" s="58">
        <v>53</v>
      </c>
      <c r="AP58" s="58">
        <v>38</v>
      </c>
      <c r="AQ58" s="58">
        <v>31</v>
      </c>
      <c r="AR58" s="69">
        <v>308</v>
      </c>
      <c r="AS58" s="61" t="str">
        <f ca="1">INDIRECT(ADDRESS(SUMPRODUCT(MAX(($AD$43:$AD58&lt;&gt;"")*(ROW($AD$43:$AD58)))),COLUMN(AD15)))</f>
        <v>Pôle chirurgie</v>
      </c>
    </row>
    <row r="59" spans="1:45">
      <c r="A59" s="10"/>
      <c r="B59" s="76" t="s">
        <v>50</v>
      </c>
      <c r="C59" s="33">
        <f t="shared" ca="1" si="6"/>
        <v>124</v>
      </c>
      <c r="D59" s="10">
        <f t="shared" ca="1" si="7"/>
        <v>2.8985507246376812E-2</v>
      </c>
      <c r="E59" s="33">
        <f t="shared" ca="1" si="0"/>
        <v>89</v>
      </c>
      <c r="F59" s="10">
        <f t="shared" ca="1" si="1"/>
        <v>2.0955968919237108E-2</v>
      </c>
      <c r="G59" s="33">
        <f t="shared" ca="1" si="2"/>
        <v>93</v>
      </c>
      <c r="H59" s="10">
        <f t="shared" ca="1" si="3"/>
        <v>2.1897810218978103E-2</v>
      </c>
      <c r="I59" s="33">
        <f t="shared" ca="1" si="4"/>
        <v>107</v>
      </c>
      <c r="J59" s="10">
        <f t="shared" ca="1" si="5"/>
        <v>2.5194254768071581E-2</v>
      </c>
      <c r="K59" s="10">
        <v>109</v>
      </c>
      <c r="L59" s="10">
        <v>2.5665175417942075E-2</v>
      </c>
      <c r="M59" s="10">
        <v>74</v>
      </c>
      <c r="N59" s="10">
        <v>1.7424064045208382E-2</v>
      </c>
      <c r="O59" s="10">
        <v>62</v>
      </c>
      <c r="P59" s="10">
        <v>1.4705882352941176E-2</v>
      </c>
      <c r="Q59" s="10">
        <v>42</v>
      </c>
      <c r="R59" s="10">
        <v>9.9620493358633776E-3</v>
      </c>
      <c r="S59" s="10">
        <v>5</v>
      </c>
      <c r="T59" s="10">
        <v>1.1947431302270011E-3</v>
      </c>
      <c r="U59" s="10">
        <v>31</v>
      </c>
      <c r="V59" s="10">
        <v>7.462686567164179E-3</v>
      </c>
      <c r="W59" s="7">
        <v>30</v>
      </c>
      <c r="X59" s="10">
        <v>7.1684587813620072E-3</v>
      </c>
      <c r="Y59" s="28">
        <v>31</v>
      </c>
      <c r="Z59" s="10">
        <v>7.2992700729927005E-3</v>
      </c>
      <c r="AA59" s="1"/>
      <c r="AB59" s="1"/>
      <c r="AC59" s="57" t="str">
        <f ca="1">INDIRECT(ADDRESS(SUMPRODUCT(MAX(($A$2:$A59&lt;&gt;"")*(ROW($A$2:$A59)))),COLUMN(A57)))</f>
        <v>Pôle psychiatrie</v>
      </c>
      <c r="AD59" s="38"/>
      <c r="AE59" s="39" t="s">
        <v>27</v>
      </c>
      <c r="AF59" s="58">
        <v>5</v>
      </c>
      <c r="AG59" s="58">
        <v>9.36</v>
      </c>
      <c r="AH59" s="58">
        <v>5.63</v>
      </c>
      <c r="AI59" s="58">
        <v>6</v>
      </c>
      <c r="AJ59" s="58">
        <v>1</v>
      </c>
      <c r="AK59" s="58">
        <v>7</v>
      </c>
      <c r="AL59" s="58"/>
      <c r="AM59" s="58">
        <v>5</v>
      </c>
      <c r="AN59" s="58">
        <v>4</v>
      </c>
      <c r="AO59" s="58">
        <v>8</v>
      </c>
      <c r="AP59" s="58">
        <v>1</v>
      </c>
      <c r="AQ59" s="58">
        <v>16</v>
      </c>
      <c r="AR59" s="69">
        <v>67.989999999999995</v>
      </c>
      <c r="AS59" s="61" t="str">
        <f ca="1">INDIRECT(ADDRESS(SUMPRODUCT(MAX(($AD$43:$AD59&lt;&gt;"")*(ROW($AD$43:$AD59)))),COLUMN(AD16)))</f>
        <v>Pôle chirurgie</v>
      </c>
    </row>
    <row r="60" spans="1:45">
      <c r="A60" s="11" t="s">
        <v>56</v>
      </c>
      <c r="B60" s="11"/>
      <c r="C60" s="32">
        <f t="shared" ca="1" si="6"/>
        <v>317</v>
      </c>
      <c r="D60" s="16">
        <f t="shared" ca="1" si="7"/>
        <v>7.4100046750818133E-2</v>
      </c>
      <c r="E60" s="32">
        <f t="shared" ca="1" si="0"/>
        <v>319.87</v>
      </c>
      <c r="F60" s="16">
        <f t="shared" ca="1" si="1"/>
        <v>7.5316694137037912E-2</v>
      </c>
      <c r="G60" s="32">
        <f t="shared" ca="1" si="2"/>
        <v>334</v>
      </c>
      <c r="H60" s="16">
        <f t="shared" ca="1" si="3"/>
        <v>7.864374852837297E-2</v>
      </c>
      <c r="I60" s="32">
        <f t="shared" ca="1" si="4"/>
        <v>373</v>
      </c>
      <c r="J60" s="16">
        <f t="shared" ca="1" si="5"/>
        <v>8.7826701200847651E-2</v>
      </c>
      <c r="K60" s="3">
        <v>368</v>
      </c>
      <c r="L60" s="16">
        <v>8.6649399576171418E-2</v>
      </c>
      <c r="M60" s="3">
        <v>311</v>
      </c>
      <c r="N60" s="16">
        <v>7.3228161054862254E-2</v>
      </c>
      <c r="O60" s="3">
        <v>243</v>
      </c>
      <c r="P60" s="16">
        <v>5.7637571157495258E-2</v>
      </c>
      <c r="Q60" s="3">
        <v>209</v>
      </c>
      <c r="R60" s="16">
        <v>4.9573055028463001E-2</v>
      </c>
      <c r="S60" s="17">
        <v>215</v>
      </c>
      <c r="T60" s="16">
        <v>5.1373954599761053E-2</v>
      </c>
      <c r="U60" s="24">
        <v>314</v>
      </c>
      <c r="V60" s="16">
        <v>7.5589792970630718E-2</v>
      </c>
      <c r="W60" s="24">
        <v>266</v>
      </c>
      <c r="X60" s="16">
        <v>6.3560334528076468E-2</v>
      </c>
      <c r="Y60" s="29">
        <v>260.05</v>
      </c>
      <c r="Z60" s="16">
        <v>6.1231457499411349E-2</v>
      </c>
      <c r="AA60" s="1"/>
      <c r="AB60" s="1"/>
      <c r="AC60" s="57" t="str">
        <f ca="1">INDIRECT(ADDRESS(SUMPRODUCT(MAX(($A$2:$A60&lt;&gt;"")*(ROW($A$2:$A60)))),COLUMN(A58)))</f>
        <v>Total Pôle psychiatrie</v>
      </c>
      <c r="AD60" s="38"/>
      <c r="AE60" s="39" t="s">
        <v>28</v>
      </c>
      <c r="AF60" s="58">
        <v>62</v>
      </c>
      <c r="AG60" s="58">
        <v>54</v>
      </c>
      <c r="AH60" s="58">
        <v>56</v>
      </c>
      <c r="AI60" s="58">
        <v>62</v>
      </c>
      <c r="AJ60" s="58">
        <v>60</v>
      </c>
      <c r="AK60" s="58">
        <v>60</v>
      </c>
      <c r="AL60" s="58">
        <v>62</v>
      </c>
      <c r="AM60" s="58">
        <v>62</v>
      </c>
      <c r="AN60" s="58">
        <v>30</v>
      </c>
      <c r="AO60" s="58">
        <v>31</v>
      </c>
      <c r="AP60" s="58">
        <v>30</v>
      </c>
      <c r="AQ60" s="58">
        <v>31</v>
      </c>
      <c r="AR60" s="69">
        <v>600</v>
      </c>
      <c r="AS60" s="61" t="str">
        <f ca="1">INDIRECT(ADDRESS(SUMPRODUCT(MAX(($AD$43:$AD60&lt;&gt;"")*(ROW($AD$43:$AD60)))),COLUMN(AD17)))</f>
        <v>Pôle chirurgie</v>
      </c>
    </row>
    <row r="61" spans="1:45">
      <c r="A61" s="10" t="s">
        <v>40</v>
      </c>
      <c r="B61" s="10" t="s">
        <v>25</v>
      </c>
      <c r="C61" s="33">
        <f t="shared" ca="1" si="6"/>
        <v>0</v>
      </c>
      <c r="D61" s="10">
        <f t="shared" ca="1" si="7"/>
        <v>0</v>
      </c>
      <c r="E61" s="33">
        <f t="shared" ca="1" si="0"/>
        <v>0</v>
      </c>
      <c r="F61" s="10">
        <f t="shared" ca="1" si="1"/>
        <v>0</v>
      </c>
      <c r="G61" s="33">
        <f t="shared" ca="1" si="2"/>
        <v>5</v>
      </c>
      <c r="H61" s="10">
        <f t="shared" ca="1" si="3"/>
        <v>4.8875855327468231E-3</v>
      </c>
      <c r="I61" s="33">
        <f t="shared" ca="1" si="4"/>
        <v>0</v>
      </c>
      <c r="J61" s="10">
        <f t="shared" ca="1" si="5"/>
        <v>0</v>
      </c>
      <c r="K61" s="10"/>
      <c r="L61" s="10">
        <v>0</v>
      </c>
      <c r="M61" s="10"/>
      <c r="N61" s="10">
        <v>0</v>
      </c>
      <c r="O61" s="10"/>
      <c r="P61" s="10">
        <v>0</v>
      </c>
      <c r="Q61" s="10"/>
      <c r="R61" s="10">
        <v>0</v>
      </c>
      <c r="S61" s="10"/>
      <c r="T61" s="10">
        <v>0</v>
      </c>
      <c r="U61" s="10">
        <v>55</v>
      </c>
      <c r="V61" s="10">
        <v>5.0691244239631339E-2</v>
      </c>
      <c r="W61" s="7">
        <v>3</v>
      </c>
      <c r="X61" s="10">
        <v>2.7649769585253456E-3</v>
      </c>
      <c r="Y61" s="28">
        <v>63.629999999999995</v>
      </c>
      <c r="Z61" s="10">
        <v>5.864516129032258E-2</v>
      </c>
      <c r="AA61" s="1"/>
      <c r="AB61" s="1"/>
      <c r="AC61" s="57" t="str">
        <f ca="1">INDIRECT(ADDRESS(SUMPRODUCT(MAX(($A$2:$A61&lt;&gt;"")*(ROW($A$2:$A61)))),COLUMN(A59)))</f>
        <v>Pôle technique</v>
      </c>
      <c r="AD61" s="38"/>
      <c r="AE61" s="39" t="s">
        <v>30</v>
      </c>
      <c r="AF61" s="58">
        <v>123</v>
      </c>
      <c r="AG61" s="58">
        <v>16</v>
      </c>
      <c r="AH61" s="58">
        <v>93</v>
      </c>
      <c r="AI61" s="58">
        <v>98</v>
      </c>
      <c r="AJ61" s="58">
        <v>79</v>
      </c>
      <c r="AK61" s="58">
        <v>135</v>
      </c>
      <c r="AL61" s="58">
        <v>95</v>
      </c>
      <c r="AM61" s="58">
        <v>118</v>
      </c>
      <c r="AN61" s="58">
        <v>77</v>
      </c>
      <c r="AO61" s="58">
        <v>71</v>
      </c>
      <c r="AP61" s="58">
        <v>46</v>
      </c>
      <c r="AQ61" s="58">
        <v>38</v>
      </c>
      <c r="AR61" s="69">
        <v>989</v>
      </c>
      <c r="AS61" s="61" t="str">
        <f ca="1">INDIRECT(ADDRESS(SUMPRODUCT(MAX(($AD$43:$AD61&lt;&gt;"")*(ROW($AD$43:$AD61)))),COLUMN(AD18)))</f>
        <v>Pôle chirurgie</v>
      </c>
    </row>
    <row r="62" spans="1:45">
      <c r="A62" s="10"/>
      <c r="B62" s="10" t="s">
        <v>27</v>
      </c>
      <c r="C62" s="33">
        <f t="shared" ca="1" si="6"/>
        <v>2.81</v>
      </c>
      <c r="D62" s="10">
        <f t="shared" ca="1" si="7"/>
        <v>2.7468230694037148E-3</v>
      </c>
      <c r="E62" s="33">
        <f t="shared" ca="1" si="0"/>
        <v>4.04</v>
      </c>
      <c r="F62" s="10">
        <f t="shared" ca="1" si="1"/>
        <v>4.0725806451612908E-3</v>
      </c>
      <c r="G62" s="33">
        <f t="shared" ca="1" si="2"/>
        <v>18.810000000000002</v>
      </c>
      <c r="H62" s="10">
        <f t="shared" ca="1" si="3"/>
        <v>1.8387096774193552E-2</v>
      </c>
      <c r="I62" s="33">
        <f t="shared" ca="1" si="4"/>
        <v>10</v>
      </c>
      <c r="J62" s="10">
        <f t="shared" ca="1" si="5"/>
        <v>9.2165898617511521E-3</v>
      </c>
      <c r="K62" s="10">
        <v>16</v>
      </c>
      <c r="L62" s="10">
        <v>1.4336917562724014E-2</v>
      </c>
      <c r="M62" s="10">
        <v>11</v>
      </c>
      <c r="N62" s="10">
        <v>9.8566308243727592E-3</v>
      </c>
      <c r="O62" s="10"/>
      <c r="P62" s="10">
        <v>0</v>
      </c>
      <c r="Q62" s="10"/>
      <c r="R62" s="10">
        <v>0</v>
      </c>
      <c r="S62" s="10"/>
      <c r="T62" s="10">
        <v>0</v>
      </c>
      <c r="U62" s="10"/>
      <c r="V62" s="10">
        <v>0</v>
      </c>
      <c r="W62" s="7">
        <v>3</v>
      </c>
      <c r="X62" s="10">
        <v>2.7649769585253456E-3</v>
      </c>
      <c r="Y62" s="28">
        <v>31</v>
      </c>
      <c r="Z62" s="10">
        <v>2.8571428571428571E-2</v>
      </c>
      <c r="AA62" s="1"/>
      <c r="AB62" s="1"/>
      <c r="AC62" s="57" t="str">
        <f ca="1">INDIRECT(ADDRESS(SUMPRODUCT(MAX(($A$2:$A62&lt;&gt;"")*(ROW($A$2:$A62)))),COLUMN(A60)))</f>
        <v>Pôle technique</v>
      </c>
      <c r="AD62" s="38"/>
      <c r="AE62" s="39" t="s">
        <v>50</v>
      </c>
      <c r="AF62" s="58">
        <v>31</v>
      </c>
      <c r="AG62" s="58"/>
      <c r="AH62" s="58"/>
      <c r="AI62" s="58">
        <v>2</v>
      </c>
      <c r="AJ62" s="58">
        <v>30</v>
      </c>
      <c r="AK62" s="58">
        <v>30</v>
      </c>
      <c r="AL62" s="58">
        <v>31</v>
      </c>
      <c r="AM62" s="58">
        <v>31</v>
      </c>
      <c r="AN62" s="58">
        <v>27</v>
      </c>
      <c r="AO62" s="58"/>
      <c r="AP62" s="58"/>
      <c r="AQ62" s="58">
        <v>23</v>
      </c>
      <c r="AR62" s="69">
        <v>205</v>
      </c>
      <c r="AS62" s="61" t="str">
        <f ca="1">INDIRECT(ADDRESS(SUMPRODUCT(MAX(($AD$43:$AD62&lt;&gt;"")*(ROW($AD$43:$AD62)))),COLUMN(AD19)))</f>
        <v>Pôle chirurgie</v>
      </c>
    </row>
    <row r="63" spans="1:45">
      <c r="A63" s="10"/>
      <c r="B63" s="10" t="s">
        <v>30</v>
      </c>
      <c r="C63" s="33">
        <f t="shared" ca="1" si="6"/>
        <v>4</v>
      </c>
      <c r="D63" s="10">
        <f t="shared" ca="1" si="7"/>
        <v>3.9100684261974585E-3</v>
      </c>
      <c r="E63" s="33">
        <f t="shared" ca="1" si="0"/>
        <v>17</v>
      </c>
      <c r="F63" s="10">
        <f t="shared" ca="1" si="1"/>
        <v>1.7137096774193551E-2</v>
      </c>
      <c r="G63" s="33">
        <f t="shared" ca="1" si="2"/>
        <v>28</v>
      </c>
      <c r="H63" s="10">
        <f t="shared" ca="1" si="3"/>
        <v>2.7370478983382209E-2</v>
      </c>
      <c r="I63" s="33">
        <f t="shared" ca="1" si="4"/>
        <v>8</v>
      </c>
      <c r="J63" s="10">
        <f t="shared" ca="1" si="5"/>
        <v>7.3732718894009217E-3</v>
      </c>
      <c r="K63" s="10">
        <v>14</v>
      </c>
      <c r="L63" s="10">
        <v>1.2544802867383513E-2</v>
      </c>
      <c r="M63" s="10">
        <v>42</v>
      </c>
      <c r="N63" s="10">
        <v>3.7634408602150539E-2</v>
      </c>
      <c r="O63" s="10">
        <v>31</v>
      </c>
      <c r="P63" s="10">
        <v>2.7777777777777776E-2</v>
      </c>
      <c r="Q63" s="10">
        <v>31</v>
      </c>
      <c r="R63" s="10">
        <v>2.7777777777777776E-2</v>
      </c>
      <c r="S63" s="10">
        <v>30</v>
      </c>
      <c r="T63" s="10">
        <v>2.6881720430107527E-2</v>
      </c>
      <c r="U63" s="10"/>
      <c r="V63" s="10">
        <v>0</v>
      </c>
      <c r="W63" s="7">
        <v>59</v>
      </c>
      <c r="X63" s="10">
        <v>5.4377880184331796E-2</v>
      </c>
      <c r="Y63" s="28">
        <v>55</v>
      </c>
      <c r="Z63" s="10">
        <v>5.0691244239631339E-2</v>
      </c>
      <c r="AA63" s="1"/>
      <c r="AB63" s="1"/>
      <c r="AC63" s="57" t="str">
        <f ca="1">INDIRECT(ADDRESS(SUMPRODUCT(MAX(($A$2:$A63&lt;&gt;"")*(ROW($A$2:$A63)))),COLUMN(A61)))</f>
        <v>Pôle technique</v>
      </c>
      <c r="AD63" s="38" t="s">
        <v>47</v>
      </c>
      <c r="AE63" s="39"/>
      <c r="AF63" s="58">
        <v>252</v>
      </c>
      <c r="AG63" s="58">
        <v>110.36</v>
      </c>
      <c r="AH63" s="58">
        <v>154.63</v>
      </c>
      <c r="AI63" s="58">
        <v>168</v>
      </c>
      <c r="AJ63" s="58">
        <v>186</v>
      </c>
      <c r="AK63" s="58">
        <v>248</v>
      </c>
      <c r="AL63" s="58">
        <v>219</v>
      </c>
      <c r="AM63" s="58">
        <v>247</v>
      </c>
      <c r="AN63" s="58">
        <v>168</v>
      </c>
      <c r="AO63" s="58">
        <v>163</v>
      </c>
      <c r="AP63" s="58">
        <v>115</v>
      </c>
      <c r="AQ63" s="58">
        <v>139</v>
      </c>
      <c r="AR63" s="69">
        <v>2169.9899999999998</v>
      </c>
      <c r="AS63" s="61" t="str">
        <f ca="1">INDIRECT(ADDRESS(SUMPRODUCT(MAX(($AD$43:$AD63&lt;&gt;"")*(ROW($AD$43:$AD63)))),COLUMN(AD20)))</f>
        <v>Total Pôle chirurgie</v>
      </c>
    </row>
    <row r="64" spans="1:45">
      <c r="A64" s="10"/>
      <c r="B64" s="76" t="s">
        <v>50</v>
      </c>
      <c r="C64" s="33">
        <f t="shared" ca="1" si="6"/>
        <v>0</v>
      </c>
      <c r="D64" s="10">
        <f t="shared" ca="1" si="7"/>
        <v>0</v>
      </c>
      <c r="E64" s="33">
        <f t="shared" ca="1" si="0"/>
        <v>3</v>
      </c>
      <c r="F64" s="10">
        <f t="shared" ca="1" si="1"/>
        <v>3.0241935483870971E-3</v>
      </c>
      <c r="G64" s="33">
        <f t="shared" ca="1" si="2"/>
        <v>31</v>
      </c>
      <c r="H64" s="10">
        <f t="shared" ca="1" si="3"/>
        <v>3.0303030303030304E-2</v>
      </c>
      <c r="I64" s="33">
        <f t="shared" ca="1" si="4"/>
        <v>30</v>
      </c>
      <c r="J64" s="10">
        <f t="shared" ca="1" si="5"/>
        <v>2.7649769585253458E-2</v>
      </c>
      <c r="K64" s="10">
        <v>36</v>
      </c>
      <c r="L64" s="10">
        <v>3.2258064516129031E-2</v>
      </c>
      <c r="M64" s="10">
        <v>23</v>
      </c>
      <c r="N64" s="10">
        <v>2.0609318996415771E-2</v>
      </c>
      <c r="O64" s="10"/>
      <c r="P64" s="10">
        <v>0</v>
      </c>
      <c r="Q64" s="10"/>
      <c r="R64" s="10">
        <v>0</v>
      </c>
      <c r="S64" s="10"/>
      <c r="T64" s="10">
        <v>0</v>
      </c>
      <c r="U64" s="10"/>
      <c r="V64" s="10">
        <v>0</v>
      </c>
      <c r="W64" s="7"/>
      <c r="X64" s="10">
        <v>0</v>
      </c>
      <c r="Y64" s="28">
        <v>22</v>
      </c>
      <c r="Z64" s="10">
        <v>2.0276497695852536E-2</v>
      </c>
      <c r="AA64" s="1"/>
      <c r="AB64" s="1"/>
      <c r="AC64" s="57" t="str">
        <f ca="1">INDIRECT(ADDRESS(SUMPRODUCT(MAX(($A$2:$A64&lt;&gt;"")*(ROW($A$2:$A64)))),COLUMN(A62)))</f>
        <v>Pôle technique</v>
      </c>
      <c r="AD64" s="38" t="s">
        <v>32</v>
      </c>
      <c r="AE64" s="39" t="s">
        <v>25</v>
      </c>
      <c r="AF64" s="58">
        <v>62</v>
      </c>
      <c r="AG64" s="58">
        <v>65</v>
      </c>
      <c r="AH64" s="58">
        <v>94</v>
      </c>
      <c r="AI64" s="58">
        <v>93</v>
      </c>
      <c r="AJ64" s="58">
        <v>60</v>
      </c>
      <c r="AK64" s="58">
        <v>60</v>
      </c>
      <c r="AL64" s="58">
        <v>65</v>
      </c>
      <c r="AM64" s="58">
        <v>71</v>
      </c>
      <c r="AN64" s="58">
        <v>60</v>
      </c>
      <c r="AO64" s="58">
        <v>62</v>
      </c>
      <c r="AP64" s="58">
        <v>61</v>
      </c>
      <c r="AQ64" s="58">
        <v>92</v>
      </c>
      <c r="AR64" s="69">
        <v>845</v>
      </c>
      <c r="AS64" s="61" t="str">
        <f ca="1">INDIRECT(ADDRESS(SUMPRODUCT(MAX(($AD$43:$AD64&lt;&gt;"")*(ROW($AD$43:$AD64)))),COLUMN(AD21)))</f>
        <v>Pôle DHB Brancardage</v>
      </c>
    </row>
    <row r="65" spans="1:45">
      <c r="A65" s="11" t="s">
        <v>57</v>
      </c>
      <c r="B65" s="11"/>
      <c r="C65" s="32">
        <f t="shared" ca="1" si="6"/>
        <v>6.8100000000000005</v>
      </c>
      <c r="D65" s="16">
        <f t="shared" ca="1" si="7"/>
        <v>6.6568914956011737E-3</v>
      </c>
      <c r="E65" s="32">
        <f t="shared" ca="1" si="0"/>
        <v>24.04</v>
      </c>
      <c r="F65" s="16">
        <f t="shared" ca="1" si="1"/>
        <v>2.4233870967741936E-2</v>
      </c>
      <c r="G65" s="32">
        <f t="shared" ca="1" si="2"/>
        <v>82.81</v>
      </c>
      <c r="H65" s="16">
        <f t="shared" ca="1" si="3"/>
        <v>8.0948191593352883E-2</v>
      </c>
      <c r="I65" s="32">
        <f t="shared" ca="1" si="4"/>
        <v>48</v>
      </c>
      <c r="J65" s="16">
        <f t="shared" ca="1" si="5"/>
        <v>4.423963133640553E-2</v>
      </c>
      <c r="K65" s="3">
        <v>66</v>
      </c>
      <c r="L65" s="16">
        <v>5.9139784946236562E-2</v>
      </c>
      <c r="M65" s="3">
        <v>76</v>
      </c>
      <c r="N65" s="16">
        <v>6.8100358422939072E-2</v>
      </c>
      <c r="O65" s="3">
        <v>31</v>
      </c>
      <c r="P65" s="16">
        <v>2.7777777777777776E-2</v>
      </c>
      <c r="Q65" s="3">
        <v>31</v>
      </c>
      <c r="R65" s="16">
        <v>2.7777777777777776E-2</v>
      </c>
      <c r="S65" s="17">
        <v>30</v>
      </c>
      <c r="T65" s="16">
        <v>2.6881720430107527E-2</v>
      </c>
      <c r="U65" s="24">
        <v>55</v>
      </c>
      <c r="V65" s="16">
        <v>5.0691244239631339E-2</v>
      </c>
      <c r="W65" s="24">
        <v>65</v>
      </c>
      <c r="X65" s="16">
        <v>5.9907834101382486E-2</v>
      </c>
      <c r="Y65" s="29">
        <v>171.63</v>
      </c>
      <c r="Z65" s="16">
        <v>0.15818433179723501</v>
      </c>
      <c r="AA65" s="1"/>
      <c r="AB65" s="1"/>
      <c r="AC65" s="57" t="str">
        <f ca="1">INDIRECT(ADDRESS(SUMPRODUCT(MAX(($A$2:$A65&lt;&gt;"")*(ROW($A$2:$A65)))),COLUMN(A63)))</f>
        <v>Total Pôle technique</v>
      </c>
      <c r="AD65" s="38"/>
      <c r="AE65" s="39" t="s">
        <v>27</v>
      </c>
      <c r="AF65" s="58">
        <v>1</v>
      </c>
      <c r="AG65" s="58">
        <v>8</v>
      </c>
      <c r="AH65" s="58">
        <v>10</v>
      </c>
      <c r="AI65" s="58">
        <v>8.7100000000000009</v>
      </c>
      <c r="AJ65" s="58">
        <v>4</v>
      </c>
      <c r="AK65" s="58">
        <v>1</v>
      </c>
      <c r="AL65" s="58"/>
      <c r="AM65" s="58">
        <v>1</v>
      </c>
      <c r="AN65" s="58">
        <v>2</v>
      </c>
      <c r="AO65" s="58">
        <v>4</v>
      </c>
      <c r="AP65" s="58">
        <v>4</v>
      </c>
      <c r="AQ65" s="58">
        <v>14</v>
      </c>
      <c r="AR65" s="69">
        <v>57.71</v>
      </c>
      <c r="AS65" s="61" t="str">
        <f ca="1">INDIRECT(ADDRESS(SUMPRODUCT(MAX(($AD$43:$AD65&lt;&gt;"")*(ROW($AD$43:$AD65)))),COLUMN(AD22)))</f>
        <v>Pôle DHB Brancardage</v>
      </c>
    </row>
    <row r="66" spans="1:45">
      <c r="A66" s="10" t="s">
        <v>41</v>
      </c>
      <c r="B66" s="10" t="s">
        <v>25</v>
      </c>
      <c r="C66" s="33">
        <f t="shared" ca="1" si="6"/>
        <v>113</v>
      </c>
      <c r="D66" s="10">
        <f t="shared" ca="1" si="7"/>
        <v>2.8702057404114807E-2</v>
      </c>
      <c r="E66" s="33">
        <f t="shared" ca="1" si="0"/>
        <v>97</v>
      </c>
      <c r="F66" s="10">
        <f t="shared" ca="1" si="1"/>
        <v>2.3704789833822092E-2</v>
      </c>
      <c r="G66" s="33">
        <f t="shared" ca="1" si="2"/>
        <v>76</v>
      </c>
      <c r="H66" s="10">
        <f t="shared" ca="1" si="3"/>
        <v>1.8572825024437929E-2</v>
      </c>
      <c r="I66" s="33">
        <f t="shared" ca="1" si="4"/>
        <v>60</v>
      </c>
      <c r="J66" s="10">
        <f t="shared" ca="1" si="5"/>
        <v>1.4127619496114905E-2</v>
      </c>
      <c r="K66" s="10">
        <v>35</v>
      </c>
      <c r="L66" s="10">
        <v>8.2411113727336952E-3</v>
      </c>
      <c r="M66" s="10">
        <v>36</v>
      </c>
      <c r="N66" s="10">
        <v>8.2361015785861365E-3</v>
      </c>
      <c r="O66" s="10"/>
      <c r="P66" s="10">
        <v>0</v>
      </c>
      <c r="Q66" s="10"/>
      <c r="R66" s="10">
        <v>0</v>
      </c>
      <c r="S66" s="10"/>
      <c r="T66" s="10">
        <v>0</v>
      </c>
      <c r="U66" s="10"/>
      <c r="V66" s="10">
        <v>0</v>
      </c>
      <c r="W66" s="7">
        <v>28</v>
      </c>
      <c r="X66" s="10">
        <v>6.6413662239089184E-3</v>
      </c>
      <c r="Y66" s="28">
        <v>37</v>
      </c>
      <c r="Z66" s="10">
        <v>8.7760910815939275E-3</v>
      </c>
      <c r="AA66" s="1"/>
      <c r="AB66" s="1"/>
      <c r="AC66" s="57" t="str">
        <f ca="1">INDIRECT(ADDRESS(SUMPRODUCT(MAX(($A$2:$A66&lt;&gt;"")*(ROW($A$2:$A66)))),COLUMN(A64)))</f>
        <v>Pôle urgences</v>
      </c>
      <c r="AD66" s="38"/>
      <c r="AE66" s="39" t="s">
        <v>28</v>
      </c>
      <c r="AF66" s="58">
        <v>124</v>
      </c>
      <c r="AG66" s="58">
        <v>62</v>
      </c>
      <c r="AH66" s="58">
        <v>59</v>
      </c>
      <c r="AI66" s="58">
        <v>105</v>
      </c>
      <c r="AJ66" s="58">
        <v>120</v>
      </c>
      <c r="AK66" s="58">
        <v>120</v>
      </c>
      <c r="AL66" s="58">
        <v>124</v>
      </c>
      <c r="AM66" s="58">
        <v>124</v>
      </c>
      <c r="AN66" s="58">
        <v>120</v>
      </c>
      <c r="AO66" s="58">
        <v>124</v>
      </c>
      <c r="AP66" s="58">
        <v>120</v>
      </c>
      <c r="AQ66" s="58">
        <v>124</v>
      </c>
      <c r="AR66" s="69">
        <v>1326</v>
      </c>
      <c r="AS66" s="61" t="str">
        <f ca="1">INDIRECT(ADDRESS(SUMPRODUCT(MAX(($AD$43:$AD66&lt;&gt;"")*(ROW($AD$43:$AD66)))),COLUMN(AD23)))</f>
        <v>Pôle DHB Brancardage</v>
      </c>
    </row>
    <row r="67" spans="1:45">
      <c r="A67" s="10"/>
      <c r="B67" s="10" t="s">
        <v>27</v>
      </c>
      <c r="C67" s="33">
        <f t="shared" ca="1" si="6"/>
        <v>6.8599999999999994</v>
      </c>
      <c r="D67" s="10">
        <f t="shared" ca="1" si="7"/>
        <v>1.7424434848869695E-3</v>
      </c>
      <c r="E67" s="33">
        <f t="shared" ref="E67:E97" ca="1" si="8">SUMPRODUCT(($AC67=$AS$44:$AS$138)*($AF$43:$AQ$43=E$2)*($AE$44:$AE$138=$B67)*($AF$44:$AQ$138))</f>
        <v>1</v>
      </c>
      <c r="F67" s="10">
        <f t="shared" ref="F67:F97" ca="1" si="9">IF(OR($A67="total général",LEFT($A67,5)&lt;&gt;"total")=TRUE,E67/SUMPRODUCT(($AE$3:$AP$3=E$2)*($AD$4:$AD$19=$AC67)*($AE$4:$AP$19)),E67/SUMPRODUCT(($AE$3:$AP$3=E$2)*($AD$4:$AD$19=$AC66)*($AE$4:$AP$19)))</f>
        <v>2.4437927663734115E-4</v>
      </c>
      <c r="G67" s="33">
        <f t="shared" ref="G67:G97" ca="1" si="10">SUMPRODUCT(($AC67=$AS$44:$AS$138)*($AF$43:$AQ$43=G$2)*($AE$44:$AE$138=$B67)*($AF$44:$AQ$138))</f>
        <v>9</v>
      </c>
      <c r="H67" s="10">
        <f t="shared" ref="H67:H97" ca="1" si="11">IF(OR($A67="total général",LEFT($A67,5)&lt;&gt;"total")=TRUE,G67/SUMPRODUCT(($AE$3:$AP$3=G$2)*($AD$4:$AD$19=$AC67)*($AE$4:$AP$19)),G67/SUMPRODUCT(($AE$3:$AP$3=G$2)*($AD$4:$AD$19=$AC66)*($AE$4:$AP$19)))</f>
        <v>2.1994134897360706E-3</v>
      </c>
      <c r="I67" s="33">
        <f t="shared" ref="I67:I97" ca="1" si="12">SUMPRODUCT(($AC67=$AS$44:$AS$138)*($AF$43:$AQ$43=I$2)*($AE$44:$AE$138=$B67)*($AF$44:$AQ$138))</f>
        <v>7</v>
      </c>
      <c r="J67" s="10">
        <f t="shared" ref="J67:J97" ca="1" si="13">IF(OR($A67="total général",LEFT($A67,5)&lt;&gt;"total")=TRUE,I67/SUMPRODUCT(($AE$3:$AP$3=I$2)*($AD$4:$AD$19=$AC67)*($AE$4:$AP$19)),I67/SUMPRODUCT(($AE$3:$AP$3=I$2)*($AD$4:$AD$19=$AC66)*($AE$4:$AP$19)))</f>
        <v>1.6482222745467388E-3</v>
      </c>
      <c r="K67" s="10">
        <v>4</v>
      </c>
      <c r="L67" s="10">
        <v>9.4184129974099365E-4</v>
      </c>
      <c r="M67" s="10">
        <v>7</v>
      </c>
      <c r="N67" s="10">
        <v>1.6014641958361931E-3</v>
      </c>
      <c r="O67" s="10">
        <v>1</v>
      </c>
      <c r="P67" s="10">
        <v>2.3207240659085636E-4</v>
      </c>
      <c r="Q67" s="10">
        <v>16</v>
      </c>
      <c r="R67" s="10">
        <v>3.6604895904827272E-3</v>
      </c>
      <c r="S67" s="10"/>
      <c r="T67" s="10">
        <v>0</v>
      </c>
      <c r="U67" s="10"/>
      <c r="V67" s="10">
        <v>0</v>
      </c>
      <c r="W67" s="7">
        <v>5</v>
      </c>
      <c r="X67" s="10">
        <v>1.1859582542694497E-3</v>
      </c>
      <c r="Y67" s="28">
        <v>61.870000000000005</v>
      </c>
      <c r="Z67" s="10">
        <v>1.4675047438330173E-2</v>
      </c>
      <c r="AA67" s="1"/>
      <c r="AB67" s="1"/>
      <c r="AC67" s="57" t="str">
        <f ca="1">INDIRECT(ADDRESS(SUMPRODUCT(MAX(($A$2:$A67&lt;&gt;"")*(ROW($A$2:$A67)))),COLUMN(A65)))</f>
        <v>Pôle urgences</v>
      </c>
      <c r="AD67" s="38"/>
      <c r="AE67" s="39" t="s">
        <v>30</v>
      </c>
      <c r="AF67" s="58">
        <v>172</v>
      </c>
      <c r="AG67" s="58">
        <v>244</v>
      </c>
      <c r="AH67" s="58">
        <v>245</v>
      </c>
      <c r="AI67" s="58">
        <v>218</v>
      </c>
      <c r="AJ67" s="58">
        <v>202</v>
      </c>
      <c r="AK67" s="58">
        <v>169</v>
      </c>
      <c r="AL67" s="58">
        <v>125</v>
      </c>
      <c r="AM67" s="58">
        <v>124</v>
      </c>
      <c r="AN67" s="58">
        <v>113</v>
      </c>
      <c r="AO67" s="58">
        <v>208</v>
      </c>
      <c r="AP67" s="58">
        <v>212</v>
      </c>
      <c r="AQ67" s="58">
        <v>162</v>
      </c>
      <c r="AR67" s="69">
        <v>2194</v>
      </c>
      <c r="AS67" s="61" t="str">
        <f ca="1">INDIRECT(ADDRESS(SUMPRODUCT(MAX(($AD$43:$AD67&lt;&gt;"")*(ROW($AD$43:$AD67)))),COLUMN(AD24)))</f>
        <v>Pôle DHB Brancardage</v>
      </c>
    </row>
    <row r="68" spans="1:45">
      <c r="A68" s="10"/>
      <c r="B68" s="10" t="s">
        <v>28</v>
      </c>
      <c r="C68" s="33">
        <f t="shared" ref="C68:C97" ca="1" si="14">SUMPRODUCT(($AC68=$AS$44:$AS$138)*($AF$43:$AQ$43=C$2)*($AE$44:$AE$138=$B68)*($AF$44:$AQ$138))</f>
        <v>83</v>
      </c>
      <c r="D68" s="10">
        <f t="shared" ref="D68:D97" ca="1" si="15">IF(OR($A68="total général",LEFT($A68,5)&lt;&gt;"total")=TRUE,C68/SUMPRODUCT(($AE$3:$AP$3=C$2)*($AD$4:$AD$19=$AC68)*($AE$4:$AP$19)),C68/SUMPRODUCT(($AE$3:$AP$3=C$2)*($AD$4:$AD$19=$AC67)*($AE$4:$AP$19)))</f>
        <v>2.1082042164084328E-2</v>
      </c>
      <c r="E68" s="33">
        <f t="shared" ca="1" si="8"/>
        <v>84</v>
      </c>
      <c r="F68" s="10">
        <f t="shared" ca="1" si="9"/>
        <v>2.0527859237536656E-2</v>
      </c>
      <c r="G68" s="33">
        <f t="shared" ca="1" si="10"/>
        <v>93</v>
      </c>
      <c r="H68" s="10">
        <f t="shared" ca="1" si="11"/>
        <v>2.2727272727272728E-2</v>
      </c>
      <c r="I68" s="33">
        <f t="shared" ca="1" si="12"/>
        <v>90</v>
      </c>
      <c r="J68" s="10">
        <f t="shared" ca="1" si="13"/>
        <v>2.1191429244172357E-2</v>
      </c>
      <c r="K68" s="10">
        <v>93</v>
      </c>
      <c r="L68" s="10">
        <v>2.1897810218978103E-2</v>
      </c>
      <c r="M68" s="10">
        <v>75</v>
      </c>
      <c r="N68" s="10">
        <v>1.7158544955387784E-2</v>
      </c>
      <c r="O68" s="10">
        <v>62</v>
      </c>
      <c r="P68" s="10">
        <v>1.4388489208633094E-2</v>
      </c>
      <c r="Q68" s="10">
        <v>62</v>
      </c>
      <c r="R68" s="10">
        <v>1.4184397163120567E-2</v>
      </c>
      <c r="S68" s="10">
        <v>60</v>
      </c>
      <c r="T68" s="10">
        <v>1.4025245441795231E-2</v>
      </c>
      <c r="U68" s="10">
        <v>62</v>
      </c>
      <c r="V68" s="10">
        <v>1.4705882352941176E-2</v>
      </c>
      <c r="W68" s="7">
        <v>30</v>
      </c>
      <c r="X68" s="10">
        <v>7.1157495256166979E-3</v>
      </c>
      <c r="Y68" s="28">
        <v>31</v>
      </c>
      <c r="Z68" s="10">
        <v>7.3529411764705881E-3</v>
      </c>
      <c r="AA68" s="1"/>
      <c r="AB68" s="1"/>
      <c r="AC68" s="57" t="str">
        <f ca="1">INDIRECT(ADDRESS(SUMPRODUCT(MAX(($A$2:$A68&lt;&gt;"")*(ROW($A$2:$A68)))),COLUMN(A66)))</f>
        <v>Pôle urgences</v>
      </c>
      <c r="AD68" s="38"/>
      <c r="AE68" s="39" t="s">
        <v>50</v>
      </c>
      <c r="AF68" s="58">
        <v>31</v>
      </c>
      <c r="AG68" s="58">
        <v>20</v>
      </c>
      <c r="AH68" s="58">
        <v>4</v>
      </c>
      <c r="AI68" s="58">
        <v>10</v>
      </c>
      <c r="AJ68" s="58">
        <v>30</v>
      </c>
      <c r="AK68" s="58">
        <v>42</v>
      </c>
      <c r="AL68" s="58">
        <v>84</v>
      </c>
      <c r="AM68" s="58">
        <v>62</v>
      </c>
      <c r="AN68" s="58">
        <v>60</v>
      </c>
      <c r="AO68" s="58">
        <v>43</v>
      </c>
      <c r="AP68" s="58">
        <v>47</v>
      </c>
      <c r="AQ68" s="58">
        <v>62</v>
      </c>
      <c r="AR68" s="69">
        <v>495</v>
      </c>
      <c r="AS68" s="61" t="str">
        <f ca="1">INDIRECT(ADDRESS(SUMPRODUCT(MAX(($AD$43:$AD68&lt;&gt;"")*(ROW($AD$43:$AD68)))),COLUMN(AD25)))</f>
        <v>Pôle DHB Brancardage</v>
      </c>
    </row>
    <row r="69" spans="1:45">
      <c r="A69" s="10"/>
      <c r="B69" s="10" t="s">
        <v>30</v>
      </c>
      <c r="C69" s="33">
        <f t="shared" ca="1" si="14"/>
        <v>272</v>
      </c>
      <c r="D69" s="10">
        <f t="shared" ca="1" si="15"/>
        <v>6.9088138176276348E-2</v>
      </c>
      <c r="E69" s="33">
        <f t="shared" ca="1" si="8"/>
        <v>355</v>
      </c>
      <c r="F69" s="10">
        <f t="shared" ca="1" si="9"/>
        <v>8.6754643206256116E-2</v>
      </c>
      <c r="G69" s="33">
        <f t="shared" ca="1" si="10"/>
        <v>176</v>
      </c>
      <c r="H69" s="10">
        <f t="shared" ca="1" si="11"/>
        <v>4.3010752688172046E-2</v>
      </c>
      <c r="I69" s="33">
        <f t="shared" ca="1" si="12"/>
        <v>153</v>
      </c>
      <c r="J69" s="10">
        <f t="shared" ca="1" si="13"/>
        <v>3.602542971509301E-2</v>
      </c>
      <c r="K69" s="10">
        <v>162</v>
      </c>
      <c r="L69" s="10">
        <v>3.8144572639510245E-2</v>
      </c>
      <c r="M69" s="10">
        <v>134</v>
      </c>
      <c r="N69" s="10">
        <v>3.065660032029284E-2</v>
      </c>
      <c r="O69" s="10">
        <v>126</v>
      </c>
      <c r="P69" s="10">
        <v>2.9241123230447901E-2</v>
      </c>
      <c r="Q69" s="10">
        <v>107</v>
      </c>
      <c r="R69" s="10">
        <v>2.4479524136353237E-2</v>
      </c>
      <c r="S69" s="10">
        <v>80</v>
      </c>
      <c r="T69" s="10">
        <v>1.8700327255726974E-2</v>
      </c>
      <c r="U69" s="10">
        <v>138</v>
      </c>
      <c r="V69" s="10">
        <v>3.273244781783681E-2</v>
      </c>
      <c r="W69" s="7">
        <v>180</v>
      </c>
      <c r="X69" s="10">
        <v>4.2694497153700189E-2</v>
      </c>
      <c r="Y69" s="28">
        <v>210</v>
      </c>
      <c r="Z69" s="10">
        <v>4.981024667931689E-2</v>
      </c>
      <c r="AA69" s="1"/>
      <c r="AB69" s="1"/>
      <c r="AC69" s="57" t="str">
        <f ca="1">INDIRECT(ADDRESS(SUMPRODUCT(MAX(($A$2:$A69&lt;&gt;"")*(ROW($A$2:$A69)))),COLUMN(A67)))</f>
        <v>Pôle urgences</v>
      </c>
      <c r="AD69" s="38" t="s">
        <v>48</v>
      </c>
      <c r="AE69" s="39"/>
      <c r="AF69" s="58">
        <v>390</v>
      </c>
      <c r="AG69" s="58">
        <v>399</v>
      </c>
      <c r="AH69" s="58">
        <v>412</v>
      </c>
      <c r="AI69" s="58">
        <v>434.71000000000004</v>
      </c>
      <c r="AJ69" s="58">
        <v>416</v>
      </c>
      <c r="AK69" s="58">
        <v>392</v>
      </c>
      <c r="AL69" s="58">
        <v>398</v>
      </c>
      <c r="AM69" s="58">
        <v>382</v>
      </c>
      <c r="AN69" s="58">
        <v>355</v>
      </c>
      <c r="AO69" s="58">
        <v>441</v>
      </c>
      <c r="AP69" s="58">
        <v>444</v>
      </c>
      <c r="AQ69" s="58">
        <v>454</v>
      </c>
      <c r="AR69" s="69">
        <v>4917.71</v>
      </c>
      <c r="AS69" s="61" t="str">
        <f ca="1">INDIRECT(ADDRESS(SUMPRODUCT(MAX(($AD$43:$AD69&lt;&gt;"")*(ROW($AD$43:$AD69)))),COLUMN(AD26)))</f>
        <v>Total Pôle DHB Brancardage</v>
      </c>
    </row>
    <row r="70" spans="1:45">
      <c r="A70" s="10"/>
      <c r="B70" s="76" t="s">
        <v>50</v>
      </c>
      <c r="C70" s="33">
        <f t="shared" ca="1" si="14"/>
        <v>0</v>
      </c>
      <c r="D70" s="10">
        <f t="shared" ca="1" si="15"/>
        <v>0</v>
      </c>
      <c r="E70" s="33">
        <f t="shared" ca="1" si="8"/>
        <v>0</v>
      </c>
      <c r="F70" s="10">
        <f t="shared" ca="1" si="9"/>
        <v>0</v>
      </c>
      <c r="G70" s="33">
        <f t="shared" ca="1" si="10"/>
        <v>14</v>
      </c>
      <c r="H70" s="10">
        <f t="shared" ca="1" si="11"/>
        <v>3.4213098729227761E-3</v>
      </c>
      <c r="I70" s="33">
        <f t="shared" ca="1" si="12"/>
        <v>0</v>
      </c>
      <c r="J70" s="10">
        <f t="shared" ca="1" si="13"/>
        <v>0</v>
      </c>
      <c r="K70" s="10">
        <v>27</v>
      </c>
      <c r="L70" s="10">
        <v>6.3574287732517075E-3</v>
      </c>
      <c r="M70" s="10">
        <v>44</v>
      </c>
      <c r="N70" s="10">
        <v>1.0066346373827499E-2</v>
      </c>
      <c r="O70" s="10">
        <v>58</v>
      </c>
      <c r="P70" s="10">
        <v>1.3460199582269667E-2</v>
      </c>
      <c r="Q70" s="10">
        <v>106</v>
      </c>
      <c r="R70" s="10">
        <v>2.4250743536948068E-2</v>
      </c>
      <c r="S70" s="10">
        <v>120</v>
      </c>
      <c r="T70" s="10">
        <v>2.8050490883590462E-2</v>
      </c>
      <c r="U70" s="10">
        <v>124</v>
      </c>
      <c r="V70" s="10">
        <v>2.9411764705882353E-2</v>
      </c>
      <c r="W70" s="7">
        <v>73</v>
      </c>
      <c r="X70" s="10">
        <v>1.7314990512333966E-2</v>
      </c>
      <c r="Y70" s="28"/>
      <c r="Z70" s="10">
        <v>0</v>
      </c>
      <c r="AA70" s="1"/>
      <c r="AB70" s="1"/>
      <c r="AC70" s="57" t="str">
        <f ca="1">INDIRECT(ADDRESS(SUMPRODUCT(MAX(($A$2:$A70&lt;&gt;"")*(ROW($A$2:$A70)))),COLUMN(A68)))</f>
        <v>Pôle urgences</v>
      </c>
      <c r="AD70" s="38" t="s">
        <v>34</v>
      </c>
      <c r="AE70" s="39" t="s">
        <v>25</v>
      </c>
      <c r="AF70" s="58">
        <v>42</v>
      </c>
      <c r="AG70" s="58">
        <v>31</v>
      </c>
      <c r="AH70" s="58">
        <v>34</v>
      </c>
      <c r="AI70" s="58">
        <v>31</v>
      </c>
      <c r="AJ70" s="58">
        <v>30</v>
      </c>
      <c r="AK70" s="58">
        <v>67</v>
      </c>
      <c r="AL70" s="58">
        <v>87</v>
      </c>
      <c r="AM70" s="58">
        <v>66</v>
      </c>
      <c r="AN70" s="58">
        <v>60</v>
      </c>
      <c r="AO70" s="58">
        <v>62</v>
      </c>
      <c r="AP70" s="58">
        <v>63</v>
      </c>
      <c r="AQ70" s="58">
        <v>88</v>
      </c>
      <c r="AR70" s="69">
        <v>661</v>
      </c>
      <c r="AS70" s="61" t="str">
        <f ca="1">INDIRECT(ADDRESS(SUMPRODUCT(MAX(($AD$43:$AD70&lt;&gt;"")*(ROW($AD$43:$AD70)))),COLUMN(AD27)))</f>
        <v>Pôle direction administration</v>
      </c>
    </row>
    <row r="71" spans="1:45">
      <c r="A71" s="10"/>
      <c r="B71" s="10" t="s">
        <v>33</v>
      </c>
      <c r="C71" s="33">
        <f t="shared" ca="1" si="14"/>
        <v>0</v>
      </c>
      <c r="D71" s="10">
        <f t="shared" ca="1" si="15"/>
        <v>0</v>
      </c>
      <c r="E71" s="33">
        <f t="shared" ca="1" si="8"/>
        <v>0</v>
      </c>
      <c r="F71" s="10">
        <f t="shared" ca="1" si="9"/>
        <v>0</v>
      </c>
      <c r="G71" s="33">
        <f t="shared" ca="1" si="10"/>
        <v>0</v>
      </c>
      <c r="H71" s="10">
        <f t="shared" ca="1" si="11"/>
        <v>0</v>
      </c>
      <c r="I71" s="33">
        <f t="shared" ca="1" si="12"/>
        <v>0</v>
      </c>
      <c r="J71" s="10">
        <f t="shared" ca="1" si="13"/>
        <v>0</v>
      </c>
      <c r="K71" s="10"/>
      <c r="L71" s="10">
        <v>0</v>
      </c>
      <c r="M71" s="10">
        <v>15</v>
      </c>
      <c r="N71" s="10">
        <v>3.4317089910775567E-3</v>
      </c>
      <c r="O71" s="10">
        <v>31</v>
      </c>
      <c r="P71" s="10">
        <v>7.1942446043165471E-3</v>
      </c>
      <c r="Q71" s="10">
        <v>31</v>
      </c>
      <c r="R71" s="10">
        <v>7.0921985815602835E-3</v>
      </c>
      <c r="S71" s="10">
        <v>30</v>
      </c>
      <c r="T71" s="10">
        <v>7.0126227208976155E-3</v>
      </c>
      <c r="U71" s="10"/>
      <c r="V71" s="10">
        <v>0</v>
      </c>
      <c r="W71" s="7"/>
      <c r="X71" s="10">
        <v>0</v>
      </c>
      <c r="Y71" s="28">
        <v>36</v>
      </c>
      <c r="Z71" s="10">
        <v>8.5388994307400382E-3</v>
      </c>
      <c r="AA71" s="1"/>
      <c r="AB71" s="1"/>
      <c r="AC71" s="57" t="str">
        <f ca="1">INDIRECT(ADDRESS(SUMPRODUCT(MAX(($A$2:$A71&lt;&gt;"")*(ROW($A$2:$A71)))),COLUMN(A69)))</f>
        <v>Pôle urgences</v>
      </c>
      <c r="AD71" s="38"/>
      <c r="AE71" s="39" t="s">
        <v>27</v>
      </c>
      <c r="AF71" s="58">
        <v>12</v>
      </c>
      <c r="AG71" s="58">
        <v>20.12</v>
      </c>
      <c r="AH71" s="58">
        <v>18.72</v>
      </c>
      <c r="AI71" s="58">
        <v>9</v>
      </c>
      <c r="AJ71" s="58">
        <v>5</v>
      </c>
      <c r="AK71" s="58">
        <v>9</v>
      </c>
      <c r="AL71" s="58">
        <v>2</v>
      </c>
      <c r="AM71" s="58">
        <v>5</v>
      </c>
      <c r="AN71" s="58">
        <v>11</v>
      </c>
      <c r="AO71" s="58">
        <v>8</v>
      </c>
      <c r="AP71" s="58">
        <v>11</v>
      </c>
      <c r="AQ71" s="58">
        <v>160.31</v>
      </c>
      <c r="AR71" s="69">
        <v>271.14999999999998</v>
      </c>
      <c r="AS71" s="61" t="str">
        <f ca="1">INDIRECT(ADDRESS(SUMPRODUCT(MAX(($AD$43:$AD71&lt;&gt;"")*(ROW($AD$43:$AD71)))),COLUMN(AD28)))</f>
        <v>Pôle direction administration</v>
      </c>
    </row>
    <row r="72" spans="1:45">
      <c r="A72" s="11" t="s">
        <v>58</v>
      </c>
      <c r="B72" s="11"/>
      <c r="C72" s="32">
        <f t="shared" ca="1" si="14"/>
        <v>474.86</v>
      </c>
      <c r="D72" s="16">
        <f t="shared" ca="1" si="15"/>
        <v>0.12061468122936246</v>
      </c>
      <c r="E72" s="32">
        <f t="shared" ca="1" si="8"/>
        <v>537</v>
      </c>
      <c r="F72" s="16">
        <f t="shared" ca="1" si="9"/>
        <v>0.13123167155425219</v>
      </c>
      <c r="G72" s="32">
        <f t="shared" ca="1" si="10"/>
        <v>368</v>
      </c>
      <c r="H72" s="16">
        <f t="shared" ca="1" si="11"/>
        <v>8.9931573802541548E-2</v>
      </c>
      <c r="I72" s="32">
        <f t="shared" ca="1" si="12"/>
        <v>310</v>
      </c>
      <c r="J72" s="16">
        <f t="shared" ca="1" si="13"/>
        <v>7.2992700729927001E-2</v>
      </c>
      <c r="K72" s="3">
        <v>321</v>
      </c>
      <c r="L72" s="16">
        <v>7.5582764304214733E-2</v>
      </c>
      <c r="M72" s="3">
        <v>311</v>
      </c>
      <c r="N72" s="16">
        <v>7.1150766415008004E-2</v>
      </c>
      <c r="O72" s="3">
        <v>278</v>
      </c>
      <c r="P72" s="16">
        <v>6.4516129032258063E-2</v>
      </c>
      <c r="Q72" s="3">
        <v>322</v>
      </c>
      <c r="R72" s="16">
        <v>7.3667353008464886E-2</v>
      </c>
      <c r="S72" s="17">
        <v>290</v>
      </c>
      <c r="T72" s="16">
        <v>6.7788686302010279E-2</v>
      </c>
      <c r="U72" s="24">
        <v>324</v>
      </c>
      <c r="V72" s="16">
        <v>7.6850094876660335E-2</v>
      </c>
      <c r="W72" s="24">
        <v>316</v>
      </c>
      <c r="X72" s="16">
        <v>7.4952561669829221E-2</v>
      </c>
      <c r="Y72" s="29">
        <v>375.87</v>
      </c>
      <c r="Z72" s="16">
        <v>8.9153225806451616E-2</v>
      </c>
      <c r="AA72" s="1"/>
      <c r="AB72" s="1"/>
      <c r="AC72" s="57" t="str">
        <f ca="1">INDIRECT(ADDRESS(SUMPRODUCT(MAX(($A$2:$A72&lt;&gt;"")*(ROW($A$2:$A72)))),COLUMN(A70)))</f>
        <v>Total Pôle urgences</v>
      </c>
      <c r="AD72" s="38"/>
      <c r="AE72" s="39" t="s">
        <v>28</v>
      </c>
      <c r="AF72" s="58">
        <v>31</v>
      </c>
      <c r="AG72" s="58">
        <v>31</v>
      </c>
      <c r="AH72" s="58">
        <v>28</v>
      </c>
      <c r="AI72" s="58">
        <v>31</v>
      </c>
      <c r="AJ72" s="58">
        <v>30</v>
      </c>
      <c r="AK72" s="58">
        <v>30</v>
      </c>
      <c r="AL72" s="58">
        <v>31</v>
      </c>
      <c r="AM72" s="58">
        <v>31</v>
      </c>
      <c r="AN72" s="58">
        <v>78</v>
      </c>
      <c r="AO72" s="58">
        <v>93</v>
      </c>
      <c r="AP72" s="58">
        <v>90</v>
      </c>
      <c r="AQ72" s="58">
        <v>93</v>
      </c>
      <c r="AR72" s="69">
        <v>597</v>
      </c>
      <c r="AS72" s="61" t="str">
        <f ca="1">INDIRECT(ADDRESS(SUMPRODUCT(MAX(($AD$43:$AD72&lt;&gt;"")*(ROW($AD$43:$AD72)))),COLUMN(AD29)))</f>
        <v>Pôle direction administration</v>
      </c>
    </row>
    <row r="73" spans="1:45">
      <c r="A73" s="10" t="s">
        <v>42</v>
      </c>
      <c r="B73" s="10" t="s">
        <v>25</v>
      </c>
      <c r="C73" s="33">
        <f t="shared" ca="1" si="14"/>
        <v>0</v>
      </c>
      <c r="D73" s="10">
        <f t="shared" ca="1" si="15"/>
        <v>0</v>
      </c>
      <c r="E73" s="33">
        <f t="shared" ca="1" si="8"/>
        <v>0</v>
      </c>
      <c r="F73" s="10">
        <f t="shared" ca="1" si="9"/>
        <v>0</v>
      </c>
      <c r="G73" s="33">
        <f t="shared" ca="1" si="10"/>
        <v>26</v>
      </c>
      <c r="H73" s="10">
        <f t="shared" ca="1" si="11"/>
        <v>1.9061583577712614E-2</v>
      </c>
      <c r="I73" s="33">
        <f t="shared" ca="1" si="12"/>
        <v>15</v>
      </c>
      <c r="J73" s="10">
        <f t="shared" ca="1" si="13"/>
        <v>1.0752688172043012E-2</v>
      </c>
      <c r="K73" s="10">
        <v>18</v>
      </c>
      <c r="L73" s="10">
        <v>1.2903225806451613E-2</v>
      </c>
      <c r="M73" s="10">
        <v>15</v>
      </c>
      <c r="N73" s="10">
        <v>9.4876660341555973E-3</v>
      </c>
      <c r="O73" s="10">
        <v>20</v>
      </c>
      <c r="P73" s="10">
        <v>1.1318619128466326E-2</v>
      </c>
      <c r="Q73" s="10"/>
      <c r="R73" s="10">
        <v>0</v>
      </c>
      <c r="S73" s="10"/>
      <c r="T73" s="10">
        <v>0</v>
      </c>
      <c r="U73" s="10"/>
      <c r="V73" s="10">
        <v>0</v>
      </c>
      <c r="W73" s="7"/>
      <c r="X73" s="10">
        <v>0</v>
      </c>
      <c r="Y73" s="28">
        <v>31</v>
      </c>
      <c r="Z73" s="10">
        <v>1.5151515151515152E-2</v>
      </c>
      <c r="AA73" s="1"/>
      <c r="AB73" s="1"/>
      <c r="AC73" s="57" t="str">
        <f ca="1">INDIRECT(ADDRESS(SUMPRODUCT(MAX(($A$2:$A73&lt;&gt;"")*(ROW($A$2:$A73)))),COLUMN(A71)))</f>
        <v>SSR Adultes</v>
      </c>
      <c r="AD73" s="38"/>
      <c r="AE73" s="39" t="s">
        <v>30</v>
      </c>
      <c r="AF73" s="58">
        <v>122</v>
      </c>
      <c r="AG73" s="58">
        <v>172</v>
      </c>
      <c r="AH73" s="58">
        <v>151</v>
      </c>
      <c r="AI73" s="58">
        <v>174</v>
      </c>
      <c r="AJ73" s="58">
        <v>134</v>
      </c>
      <c r="AK73" s="58">
        <v>187</v>
      </c>
      <c r="AL73" s="58">
        <v>203</v>
      </c>
      <c r="AM73" s="58">
        <v>188</v>
      </c>
      <c r="AN73" s="58">
        <v>159</v>
      </c>
      <c r="AO73" s="58">
        <v>170</v>
      </c>
      <c r="AP73" s="58">
        <v>158</v>
      </c>
      <c r="AQ73" s="58">
        <v>147</v>
      </c>
      <c r="AR73" s="69">
        <v>1965</v>
      </c>
      <c r="AS73" s="61" t="str">
        <f ca="1">INDIRECT(ADDRESS(SUMPRODUCT(MAX(($AD$43:$AD73&lt;&gt;"")*(ROW($AD$43:$AD73)))),COLUMN(AD30)))</f>
        <v>Pôle direction administration</v>
      </c>
    </row>
    <row r="74" spans="1:45">
      <c r="A74" s="10"/>
      <c r="B74" s="10" t="s">
        <v>27</v>
      </c>
      <c r="C74" s="33">
        <f t="shared" ca="1" si="14"/>
        <v>10.27</v>
      </c>
      <c r="D74" s="10">
        <f t="shared" ca="1" si="15"/>
        <v>7.8878648233486944E-3</v>
      </c>
      <c r="E74" s="33">
        <f t="shared" ca="1" si="8"/>
        <v>5</v>
      </c>
      <c r="F74" s="10">
        <f t="shared" ca="1" si="9"/>
        <v>3.7509377344336083E-3</v>
      </c>
      <c r="G74" s="33">
        <f t="shared" ca="1" si="10"/>
        <v>29.09</v>
      </c>
      <c r="H74" s="10">
        <f t="shared" ca="1" si="11"/>
        <v>2.1326979472140767E-2</v>
      </c>
      <c r="I74" s="33">
        <f t="shared" ca="1" si="12"/>
        <v>12</v>
      </c>
      <c r="J74" s="10">
        <f t="shared" ca="1" si="13"/>
        <v>8.6021505376344086E-3</v>
      </c>
      <c r="K74" s="10">
        <v>4</v>
      </c>
      <c r="L74" s="10">
        <v>2.8673835125448029E-3</v>
      </c>
      <c r="M74" s="10">
        <v>13</v>
      </c>
      <c r="N74" s="10">
        <v>8.2226438962681846E-3</v>
      </c>
      <c r="O74" s="10">
        <v>2</v>
      </c>
      <c r="P74" s="10">
        <v>1.1318619128466328E-3</v>
      </c>
      <c r="Q74" s="10">
        <v>6</v>
      </c>
      <c r="R74" s="10">
        <v>3.3370411568409346E-3</v>
      </c>
      <c r="S74" s="10">
        <v>1</v>
      </c>
      <c r="T74" s="10">
        <v>5.2029136316337154E-4</v>
      </c>
      <c r="U74" s="10">
        <v>3</v>
      </c>
      <c r="V74" s="10">
        <v>1.4443909484833895E-3</v>
      </c>
      <c r="W74" s="7">
        <v>2</v>
      </c>
      <c r="X74" s="10">
        <v>9.7751710654936461E-4</v>
      </c>
      <c r="Y74" s="28">
        <v>34.83</v>
      </c>
      <c r="Z74" s="10">
        <v>1.7023460410557183E-2</v>
      </c>
      <c r="AA74" s="1"/>
      <c r="AB74" s="1"/>
      <c r="AC74" s="57" t="str">
        <f ca="1">INDIRECT(ADDRESS(SUMPRODUCT(MAX(($A$2:$A74&lt;&gt;"")*(ROW($A$2:$A74)))),COLUMN(A72)))</f>
        <v>SSR Adultes</v>
      </c>
      <c r="AD74" s="38"/>
      <c r="AE74" s="39" t="s">
        <v>33</v>
      </c>
      <c r="AF74" s="58">
        <v>31</v>
      </c>
      <c r="AG74" s="58">
        <v>31</v>
      </c>
      <c r="AH74" s="58">
        <v>28</v>
      </c>
      <c r="AI74" s="58">
        <v>31</v>
      </c>
      <c r="AJ74" s="58">
        <v>30</v>
      </c>
      <c r="AK74" s="58">
        <v>30</v>
      </c>
      <c r="AL74" s="58">
        <v>31</v>
      </c>
      <c r="AM74" s="58"/>
      <c r="AN74" s="58"/>
      <c r="AO74" s="58"/>
      <c r="AP74" s="58"/>
      <c r="AQ74" s="58">
        <v>5</v>
      </c>
      <c r="AR74" s="69">
        <v>217</v>
      </c>
      <c r="AS74" s="61" t="str">
        <f ca="1">INDIRECT(ADDRESS(SUMPRODUCT(MAX(($AD$43:$AD74&lt;&gt;"")*(ROW($AD$43:$AD74)))),COLUMN(AD31)))</f>
        <v>Pôle direction administration</v>
      </c>
    </row>
    <row r="75" spans="1:45">
      <c r="A75" s="10"/>
      <c r="B75" s="10" t="s">
        <v>28</v>
      </c>
      <c r="C75" s="33">
        <f t="shared" ca="1" si="14"/>
        <v>31</v>
      </c>
      <c r="D75" s="10">
        <f t="shared" ca="1" si="15"/>
        <v>2.3809523809523808E-2</v>
      </c>
      <c r="E75" s="33">
        <f t="shared" ca="1" si="8"/>
        <v>28</v>
      </c>
      <c r="F75" s="10">
        <f t="shared" ca="1" si="9"/>
        <v>2.1005251312828207E-2</v>
      </c>
      <c r="G75" s="33">
        <f t="shared" ca="1" si="10"/>
        <v>31</v>
      </c>
      <c r="H75" s="10">
        <f t="shared" ca="1" si="11"/>
        <v>2.2727272727272731E-2</v>
      </c>
      <c r="I75" s="33">
        <f t="shared" ca="1" si="12"/>
        <v>30</v>
      </c>
      <c r="J75" s="10">
        <f t="shared" ca="1" si="13"/>
        <v>2.1505376344086023E-2</v>
      </c>
      <c r="K75" s="10">
        <v>31</v>
      </c>
      <c r="L75" s="10">
        <v>2.2222222222222223E-2</v>
      </c>
      <c r="M75" s="10">
        <v>30</v>
      </c>
      <c r="N75" s="10">
        <v>1.8975332068311195E-2</v>
      </c>
      <c r="O75" s="10">
        <v>31</v>
      </c>
      <c r="P75" s="10">
        <v>1.7543859649122806E-2</v>
      </c>
      <c r="Q75" s="10">
        <v>31</v>
      </c>
      <c r="R75" s="10">
        <v>1.7241379310344827E-2</v>
      </c>
      <c r="S75" s="10"/>
      <c r="T75" s="10">
        <v>0</v>
      </c>
      <c r="U75" s="10"/>
      <c r="V75" s="10">
        <v>0</v>
      </c>
      <c r="W75" s="7"/>
      <c r="X75" s="10">
        <v>0</v>
      </c>
      <c r="Y75" s="28"/>
      <c r="Z75" s="10">
        <v>0</v>
      </c>
      <c r="AA75" s="1"/>
      <c r="AB75" s="1"/>
      <c r="AC75" s="57" t="str">
        <f ca="1">INDIRECT(ADDRESS(SUMPRODUCT(MAX(($A$2:$A75&lt;&gt;"")*(ROW($A$2:$A75)))),COLUMN(A73)))</f>
        <v>SSR Adultes</v>
      </c>
      <c r="AD75" s="38"/>
      <c r="AE75" s="39" t="s">
        <v>50</v>
      </c>
      <c r="AF75" s="58">
        <v>102</v>
      </c>
      <c r="AG75" s="58">
        <v>101</v>
      </c>
      <c r="AH75" s="58">
        <v>84</v>
      </c>
      <c r="AI75" s="58">
        <v>98</v>
      </c>
      <c r="AJ75" s="58">
        <v>120</v>
      </c>
      <c r="AK75" s="58">
        <v>80</v>
      </c>
      <c r="AL75" s="58">
        <v>41</v>
      </c>
      <c r="AM75" s="58">
        <v>3</v>
      </c>
      <c r="AN75" s="58">
        <v>14</v>
      </c>
      <c r="AO75" s="58">
        <v>50</v>
      </c>
      <c r="AP75" s="58">
        <v>60</v>
      </c>
      <c r="AQ75" s="58">
        <v>62</v>
      </c>
      <c r="AR75" s="69">
        <v>815</v>
      </c>
      <c r="AS75" s="61" t="str">
        <f ca="1">INDIRECT(ADDRESS(SUMPRODUCT(MAX(($AD$43:$AD75&lt;&gt;"")*(ROW($AD$43:$AD75)))),COLUMN(AD32)))</f>
        <v>Pôle direction administration</v>
      </c>
    </row>
    <row r="76" spans="1:45">
      <c r="A76" s="10"/>
      <c r="B76" s="10" t="s">
        <v>30</v>
      </c>
      <c r="C76" s="33">
        <f t="shared" ca="1" si="14"/>
        <v>29</v>
      </c>
      <c r="D76" s="10">
        <f t="shared" ca="1" si="15"/>
        <v>2.227342549923195E-2</v>
      </c>
      <c r="E76" s="33">
        <f t="shared" ca="1" si="8"/>
        <v>7</v>
      </c>
      <c r="F76" s="10">
        <f t="shared" ca="1" si="9"/>
        <v>5.2513128282070517E-3</v>
      </c>
      <c r="G76" s="33">
        <f t="shared" ca="1" si="10"/>
        <v>66</v>
      </c>
      <c r="H76" s="10">
        <f t="shared" ca="1" si="11"/>
        <v>4.8387096774193554E-2</v>
      </c>
      <c r="I76" s="33">
        <f t="shared" ca="1" si="12"/>
        <v>63</v>
      </c>
      <c r="J76" s="10">
        <f t="shared" ca="1" si="13"/>
        <v>4.5161290322580643E-2</v>
      </c>
      <c r="K76" s="10">
        <v>38</v>
      </c>
      <c r="L76" s="10">
        <v>2.7240143369175629E-2</v>
      </c>
      <c r="M76" s="10">
        <v>36</v>
      </c>
      <c r="N76" s="10">
        <v>2.2770398481973434E-2</v>
      </c>
      <c r="O76" s="10">
        <v>70</v>
      </c>
      <c r="P76" s="10">
        <v>3.9615166949632144E-2</v>
      </c>
      <c r="Q76" s="10">
        <v>89</v>
      </c>
      <c r="R76" s="10">
        <v>4.9499443826473859E-2</v>
      </c>
      <c r="S76" s="10">
        <v>116</v>
      </c>
      <c r="T76" s="10">
        <v>6.0353798126951096E-2</v>
      </c>
      <c r="U76" s="10">
        <v>73</v>
      </c>
      <c r="V76" s="10">
        <v>3.514684641309581E-2</v>
      </c>
      <c r="W76" s="7">
        <v>89</v>
      </c>
      <c r="X76" s="10">
        <v>4.3499511241446728E-2</v>
      </c>
      <c r="Y76" s="28">
        <v>90</v>
      </c>
      <c r="Z76" s="10">
        <v>4.398826979472141E-2</v>
      </c>
      <c r="AA76" s="1"/>
      <c r="AB76" s="1"/>
      <c r="AC76" s="57" t="str">
        <f ca="1">INDIRECT(ADDRESS(SUMPRODUCT(MAX(($A$2:$A76&lt;&gt;"")*(ROW($A$2:$A76)))),COLUMN(A74)))</f>
        <v>SSR Adultes</v>
      </c>
      <c r="AD76" s="38" t="s">
        <v>49</v>
      </c>
      <c r="AE76" s="39"/>
      <c r="AF76" s="58">
        <v>340</v>
      </c>
      <c r="AG76" s="58">
        <v>386.12</v>
      </c>
      <c r="AH76" s="58">
        <v>343.72</v>
      </c>
      <c r="AI76" s="58">
        <v>374</v>
      </c>
      <c r="AJ76" s="58">
        <v>349</v>
      </c>
      <c r="AK76" s="58">
        <v>403</v>
      </c>
      <c r="AL76" s="58">
        <v>395</v>
      </c>
      <c r="AM76" s="58">
        <v>293</v>
      </c>
      <c r="AN76" s="58">
        <v>322</v>
      </c>
      <c r="AO76" s="58">
        <v>383</v>
      </c>
      <c r="AP76" s="58">
        <v>382</v>
      </c>
      <c r="AQ76" s="58">
        <v>555.30999999999995</v>
      </c>
      <c r="AR76" s="69">
        <v>4526.1499999999996</v>
      </c>
      <c r="AS76" s="61" t="str">
        <f ca="1">INDIRECT(ADDRESS(SUMPRODUCT(MAX(($AD$43:$AD76&lt;&gt;"")*(ROW($AD$43:$AD76)))),COLUMN(AD33)))</f>
        <v>Total Pôle direction administration</v>
      </c>
    </row>
    <row r="77" spans="1:45">
      <c r="A77" s="10"/>
      <c r="B77" s="76" t="s">
        <v>50</v>
      </c>
      <c r="C77" s="33">
        <f t="shared" ca="1" si="14"/>
        <v>31</v>
      </c>
      <c r="D77" s="10">
        <f t="shared" ca="1" si="15"/>
        <v>2.3809523809523808E-2</v>
      </c>
      <c r="E77" s="33">
        <f t="shared" ca="1" si="8"/>
        <v>14</v>
      </c>
      <c r="F77" s="10">
        <f t="shared" ca="1" si="9"/>
        <v>1.0502625656414103E-2</v>
      </c>
      <c r="G77" s="33">
        <f t="shared" ca="1" si="10"/>
        <v>31</v>
      </c>
      <c r="H77" s="10">
        <f t="shared" ca="1" si="11"/>
        <v>2.2727272727272731E-2</v>
      </c>
      <c r="I77" s="33">
        <f t="shared" ca="1" si="12"/>
        <v>43</v>
      </c>
      <c r="J77" s="10">
        <f t="shared" ca="1" si="13"/>
        <v>3.0824372759856632E-2</v>
      </c>
      <c r="K77" s="10">
        <v>48</v>
      </c>
      <c r="L77" s="10">
        <v>3.4408602150537634E-2</v>
      </c>
      <c r="M77" s="10">
        <v>30</v>
      </c>
      <c r="N77" s="10">
        <v>1.8975332068311195E-2</v>
      </c>
      <c r="O77" s="10">
        <v>31</v>
      </c>
      <c r="P77" s="10">
        <v>1.7543859649122806E-2</v>
      </c>
      <c r="Q77" s="10">
        <v>23</v>
      </c>
      <c r="R77" s="10">
        <v>1.2791991101223582E-2</v>
      </c>
      <c r="S77" s="10"/>
      <c r="T77" s="10">
        <v>0</v>
      </c>
      <c r="U77" s="10"/>
      <c r="V77" s="10">
        <v>0</v>
      </c>
      <c r="W77" s="7"/>
      <c r="X77" s="10">
        <v>0</v>
      </c>
      <c r="Y77" s="28"/>
      <c r="Z77" s="10">
        <v>0</v>
      </c>
      <c r="AA77" s="1"/>
      <c r="AB77" s="1"/>
      <c r="AC77" s="57" t="str">
        <f ca="1">INDIRECT(ADDRESS(SUMPRODUCT(MAX(($A$2:$A77&lt;&gt;"")*(ROW($A$2:$A77)))),COLUMN(A75)))</f>
        <v>SSR Adultes</v>
      </c>
      <c r="AD77" s="38" t="s">
        <v>36</v>
      </c>
      <c r="AE77" s="39" t="s">
        <v>27</v>
      </c>
      <c r="AF77" s="58"/>
      <c r="AG77" s="58">
        <v>1.02</v>
      </c>
      <c r="AH77" s="58">
        <v>3</v>
      </c>
      <c r="AI77" s="58">
        <v>4</v>
      </c>
      <c r="AJ77" s="58"/>
      <c r="AK77" s="58"/>
      <c r="AL77" s="58">
        <v>3</v>
      </c>
      <c r="AM77" s="58">
        <v>5</v>
      </c>
      <c r="AN77" s="58"/>
      <c r="AO77" s="58"/>
      <c r="AP77" s="58"/>
      <c r="AQ77" s="58">
        <v>54.05</v>
      </c>
      <c r="AR77" s="69">
        <v>70.069999999999993</v>
      </c>
      <c r="AS77" s="61" t="str">
        <f ca="1">INDIRECT(ADDRESS(SUMPRODUCT(MAX(($AD$43:$AD77&lt;&gt;"")*(ROW($AD$43:$AD77)))),COLUMN(AD34)))</f>
        <v>Pôle logistique</v>
      </c>
    </row>
    <row r="78" spans="1:45">
      <c r="A78" s="11" t="s">
        <v>59</v>
      </c>
      <c r="B78" s="11"/>
      <c r="C78" s="32">
        <f t="shared" ca="1" si="14"/>
        <v>101.27</v>
      </c>
      <c r="D78" s="16">
        <f t="shared" ca="1" si="15"/>
        <v>7.7780337941628266E-2</v>
      </c>
      <c r="E78" s="32">
        <f t="shared" ca="1" si="8"/>
        <v>54</v>
      </c>
      <c r="F78" s="16">
        <f t="shared" ca="1" si="9"/>
        <v>4.0510127531882968E-2</v>
      </c>
      <c r="G78" s="32">
        <f t="shared" ca="1" si="10"/>
        <v>183.09</v>
      </c>
      <c r="H78" s="16">
        <f t="shared" ca="1" si="11"/>
        <v>0.13423020527859239</v>
      </c>
      <c r="I78" s="32">
        <f t="shared" ca="1" si="12"/>
        <v>163</v>
      </c>
      <c r="J78" s="16">
        <f t="shared" ca="1" si="13"/>
        <v>0.11684587813620072</v>
      </c>
      <c r="K78" s="3">
        <v>139</v>
      </c>
      <c r="L78" s="16">
        <v>9.9641577060931893E-2</v>
      </c>
      <c r="M78" s="3">
        <v>124</v>
      </c>
      <c r="N78" s="16">
        <v>7.8431372549019607E-2</v>
      </c>
      <c r="O78" s="3">
        <v>154</v>
      </c>
      <c r="P78" s="16">
        <v>8.7153367289190722E-2</v>
      </c>
      <c r="Q78" s="3">
        <v>149</v>
      </c>
      <c r="R78" s="16">
        <v>8.2869855394883202E-2</v>
      </c>
      <c r="S78" s="17">
        <v>117</v>
      </c>
      <c r="T78" s="16">
        <v>6.0874089490114462E-2</v>
      </c>
      <c r="U78" s="24">
        <v>76</v>
      </c>
      <c r="V78" s="16">
        <v>3.6591237361579203E-2</v>
      </c>
      <c r="W78" s="24">
        <v>91</v>
      </c>
      <c r="X78" s="16">
        <v>4.4477028347996092E-2</v>
      </c>
      <c r="Y78" s="29">
        <v>155.82999999999998</v>
      </c>
      <c r="Z78" s="16">
        <v>7.6163245356793738E-2</v>
      </c>
      <c r="AA78" s="1"/>
      <c r="AB78" s="1"/>
      <c r="AC78" s="57" t="str">
        <f ca="1">INDIRECT(ADDRESS(SUMPRODUCT(MAX(($A$2:$A78&lt;&gt;"")*(ROW($A$2:$A78)))),COLUMN(A76)))</f>
        <v>Total SSR Adultes</v>
      </c>
      <c r="AD78" s="38"/>
      <c r="AE78" s="39" t="s">
        <v>28</v>
      </c>
      <c r="AF78" s="58"/>
      <c r="AG78" s="58">
        <v>31</v>
      </c>
      <c r="AH78" s="58">
        <v>28</v>
      </c>
      <c r="AI78" s="58">
        <v>17</v>
      </c>
      <c r="AJ78" s="58"/>
      <c r="AK78" s="58"/>
      <c r="AL78" s="58"/>
      <c r="AM78" s="58">
        <v>13</v>
      </c>
      <c r="AN78" s="58">
        <v>30</v>
      </c>
      <c r="AO78" s="58">
        <v>31</v>
      </c>
      <c r="AP78" s="58">
        <v>30</v>
      </c>
      <c r="AQ78" s="58">
        <v>31</v>
      </c>
      <c r="AR78" s="69">
        <v>211</v>
      </c>
      <c r="AS78" s="61" t="str">
        <f ca="1">INDIRECT(ADDRESS(SUMPRODUCT(MAX(($AD$43:$AD78&lt;&gt;"")*(ROW($AD$43:$AD78)))),COLUMN(AD35)))</f>
        <v>Pôle logistique</v>
      </c>
    </row>
    <row r="79" spans="1:45">
      <c r="A79" s="10" t="s">
        <v>44</v>
      </c>
      <c r="B79" s="10" t="s">
        <v>25</v>
      </c>
      <c r="C79" s="33">
        <f t="shared" ca="1" si="14"/>
        <v>31</v>
      </c>
      <c r="D79" s="10">
        <f t="shared" ca="1" si="15"/>
        <v>2.7777777777777776E-2</v>
      </c>
      <c r="E79" s="33">
        <f t="shared" ca="1" si="8"/>
        <v>28</v>
      </c>
      <c r="F79" s="10">
        <f t="shared" ca="1" si="9"/>
        <v>2.5806451612903226E-2</v>
      </c>
      <c r="G79" s="33">
        <f t="shared" ca="1" si="10"/>
        <v>31</v>
      </c>
      <c r="H79" s="10">
        <f t="shared" ca="1" si="11"/>
        <v>2.8571428571428571E-2</v>
      </c>
      <c r="I79" s="33">
        <f t="shared" ca="1" si="12"/>
        <v>30</v>
      </c>
      <c r="J79" s="10">
        <f t="shared" ca="1" si="13"/>
        <v>2.7649769585253458E-2</v>
      </c>
      <c r="K79" s="10">
        <v>31</v>
      </c>
      <c r="L79" s="10">
        <v>2.7777777777777776E-2</v>
      </c>
      <c r="M79" s="10">
        <v>30</v>
      </c>
      <c r="N79" s="10">
        <v>2.6881720430107527E-2</v>
      </c>
      <c r="O79" s="10">
        <v>51</v>
      </c>
      <c r="P79" s="10">
        <v>4.7004608294930875E-2</v>
      </c>
      <c r="Q79" s="10">
        <v>31</v>
      </c>
      <c r="R79" s="10">
        <v>2.8571428571428571E-2</v>
      </c>
      <c r="S79" s="10">
        <v>35</v>
      </c>
      <c r="T79" s="10">
        <v>3.3206831119544589E-2</v>
      </c>
      <c r="U79" s="10">
        <v>62</v>
      </c>
      <c r="V79" s="10">
        <v>5.8823529411764705E-2</v>
      </c>
      <c r="W79" s="7">
        <v>41</v>
      </c>
      <c r="X79" s="10">
        <v>3.8899430740037953E-2</v>
      </c>
      <c r="Y79" s="28">
        <v>31</v>
      </c>
      <c r="Z79" s="10">
        <v>2.9411764705882353E-2</v>
      </c>
      <c r="AA79" s="1"/>
      <c r="AB79" s="1"/>
      <c r="AC79" s="57" t="str">
        <f ca="1">INDIRECT(ADDRESS(SUMPRODUCT(MAX(($A$2:$A79&lt;&gt;"")*(ROW($A$2:$A79)))),COLUMN(A77)))</f>
        <v>Unité Centrale de Production</v>
      </c>
      <c r="AD79" s="38"/>
      <c r="AE79" s="39" t="s">
        <v>30</v>
      </c>
      <c r="AF79" s="58">
        <v>7</v>
      </c>
      <c r="AG79" s="58">
        <v>48</v>
      </c>
      <c r="AH79" s="58">
        <v>31</v>
      </c>
      <c r="AI79" s="58">
        <v>42</v>
      </c>
      <c r="AJ79" s="58">
        <v>53</v>
      </c>
      <c r="AK79" s="58">
        <v>30</v>
      </c>
      <c r="AL79" s="58">
        <v>50</v>
      </c>
      <c r="AM79" s="58">
        <v>31</v>
      </c>
      <c r="AN79" s="58">
        <v>22</v>
      </c>
      <c r="AO79" s="58">
        <v>18</v>
      </c>
      <c r="AP79" s="58"/>
      <c r="AQ79" s="58"/>
      <c r="AR79" s="69">
        <v>332</v>
      </c>
      <c r="AS79" s="61" t="str">
        <f ca="1">INDIRECT(ADDRESS(SUMPRODUCT(MAX(($AD$43:$AD79&lt;&gt;"")*(ROW($AD$43:$AD79)))),COLUMN(AD36)))</f>
        <v>Pôle logistique</v>
      </c>
    </row>
    <row r="80" spans="1:45">
      <c r="A80" s="10"/>
      <c r="B80" s="10" t="s">
        <v>27</v>
      </c>
      <c r="C80" s="33">
        <f t="shared" ca="1" si="14"/>
        <v>0</v>
      </c>
      <c r="D80" s="10">
        <f t="shared" ca="1" si="15"/>
        <v>0</v>
      </c>
      <c r="E80" s="33">
        <f t="shared" ca="1" si="8"/>
        <v>0</v>
      </c>
      <c r="F80" s="10">
        <f t="shared" ca="1" si="9"/>
        <v>0</v>
      </c>
      <c r="G80" s="33">
        <f t="shared" ca="1" si="10"/>
        <v>3</v>
      </c>
      <c r="H80" s="10">
        <f t="shared" ca="1" si="11"/>
        <v>2.7649769585253456E-3</v>
      </c>
      <c r="I80" s="33">
        <f t="shared" ca="1" si="12"/>
        <v>3</v>
      </c>
      <c r="J80" s="10">
        <f t="shared" ca="1" si="13"/>
        <v>2.7649769585253456E-3</v>
      </c>
      <c r="K80" s="10">
        <v>1</v>
      </c>
      <c r="L80" s="10">
        <v>8.960573476702509E-4</v>
      </c>
      <c r="M80" s="10"/>
      <c r="N80" s="10">
        <v>0</v>
      </c>
      <c r="O80" s="10"/>
      <c r="P80" s="10">
        <v>0</v>
      </c>
      <c r="Q80" s="10">
        <v>1</v>
      </c>
      <c r="R80" s="10">
        <v>9.2165898617511521E-4</v>
      </c>
      <c r="S80" s="10">
        <v>5</v>
      </c>
      <c r="T80" s="10">
        <v>4.7438330170777986E-3</v>
      </c>
      <c r="U80" s="10"/>
      <c r="V80" s="10">
        <v>0</v>
      </c>
      <c r="W80" s="7"/>
      <c r="X80" s="10">
        <v>0</v>
      </c>
      <c r="Y80" s="28">
        <v>51</v>
      </c>
      <c r="Z80" s="10">
        <v>4.8387096774193547E-2</v>
      </c>
      <c r="AA80" s="1"/>
      <c r="AB80" s="1"/>
      <c r="AC80" s="57" t="str">
        <f ca="1">INDIRECT(ADDRESS(SUMPRODUCT(MAX(($A$2:$A80&lt;&gt;"")*(ROW($A$2:$A80)))),COLUMN(A78)))</f>
        <v>Unité Centrale de Production</v>
      </c>
      <c r="AD80" s="38"/>
      <c r="AE80" s="39" t="s">
        <v>50</v>
      </c>
      <c r="AF80" s="58"/>
      <c r="AG80" s="58"/>
      <c r="AH80" s="58"/>
      <c r="AI80" s="58"/>
      <c r="AJ80" s="58"/>
      <c r="AK80" s="58"/>
      <c r="AL80" s="58"/>
      <c r="AM80" s="58"/>
      <c r="AN80" s="58">
        <v>11</v>
      </c>
      <c r="AO80" s="58"/>
      <c r="AP80" s="58"/>
      <c r="AQ80" s="58"/>
      <c r="AR80" s="69">
        <v>11</v>
      </c>
      <c r="AS80" s="61" t="str">
        <f ca="1">INDIRECT(ADDRESS(SUMPRODUCT(MAX(($AD$43:$AD80&lt;&gt;"")*(ROW($AD$43:$AD80)))),COLUMN(AD37)))</f>
        <v>Pôle logistique</v>
      </c>
    </row>
    <row r="81" spans="1:45">
      <c r="A81" s="10"/>
      <c r="B81" s="10" t="s">
        <v>28</v>
      </c>
      <c r="C81" s="33">
        <f t="shared" ca="1" si="14"/>
        <v>62</v>
      </c>
      <c r="D81" s="10">
        <f t="shared" ca="1" si="15"/>
        <v>5.5555555555555552E-2</v>
      </c>
      <c r="E81" s="33">
        <f t="shared" ca="1" si="8"/>
        <v>56</v>
      </c>
      <c r="F81" s="10">
        <f t="shared" ca="1" si="9"/>
        <v>5.1612903225806452E-2</v>
      </c>
      <c r="G81" s="33">
        <f t="shared" ca="1" si="10"/>
        <v>62</v>
      </c>
      <c r="H81" s="10">
        <f t="shared" ca="1" si="11"/>
        <v>5.7142857142857141E-2</v>
      </c>
      <c r="I81" s="33">
        <f t="shared" ca="1" si="12"/>
        <v>86</v>
      </c>
      <c r="J81" s="10">
        <f t="shared" ca="1" si="13"/>
        <v>7.9262672811059906E-2</v>
      </c>
      <c r="K81" s="10">
        <v>93</v>
      </c>
      <c r="L81" s="10">
        <v>8.3333333333333329E-2</v>
      </c>
      <c r="M81" s="10">
        <v>90</v>
      </c>
      <c r="N81" s="10">
        <v>8.0645161290322578E-2</v>
      </c>
      <c r="O81" s="10">
        <v>93</v>
      </c>
      <c r="P81" s="10">
        <v>8.5714285714285715E-2</v>
      </c>
      <c r="Q81" s="10">
        <v>93</v>
      </c>
      <c r="R81" s="10">
        <v>8.5714285714285715E-2</v>
      </c>
      <c r="S81" s="10">
        <v>90</v>
      </c>
      <c r="T81" s="10">
        <v>8.5388994307400379E-2</v>
      </c>
      <c r="U81" s="10">
        <v>93</v>
      </c>
      <c r="V81" s="10">
        <v>8.8235294117647065E-2</v>
      </c>
      <c r="W81" s="7">
        <v>90</v>
      </c>
      <c r="X81" s="10">
        <v>8.5388994307400379E-2</v>
      </c>
      <c r="Y81" s="28">
        <v>93</v>
      </c>
      <c r="Z81" s="10">
        <v>8.8235294117647065E-2</v>
      </c>
      <c r="AA81" s="1"/>
      <c r="AB81" s="1"/>
      <c r="AC81" s="57" t="str">
        <f ca="1">INDIRECT(ADDRESS(SUMPRODUCT(MAX(($A$2:$A81&lt;&gt;"")*(ROW($A$2:$A81)))),COLUMN(A79)))</f>
        <v>Unité Centrale de Production</v>
      </c>
      <c r="AD81" s="38" t="s">
        <v>51</v>
      </c>
      <c r="AE81" s="39"/>
      <c r="AF81" s="58">
        <v>7</v>
      </c>
      <c r="AG81" s="58">
        <v>80.02000000000001</v>
      </c>
      <c r="AH81" s="58">
        <v>62</v>
      </c>
      <c r="AI81" s="58">
        <v>63</v>
      </c>
      <c r="AJ81" s="58">
        <v>53</v>
      </c>
      <c r="AK81" s="58">
        <v>30</v>
      </c>
      <c r="AL81" s="58">
        <v>53</v>
      </c>
      <c r="AM81" s="58">
        <v>49</v>
      </c>
      <c r="AN81" s="58">
        <v>63</v>
      </c>
      <c r="AO81" s="58">
        <v>49</v>
      </c>
      <c r="AP81" s="58">
        <v>30</v>
      </c>
      <c r="AQ81" s="58">
        <v>85.05</v>
      </c>
      <c r="AR81" s="69">
        <v>624.06999999999994</v>
      </c>
      <c r="AS81" s="61" t="str">
        <f ca="1">INDIRECT(ADDRESS(SUMPRODUCT(MAX(($AD$43:$AD81&lt;&gt;"")*(ROW($AD$43:$AD81)))),COLUMN(AD38)))</f>
        <v>Total Pôle logistique</v>
      </c>
    </row>
    <row r="82" spans="1:45">
      <c r="A82" s="10"/>
      <c r="B82" s="10" t="s">
        <v>30</v>
      </c>
      <c r="C82" s="33">
        <f t="shared" ca="1" si="14"/>
        <v>54</v>
      </c>
      <c r="D82" s="10">
        <f t="shared" ca="1" si="15"/>
        <v>4.8387096774193547E-2</v>
      </c>
      <c r="E82" s="33">
        <f t="shared" ca="1" si="8"/>
        <v>66</v>
      </c>
      <c r="F82" s="10">
        <f t="shared" ca="1" si="9"/>
        <v>6.0829493087557605E-2</v>
      </c>
      <c r="G82" s="33">
        <f t="shared" ca="1" si="10"/>
        <v>62</v>
      </c>
      <c r="H82" s="10">
        <f t="shared" ca="1" si="11"/>
        <v>5.7142857142857141E-2</v>
      </c>
      <c r="I82" s="33">
        <f t="shared" ca="1" si="12"/>
        <v>34</v>
      </c>
      <c r="J82" s="10">
        <f t="shared" ca="1" si="13"/>
        <v>3.1336405529953919E-2</v>
      </c>
      <c r="K82" s="10">
        <v>69</v>
      </c>
      <c r="L82" s="10">
        <v>6.1827956989247312E-2</v>
      </c>
      <c r="M82" s="10">
        <v>15</v>
      </c>
      <c r="N82" s="10">
        <v>1.3440860215053764E-2</v>
      </c>
      <c r="O82" s="10">
        <v>17</v>
      </c>
      <c r="P82" s="10">
        <v>1.5668202764976959E-2</v>
      </c>
      <c r="Q82" s="10"/>
      <c r="R82" s="10">
        <v>0</v>
      </c>
      <c r="S82" s="10"/>
      <c r="T82" s="10">
        <v>0</v>
      </c>
      <c r="U82" s="10">
        <v>21</v>
      </c>
      <c r="V82" s="10">
        <v>1.9924098671726755E-2</v>
      </c>
      <c r="W82" s="7">
        <v>48</v>
      </c>
      <c r="X82" s="10">
        <v>4.5540796963946868E-2</v>
      </c>
      <c r="Y82" s="28">
        <v>25</v>
      </c>
      <c r="Z82" s="10">
        <v>2.3719165085388995E-2</v>
      </c>
      <c r="AA82" s="1"/>
      <c r="AB82" s="1"/>
      <c r="AC82" s="57" t="str">
        <f ca="1">INDIRECT(ADDRESS(SUMPRODUCT(MAX(($A$2:$A82&lt;&gt;"")*(ROW($A$2:$A82)))),COLUMN(A80)))</f>
        <v>Unité Centrale de Production</v>
      </c>
      <c r="AD82" s="38" t="s">
        <v>37</v>
      </c>
      <c r="AE82" s="39" t="s">
        <v>25</v>
      </c>
      <c r="AF82" s="58">
        <v>124</v>
      </c>
      <c r="AG82" s="58">
        <v>86</v>
      </c>
      <c r="AH82" s="58">
        <v>84</v>
      </c>
      <c r="AI82" s="58">
        <v>85</v>
      </c>
      <c r="AJ82" s="58">
        <v>109</v>
      </c>
      <c r="AK82" s="58">
        <v>124</v>
      </c>
      <c r="AL82" s="58">
        <v>114</v>
      </c>
      <c r="AM82" s="58">
        <v>115</v>
      </c>
      <c r="AN82" s="58">
        <v>110</v>
      </c>
      <c r="AO82" s="58">
        <v>106</v>
      </c>
      <c r="AP82" s="58">
        <v>78</v>
      </c>
      <c r="AQ82" s="58">
        <v>87</v>
      </c>
      <c r="AR82" s="69">
        <v>1222</v>
      </c>
      <c r="AS82" s="61" t="str">
        <f ca="1">INDIRECT(ADDRESS(SUMPRODUCT(MAX(($AD$43:$AD82&lt;&gt;"")*(ROW($AD$43:$AD82)))),COLUMN(AD39)))</f>
        <v>Pôle médecine</v>
      </c>
    </row>
    <row r="83" spans="1:45">
      <c r="A83" s="11" t="s">
        <v>60</v>
      </c>
      <c r="B83" s="11"/>
      <c r="C83" s="32">
        <f t="shared" ca="1" si="14"/>
        <v>147</v>
      </c>
      <c r="D83" s="14">
        <f t="shared" ca="1" si="15"/>
        <v>0.13172043010752688</v>
      </c>
      <c r="E83" s="32">
        <f t="shared" ca="1" si="8"/>
        <v>150</v>
      </c>
      <c r="F83" s="14">
        <f t="shared" ca="1" si="9"/>
        <v>0.13824884792626729</v>
      </c>
      <c r="G83" s="32">
        <f t="shared" ca="1" si="10"/>
        <v>158</v>
      </c>
      <c r="H83" s="14">
        <f t="shared" ca="1" si="11"/>
        <v>0.14562211981566819</v>
      </c>
      <c r="I83" s="32">
        <f t="shared" ca="1" si="12"/>
        <v>153</v>
      </c>
      <c r="J83" s="14">
        <f t="shared" ca="1" si="13"/>
        <v>0.14101382488479264</v>
      </c>
      <c r="K83" s="3">
        <v>194</v>
      </c>
      <c r="L83" s="14">
        <v>0.17383512544802868</v>
      </c>
      <c r="M83" s="3">
        <v>135</v>
      </c>
      <c r="N83" s="14">
        <v>0.12096774193548387</v>
      </c>
      <c r="O83" s="3">
        <v>161</v>
      </c>
      <c r="P83" s="14">
        <v>0.14838709677419354</v>
      </c>
      <c r="Q83" s="3">
        <v>125</v>
      </c>
      <c r="R83" s="14">
        <v>0.1152073732718894</v>
      </c>
      <c r="S83" s="17">
        <v>130</v>
      </c>
      <c r="T83" s="14">
        <v>0.12333965844402277</v>
      </c>
      <c r="U83" s="24">
        <v>176</v>
      </c>
      <c r="V83" s="14">
        <v>0.16698292220113853</v>
      </c>
      <c r="W83" s="24">
        <v>179</v>
      </c>
      <c r="X83" s="14">
        <v>0.1698292220113852</v>
      </c>
      <c r="Y83" s="29">
        <v>200</v>
      </c>
      <c r="Z83" s="14">
        <v>0.18975332068311196</v>
      </c>
      <c r="AA83" s="1"/>
      <c r="AB83" s="1"/>
      <c r="AC83" s="57" t="str">
        <f ca="1">INDIRECT(ADDRESS(SUMPRODUCT(MAX(($A$2:$A83&lt;&gt;"")*(ROW($A$2:$A83)))),COLUMN(A81)))</f>
        <v>Total Unité Centrale de Production</v>
      </c>
      <c r="AD83" s="38"/>
      <c r="AE83" s="39" t="s">
        <v>27</v>
      </c>
      <c r="AF83" s="58">
        <v>8</v>
      </c>
      <c r="AG83" s="58">
        <v>15.41</v>
      </c>
      <c r="AH83" s="58">
        <v>10</v>
      </c>
      <c r="AI83" s="58">
        <v>20</v>
      </c>
      <c r="AJ83" s="58">
        <v>9</v>
      </c>
      <c r="AK83" s="58">
        <v>2</v>
      </c>
      <c r="AL83" s="58">
        <v>9</v>
      </c>
      <c r="AM83" s="58">
        <v>4</v>
      </c>
      <c r="AN83" s="58">
        <v>45</v>
      </c>
      <c r="AO83" s="58">
        <v>23</v>
      </c>
      <c r="AP83" s="58">
        <v>16</v>
      </c>
      <c r="AQ83" s="58">
        <v>92.929999999999993</v>
      </c>
      <c r="AR83" s="69">
        <v>254.33999999999997</v>
      </c>
      <c r="AS83" s="61" t="str">
        <f ca="1">INDIRECT(ADDRESS(SUMPRODUCT(MAX(($AD$43:$AD83&lt;&gt;"")*(ROW($AD$43:$AD83)))),COLUMN(AD40)))</f>
        <v>Pôle médecine</v>
      </c>
    </row>
    <row r="84" spans="1:45">
      <c r="A84" s="10" t="s">
        <v>45</v>
      </c>
      <c r="B84" s="10" t="s">
        <v>25</v>
      </c>
      <c r="C84" s="33">
        <f t="shared" ca="1" si="14"/>
        <v>0</v>
      </c>
      <c r="D84" s="10">
        <f t="shared" ca="1" si="15"/>
        <v>0</v>
      </c>
      <c r="E84" s="33">
        <f t="shared" ca="1" si="8"/>
        <v>0</v>
      </c>
      <c r="F84" s="10">
        <f t="shared" ca="1" si="9"/>
        <v>0</v>
      </c>
      <c r="G84" s="33">
        <f t="shared" ca="1" si="10"/>
        <v>1</v>
      </c>
      <c r="H84" s="10">
        <f t="shared" ca="1" si="11"/>
        <v>3.4686090877558099E-4</v>
      </c>
      <c r="I84" s="33">
        <f t="shared" ca="1" si="12"/>
        <v>0</v>
      </c>
      <c r="J84" s="10">
        <f t="shared" ca="1" si="13"/>
        <v>0</v>
      </c>
      <c r="K84" s="10"/>
      <c r="L84" s="10">
        <v>0</v>
      </c>
      <c r="M84" s="10"/>
      <c r="N84" s="10">
        <v>0</v>
      </c>
      <c r="O84" s="10"/>
      <c r="P84" s="10">
        <v>0</v>
      </c>
      <c r="Q84" s="10">
        <v>11</v>
      </c>
      <c r="R84" s="10">
        <v>3.5132545512615776E-3</v>
      </c>
      <c r="S84" s="10">
        <v>2</v>
      </c>
      <c r="T84" s="10">
        <v>6.5167807103290974E-4</v>
      </c>
      <c r="U84" s="10"/>
      <c r="V84" s="10">
        <v>0</v>
      </c>
      <c r="W84" s="7"/>
      <c r="X84" s="10">
        <v>0</v>
      </c>
      <c r="Y84" s="28"/>
      <c r="Z84" s="10">
        <v>0</v>
      </c>
      <c r="AA84" s="1"/>
      <c r="AB84" s="1"/>
      <c r="AC84" s="57" t="str">
        <f ca="1">INDIRECT(ADDRESS(SUMPRODUCT(MAX(($A$2:$A84&lt;&gt;"")*(ROW($A$2:$A84)))),COLUMN(A82)))</f>
        <v>Pôle mère</v>
      </c>
      <c r="AD84" s="38"/>
      <c r="AE84" s="39" t="s">
        <v>28</v>
      </c>
      <c r="AF84" s="58">
        <v>124</v>
      </c>
      <c r="AG84" s="58">
        <v>124</v>
      </c>
      <c r="AH84" s="58">
        <v>112</v>
      </c>
      <c r="AI84" s="58">
        <v>124</v>
      </c>
      <c r="AJ84" s="58">
        <v>120</v>
      </c>
      <c r="AK84" s="58">
        <v>120</v>
      </c>
      <c r="AL84" s="58">
        <v>124</v>
      </c>
      <c r="AM84" s="58">
        <v>99</v>
      </c>
      <c r="AN84" s="58">
        <v>62</v>
      </c>
      <c r="AO84" s="58">
        <v>62</v>
      </c>
      <c r="AP84" s="58">
        <v>60</v>
      </c>
      <c r="AQ84" s="58">
        <v>62</v>
      </c>
      <c r="AR84" s="69">
        <v>1193</v>
      </c>
      <c r="AS84" s="61" t="str">
        <f ca="1">INDIRECT(ADDRESS(SUMPRODUCT(MAX(($AD$43:$AD84&lt;&gt;"")*(ROW($AD$43:$AD84)))),COLUMN(AD41)))</f>
        <v>Pôle médecine</v>
      </c>
    </row>
    <row r="85" spans="1:45">
      <c r="A85" s="10"/>
      <c r="B85" s="10" t="s">
        <v>27</v>
      </c>
      <c r="C85" s="33">
        <f t="shared" ca="1" si="14"/>
        <v>1</v>
      </c>
      <c r="D85" s="10">
        <f t="shared" ca="1" si="15"/>
        <v>3.4686090877558099E-4</v>
      </c>
      <c r="E85" s="33">
        <f t="shared" ca="1" si="8"/>
        <v>2.57</v>
      </c>
      <c r="F85" s="10">
        <f t="shared" ca="1" si="9"/>
        <v>8.9143253555324308E-4</v>
      </c>
      <c r="G85" s="33">
        <f t="shared" ca="1" si="10"/>
        <v>4</v>
      </c>
      <c r="H85" s="10">
        <f t="shared" ca="1" si="11"/>
        <v>1.387443635102324E-3</v>
      </c>
      <c r="I85" s="33">
        <f t="shared" ca="1" si="12"/>
        <v>3</v>
      </c>
      <c r="J85" s="10">
        <f t="shared" ca="1" si="13"/>
        <v>1.0405827263267431E-3</v>
      </c>
      <c r="K85" s="10">
        <v>7</v>
      </c>
      <c r="L85" s="10">
        <v>2.428026361429067E-3</v>
      </c>
      <c r="M85" s="10">
        <v>3</v>
      </c>
      <c r="N85" s="10">
        <v>9.5816033216224845E-4</v>
      </c>
      <c r="O85" s="10">
        <v>2</v>
      </c>
      <c r="P85" s="10">
        <v>6.3877355477483233E-4</v>
      </c>
      <c r="Q85" s="10"/>
      <c r="R85" s="10">
        <v>0</v>
      </c>
      <c r="S85" s="10">
        <v>4</v>
      </c>
      <c r="T85" s="10">
        <v>1.3033561420658195E-3</v>
      </c>
      <c r="U85" s="10">
        <v>10</v>
      </c>
      <c r="V85" s="10">
        <v>3.2583903551645487E-3</v>
      </c>
      <c r="W85" s="7">
        <v>3</v>
      </c>
      <c r="X85" s="10">
        <v>9.7751710654936461E-4</v>
      </c>
      <c r="Y85" s="28">
        <v>24</v>
      </c>
      <c r="Z85" s="10">
        <v>7.8201368523949169E-3</v>
      </c>
      <c r="AA85" s="1"/>
      <c r="AB85" s="1"/>
      <c r="AC85" s="57" t="str">
        <f ca="1">INDIRECT(ADDRESS(SUMPRODUCT(MAX(($A$2:$A85&lt;&gt;"")*(ROW($A$2:$A85)))),COLUMN(A83)))</f>
        <v>Pôle mère</v>
      </c>
      <c r="AD85" s="38"/>
      <c r="AE85" s="39" t="s">
        <v>30</v>
      </c>
      <c r="AF85" s="58">
        <v>205</v>
      </c>
      <c r="AG85" s="58">
        <v>216</v>
      </c>
      <c r="AH85" s="58">
        <v>255</v>
      </c>
      <c r="AI85" s="58">
        <v>164</v>
      </c>
      <c r="AJ85" s="58">
        <v>119</v>
      </c>
      <c r="AK85" s="58">
        <v>348</v>
      </c>
      <c r="AL85" s="58">
        <v>263</v>
      </c>
      <c r="AM85" s="58">
        <v>238</v>
      </c>
      <c r="AN85" s="58">
        <v>224</v>
      </c>
      <c r="AO85" s="58">
        <v>342</v>
      </c>
      <c r="AP85" s="58">
        <v>223</v>
      </c>
      <c r="AQ85" s="58">
        <v>343</v>
      </c>
      <c r="AR85" s="69">
        <v>2940</v>
      </c>
      <c r="AS85" s="61" t="str">
        <f ca="1">INDIRECT(ADDRESS(SUMPRODUCT(MAX(($AD$43:$AD85&lt;&gt;"")*(ROW($AD$43:$AD85)))),COLUMN(AD42)))</f>
        <v>Pôle médecine</v>
      </c>
    </row>
    <row r="86" spans="1:45">
      <c r="A86" s="10"/>
      <c r="B86" s="10" t="s">
        <v>30</v>
      </c>
      <c r="C86" s="33">
        <f t="shared" ca="1" si="14"/>
        <v>83</v>
      </c>
      <c r="D86" s="10">
        <f t="shared" ca="1" si="15"/>
        <v>2.8789455428373221E-2</v>
      </c>
      <c r="E86" s="33">
        <f t="shared" ca="1" si="8"/>
        <v>159</v>
      </c>
      <c r="F86" s="10">
        <f t="shared" ca="1" si="9"/>
        <v>5.5150884495317375E-2</v>
      </c>
      <c r="G86" s="33">
        <f t="shared" ca="1" si="10"/>
        <v>151</v>
      </c>
      <c r="H86" s="10">
        <f t="shared" ca="1" si="11"/>
        <v>5.2375997225112728E-2</v>
      </c>
      <c r="I86" s="33">
        <f t="shared" ca="1" si="12"/>
        <v>101</v>
      </c>
      <c r="J86" s="10">
        <f t="shared" ca="1" si="13"/>
        <v>3.5032951786333678E-2</v>
      </c>
      <c r="K86" s="10">
        <v>61</v>
      </c>
      <c r="L86" s="10">
        <v>2.115851543531044E-2</v>
      </c>
      <c r="M86" s="10">
        <v>109</v>
      </c>
      <c r="N86" s="10">
        <v>3.4813158735228361E-2</v>
      </c>
      <c r="O86" s="10">
        <v>93</v>
      </c>
      <c r="P86" s="10">
        <v>2.9702970297029702E-2</v>
      </c>
      <c r="Q86" s="10">
        <v>98</v>
      </c>
      <c r="R86" s="10">
        <v>3.1299904183966783E-2</v>
      </c>
      <c r="S86" s="17">
        <v>49</v>
      </c>
      <c r="T86" s="10">
        <v>1.596611274030629E-2</v>
      </c>
      <c r="U86" s="7">
        <v>149</v>
      </c>
      <c r="V86" s="10">
        <v>4.8550016291951777E-2</v>
      </c>
      <c r="W86" s="7">
        <v>115</v>
      </c>
      <c r="X86" s="10">
        <v>3.7471489084392309E-2</v>
      </c>
      <c r="Y86" s="28">
        <v>80</v>
      </c>
      <c r="Z86" s="10">
        <v>2.606712284131639E-2</v>
      </c>
      <c r="AA86" s="1"/>
      <c r="AB86" s="1"/>
      <c r="AC86" s="57" t="str">
        <f ca="1">INDIRECT(ADDRESS(SUMPRODUCT(MAX(($A$2:$A86&lt;&gt;"")*(ROW($A$2:$A86)))),COLUMN(A84)))</f>
        <v>Pôle mère</v>
      </c>
      <c r="AD86" s="38"/>
      <c r="AE86" s="39" t="s">
        <v>33</v>
      </c>
      <c r="AF86" s="58"/>
      <c r="AG86" s="58">
        <v>31</v>
      </c>
      <c r="AH86" s="58">
        <v>28</v>
      </c>
      <c r="AI86" s="58">
        <v>31</v>
      </c>
      <c r="AJ86" s="58">
        <v>21</v>
      </c>
      <c r="AK86" s="58"/>
      <c r="AL86" s="58"/>
      <c r="AM86" s="58"/>
      <c r="AN86" s="58"/>
      <c r="AO86" s="58"/>
      <c r="AP86" s="58">
        <v>12</v>
      </c>
      <c r="AQ86" s="58">
        <v>31</v>
      </c>
      <c r="AR86" s="69">
        <v>154</v>
      </c>
      <c r="AS86" s="61" t="str">
        <f ca="1">INDIRECT(ADDRESS(SUMPRODUCT(MAX(($AD$43:$AD86&lt;&gt;"")*(ROW($AD$43:$AD86)))),COLUMN(AD43)))</f>
        <v>Pôle médecine</v>
      </c>
    </row>
    <row r="87" spans="1:45">
      <c r="A87" s="10"/>
      <c r="B87" s="76" t="s">
        <v>50</v>
      </c>
      <c r="C87" s="33">
        <f t="shared" ca="1" si="14"/>
        <v>94</v>
      </c>
      <c r="D87" s="10">
        <f t="shared" ca="1" si="15"/>
        <v>3.2604925424904611E-2</v>
      </c>
      <c r="E87" s="33">
        <f t="shared" ca="1" si="8"/>
        <v>98</v>
      </c>
      <c r="F87" s="10">
        <f t="shared" ca="1" si="9"/>
        <v>3.3992369060006938E-2</v>
      </c>
      <c r="G87" s="33">
        <f t="shared" ca="1" si="10"/>
        <v>144</v>
      </c>
      <c r="H87" s="10">
        <f t="shared" ca="1" si="11"/>
        <v>4.9947970863683661E-2</v>
      </c>
      <c r="I87" s="33">
        <f t="shared" ca="1" si="12"/>
        <v>177</v>
      </c>
      <c r="J87" s="10">
        <f t="shared" ca="1" si="13"/>
        <v>6.1394380853277836E-2</v>
      </c>
      <c r="K87" s="10">
        <v>177</v>
      </c>
      <c r="L87" s="10">
        <v>6.1394380853277836E-2</v>
      </c>
      <c r="M87" s="10">
        <v>187</v>
      </c>
      <c r="N87" s="10">
        <v>5.9725327371446819E-2</v>
      </c>
      <c r="O87" s="10">
        <v>180</v>
      </c>
      <c r="P87" s="10">
        <v>5.7489619929734906E-2</v>
      </c>
      <c r="Q87" s="10">
        <v>179</v>
      </c>
      <c r="R87" s="10">
        <v>5.717023315234749E-2</v>
      </c>
      <c r="S87" s="17">
        <v>180</v>
      </c>
      <c r="T87" s="10">
        <v>5.865102639296188E-2</v>
      </c>
      <c r="U87" s="7">
        <v>104</v>
      </c>
      <c r="V87" s="10">
        <v>3.3887259693711307E-2</v>
      </c>
      <c r="W87" s="7">
        <v>75</v>
      </c>
      <c r="X87" s="10">
        <v>2.4437927663734114E-2</v>
      </c>
      <c r="Y87" s="28"/>
      <c r="Z87" s="10">
        <v>0</v>
      </c>
      <c r="AA87" s="1"/>
      <c r="AB87" s="1"/>
      <c r="AC87" s="57" t="str">
        <f ca="1">INDIRECT(ADDRESS(SUMPRODUCT(MAX(($A$2:$A87&lt;&gt;"")*(ROW($A$2:$A87)))),COLUMN(A85)))</f>
        <v>Pôle mère</v>
      </c>
      <c r="AD87" s="38"/>
      <c r="AE87" s="39" t="s">
        <v>50</v>
      </c>
      <c r="AF87" s="58">
        <v>155</v>
      </c>
      <c r="AG87" s="58">
        <v>97</v>
      </c>
      <c r="AH87" s="58">
        <v>101</v>
      </c>
      <c r="AI87" s="58">
        <v>134</v>
      </c>
      <c r="AJ87" s="58">
        <v>166</v>
      </c>
      <c r="AK87" s="58">
        <v>127</v>
      </c>
      <c r="AL87" s="58">
        <v>111</v>
      </c>
      <c r="AM87" s="58">
        <v>132</v>
      </c>
      <c r="AN87" s="58">
        <v>142</v>
      </c>
      <c r="AO87" s="58">
        <v>113</v>
      </c>
      <c r="AP87" s="58">
        <v>155</v>
      </c>
      <c r="AQ87" s="58">
        <v>172</v>
      </c>
      <c r="AR87" s="69">
        <v>1605</v>
      </c>
      <c r="AS87" s="61" t="str">
        <f ca="1">INDIRECT(ADDRESS(SUMPRODUCT(MAX(($AD$43:$AD87&lt;&gt;"")*(ROW($AD$43:$AD87)))),COLUMN(AD44)))</f>
        <v>Pôle médecine</v>
      </c>
    </row>
    <row r="88" spans="1:45">
      <c r="A88" s="10"/>
      <c r="B88" s="10" t="s">
        <v>33</v>
      </c>
      <c r="C88" s="33">
        <f t="shared" ca="1" si="14"/>
        <v>31</v>
      </c>
      <c r="D88" s="10">
        <f t="shared" ca="1" si="15"/>
        <v>1.0752688172043012E-2</v>
      </c>
      <c r="E88" s="33">
        <f t="shared" ca="1" si="8"/>
        <v>28</v>
      </c>
      <c r="F88" s="10">
        <f t="shared" ca="1" si="9"/>
        <v>9.7121054457162681E-3</v>
      </c>
      <c r="G88" s="33">
        <f t="shared" ca="1" si="10"/>
        <v>31</v>
      </c>
      <c r="H88" s="10">
        <f t="shared" ca="1" si="11"/>
        <v>1.0752688172043012E-2</v>
      </c>
      <c r="I88" s="33">
        <f t="shared" ca="1" si="12"/>
        <v>30</v>
      </c>
      <c r="J88" s="10">
        <f t="shared" ca="1" si="13"/>
        <v>1.040582726326743E-2</v>
      </c>
      <c r="K88" s="10">
        <v>31</v>
      </c>
      <c r="L88" s="10">
        <v>1.0752688172043012E-2</v>
      </c>
      <c r="M88" s="10">
        <v>30</v>
      </c>
      <c r="N88" s="10">
        <v>9.5816033216224849E-3</v>
      </c>
      <c r="O88" s="10">
        <v>31</v>
      </c>
      <c r="P88" s="10">
        <v>9.9009900990099011E-3</v>
      </c>
      <c r="Q88" s="10"/>
      <c r="R88" s="10">
        <v>0</v>
      </c>
      <c r="S88" s="17"/>
      <c r="T88" s="10">
        <v>0</v>
      </c>
      <c r="U88" s="7"/>
      <c r="V88" s="10">
        <v>0</v>
      </c>
      <c r="W88" s="7"/>
      <c r="X88" s="10">
        <v>0</v>
      </c>
      <c r="Y88" s="28">
        <v>62</v>
      </c>
      <c r="Z88" s="10">
        <v>2.0202020202020204E-2</v>
      </c>
      <c r="AA88" s="1"/>
      <c r="AB88" s="1"/>
      <c r="AC88" s="57" t="str">
        <f ca="1">INDIRECT(ADDRESS(SUMPRODUCT(MAX(($A$2:$A88&lt;&gt;"")*(ROW($A$2:$A88)))),COLUMN(A86)))</f>
        <v>Pôle mère</v>
      </c>
      <c r="AD88" s="38" t="s">
        <v>54</v>
      </c>
      <c r="AE88" s="39"/>
      <c r="AF88" s="58">
        <v>616</v>
      </c>
      <c r="AG88" s="58">
        <v>569.41</v>
      </c>
      <c r="AH88" s="58">
        <v>590</v>
      </c>
      <c r="AI88" s="58">
        <v>558</v>
      </c>
      <c r="AJ88" s="58">
        <v>544</v>
      </c>
      <c r="AK88" s="58">
        <v>721</v>
      </c>
      <c r="AL88" s="58">
        <v>621</v>
      </c>
      <c r="AM88" s="58">
        <v>588</v>
      </c>
      <c r="AN88" s="58">
        <v>583</v>
      </c>
      <c r="AO88" s="58">
        <v>646</v>
      </c>
      <c r="AP88" s="58">
        <v>544</v>
      </c>
      <c r="AQ88" s="58">
        <v>787.93000000000006</v>
      </c>
      <c r="AR88" s="69">
        <v>7368.34</v>
      </c>
      <c r="AS88" s="61" t="str">
        <f ca="1">INDIRECT(ADDRESS(SUMPRODUCT(MAX(($AD$43:$AD88&lt;&gt;"")*(ROW($AD$43:$AD88)))),COLUMN(AD45)))</f>
        <v>Total Pôle médecine</v>
      </c>
    </row>
    <row r="89" spans="1:45">
      <c r="A89" s="11" t="s">
        <v>61</v>
      </c>
      <c r="B89" s="11"/>
      <c r="C89" s="32">
        <f t="shared" ca="1" si="14"/>
        <v>209</v>
      </c>
      <c r="D89" s="14">
        <f t="shared" ca="1" si="15"/>
        <v>7.2493929934096424E-2</v>
      </c>
      <c r="E89" s="32">
        <f t="shared" ca="1" si="8"/>
        <v>287.57</v>
      </c>
      <c r="F89" s="14">
        <f t="shared" ca="1" si="9"/>
        <v>9.9746791536593826E-2</v>
      </c>
      <c r="G89" s="32">
        <f t="shared" ca="1" si="10"/>
        <v>331</v>
      </c>
      <c r="H89" s="14">
        <f t="shared" ca="1" si="11"/>
        <v>0.11481096080471731</v>
      </c>
      <c r="I89" s="32">
        <f t="shared" ca="1" si="12"/>
        <v>311</v>
      </c>
      <c r="J89" s="14">
        <f t="shared" ca="1" si="13"/>
        <v>0.10787374262920568</v>
      </c>
      <c r="K89" s="3">
        <v>276</v>
      </c>
      <c r="L89" s="14">
        <v>9.5733610822060347E-2</v>
      </c>
      <c r="M89" s="3">
        <v>329</v>
      </c>
      <c r="N89" s="14">
        <v>0.10507824976045992</v>
      </c>
      <c r="O89" s="3">
        <v>306</v>
      </c>
      <c r="P89" s="14">
        <v>9.773235388054935E-2</v>
      </c>
      <c r="Q89" s="3">
        <v>288</v>
      </c>
      <c r="R89" s="14">
        <v>9.1983391887575858E-2</v>
      </c>
      <c r="S89" s="17">
        <v>235</v>
      </c>
      <c r="T89" s="14">
        <v>7.6572173346366901E-2</v>
      </c>
      <c r="U89" s="24">
        <v>263</v>
      </c>
      <c r="V89" s="14">
        <v>8.5695666340827634E-2</v>
      </c>
      <c r="W89" s="24">
        <v>193</v>
      </c>
      <c r="X89" s="14">
        <v>6.2886933854675794E-2</v>
      </c>
      <c r="Y89" s="29">
        <v>166</v>
      </c>
      <c r="Z89" s="14">
        <v>5.4089279895731507E-2</v>
      </c>
      <c r="AA89" s="1"/>
      <c r="AB89" s="1"/>
      <c r="AC89" s="57" t="str">
        <f ca="1">INDIRECT(ADDRESS(SUMPRODUCT(MAX(($A$2:$A89&lt;&gt;"")*(ROW($A$2:$A89)))),COLUMN(A87)))</f>
        <v>Total Pôle mère</v>
      </c>
      <c r="AD89" s="38" t="s">
        <v>38</v>
      </c>
      <c r="AE89" s="39" t="s">
        <v>25</v>
      </c>
      <c r="AF89" s="58">
        <v>41</v>
      </c>
      <c r="AG89" s="58">
        <v>62</v>
      </c>
      <c r="AH89" s="58">
        <v>59</v>
      </c>
      <c r="AI89" s="58">
        <v>64</v>
      </c>
      <c r="AJ89" s="58">
        <v>49</v>
      </c>
      <c r="AK89" s="58">
        <v>30</v>
      </c>
      <c r="AL89" s="58">
        <v>4</v>
      </c>
      <c r="AM89" s="58">
        <v>13</v>
      </c>
      <c r="AN89" s="58">
        <v>30</v>
      </c>
      <c r="AO89" s="58">
        <v>31</v>
      </c>
      <c r="AP89" s="58">
        <v>30</v>
      </c>
      <c r="AQ89" s="58">
        <v>31</v>
      </c>
      <c r="AR89" s="69">
        <v>444</v>
      </c>
      <c r="AS89" s="61" t="str">
        <f ca="1">INDIRECT(ADDRESS(SUMPRODUCT(MAX(($AD$43:$AD89&lt;&gt;"")*(ROW($AD$43:$AD89)))),COLUMN(AD46)))</f>
        <v>Pôle médico-technique</v>
      </c>
    </row>
    <row r="90" spans="1:45">
      <c r="A90" s="10" t="s">
        <v>46</v>
      </c>
      <c r="B90" s="10" t="s">
        <v>25</v>
      </c>
      <c r="C90" s="33">
        <f t="shared" ca="1" si="14"/>
        <v>62</v>
      </c>
      <c r="D90" s="10">
        <f t="shared" ca="1" si="15"/>
        <v>1.550387596899225E-2</v>
      </c>
      <c r="E90" s="33">
        <f t="shared" ca="1" si="8"/>
        <v>49</v>
      </c>
      <c r="F90" s="10">
        <f t="shared" ca="1" si="9"/>
        <v>1.2348790322580645E-2</v>
      </c>
      <c r="G90" s="33">
        <f t="shared" ca="1" si="10"/>
        <v>31</v>
      </c>
      <c r="H90" s="10">
        <f t="shared" ca="1" si="11"/>
        <v>7.8125E-3</v>
      </c>
      <c r="I90" s="33">
        <f t="shared" ca="1" si="12"/>
        <v>30</v>
      </c>
      <c r="J90" s="10">
        <f t="shared" ca="1" si="13"/>
        <v>7.5604838709677422E-3</v>
      </c>
      <c r="K90" s="10">
        <v>15</v>
      </c>
      <c r="L90" s="10">
        <v>3.7802419354838711E-3</v>
      </c>
      <c r="M90" s="10"/>
      <c r="N90" s="10">
        <v>0</v>
      </c>
      <c r="O90" s="10"/>
      <c r="P90" s="10">
        <v>0</v>
      </c>
      <c r="Q90" s="10"/>
      <c r="R90" s="10">
        <v>0</v>
      </c>
      <c r="S90" s="10"/>
      <c r="T90" s="10">
        <v>0</v>
      </c>
      <c r="U90" s="7"/>
      <c r="V90" s="10">
        <v>0</v>
      </c>
      <c r="W90" s="7">
        <v>43</v>
      </c>
      <c r="X90" s="10">
        <v>1.1559139784946236E-2</v>
      </c>
      <c r="Y90" s="28">
        <v>31</v>
      </c>
      <c r="Z90" s="10">
        <v>8.3333333333333332E-3</v>
      </c>
      <c r="AA90" s="1"/>
      <c r="AB90" s="1"/>
      <c r="AC90" s="57" t="str">
        <f ca="1">INDIRECT(ADDRESS(SUMPRODUCT(MAX(($A$2:$A90&lt;&gt;"")*(ROW($A$2:$A90)))),COLUMN(A88)))</f>
        <v>Pôle enfant</v>
      </c>
      <c r="AD90" s="38"/>
      <c r="AE90" s="39" t="s">
        <v>27</v>
      </c>
      <c r="AF90" s="58">
        <v>14</v>
      </c>
      <c r="AG90" s="58">
        <v>13</v>
      </c>
      <c r="AH90" s="58">
        <v>6</v>
      </c>
      <c r="AI90" s="58">
        <v>14</v>
      </c>
      <c r="AJ90" s="58">
        <v>4</v>
      </c>
      <c r="AK90" s="58">
        <v>8</v>
      </c>
      <c r="AL90" s="58">
        <v>9</v>
      </c>
      <c r="AM90" s="58">
        <v>3</v>
      </c>
      <c r="AN90" s="58">
        <v>8</v>
      </c>
      <c r="AO90" s="58">
        <v>5</v>
      </c>
      <c r="AP90" s="58">
        <v>5</v>
      </c>
      <c r="AQ90" s="58">
        <v>122.04</v>
      </c>
      <c r="AR90" s="69">
        <v>211.04000000000002</v>
      </c>
      <c r="AS90" s="61" t="str">
        <f ca="1">INDIRECT(ADDRESS(SUMPRODUCT(MAX(($AD$43:$AD90&lt;&gt;"")*(ROW($AD$43:$AD90)))),COLUMN(AD47)))</f>
        <v>Pôle médico-technique</v>
      </c>
    </row>
    <row r="91" spans="1:45">
      <c r="A91" s="10"/>
      <c r="B91" s="10" t="s">
        <v>27</v>
      </c>
      <c r="C91" s="33">
        <f t="shared" ca="1" si="14"/>
        <v>4</v>
      </c>
      <c r="D91" s="10">
        <f t="shared" ca="1" si="15"/>
        <v>1.000250062515629E-3</v>
      </c>
      <c r="E91" s="33">
        <f t="shared" ca="1" si="8"/>
        <v>12</v>
      </c>
      <c r="F91" s="10">
        <f t="shared" ca="1" si="9"/>
        <v>3.0241935483870967E-3</v>
      </c>
      <c r="G91" s="33">
        <f t="shared" ca="1" si="10"/>
        <v>0</v>
      </c>
      <c r="H91" s="10">
        <f t="shared" ca="1" si="11"/>
        <v>0</v>
      </c>
      <c r="I91" s="33">
        <f t="shared" ca="1" si="12"/>
        <v>3</v>
      </c>
      <c r="J91" s="10">
        <f t="shared" ca="1" si="13"/>
        <v>7.5604838709677417E-4</v>
      </c>
      <c r="K91" s="10">
        <v>3</v>
      </c>
      <c r="L91" s="10">
        <v>7.5604838709677417E-4</v>
      </c>
      <c r="M91" s="10"/>
      <c r="N91" s="10">
        <v>0</v>
      </c>
      <c r="O91" s="10"/>
      <c r="P91" s="10">
        <v>0</v>
      </c>
      <c r="Q91" s="10">
        <v>3</v>
      </c>
      <c r="R91" s="10">
        <v>8.0645161290322581E-4</v>
      </c>
      <c r="S91" s="10">
        <v>3</v>
      </c>
      <c r="T91" s="10">
        <v>8.0645161290322591E-4</v>
      </c>
      <c r="U91" s="7">
        <v>1</v>
      </c>
      <c r="V91" s="10">
        <v>2.6659557451346307E-4</v>
      </c>
      <c r="W91" s="7"/>
      <c r="X91" s="10">
        <v>0</v>
      </c>
      <c r="Y91" s="28">
        <v>40</v>
      </c>
      <c r="Z91" s="10">
        <v>1.0752688172043012E-2</v>
      </c>
      <c r="AA91" s="1"/>
      <c r="AB91" s="1"/>
      <c r="AC91" s="57" t="str">
        <f ca="1">INDIRECT(ADDRESS(SUMPRODUCT(MAX(($A$2:$A91&lt;&gt;"")*(ROW($A$2:$A91)))),COLUMN(A89)))</f>
        <v>Pôle enfant</v>
      </c>
      <c r="AD91" s="38"/>
      <c r="AE91" s="39" t="s">
        <v>28</v>
      </c>
      <c r="AF91" s="58">
        <v>124</v>
      </c>
      <c r="AG91" s="58">
        <v>62</v>
      </c>
      <c r="AH91" s="58">
        <v>74</v>
      </c>
      <c r="AI91" s="58">
        <v>124</v>
      </c>
      <c r="AJ91" s="58">
        <v>120</v>
      </c>
      <c r="AK91" s="58">
        <v>120</v>
      </c>
      <c r="AL91" s="58">
        <v>124</v>
      </c>
      <c r="AM91" s="58">
        <v>124</v>
      </c>
      <c r="AN91" s="58">
        <v>120</v>
      </c>
      <c r="AO91" s="58">
        <v>124</v>
      </c>
      <c r="AP91" s="58">
        <v>93</v>
      </c>
      <c r="AQ91" s="58">
        <v>62</v>
      </c>
      <c r="AR91" s="69">
        <v>1271</v>
      </c>
      <c r="AS91" s="61" t="str">
        <f ca="1">INDIRECT(ADDRESS(SUMPRODUCT(MAX(($AD$43:$AD91&lt;&gt;"")*(ROW($AD$43:$AD91)))),COLUMN(AD48)))</f>
        <v>Pôle médico-technique</v>
      </c>
    </row>
    <row r="92" spans="1:45">
      <c r="A92" s="10"/>
      <c r="B92" s="10" t="s">
        <v>28</v>
      </c>
      <c r="C92" s="33">
        <f t="shared" ca="1" si="14"/>
        <v>28</v>
      </c>
      <c r="D92" s="10">
        <f t="shared" ca="1" si="15"/>
        <v>7.0017504376094029E-3</v>
      </c>
      <c r="E92" s="33">
        <f t="shared" ca="1" si="8"/>
        <v>0</v>
      </c>
      <c r="F92" s="10">
        <f t="shared" ca="1" si="9"/>
        <v>0</v>
      </c>
      <c r="G92" s="33">
        <f t="shared" ca="1" si="10"/>
        <v>0</v>
      </c>
      <c r="H92" s="10">
        <f t="shared" ca="1" si="11"/>
        <v>0</v>
      </c>
      <c r="I92" s="33">
        <f t="shared" ca="1" si="12"/>
        <v>0</v>
      </c>
      <c r="J92" s="10">
        <f t="shared" ca="1" si="13"/>
        <v>0</v>
      </c>
      <c r="K92" s="10"/>
      <c r="L92" s="10">
        <v>0</v>
      </c>
      <c r="M92" s="10"/>
      <c r="N92" s="10">
        <v>0</v>
      </c>
      <c r="O92" s="10"/>
      <c r="P92" s="10">
        <v>0</v>
      </c>
      <c r="Q92" s="10"/>
      <c r="R92" s="10">
        <v>0</v>
      </c>
      <c r="S92" s="10"/>
      <c r="T92" s="10">
        <v>0</v>
      </c>
      <c r="U92" s="7"/>
      <c r="V92" s="10">
        <v>0</v>
      </c>
      <c r="W92" s="7"/>
      <c r="X92" s="10">
        <v>0</v>
      </c>
      <c r="Y92" s="28">
        <v>31</v>
      </c>
      <c r="Z92" s="10">
        <v>8.3333333333333332E-3</v>
      </c>
      <c r="AA92" s="1"/>
      <c r="AB92" s="1"/>
      <c r="AC92" s="57" t="str">
        <f ca="1">INDIRECT(ADDRESS(SUMPRODUCT(MAX(($A$2:$A92&lt;&gt;"")*(ROW($A$2:$A92)))),COLUMN(A90)))</f>
        <v>Pôle enfant</v>
      </c>
      <c r="AD92" s="38"/>
      <c r="AE92" s="39" t="s">
        <v>30</v>
      </c>
      <c r="AF92" s="58">
        <v>135</v>
      </c>
      <c r="AG92" s="58">
        <v>108</v>
      </c>
      <c r="AH92" s="58">
        <v>113</v>
      </c>
      <c r="AI92" s="58">
        <v>110</v>
      </c>
      <c r="AJ92" s="58">
        <v>146</v>
      </c>
      <c r="AK92" s="58">
        <v>116</v>
      </c>
      <c r="AL92" s="58">
        <v>163</v>
      </c>
      <c r="AM92" s="58">
        <v>90</v>
      </c>
      <c r="AN92" s="58">
        <v>53</v>
      </c>
      <c r="AO92" s="58">
        <v>121</v>
      </c>
      <c r="AP92" s="58">
        <v>126</v>
      </c>
      <c r="AQ92" s="58">
        <v>224</v>
      </c>
      <c r="AR92" s="69">
        <v>1505</v>
      </c>
      <c r="AS92" s="61" t="str">
        <f ca="1">INDIRECT(ADDRESS(SUMPRODUCT(MAX(($AD$43:$AD92&lt;&gt;"")*(ROW($AD$43:$AD92)))),COLUMN(AD49)))</f>
        <v>Pôle médico-technique</v>
      </c>
    </row>
    <row r="93" spans="1:45">
      <c r="A93" s="10"/>
      <c r="B93" s="10" t="s">
        <v>30</v>
      </c>
      <c r="C93" s="33">
        <f t="shared" ca="1" si="14"/>
        <v>248</v>
      </c>
      <c r="D93" s="10">
        <f t="shared" ca="1" si="15"/>
        <v>6.2015503875968998E-2</v>
      </c>
      <c r="E93" s="33">
        <f t="shared" ca="1" si="8"/>
        <v>191</v>
      </c>
      <c r="F93" s="10">
        <f t="shared" ca="1" si="9"/>
        <v>4.8135080645161289E-2</v>
      </c>
      <c r="G93" s="33">
        <f t="shared" ca="1" si="10"/>
        <v>249</v>
      </c>
      <c r="H93" s="10">
        <f t="shared" ca="1" si="11"/>
        <v>6.2752016129032265E-2</v>
      </c>
      <c r="I93" s="33">
        <f t="shared" ca="1" si="12"/>
        <v>213</v>
      </c>
      <c r="J93" s="10">
        <f t="shared" ca="1" si="13"/>
        <v>5.3679435483870969E-2</v>
      </c>
      <c r="K93" s="10">
        <v>381</v>
      </c>
      <c r="L93" s="10">
        <v>9.6018145161290328E-2</v>
      </c>
      <c r="M93" s="10">
        <v>344</v>
      </c>
      <c r="N93" s="10">
        <v>9.2473118279569888E-2</v>
      </c>
      <c r="O93" s="10">
        <v>292</v>
      </c>
      <c r="P93" s="10">
        <v>7.8494623655913975E-2</v>
      </c>
      <c r="Q93" s="10">
        <v>320</v>
      </c>
      <c r="R93" s="10">
        <v>8.6021505376344093E-2</v>
      </c>
      <c r="S93" s="10">
        <v>359</v>
      </c>
      <c r="T93" s="10">
        <v>9.6505376344086027E-2</v>
      </c>
      <c r="U93" s="7">
        <v>312</v>
      </c>
      <c r="V93" s="10">
        <v>8.3177819248200474E-2</v>
      </c>
      <c r="W93" s="7">
        <v>192</v>
      </c>
      <c r="X93" s="10">
        <v>5.1612903225806445E-2</v>
      </c>
      <c r="Y93" s="28">
        <v>152</v>
      </c>
      <c r="Z93" s="10">
        <v>4.0860215053763443E-2</v>
      </c>
      <c r="AA93" s="1"/>
      <c r="AB93" s="1"/>
      <c r="AC93" s="57" t="str">
        <f ca="1">INDIRECT(ADDRESS(SUMPRODUCT(MAX(($A$2:$A93&lt;&gt;"")*(ROW($A$2:$A93)))),COLUMN(A91)))</f>
        <v>Pôle enfant</v>
      </c>
      <c r="AD93" s="38"/>
      <c r="AE93" s="39" t="s">
        <v>50</v>
      </c>
      <c r="AF93" s="58">
        <v>74</v>
      </c>
      <c r="AG93" s="58">
        <v>52</v>
      </c>
      <c r="AH93" s="58">
        <v>28</v>
      </c>
      <c r="AI93" s="58">
        <v>49</v>
      </c>
      <c r="AJ93" s="58">
        <v>58</v>
      </c>
      <c r="AK93" s="58">
        <v>124</v>
      </c>
      <c r="AL93" s="58">
        <v>150</v>
      </c>
      <c r="AM93" s="58">
        <v>147</v>
      </c>
      <c r="AN93" s="58">
        <v>151</v>
      </c>
      <c r="AO93" s="58">
        <v>82</v>
      </c>
      <c r="AP93" s="58">
        <v>60</v>
      </c>
      <c r="AQ93" s="58">
        <v>57</v>
      </c>
      <c r="AR93" s="69">
        <v>1032</v>
      </c>
      <c r="AS93" s="61" t="str">
        <f ca="1">INDIRECT(ADDRESS(SUMPRODUCT(MAX(($AD$43:$AD93&lt;&gt;"")*(ROW($AD$43:$AD93)))),COLUMN(AD50)))</f>
        <v>Pôle médico-technique</v>
      </c>
    </row>
    <row r="94" spans="1:45">
      <c r="A94" s="10"/>
      <c r="B94" s="76" t="s">
        <v>50</v>
      </c>
      <c r="C94" s="33">
        <f t="shared" ca="1" si="14"/>
        <v>220</v>
      </c>
      <c r="D94" s="10">
        <f t="shared" ca="1" si="15"/>
        <v>5.5013753438359597E-2</v>
      </c>
      <c r="E94" s="33">
        <f t="shared" ca="1" si="8"/>
        <v>242</v>
      </c>
      <c r="F94" s="10">
        <f t="shared" ca="1" si="9"/>
        <v>6.0987903225806453E-2</v>
      </c>
      <c r="G94" s="33">
        <f t="shared" ca="1" si="10"/>
        <v>231</v>
      </c>
      <c r="H94" s="10">
        <f t="shared" ca="1" si="11"/>
        <v>5.821572580645161E-2</v>
      </c>
      <c r="I94" s="33">
        <f t="shared" ca="1" si="12"/>
        <v>179</v>
      </c>
      <c r="J94" s="10">
        <f t="shared" ca="1" si="13"/>
        <v>4.5110887096774195E-2</v>
      </c>
      <c r="K94" s="10">
        <v>108</v>
      </c>
      <c r="L94" s="10">
        <v>2.7217741935483871E-2</v>
      </c>
      <c r="M94" s="10">
        <v>97</v>
      </c>
      <c r="N94" s="10">
        <v>2.6075268817204299E-2</v>
      </c>
      <c r="O94" s="10">
        <v>143</v>
      </c>
      <c r="P94" s="10">
        <v>3.8440860215053767E-2</v>
      </c>
      <c r="Q94" s="10">
        <v>141</v>
      </c>
      <c r="R94" s="10">
        <v>3.7903225806451613E-2</v>
      </c>
      <c r="S94" s="10">
        <v>147</v>
      </c>
      <c r="T94" s="10">
        <v>3.9516129032258068E-2</v>
      </c>
      <c r="U94" s="7">
        <v>169</v>
      </c>
      <c r="V94" s="10">
        <v>4.5054652092775253E-2</v>
      </c>
      <c r="W94" s="7">
        <v>122</v>
      </c>
      <c r="X94" s="10">
        <v>3.2795698924731179E-2</v>
      </c>
      <c r="Y94" s="28">
        <v>31</v>
      </c>
      <c r="Z94" s="10">
        <v>8.3333333333333332E-3</v>
      </c>
      <c r="AA94" s="1"/>
      <c r="AB94" s="1"/>
      <c r="AC94" s="57" t="str">
        <f ca="1">INDIRECT(ADDRESS(SUMPRODUCT(MAX(($A$2:$A94&lt;&gt;"")*(ROW($A$2:$A94)))),COLUMN(A92)))</f>
        <v>Pôle enfant</v>
      </c>
      <c r="AD94" s="38" t="s">
        <v>55</v>
      </c>
      <c r="AE94" s="39"/>
      <c r="AF94" s="58">
        <v>388</v>
      </c>
      <c r="AG94" s="58">
        <v>297</v>
      </c>
      <c r="AH94" s="58">
        <v>280</v>
      </c>
      <c r="AI94" s="58">
        <v>361</v>
      </c>
      <c r="AJ94" s="58">
        <v>377</v>
      </c>
      <c r="AK94" s="58">
        <v>398</v>
      </c>
      <c r="AL94" s="58">
        <v>450</v>
      </c>
      <c r="AM94" s="58">
        <v>377</v>
      </c>
      <c r="AN94" s="58">
        <v>362</v>
      </c>
      <c r="AO94" s="58">
        <v>363</v>
      </c>
      <c r="AP94" s="58">
        <v>314</v>
      </c>
      <c r="AQ94" s="58">
        <v>496.04</v>
      </c>
      <c r="AR94" s="69">
        <v>4463.04</v>
      </c>
      <c r="AS94" s="61" t="str">
        <f ca="1">INDIRECT(ADDRESS(SUMPRODUCT(MAX(($AD$43:$AD94&lt;&gt;"")*(ROW($AD$43:$AD94)))),COLUMN(AD51)))</f>
        <v>Total Pôle médico-technique</v>
      </c>
    </row>
    <row r="95" spans="1:45">
      <c r="A95" s="10"/>
      <c r="B95" s="10" t="s">
        <v>33</v>
      </c>
      <c r="C95" s="33">
        <f t="shared" ca="1" si="14"/>
        <v>0</v>
      </c>
      <c r="D95" s="10">
        <f t="shared" ca="1" si="15"/>
        <v>0</v>
      </c>
      <c r="E95" s="33">
        <f t="shared" ca="1" si="8"/>
        <v>0</v>
      </c>
      <c r="F95" s="10">
        <f t="shared" ca="1" si="9"/>
        <v>0</v>
      </c>
      <c r="G95" s="33">
        <f t="shared" ca="1" si="10"/>
        <v>0</v>
      </c>
      <c r="H95" s="10">
        <f t="shared" ca="1" si="11"/>
        <v>0</v>
      </c>
      <c r="I95" s="33">
        <f t="shared" ca="1" si="12"/>
        <v>0</v>
      </c>
      <c r="J95" s="10">
        <f t="shared" ca="1" si="13"/>
        <v>0</v>
      </c>
      <c r="K95" s="10"/>
      <c r="L95" s="10"/>
      <c r="M95" s="10"/>
      <c r="N95" s="10"/>
      <c r="O95" s="10"/>
      <c r="P95" s="10"/>
      <c r="Q95" s="10"/>
      <c r="R95" s="10"/>
      <c r="S95" s="10"/>
      <c r="T95" s="10"/>
      <c r="U95" s="7">
        <v>7</v>
      </c>
      <c r="V95" s="10">
        <v>1.8661690215942414E-3</v>
      </c>
      <c r="W95" s="7">
        <v>30</v>
      </c>
      <c r="X95" s="10">
        <v>8.0645161290322578E-3</v>
      </c>
      <c r="Y95" s="28">
        <v>167</v>
      </c>
      <c r="Z95" s="10">
        <v>4.4892473118279569E-2</v>
      </c>
      <c r="AA95" s="1"/>
      <c r="AB95" s="1"/>
      <c r="AC95" s="57" t="str">
        <f ca="1">INDIRECT(ADDRESS(SUMPRODUCT(MAX(($A$2:$A95&lt;&gt;"")*(ROW($A$2:$A95)))),COLUMN(A93)))</f>
        <v>Pôle enfant</v>
      </c>
      <c r="AD95" s="38" t="s">
        <v>39</v>
      </c>
      <c r="AE95" s="39" t="s">
        <v>25</v>
      </c>
      <c r="AF95" s="58">
        <v>2</v>
      </c>
      <c r="AG95" s="58"/>
      <c r="AH95" s="58"/>
      <c r="AI95" s="58"/>
      <c r="AJ95" s="58"/>
      <c r="AK95" s="58">
        <v>2</v>
      </c>
      <c r="AL95" s="58"/>
      <c r="AM95" s="58"/>
      <c r="AN95" s="58"/>
      <c r="AO95" s="58">
        <v>10</v>
      </c>
      <c r="AP95" s="58"/>
      <c r="AQ95" s="58"/>
      <c r="AR95" s="69">
        <v>14</v>
      </c>
      <c r="AS95" s="61" t="str">
        <f ca="1">INDIRECT(ADDRESS(SUMPRODUCT(MAX(($AD$43:$AD95&lt;&gt;"")*(ROW($AD$43:$AD95)))),COLUMN(AD52)))</f>
        <v>Pôle psychiatrie</v>
      </c>
    </row>
    <row r="96" spans="1:45" ht="15.75" thickBot="1">
      <c r="A96" s="11" t="s">
        <v>62</v>
      </c>
      <c r="B96" s="11"/>
      <c r="C96" s="34">
        <f t="shared" ca="1" si="14"/>
        <v>562</v>
      </c>
      <c r="D96" s="19">
        <f t="shared" ca="1" si="15"/>
        <v>0.14053513378344587</v>
      </c>
      <c r="E96" s="34">
        <f t="shared" ca="1" si="8"/>
        <v>494</v>
      </c>
      <c r="F96" s="19">
        <f t="shared" ca="1" si="9"/>
        <v>0.12449596774193548</v>
      </c>
      <c r="G96" s="34">
        <f t="shared" ca="1" si="10"/>
        <v>511</v>
      </c>
      <c r="H96" s="19">
        <f t="shared" ca="1" si="11"/>
        <v>0.12878024193548387</v>
      </c>
      <c r="I96" s="34">
        <f t="shared" ca="1" si="12"/>
        <v>425</v>
      </c>
      <c r="J96" s="19">
        <f t="shared" ca="1" si="13"/>
        <v>0.10710685483870967</v>
      </c>
      <c r="K96" s="13">
        <v>507</v>
      </c>
      <c r="L96" s="19">
        <v>0.12777217741935484</v>
      </c>
      <c r="M96" s="13">
        <v>441</v>
      </c>
      <c r="N96" s="19">
        <v>0.11854838709677419</v>
      </c>
      <c r="O96" s="13">
        <v>435</v>
      </c>
      <c r="P96" s="19">
        <v>0.11693548387096774</v>
      </c>
      <c r="Q96" s="13">
        <v>464</v>
      </c>
      <c r="R96" s="19">
        <v>0.12473118279569892</v>
      </c>
      <c r="S96" s="18">
        <v>509</v>
      </c>
      <c r="T96" s="19">
        <v>0.13682795698924732</v>
      </c>
      <c r="U96" s="8">
        <v>489</v>
      </c>
      <c r="V96" s="19">
        <v>0.13036523593708343</v>
      </c>
      <c r="W96" s="8">
        <v>387</v>
      </c>
      <c r="X96" s="19">
        <v>0.10403225806451612</v>
      </c>
      <c r="Y96" s="30">
        <v>452</v>
      </c>
      <c r="Z96" s="19">
        <v>0.12150537634408602</v>
      </c>
      <c r="AA96" s="1"/>
      <c r="AB96" s="1"/>
      <c r="AC96" s="57" t="str">
        <f ca="1">INDIRECT(ADDRESS(SUMPRODUCT(MAX(($A$2:$A96&lt;&gt;"")*(ROW($A$2:$A96)))),COLUMN(A94)))</f>
        <v>Total Pôle enfant</v>
      </c>
      <c r="AD96" s="38"/>
      <c r="AE96" s="39" t="s">
        <v>27</v>
      </c>
      <c r="AF96" s="58">
        <v>17</v>
      </c>
      <c r="AG96" s="58">
        <v>5</v>
      </c>
      <c r="AH96" s="58">
        <v>3.87</v>
      </c>
      <c r="AI96" s="58">
        <v>5</v>
      </c>
      <c r="AJ96" s="58">
        <v>8</v>
      </c>
      <c r="AK96" s="58">
        <v>26</v>
      </c>
      <c r="AL96" s="58">
        <v>4</v>
      </c>
      <c r="AM96" s="58">
        <v>10</v>
      </c>
      <c r="AN96" s="58">
        <v>8</v>
      </c>
      <c r="AO96" s="58">
        <v>1</v>
      </c>
      <c r="AP96" s="58">
        <v>14</v>
      </c>
      <c r="AQ96" s="58">
        <v>95.05</v>
      </c>
      <c r="AR96" s="69">
        <v>196.92000000000002</v>
      </c>
      <c r="AS96" s="61" t="str">
        <f ca="1">INDIRECT(ADDRESS(SUMPRODUCT(MAX(($AD$43:$AD96&lt;&gt;"")*(ROW($AD$43:$AD96)))),COLUMN(AD53)))</f>
        <v>Pôle psychiatrie</v>
      </c>
    </row>
    <row r="97" spans="1:45" ht="27.75" thickTop="1" thickBot="1">
      <c r="A97" s="70" t="s">
        <v>26</v>
      </c>
      <c r="B97" s="70"/>
      <c r="C97" s="72">
        <f t="shared" ca="1" si="14"/>
        <v>4828.57</v>
      </c>
      <c r="D97" s="71">
        <f t="shared" ca="1" si="15"/>
        <v>9.3605963089330016E-2</v>
      </c>
      <c r="E97" s="72">
        <f t="shared" ca="1" si="8"/>
        <v>4877.6799999999994</v>
      </c>
      <c r="F97" s="71">
        <f t="shared" ca="1" si="9"/>
        <v>9.4558002481389569E-2</v>
      </c>
      <c r="G97" s="72">
        <f t="shared" ca="1" si="10"/>
        <v>5226.8899999999994</v>
      </c>
      <c r="H97" s="71">
        <f t="shared" ca="1" si="11"/>
        <v>0.1013277372828784</v>
      </c>
      <c r="I97" s="72">
        <f t="shared" ca="1" si="12"/>
        <v>4931</v>
      </c>
      <c r="J97" s="71">
        <f t="shared" ca="1" si="13"/>
        <v>9.5476900437594395E-2</v>
      </c>
      <c r="K97" s="21">
        <v>5131</v>
      </c>
      <c r="L97" s="20">
        <v>9.9528640428297094E-2</v>
      </c>
      <c r="M97" s="21">
        <v>5210</v>
      </c>
      <c r="N97" s="20">
        <v>0.10069773285142736</v>
      </c>
      <c r="O97" s="21">
        <v>4966</v>
      </c>
      <c r="P97" s="20">
        <v>9.5637939335580166E-2</v>
      </c>
      <c r="Q97" s="21">
        <v>4752</v>
      </c>
      <c r="R97" s="20">
        <v>9.1244239631336405E-2</v>
      </c>
      <c r="S97" s="22">
        <v>4577.09</v>
      </c>
      <c r="T97" s="20">
        <v>8.8148098218584506E-2</v>
      </c>
      <c r="U97" s="6">
        <v>5091</v>
      </c>
      <c r="V97" s="20">
        <v>9.822117610742398E-2</v>
      </c>
      <c r="W97" s="6">
        <v>4558</v>
      </c>
      <c r="X97" s="20">
        <v>8.7623514937137145E-2</v>
      </c>
      <c r="Y97" s="31">
        <v>5557.71</v>
      </c>
      <c r="Z97" s="20">
        <v>0.10684205467338229</v>
      </c>
      <c r="AA97" s="1"/>
      <c r="AB97" s="1"/>
      <c r="AC97" s="57" t="str">
        <f ca="1">INDIRECT(ADDRESS(SUMPRODUCT(MAX(($A$2:$A97&lt;&gt;"")*(ROW($A$2:$A97)))),COLUMN(A95)))</f>
        <v>Total général</v>
      </c>
      <c r="AD97" s="38"/>
      <c r="AE97" s="39" t="s">
        <v>28</v>
      </c>
      <c r="AF97" s="58">
        <v>39</v>
      </c>
      <c r="AG97" s="58">
        <v>62</v>
      </c>
      <c r="AH97" s="58">
        <v>56</v>
      </c>
      <c r="AI97" s="58">
        <v>62</v>
      </c>
      <c r="AJ97" s="58">
        <v>60</v>
      </c>
      <c r="AK97" s="58">
        <v>30</v>
      </c>
      <c r="AL97" s="58">
        <v>31</v>
      </c>
      <c r="AM97" s="58">
        <v>31</v>
      </c>
      <c r="AN97" s="58">
        <v>30</v>
      </c>
      <c r="AO97" s="58">
        <v>31</v>
      </c>
      <c r="AP97" s="58">
        <v>30</v>
      </c>
      <c r="AQ97" s="58">
        <v>31</v>
      </c>
      <c r="AR97" s="69">
        <v>493</v>
      </c>
      <c r="AS97" s="61" t="str">
        <f ca="1">INDIRECT(ADDRESS(SUMPRODUCT(MAX(($AD$43:$AD97&lt;&gt;"")*(ROW($AD$43:$AD97)))),COLUMN(AD54)))</f>
        <v>Pôle psychiatrie</v>
      </c>
    </row>
    <row r="98" spans="1:45" ht="15.75" thickTop="1">
      <c r="A98" s="1"/>
      <c r="B98" s="78" t="s">
        <v>66</v>
      </c>
      <c r="C98" s="79">
        <f ca="1">SUM(C3:C96)/2</f>
        <v>4828.5700000000015</v>
      </c>
      <c r="D98" s="79"/>
      <c r="E98" s="79">
        <f ca="1">SUM(E3:E96)/2</f>
        <v>4877.6799999999994</v>
      </c>
      <c r="F98" s="79"/>
      <c r="G98" s="79">
        <f ca="1">SUM(G3:G96)/2</f>
        <v>5226.8900000000003</v>
      </c>
      <c r="H98" s="79"/>
      <c r="I98" s="80">
        <f ca="1">SUM(I3:I96)/2</f>
        <v>4931</v>
      </c>
      <c r="J98" s="79"/>
      <c r="K98" s="1"/>
      <c r="L98" s="1"/>
      <c r="M98" s="1"/>
      <c r="N98" s="1"/>
      <c r="O98" s="1"/>
      <c r="P98" s="1"/>
      <c r="Q98" s="1"/>
      <c r="R98" s="1"/>
      <c r="S98" s="6"/>
      <c r="T98" s="1"/>
      <c r="U98" s="1"/>
      <c r="V98" s="1"/>
      <c r="W98" s="1"/>
      <c r="X98" s="1"/>
      <c r="Y98" s="1"/>
      <c r="Z98" s="1"/>
      <c r="AA98" s="1"/>
      <c r="AB98" s="1"/>
      <c r="AC98" s="59"/>
      <c r="AD98" s="38"/>
      <c r="AE98" s="39" t="s">
        <v>30</v>
      </c>
      <c r="AF98" s="58">
        <v>201</v>
      </c>
      <c r="AG98" s="58">
        <v>126</v>
      </c>
      <c r="AH98" s="58">
        <v>171</v>
      </c>
      <c r="AI98" s="58">
        <v>174</v>
      </c>
      <c r="AJ98" s="58">
        <v>198</v>
      </c>
      <c r="AK98" s="58">
        <v>179</v>
      </c>
      <c r="AL98" s="58">
        <v>146</v>
      </c>
      <c r="AM98" s="58">
        <v>126</v>
      </c>
      <c r="AN98" s="58">
        <v>170</v>
      </c>
      <c r="AO98" s="58">
        <v>241</v>
      </c>
      <c r="AP98" s="58">
        <v>204</v>
      </c>
      <c r="AQ98" s="58">
        <v>103</v>
      </c>
      <c r="AR98" s="69">
        <v>2039</v>
      </c>
      <c r="AS98" s="61" t="str">
        <f ca="1">INDIRECT(ADDRESS(SUMPRODUCT(MAX(($AD$43:$AD98&lt;&gt;"")*(ROW($AD$43:$AD98)))),COLUMN(AD55)))</f>
        <v>Pôle psychiatrie</v>
      </c>
    </row>
    <row r="99" spans="1:45">
      <c r="A99" s="1"/>
      <c r="B99" s="77"/>
      <c r="C99" s="1"/>
      <c r="D99" s="81"/>
      <c r="E99" s="1"/>
      <c r="F99" s="81"/>
      <c r="G99" s="1"/>
      <c r="H99" s="81"/>
      <c r="I99" s="1"/>
      <c r="J99" s="81"/>
      <c r="K99" s="1"/>
      <c r="L99" s="1"/>
      <c r="M99" s="1"/>
      <c r="N99" s="1"/>
      <c r="O99" s="1"/>
      <c r="P99" s="1"/>
      <c r="Q99" s="1"/>
      <c r="R99" s="1"/>
      <c r="S99" s="7"/>
      <c r="T99" s="1"/>
      <c r="U99" s="1"/>
      <c r="V99" s="1"/>
      <c r="W99" s="1"/>
      <c r="X99" s="1"/>
      <c r="Y99" s="1"/>
      <c r="Z99" s="1"/>
      <c r="AA99" s="1"/>
      <c r="AB99" s="1"/>
      <c r="AC99" s="59"/>
      <c r="AD99" s="38"/>
      <c r="AE99" s="39" t="s">
        <v>50</v>
      </c>
      <c r="AF99" s="58">
        <v>109</v>
      </c>
      <c r="AG99" s="58">
        <v>124</v>
      </c>
      <c r="AH99" s="58">
        <v>89</v>
      </c>
      <c r="AI99" s="58">
        <v>93</v>
      </c>
      <c r="AJ99" s="58">
        <v>107</v>
      </c>
      <c r="AK99" s="58">
        <v>74</v>
      </c>
      <c r="AL99" s="58">
        <v>62</v>
      </c>
      <c r="AM99" s="58">
        <v>42</v>
      </c>
      <c r="AN99" s="58">
        <v>5</v>
      </c>
      <c r="AO99" s="58">
        <v>31</v>
      </c>
      <c r="AP99" s="58">
        <v>30</v>
      </c>
      <c r="AQ99" s="58">
        <v>31</v>
      </c>
      <c r="AR99" s="69">
        <v>797</v>
      </c>
      <c r="AS99" s="61" t="str">
        <f ca="1">INDIRECT(ADDRESS(SUMPRODUCT(MAX(($AD$43:$AD99&lt;&gt;"")*(ROW($AD$43:$AD99)))),COLUMN(AD56)))</f>
        <v>Pôle psychiatrie</v>
      </c>
    </row>
    <row r="100" spans="1:45">
      <c r="A100" s="1"/>
      <c r="B100" s="1"/>
      <c r="C100" s="1"/>
      <c r="D100" s="1"/>
      <c r="E100" s="1"/>
      <c r="F100" s="1"/>
      <c r="G100" s="1"/>
      <c r="H100" s="1"/>
      <c r="I100" s="1"/>
      <c r="J100" s="1"/>
      <c r="K100" s="1"/>
      <c r="L100" s="1"/>
      <c r="M100" s="1"/>
      <c r="N100" s="1"/>
      <c r="O100" s="1"/>
      <c r="P100" s="1"/>
      <c r="Q100" s="1"/>
      <c r="R100" s="1"/>
      <c r="S100" s="7"/>
      <c r="T100" s="1"/>
      <c r="U100" s="1"/>
      <c r="V100" s="1"/>
      <c r="W100" s="1"/>
      <c r="X100" s="1"/>
      <c r="Y100" s="1"/>
      <c r="Z100" s="1"/>
      <c r="AA100" s="1"/>
      <c r="AB100" s="1"/>
      <c r="AC100" s="59"/>
      <c r="AD100" s="38" t="s">
        <v>56</v>
      </c>
      <c r="AE100" s="39"/>
      <c r="AF100" s="58">
        <v>368</v>
      </c>
      <c r="AG100" s="58">
        <v>317</v>
      </c>
      <c r="AH100" s="58">
        <v>319.87</v>
      </c>
      <c r="AI100" s="58">
        <v>334</v>
      </c>
      <c r="AJ100" s="58">
        <v>373</v>
      </c>
      <c r="AK100" s="58">
        <v>311</v>
      </c>
      <c r="AL100" s="58">
        <v>243</v>
      </c>
      <c r="AM100" s="58">
        <v>209</v>
      </c>
      <c r="AN100" s="58">
        <v>213</v>
      </c>
      <c r="AO100" s="58">
        <v>314</v>
      </c>
      <c r="AP100" s="58">
        <v>278</v>
      </c>
      <c r="AQ100" s="58">
        <v>260.05</v>
      </c>
      <c r="AR100" s="69">
        <v>3539.92</v>
      </c>
      <c r="AS100" s="61" t="str">
        <f ca="1">INDIRECT(ADDRESS(SUMPRODUCT(MAX(($AD$43:$AD100&lt;&gt;"")*(ROW($AD$43:$AD100)))),COLUMN(AD57)))</f>
        <v>Total Pôle psychiatrie</v>
      </c>
    </row>
    <row r="101" spans="1:45" ht="15.75" thickBot="1">
      <c r="A101" s="1"/>
      <c r="B101" s="1"/>
      <c r="C101" s="1"/>
      <c r="D101" s="1"/>
      <c r="E101" s="1"/>
      <c r="F101" s="1"/>
      <c r="G101" s="1"/>
      <c r="H101" s="1"/>
      <c r="I101" s="1"/>
      <c r="J101" s="1"/>
      <c r="K101" s="1"/>
      <c r="L101" s="1"/>
      <c r="M101" s="1"/>
      <c r="N101" s="1"/>
      <c r="O101" s="1"/>
      <c r="P101" s="1"/>
      <c r="Q101" s="1"/>
      <c r="R101" s="1"/>
      <c r="S101" s="8"/>
      <c r="T101" s="1"/>
      <c r="U101" s="1"/>
      <c r="V101" s="1"/>
      <c r="W101" s="1"/>
      <c r="X101" s="1"/>
      <c r="Y101" s="1"/>
      <c r="Z101" s="1"/>
      <c r="AA101" s="1"/>
      <c r="AB101" s="1"/>
      <c r="AC101" s="59"/>
      <c r="AD101" s="38" t="s">
        <v>40</v>
      </c>
      <c r="AE101" s="39" t="s">
        <v>25</v>
      </c>
      <c r="AF101" s="58"/>
      <c r="AG101" s="58"/>
      <c r="AH101" s="58"/>
      <c r="AI101" s="58">
        <v>5</v>
      </c>
      <c r="AJ101" s="58"/>
      <c r="AK101" s="58"/>
      <c r="AL101" s="58"/>
      <c r="AM101" s="58"/>
      <c r="AN101" s="58"/>
      <c r="AO101" s="58">
        <v>24</v>
      </c>
      <c r="AP101" s="58">
        <v>3</v>
      </c>
      <c r="AQ101" s="58"/>
      <c r="AR101" s="69">
        <v>32</v>
      </c>
      <c r="AS101" s="61" t="str">
        <f ca="1">INDIRECT(ADDRESS(SUMPRODUCT(MAX(($AD$43:$AD101&lt;&gt;"")*(ROW($AD$43:$AD101)))),COLUMN(AD58)))</f>
        <v>Pôle technique</v>
      </c>
    </row>
    <row r="102" spans="1:45" ht="15.75" thickTop="1">
      <c r="A102" s="1"/>
      <c r="B102" s="1"/>
      <c r="C102" s="1"/>
      <c r="D102" s="1"/>
      <c r="E102" s="1"/>
      <c r="F102" s="1"/>
      <c r="G102" s="1"/>
      <c r="H102" s="1"/>
      <c r="I102" s="1"/>
      <c r="J102" s="1"/>
      <c r="K102" s="1"/>
      <c r="L102" s="1"/>
      <c r="M102" s="1"/>
      <c r="N102" s="1"/>
      <c r="O102" s="1"/>
      <c r="P102" s="1"/>
      <c r="Q102" s="1"/>
      <c r="R102" s="1"/>
      <c r="S102" s="6"/>
      <c r="T102" s="1"/>
      <c r="U102" s="1"/>
      <c r="V102" s="1"/>
      <c r="W102" s="1"/>
      <c r="X102" s="1"/>
      <c r="Y102" s="1"/>
      <c r="Z102" s="1"/>
      <c r="AA102" s="1"/>
      <c r="AB102" s="1"/>
      <c r="AC102" s="59"/>
      <c r="AD102" s="38"/>
      <c r="AE102" s="39" t="s">
        <v>27</v>
      </c>
      <c r="AF102" s="58">
        <v>16</v>
      </c>
      <c r="AG102" s="58">
        <v>2.81</v>
      </c>
      <c r="AH102" s="58">
        <v>4.04</v>
      </c>
      <c r="AI102" s="58">
        <v>18.810000000000002</v>
      </c>
      <c r="AJ102" s="58">
        <v>10</v>
      </c>
      <c r="AK102" s="58">
        <v>11</v>
      </c>
      <c r="AL102" s="58"/>
      <c r="AM102" s="58"/>
      <c r="AN102" s="58">
        <v>1</v>
      </c>
      <c r="AO102" s="58"/>
      <c r="AP102" s="58">
        <v>3</v>
      </c>
      <c r="AQ102" s="58">
        <v>63.629999999999995</v>
      </c>
      <c r="AR102" s="69">
        <v>130.29</v>
      </c>
      <c r="AS102" s="61" t="str">
        <f ca="1">INDIRECT(ADDRESS(SUMPRODUCT(MAX(($AD$43:$AD102&lt;&gt;"")*(ROW($AD$43:$AD102)))),COLUMN(AD59)))</f>
        <v>Pôle technique</v>
      </c>
    </row>
    <row r="103" spans="1:4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59"/>
      <c r="AD103" s="38"/>
      <c r="AE103" s="39" t="s">
        <v>28</v>
      </c>
      <c r="AF103" s="58">
        <v>4</v>
      </c>
      <c r="AG103" s="58"/>
      <c r="AH103" s="58"/>
      <c r="AI103" s="58"/>
      <c r="AJ103" s="58"/>
      <c r="AK103" s="58">
        <v>30</v>
      </c>
      <c r="AL103" s="58">
        <v>31</v>
      </c>
      <c r="AM103" s="58">
        <v>31</v>
      </c>
      <c r="AN103" s="58">
        <v>30</v>
      </c>
      <c r="AO103" s="58">
        <v>31</v>
      </c>
      <c r="AP103" s="58">
        <v>30</v>
      </c>
      <c r="AQ103" s="58">
        <v>31</v>
      </c>
      <c r="AR103" s="69">
        <v>218</v>
      </c>
      <c r="AS103" s="61" t="str">
        <f ca="1">INDIRECT(ADDRESS(SUMPRODUCT(MAX(($AD$43:$AD103&lt;&gt;"")*(ROW($AD$43:$AD103)))),COLUMN(AD60)))</f>
        <v>Pôle technique</v>
      </c>
    </row>
    <row r="104" spans="1:4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59"/>
      <c r="AD104" s="38"/>
      <c r="AE104" s="39" t="s">
        <v>30</v>
      </c>
      <c r="AF104" s="58">
        <v>10</v>
      </c>
      <c r="AG104" s="58">
        <v>4</v>
      </c>
      <c r="AH104" s="58">
        <v>17</v>
      </c>
      <c r="AI104" s="58">
        <v>28</v>
      </c>
      <c r="AJ104" s="58">
        <v>8</v>
      </c>
      <c r="AK104" s="58">
        <v>12</v>
      </c>
      <c r="AL104" s="58"/>
      <c r="AM104" s="58"/>
      <c r="AN104" s="58"/>
      <c r="AO104" s="58"/>
      <c r="AP104" s="58">
        <v>29</v>
      </c>
      <c r="AQ104" s="58">
        <v>55</v>
      </c>
      <c r="AR104" s="69">
        <v>163</v>
      </c>
      <c r="AS104" s="61" t="str">
        <f ca="1">INDIRECT(ADDRESS(SUMPRODUCT(MAX(($AD$43:$AD104&lt;&gt;"")*(ROW($AD$43:$AD104)))),COLUMN(AD61)))</f>
        <v>Pôle technique</v>
      </c>
    </row>
    <row r="105" spans="1:4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59"/>
      <c r="AD105" s="38"/>
      <c r="AE105" s="39" t="s">
        <v>50</v>
      </c>
      <c r="AF105" s="58">
        <v>36</v>
      </c>
      <c r="AG105" s="58"/>
      <c r="AH105" s="58">
        <v>3</v>
      </c>
      <c r="AI105" s="58">
        <v>31</v>
      </c>
      <c r="AJ105" s="58">
        <v>30</v>
      </c>
      <c r="AK105" s="58">
        <v>23</v>
      </c>
      <c r="AL105" s="58"/>
      <c r="AM105" s="58"/>
      <c r="AN105" s="58"/>
      <c r="AO105" s="58"/>
      <c r="AP105" s="58"/>
      <c r="AQ105" s="58">
        <v>22</v>
      </c>
      <c r="AR105" s="69">
        <v>145</v>
      </c>
      <c r="AS105" s="61" t="str">
        <f ca="1">INDIRECT(ADDRESS(SUMPRODUCT(MAX(($AD$43:$AD105&lt;&gt;"")*(ROW($AD$43:$AD105)))),COLUMN(AD62)))</f>
        <v>Pôle technique</v>
      </c>
    </row>
    <row r="106" spans="1:4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59"/>
      <c r="AD106" s="38" t="s">
        <v>57</v>
      </c>
      <c r="AE106" s="39"/>
      <c r="AF106" s="58">
        <v>66</v>
      </c>
      <c r="AG106" s="58">
        <v>6.8100000000000005</v>
      </c>
      <c r="AH106" s="58">
        <v>24.04</v>
      </c>
      <c r="AI106" s="58">
        <v>82.81</v>
      </c>
      <c r="AJ106" s="58">
        <v>48</v>
      </c>
      <c r="AK106" s="58">
        <v>76</v>
      </c>
      <c r="AL106" s="58">
        <v>31</v>
      </c>
      <c r="AM106" s="58">
        <v>31</v>
      </c>
      <c r="AN106" s="58">
        <v>31</v>
      </c>
      <c r="AO106" s="58">
        <v>55</v>
      </c>
      <c r="AP106" s="58">
        <v>65</v>
      </c>
      <c r="AQ106" s="58">
        <v>171.63</v>
      </c>
      <c r="AR106" s="69">
        <v>688.29</v>
      </c>
      <c r="AS106" s="61" t="str">
        <f ca="1">INDIRECT(ADDRESS(SUMPRODUCT(MAX(($AD$43:$AD106&lt;&gt;"")*(ROW($AD$43:$AD106)))),COLUMN(AD63)))</f>
        <v>Total Pôle technique</v>
      </c>
    </row>
    <row r="107" spans="1:4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59"/>
      <c r="AD107" s="38" t="s">
        <v>41</v>
      </c>
      <c r="AE107" s="39" t="s">
        <v>25</v>
      </c>
      <c r="AF107" s="58">
        <v>35</v>
      </c>
      <c r="AG107" s="58">
        <v>113</v>
      </c>
      <c r="AH107" s="58">
        <v>97</v>
      </c>
      <c r="AI107" s="58">
        <v>76</v>
      </c>
      <c r="AJ107" s="58">
        <v>60</v>
      </c>
      <c r="AK107" s="58">
        <v>36</v>
      </c>
      <c r="AL107" s="58"/>
      <c r="AM107" s="58"/>
      <c r="AN107" s="58"/>
      <c r="AO107" s="58"/>
      <c r="AP107" s="58">
        <v>28</v>
      </c>
      <c r="AQ107" s="58">
        <v>37</v>
      </c>
      <c r="AR107" s="69">
        <v>482</v>
      </c>
      <c r="AS107" s="61" t="str">
        <f ca="1">INDIRECT(ADDRESS(SUMPRODUCT(MAX(($AD$43:$AD107&lt;&gt;"")*(ROW($AD$43:$AD107)))),COLUMN(AD64)))</f>
        <v>Pôle urgences</v>
      </c>
    </row>
    <row r="108" spans="1:4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59"/>
      <c r="AD108" s="38"/>
      <c r="AE108" s="39" t="s">
        <v>27</v>
      </c>
      <c r="AF108" s="58">
        <v>4</v>
      </c>
      <c r="AG108" s="58">
        <v>6.8599999999999994</v>
      </c>
      <c r="AH108" s="58">
        <v>1</v>
      </c>
      <c r="AI108" s="58">
        <v>9</v>
      </c>
      <c r="AJ108" s="58">
        <v>7</v>
      </c>
      <c r="AK108" s="58">
        <v>7</v>
      </c>
      <c r="AL108" s="58">
        <v>1</v>
      </c>
      <c r="AM108" s="58">
        <v>16</v>
      </c>
      <c r="AN108" s="58">
        <v>7</v>
      </c>
      <c r="AO108" s="58"/>
      <c r="AP108" s="58">
        <v>5</v>
      </c>
      <c r="AQ108" s="58">
        <v>61.870000000000005</v>
      </c>
      <c r="AR108" s="69">
        <v>125.73</v>
      </c>
      <c r="AS108" s="61" t="str">
        <f ca="1">INDIRECT(ADDRESS(SUMPRODUCT(MAX(($AD$43:$AD108&lt;&gt;"")*(ROW($AD$43:$AD108)))),COLUMN(AD65)))</f>
        <v>Pôle urgences</v>
      </c>
    </row>
    <row r="109" spans="1:4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59"/>
      <c r="AD109" s="38"/>
      <c r="AE109" s="39" t="s">
        <v>28</v>
      </c>
      <c r="AF109" s="58">
        <v>93</v>
      </c>
      <c r="AG109" s="58">
        <v>83</v>
      </c>
      <c r="AH109" s="58">
        <v>84</v>
      </c>
      <c r="AI109" s="58">
        <v>93</v>
      </c>
      <c r="AJ109" s="58">
        <v>90</v>
      </c>
      <c r="AK109" s="58">
        <v>75</v>
      </c>
      <c r="AL109" s="58">
        <v>62</v>
      </c>
      <c r="AM109" s="58">
        <v>62</v>
      </c>
      <c r="AN109" s="58">
        <v>60</v>
      </c>
      <c r="AO109" s="58">
        <v>62</v>
      </c>
      <c r="AP109" s="58">
        <v>30</v>
      </c>
      <c r="AQ109" s="58">
        <v>31</v>
      </c>
      <c r="AR109" s="69">
        <v>825</v>
      </c>
      <c r="AS109" s="61" t="str">
        <f ca="1">INDIRECT(ADDRESS(SUMPRODUCT(MAX(($AD$43:$AD109&lt;&gt;"")*(ROW($AD$43:$AD109)))),COLUMN(AD66)))</f>
        <v>Pôle urgences</v>
      </c>
    </row>
    <row r="110" spans="1:4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59"/>
      <c r="AD110" s="38"/>
      <c r="AE110" s="39" t="s">
        <v>30</v>
      </c>
      <c r="AF110" s="58">
        <v>162</v>
      </c>
      <c r="AG110" s="58">
        <v>272</v>
      </c>
      <c r="AH110" s="58">
        <v>355</v>
      </c>
      <c r="AI110" s="58">
        <v>176</v>
      </c>
      <c r="AJ110" s="58">
        <v>153</v>
      </c>
      <c r="AK110" s="58">
        <v>134</v>
      </c>
      <c r="AL110" s="58">
        <v>126</v>
      </c>
      <c r="AM110" s="58">
        <v>107</v>
      </c>
      <c r="AN110" s="58">
        <v>81</v>
      </c>
      <c r="AO110" s="58">
        <v>138</v>
      </c>
      <c r="AP110" s="58">
        <v>180</v>
      </c>
      <c r="AQ110" s="58">
        <v>210</v>
      </c>
      <c r="AR110" s="69">
        <v>2094</v>
      </c>
      <c r="AS110" s="61" t="str">
        <f ca="1">INDIRECT(ADDRESS(SUMPRODUCT(MAX(($AD$43:$AD110&lt;&gt;"")*(ROW($AD$43:$AD110)))),COLUMN(AD67)))</f>
        <v>Pôle urgences</v>
      </c>
    </row>
    <row r="111" spans="1:4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59"/>
      <c r="AD111" s="38"/>
      <c r="AE111" s="39" t="s">
        <v>33</v>
      </c>
      <c r="AF111" s="58"/>
      <c r="AG111" s="58"/>
      <c r="AH111" s="58"/>
      <c r="AI111" s="58"/>
      <c r="AJ111" s="58"/>
      <c r="AK111" s="58">
        <v>15</v>
      </c>
      <c r="AL111" s="58">
        <v>31</v>
      </c>
      <c r="AM111" s="58">
        <v>31</v>
      </c>
      <c r="AN111" s="58">
        <v>30</v>
      </c>
      <c r="AO111" s="58"/>
      <c r="AP111" s="58"/>
      <c r="AQ111" s="58"/>
      <c r="AR111" s="69">
        <v>107</v>
      </c>
      <c r="AS111" s="61" t="str">
        <f ca="1">INDIRECT(ADDRESS(SUMPRODUCT(MAX(($AD$43:$AD111&lt;&gt;"")*(ROW($AD$43:$AD111)))),COLUMN(AD68)))</f>
        <v>Pôle urgences</v>
      </c>
    </row>
    <row r="112" spans="1:4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59"/>
      <c r="AD112" s="38"/>
      <c r="AE112" s="39" t="s">
        <v>50</v>
      </c>
      <c r="AF112" s="58">
        <v>27</v>
      </c>
      <c r="AG112" s="58"/>
      <c r="AH112" s="58"/>
      <c r="AI112" s="58">
        <v>14</v>
      </c>
      <c r="AJ112" s="58"/>
      <c r="AK112" s="58">
        <v>44</v>
      </c>
      <c r="AL112" s="58">
        <v>58</v>
      </c>
      <c r="AM112" s="58">
        <v>106</v>
      </c>
      <c r="AN112" s="58">
        <v>131</v>
      </c>
      <c r="AO112" s="58">
        <v>124</v>
      </c>
      <c r="AP112" s="58">
        <v>73</v>
      </c>
      <c r="AQ112" s="58">
        <v>36</v>
      </c>
      <c r="AR112" s="69">
        <v>613</v>
      </c>
      <c r="AS112" s="61" t="str">
        <f ca="1">INDIRECT(ADDRESS(SUMPRODUCT(MAX(($AD$43:$AD112&lt;&gt;"")*(ROW($AD$43:$AD112)))),COLUMN(AD69)))</f>
        <v>Pôle urgences</v>
      </c>
    </row>
    <row r="113" spans="29:45">
      <c r="AC113" s="59"/>
      <c r="AD113" s="38" t="s">
        <v>58</v>
      </c>
      <c r="AE113" s="39"/>
      <c r="AF113" s="58">
        <v>321</v>
      </c>
      <c r="AG113" s="58">
        <v>474.86</v>
      </c>
      <c r="AH113" s="58">
        <v>537</v>
      </c>
      <c r="AI113" s="58">
        <v>368</v>
      </c>
      <c r="AJ113" s="58">
        <v>310</v>
      </c>
      <c r="AK113" s="58">
        <v>311</v>
      </c>
      <c r="AL113" s="58">
        <v>278</v>
      </c>
      <c r="AM113" s="58">
        <v>322</v>
      </c>
      <c r="AN113" s="58">
        <v>309</v>
      </c>
      <c r="AO113" s="58">
        <v>324</v>
      </c>
      <c r="AP113" s="58">
        <v>316</v>
      </c>
      <c r="AQ113" s="58">
        <v>375.87</v>
      </c>
      <c r="AR113" s="69">
        <v>4246.7299999999996</v>
      </c>
      <c r="AS113" s="61" t="str">
        <f ca="1">INDIRECT(ADDRESS(SUMPRODUCT(MAX(($AD$43:$AD113&lt;&gt;"")*(ROW($AD$43:$AD113)))),COLUMN(AD70)))</f>
        <v>Total Pôle urgences</v>
      </c>
    </row>
    <row r="114" spans="29:45">
      <c r="AC114" s="59"/>
      <c r="AD114" s="38" t="s">
        <v>42</v>
      </c>
      <c r="AE114" s="39" t="s">
        <v>25</v>
      </c>
      <c r="AF114" s="58">
        <v>18</v>
      </c>
      <c r="AG114" s="58"/>
      <c r="AH114" s="58"/>
      <c r="AI114" s="58">
        <v>26</v>
      </c>
      <c r="AJ114" s="58">
        <v>15</v>
      </c>
      <c r="AK114" s="58">
        <v>15</v>
      </c>
      <c r="AL114" s="58">
        <v>20</v>
      </c>
      <c r="AM114" s="58"/>
      <c r="AN114" s="58"/>
      <c r="AO114" s="58">
        <v>15</v>
      </c>
      <c r="AP114" s="58">
        <v>30</v>
      </c>
      <c r="AQ114" s="58">
        <v>31</v>
      </c>
      <c r="AR114" s="69">
        <v>170</v>
      </c>
      <c r="AS114" s="61" t="str">
        <f ca="1">INDIRECT(ADDRESS(SUMPRODUCT(MAX(($AD$43:$AD114&lt;&gt;"")*(ROW($AD$43:$AD114)))),COLUMN(AD71)))</f>
        <v>SSR Adultes</v>
      </c>
    </row>
    <row r="115" spans="29:45">
      <c r="AC115" s="59"/>
      <c r="AD115" s="38"/>
      <c r="AE115" s="39" t="s">
        <v>27</v>
      </c>
      <c r="AF115" s="58">
        <v>4</v>
      </c>
      <c r="AG115" s="58">
        <v>10.27</v>
      </c>
      <c r="AH115" s="58">
        <v>5</v>
      </c>
      <c r="AI115" s="58">
        <v>29.09</v>
      </c>
      <c r="AJ115" s="58">
        <v>12</v>
      </c>
      <c r="AK115" s="58">
        <v>13</v>
      </c>
      <c r="AL115" s="58">
        <v>2</v>
      </c>
      <c r="AM115" s="58">
        <v>6</v>
      </c>
      <c r="AN115" s="58">
        <v>1</v>
      </c>
      <c r="AO115" s="58">
        <v>3</v>
      </c>
      <c r="AP115" s="58">
        <v>2</v>
      </c>
      <c r="AQ115" s="58">
        <v>34.83</v>
      </c>
      <c r="AR115" s="69">
        <v>122.19</v>
      </c>
      <c r="AS115" s="61" t="str">
        <f ca="1">INDIRECT(ADDRESS(SUMPRODUCT(MAX(($AD$43:$AD115&lt;&gt;"")*(ROW($AD$43:$AD115)))),COLUMN(AD72)))</f>
        <v>SSR Adultes</v>
      </c>
    </row>
    <row r="116" spans="29:45">
      <c r="AC116" s="59"/>
      <c r="AD116" s="38"/>
      <c r="AE116" s="39" t="s">
        <v>28</v>
      </c>
      <c r="AF116" s="58">
        <v>31</v>
      </c>
      <c r="AG116" s="58">
        <v>31</v>
      </c>
      <c r="AH116" s="58">
        <v>28</v>
      </c>
      <c r="AI116" s="58">
        <v>31</v>
      </c>
      <c r="AJ116" s="58">
        <v>30</v>
      </c>
      <c r="AK116" s="58">
        <v>30</v>
      </c>
      <c r="AL116" s="58">
        <v>31</v>
      </c>
      <c r="AM116" s="58">
        <v>31</v>
      </c>
      <c r="AN116" s="58"/>
      <c r="AO116" s="58"/>
      <c r="AP116" s="58"/>
      <c r="AQ116" s="58"/>
      <c r="AR116" s="69">
        <v>243</v>
      </c>
      <c r="AS116" s="61" t="str">
        <f ca="1">INDIRECT(ADDRESS(SUMPRODUCT(MAX(($AD$43:$AD116&lt;&gt;"")*(ROW($AD$43:$AD116)))),COLUMN(AD73)))</f>
        <v>SSR Adultes</v>
      </c>
    </row>
    <row r="117" spans="29:45">
      <c r="AC117" s="59"/>
      <c r="AD117" s="38"/>
      <c r="AE117" s="39" t="s">
        <v>30</v>
      </c>
      <c r="AF117" s="58">
        <v>38</v>
      </c>
      <c r="AG117" s="58">
        <v>29</v>
      </c>
      <c r="AH117" s="58">
        <v>7</v>
      </c>
      <c r="AI117" s="58">
        <v>66</v>
      </c>
      <c r="AJ117" s="58">
        <v>63</v>
      </c>
      <c r="AK117" s="58">
        <v>36</v>
      </c>
      <c r="AL117" s="58">
        <v>70</v>
      </c>
      <c r="AM117" s="58">
        <v>89</v>
      </c>
      <c r="AN117" s="58">
        <v>116</v>
      </c>
      <c r="AO117" s="58">
        <v>60</v>
      </c>
      <c r="AP117" s="58">
        <v>59</v>
      </c>
      <c r="AQ117" s="58">
        <v>90</v>
      </c>
      <c r="AR117" s="69">
        <v>723</v>
      </c>
      <c r="AS117" s="61" t="str">
        <f ca="1">INDIRECT(ADDRESS(SUMPRODUCT(MAX(($AD$43:$AD117&lt;&gt;"")*(ROW($AD$43:$AD117)))),COLUMN(AD74)))</f>
        <v>SSR Adultes</v>
      </c>
    </row>
    <row r="118" spans="29:45">
      <c r="AC118" s="59"/>
      <c r="AD118" s="38"/>
      <c r="AE118" s="39" t="s">
        <v>50</v>
      </c>
      <c r="AF118" s="58">
        <v>48</v>
      </c>
      <c r="AG118" s="58">
        <v>31</v>
      </c>
      <c r="AH118" s="58">
        <v>14</v>
      </c>
      <c r="AI118" s="58">
        <v>31</v>
      </c>
      <c r="AJ118" s="58">
        <v>43</v>
      </c>
      <c r="AK118" s="58">
        <v>30</v>
      </c>
      <c r="AL118" s="58">
        <v>31</v>
      </c>
      <c r="AM118" s="58">
        <v>23</v>
      </c>
      <c r="AN118" s="58"/>
      <c r="AO118" s="58"/>
      <c r="AP118" s="58"/>
      <c r="AQ118" s="58"/>
      <c r="AR118" s="69">
        <v>251</v>
      </c>
      <c r="AS118" s="61" t="str">
        <f ca="1">INDIRECT(ADDRESS(SUMPRODUCT(MAX(($AD$43:$AD118&lt;&gt;"")*(ROW($AD$43:$AD118)))),COLUMN(AD75)))</f>
        <v>SSR Adultes</v>
      </c>
    </row>
    <row r="119" spans="29:45">
      <c r="AC119" s="59"/>
      <c r="AD119" s="38" t="s">
        <v>59</v>
      </c>
      <c r="AE119" s="39"/>
      <c r="AF119" s="58">
        <v>139</v>
      </c>
      <c r="AG119" s="58">
        <v>101.27</v>
      </c>
      <c r="AH119" s="58">
        <v>54</v>
      </c>
      <c r="AI119" s="58">
        <v>183.09</v>
      </c>
      <c r="AJ119" s="58">
        <v>163</v>
      </c>
      <c r="AK119" s="58">
        <v>124</v>
      </c>
      <c r="AL119" s="58">
        <v>154</v>
      </c>
      <c r="AM119" s="58">
        <v>149</v>
      </c>
      <c r="AN119" s="58">
        <v>117</v>
      </c>
      <c r="AO119" s="58">
        <v>78</v>
      </c>
      <c r="AP119" s="58">
        <v>91</v>
      </c>
      <c r="AQ119" s="58">
        <v>155.82999999999998</v>
      </c>
      <c r="AR119" s="69">
        <v>1509.19</v>
      </c>
      <c r="AS119" s="61" t="str">
        <f ca="1">INDIRECT(ADDRESS(SUMPRODUCT(MAX(($AD$43:$AD119&lt;&gt;"")*(ROW($AD$43:$AD119)))),COLUMN(AD76)))</f>
        <v>Total SSR Adultes</v>
      </c>
    </row>
    <row r="120" spans="29:45">
      <c r="AC120" s="59"/>
      <c r="AD120" s="38" t="s">
        <v>44</v>
      </c>
      <c r="AE120" s="39" t="s">
        <v>25</v>
      </c>
      <c r="AF120" s="58">
        <v>31</v>
      </c>
      <c r="AG120" s="58">
        <v>31</v>
      </c>
      <c r="AH120" s="58">
        <v>28</v>
      </c>
      <c r="AI120" s="58">
        <v>31</v>
      </c>
      <c r="AJ120" s="58">
        <v>30</v>
      </c>
      <c r="AK120" s="58">
        <v>30</v>
      </c>
      <c r="AL120" s="58">
        <v>51</v>
      </c>
      <c r="AM120" s="58">
        <v>31</v>
      </c>
      <c r="AN120" s="58">
        <v>35</v>
      </c>
      <c r="AO120" s="58">
        <v>62</v>
      </c>
      <c r="AP120" s="58">
        <v>41</v>
      </c>
      <c r="AQ120" s="58">
        <v>31</v>
      </c>
      <c r="AR120" s="69">
        <v>432</v>
      </c>
      <c r="AS120" s="61" t="str">
        <f ca="1">INDIRECT(ADDRESS(SUMPRODUCT(MAX(($AD$43:$AD120&lt;&gt;"")*(ROW($AD$43:$AD120)))),COLUMN(AD77)))</f>
        <v>Unité Centrale de Production</v>
      </c>
    </row>
    <row r="121" spans="29:45">
      <c r="AC121" s="59"/>
      <c r="AD121" s="38"/>
      <c r="AE121" s="39" t="s">
        <v>27</v>
      </c>
      <c r="AF121" s="58">
        <v>1</v>
      </c>
      <c r="AG121" s="58"/>
      <c r="AH121" s="58"/>
      <c r="AI121" s="58">
        <v>3</v>
      </c>
      <c r="AJ121" s="58">
        <v>3</v>
      </c>
      <c r="AK121" s="58"/>
      <c r="AL121" s="58">
        <v>3</v>
      </c>
      <c r="AM121" s="58">
        <v>1</v>
      </c>
      <c r="AN121" s="58">
        <v>5</v>
      </c>
      <c r="AO121" s="58"/>
      <c r="AP121" s="58"/>
      <c r="AQ121" s="58">
        <v>51</v>
      </c>
      <c r="AR121" s="69">
        <v>67</v>
      </c>
      <c r="AS121" s="61" t="str">
        <f ca="1">INDIRECT(ADDRESS(SUMPRODUCT(MAX(($AD$43:$AD121&lt;&gt;"")*(ROW($AD$43:$AD121)))),COLUMN(AD78)))</f>
        <v>Unité Centrale de Production</v>
      </c>
    </row>
    <row r="122" spans="29:45">
      <c r="AC122" s="59"/>
      <c r="AD122" s="38"/>
      <c r="AE122" s="39" t="s">
        <v>28</v>
      </c>
      <c r="AF122" s="58">
        <v>93</v>
      </c>
      <c r="AG122" s="58">
        <v>62</v>
      </c>
      <c r="AH122" s="58">
        <v>56</v>
      </c>
      <c r="AI122" s="58">
        <v>62</v>
      </c>
      <c r="AJ122" s="58">
        <v>86</v>
      </c>
      <c r="AK122" s="58">
        <v>90</v>
      </c>
      <c r="AL122" s="58">
        <v>93</v>
      </c>
      <c r="AM122" s="58">
        <v>93</v>
      </c>
      <c r="AN122" s="58">
        <v>90</v>
      </c>
      <c r="AO122" s="58">
        <v>93</v>
      </c>
      <c r="AP122" s="58">
        <v>90</v>
      </c>
      <c r="AQ122" s="58">
        <v>93</v>
      </c>
      <c r="AR122" s="69">
        <v>1001</v>
      </c>
      <c r="AS122" s="61" t="str">
        <f ca="1">INDIRECT(ADDRESS(SUMPRODUCT(MAX(($AD$43:$AD122&lt;&gt;"")*(ROW($AD$43:$AD122)))),COLUMN(AD79)))</f>
        <v>Unité Centrale de Production</v>
      </c>
    </row>
    <row r="123" spans="29:45">
      <c r="AC123" s="59"/>
      <c r="AD123" s="38"/>
      <c r="AE123" s="39" t="s">
        <v>30</v>
      </c>
      <c r="AF123" s="58">
        <v>69</v>
      </c>
      <c r="AG123" s="58">
        <v>54</v>
      </c>
      <c r="AH123" s="58">
        <v>66</v>
      </c>
      <c r="AI123" s="58">
        <v>62</v>
      </c>
      <c r="AJ123" s="58">
        <v>34</v>
      </c>
      <c r="AK123" s="58">
        <v>15</v>
      </c>
      <c r="AL123" s="58">
        <v>17</v>
      </c>
      <c r="AM123" s="58"/>
      <c r="AN123" s="58"/>
      <c r="AO123" s="58">
        <v>21</v>
      </c>
      <c r="AP123" s="58">
        <v>48</v>
      </c>
      <c r="AQ123" s="58">
        <v>25</v>
      </c>
      <c r="AR123" s="69">
        <v>411</v>
      </c>
      <c r="AS123" s="61" t="str">
        <f ca="1">INDIRECT(ADDRESS(SUMPRODUCT(MAX(($AD$43:$AD123&lt;&gt;"")*(ROW($AD$43:$AD123)))),COLUMN(AD80)))</f>
        <v>Unité Centrale de Production</v>
      </c>
    </row>
    <row r="124" spans="29:45">
      <c r="AC124" s="59"/>
      <c r="AD124" s="38" t="s">
        <v>60</v>
      </c>
      <c r="AE124" s="39"/>
      <c r="AF124" s="58">
        <v>194</v>
      </c>
      <c r="AG124" s="58">
        <v>147</v>
      </c>
      <c r="AH124" s="58">
        <v>150</v>
      </c>
      <c r="AI124" s="58">
        <v>158</v>
      </c>
      <c r="AJ124" s="58">
        <v>153</v>
      </c>
      <c r="AK124" s="58">
        <v>135</v>
      </c>
      <c r="AL124" s="58">
        <v>164</v>
      </c>
      <c r="AM124" s="58">
        <v>125</v>
      </c>
      <c r="AN124" s="58">
        <v>130</v>
      </c>
      <c r="AO124" s="58">
        <v>176</v>
      </c>
      <c r="AP124" s="58">
        <v>179</v>
      </c>
      <c r="AQ124" s="58">
        <v>200</v>
      </c>
      <c r="AR124" s="69">
        <v>1911</v>
      </c>
      <c r="AS124" s="61" t="str">
        <f ca="1">INDIRECT(ADDRESS(SUMPRODUCT(MAX(($AD$43:$AD124&lt;&gt;"")*(ROW($AD$43:$AD124)))),COLUMN(AD81)))</f>
        <v>Total Unité Centrale de Production</v>
      </c>
    </row>
    <row r="125" spans="29:45">
      <c r="AC125" s="59"/>
      <c r="AD125" s="38" t="s">
        <v>45</v>
      </c>
      <c r="AE125" s="39" t="s">
        <v>25</v>
      </c>
      <c r="AF125" s="58"/>
      <c r="AG125" s="58"/>
      <c r="AH125" s="58"/>
      <c r="AI125" s="58">
        <v>1</v>
      </c>
      <c r="AJ125" s="58"/>
      <c r="AK125" s="58"/>
      <c r="AL125" s="58"/>
      <c r="AM125" s="58">
        <v>11</v>
      </c>
      <c r="AN125" s="58">
        <v>2</v>
      </c>
      <c r="AO125" s="58"/>
      <c r="AP125" s="58"/>
      <c r="AQ125" s="58"/>
      <c r="AR125" s="69">
        <v>14</v>
      </c>
      <c r="AS125" s="61" t="str">
        <f ca="1">INDIRECT(ADDRESS(SUMPRODUCT(MAX(($AD$43:$AD125&lt;&gt;"")*(ROW($AD$43:$AD125)))),COLUMN(AD82)))</f>
        <v>Pôle mère</v>
      </c>
    </row>
    <row r="126" spans="29:45">
      <c r="AC126" s="59"/>
      <c r="AD126" s="38"/>
      <c r="AE126" s="39" t="s">
        <v>27</v>
      </c>
      <c r="AF126" s="58">
        <v>7</v>
      </c>
      <c r="AG126" s="58">
        <v>1</v>
      </c>
      <c r="AH126" s="58">
        <v>2.57</v>
      </c>
      <c r="AI126" s="58">
        <v>4</v>
      </c>
      <c r="AJ126" s="58">
        <v>3</v>
      </c>
      <c r="AK126" s="58">
        <v>3</v>
      </c>
      <c r="AL126" s="58">
        <v>2</v>
      </c>
      <c r="AM126" s="58"/>
      <c r="AN126" s="58">
        <v>6</v>
      </c>
      <c r="AO126" s="58">
        <v>10</v>
      </c>
      <c r="AP126" s="58">
        <v>3</v>
      </c>
      <c r="AQ126" s="58">
        <v>24</v>
      </c>
      <c r="AR126" s="69">
        <v>65.569999999999993</v>
      </c>
      <c r="AS126" s="61" t="str">
        <f ca="1">INDIRECT(ADDRESS(SUMPRODUCT(MAX(($AD$43:$AD126&lt;&gt;"")*(ROW($AD$43:$AD126)))),COLUMN(AD83)))</f>
        <v>Pôle mère</v>
      </c>
    </row>
    <row r="127" spans="29:45">
      <c r="AC127" s="59"/>
      <c r="AD127" s="38"/>
      <c r="AE127" s="39" t="s">
        <v>30</v>
      </c>
      <c r="AF127" s="58">
        <v>61</v>
      </c>
      <c r="AG127" s="58">
        <v>83</v>
      </c>
      <c r="AH127" s="58">
        <v>159</v>
      </c>
      <c r="AI127" s="58">
        <v>151</v>
      </c>
      <c r="AJ127" s="58">
        <v>101</v>
      </c>
      <c r="AK127" s="58">
        <v>109</v>
      </c>
      <c r="AL127" s="58">
        <v>92</v>
      </c>
      <c r="AM127" s="58">
        <v>98</v>
      </c>
      <c r="AN127" s="58">
        <v>49</v>
      </c>
      <c r="AO127" s="58">
        <v>149</v>
      </c>
      <c r="AP127" s="58">
        <v>115</v>
      </c>
      <c r="AQ127" s="58">
        <v>80</v>
      </c>
      <c r="AR127" s="69">
        <v>1247</v>
      </c>
      <c r="AS127" s="61" t="str">
        <f ca="1">INDIRECT(ADDRESS(SUMPRODUCT(MAX(($AD$43:$AD127&lt;&gt;"")*(ROW($AD$43:$AD127)))),COLUMN(AD84)))</f>
        <v>Pôle mère</v>
      </c>
    </row>
    <row r="128" spans="29:45">
      <c r="AC128" s="59"/>
      <c r="AD128" s="38"/>
      <c r="AE128" s="39" t="s">
        <v>33</v>
      </c>
      <c r="AF128" s="58">
        <v>31</v>
      </c>
      <c r="AG128" s="58">
        <v>31</v>
      </c>
      <c r="AH128" s="58">
        <v>28</v>
      </c>
      <c r="AI128" s="58">
        <v>31</v>
      </c>
      <c r="AJ128" s="58">
        <v>30</v>
      </c>
      <c r="AK128" s="58">
        <v>30</v>
      </c>
      <c r="AL128" s="58">
        <v>31</v>
      </c>
      <c r="AM128" s="58"/>
      <c r="AN128" s="58"/>
      <c r="AO128" s="58"/>
      <c r="AP128" s="58"/>
      <c r="AQ128" s="58"/>
      <c r="AR128" s="69">
        <v>212</v>
      </c>
      <c r="AS128" s="61" t="str">
        <f ca="1">INDIRECT(ADDRESS(SUMPRODUCT(MAX(($AD$43:$AD128&lt;&gt;"")*(ROW($AD$43:$AD128)))),COLUMN(AD85)))</f>
        <v>Pôle mère</v>
      </c>
    </row>
    <row r="129" spans="29:45">
      <c r="AC129" s="59"/>
      <c r="AD129" s="38"/>
      <c r="AE129" s="39" t="s">
        <v>50</v>
      </c>
      <c r="AF129" s="58">
        <v>177</v>
      </c>
      <c r="AG129" s="58">
        <v>94</v>
      </c>
      <c r="AH129" s="58">
        <v>98</v>
      </c>
      <c r="AI129" s="58">
        <v>144</v>
      </c>
      <c r="AJ129" s="58">
        <v>177</v>
      </c>
      <c r="AK129" s="58">
        <v>187</v>
      </c>
      <c r="AL129" s="58">
        <v>180</v>
      </c>
      <c r="AM129" s="58">
        <v>179</v>
      </c>
      <c r="AN129" s="58">
        <v>180</v>
      </c>
      <c r="AO129" s="58">
        <v>104</v>
      </c>
      <c r="AP129" s="58">
        <v>75</v>
      </c>
      <c r="AQ129" s="58">
        <v>62</v>
      </c>
      <c r="AR129" s="69">
        <v>1657</v>
      </c>
      <c r="AS129" s="61" t="str">
        <f ca="1">INDIRECT(ADDRESS(SUMPRODUCT(MAX(($AD$43:$AD129&lt;&gt;"")*(ROW($AD$43:$AD129)))),COLUMN(AD86)))</f>
        <v>Pôle mère</v>
      </c>
    </row>
    <row r="130" spans="29:45">
      <c r="AC130" s="59"/>
      <c r="AD130" s="38" t="s">
        <v>61</v>
      </c>
      <c r="AE130" s="39"/>
      <c r="AF130" s="58">
        <v>276</v>
      </c>
      <c r="AG130" s="58">
        <v>209</v>
      </c>
      <c r="AH130" s="58">
        <v>287.57</v>
      </c>
      <c r="AI130" s="58">
        <v>331</v>
      </c>
      <c r="AJ130" s="58">
        <v>311</v>
      </c>
      <c r="AK130" s="58">
        <v>329</v>
      </c>
      <c r="AL130" s="58">
        <v>305</v>
      </c>
      <c r="AM130" s="58">
        <v>288</v>
      </c>
      <c r="AN130" s="58">
        <v>237</v>
      </c>
      <c r="AO130" s="58">
        <v>263</v>
      </c>
      <c r="AP130" s="58">
        <v>193</v>
      </c>
      <c r="AQ130" s="58">
        <v>166</v>
      </c>
      <c r="AR130" s="69">
        <v>3195.5699999999997</v>
      </c>
      <c r="AS130" s="61" t="str">
        <f ca="1">INDIRECT(ADDRESS(SUMPRODUCT(MAX(($AD$43:$AD130&lt;&gt;"")*(ROW($AD$43:$AD130)))),COLUMN(AD87)))</f>
        <v>Total Pôle mère</v>
      </c>
    </row>
    <row r="131" spans="29:45">
      <c r="AC131" s="59"/>
      <c r="AD131" s="38" t="s">
        <v>46</v>
      </c>
      <c r="AE131" s="39" t="s">
        <v>25</v>
      </c>
      <c r="AF131" s="58">
        <v>15</v>
      </c>
      <c r="AG131" s="58">
        <v>62</v>
      </c>
      <c r="AH131" s="58">
        <v>49</v>
      </c>
      <c r="AI131" s="58">
        <v>31</v>
      </c>
      <c r="AJ131" s="58">
        <v>30</v>
      </c>
      <c r="AK131" s="58"/>
      <c r="AL131" s="58"/>
      <c r="AM131" s="58"/>
      <c r="AN131" s="58"/>
      <c r="AO131" s="58"/>
      <c r="AP131" s="58">
        <v>13</v>
      </c>
      <c r="AQ131" s="58">
        <v>31</v>
      </c>
      <c r="AR131" s="69">
        <v>231</v>
      </c>
      <c r="AS131" s="61" t="str">
        <f ca="1">INDIRECT(ADDRESS(SUMPRODUCT(MAX(($AD$43:$AD131&lt;&gt;"")*(ROW($AD$43:$AD131)))),COLUMN(AD88)))</f>
        <v>Pôle enfant</v>
      </c>
    </row>
    <row r="132" spans="29:45">
      <c r="AC132" s="59"/>
      <c r="AD132" s="38"/>
      <c r="AE132" s="39" t="s">
        <v>27</v>
      </c>
      <c r="AF132" s="58">
        <v>3</v>
      </c>
      <c r="AG132" s="58">
        <v>4</v>
      </c>
      <c r="AH132" s="58">
        <v>12</v>
      </c>
      <c r="AI132" s="58"/>
      <c r="AJ132" s="58">
        <v>3</v>
      </c>
      <c r="AK132" s="58"/>
      <c r="AL132" s="58"/>
      <c r="AM132" s="58">
        <v>3</v>
      </c>
      <c r="AN132" s="58">
        <v>3</v>
      </c>
      <c r="AO132" s="58">
        <v>1</v>
      </c>
      <c r="AP132" s="58">
        <v>1</v>
      </c>
      <c r="AQ132" s="58">
        <v>40</v>
      </c>
      <c r="AR132" s="69">
        <v>70</v>
      </c>
      <c r="AS132" s="61" t="str">
        <f ca="1">INDIRECT(ADDRESS(SUMPRODUCT(MAX(($AD$43:$AD132&lt;&gt;"")*(ROW($AD$43:$AD132)))),COLUMN(AD89)))</f>
        <v>Pôle enfant</v>
      </c>
    </row>
    <row r="133" spans="29:45">
      <c r="AC133" s="59"/>
      <c r="AD133" s="38"/>
      <c r="AE133" s="39" t="s">
        <v>28</v>
      </c>
      <c r="AF133" s="58"/>
      <c r="AG133" s="58">
        <v>28</v>
      </c>
      <c r="AH133" s="58"/>
      <c r="AI133" s="58"/>
      <c r="AJ133" s="58"/>
      <c r="AK133" s="58"/>
      <c r="AL133" s="58"/>
      <c r="AM133" s="58"/>
      <c r="AN133" s="58">
        <v>20</v>
      </c>
      <c r="AO133" s="58">
        <v>31</v>
      </c>
      <c r="AP133" s="58">
        <v>30</v>
      </c>
      <c r="AQ133" s="58">
        <v>31</v>
      </c>
      <c r="AR133" s="69">
        <v>140</v>
      </c>
      <c r="AS133" s="61" t="str">
        <f ca="1">INDIRECT(ADDRESS(SUMPRODUCT(MAX(($AD$43:$AD133&lt;&gt;"")*(ROW($AD$43:$AD133)))),COLUMN(AD90)))</f>
        <v>Pôle enfant</v>
      </c>
    </row>
    <row r="134" spans="29:45">
      <c r="AC134" s="59"/>
      <c r="AD134" s="38"/>
      <c r="AE134" s="39" t="s">
        <v>30</v>
      </c>
      <c r="AF134" s="58">
        <v>381</v>
      </c>
      <c r="AG134" s="58">
        <v>248</v>
      </c>
      <c r="AH134" s="58">
        <v>191</v>
      </c>
      <c r="AI134" s="58">
        <v>249</v>
      </c>
      <c r="AJ134" s="58">
        <v>213</v>
      </c>
      <c r="AK134" s="58">
        <v>344</v>
      </c>
      <c r="AL134" s="58">
        <v>292</v>
      </c>
      <c r="AM134" s="58">
        <v>320</v>
      </c>
      <c r="AN134" s="58">
        <v>339</v>
      </c>
      <c r="AO134" s="58">
        <v>281</v>
      </c>
      <c r="AP134" s="58">
        <v>192</v>
      </c>
      <c r="AQ134" s="58">
        <v>152</v>
      </c>
      <c r="AR134" s="69">
        <v>3202</v>
      </c>
      <c r="AS134" s="61" t="str">
        <f ca="1">INDIRECT(ADDRESS(SUMPRODUCT(MAX(($AD$43:$AD134&lt;&gt;"")*(ROW($AD$43:$AD134)))),COLUMN(AD91)))</f>
        <v>Pôle enfant</v>
      </c>
    </row>
    <row r="135" spans="29:45">
      <c r="AC135" s="59"/>
      <c r="AD135" s="38"/>
      <c r="AE135" s="39" t="s">
        <v>33</v>
      </c>
      <c r="AF135" s="58"/>
      <c r="AG135" s="58"/>
      <c r="AH135" s="58"/>
      <c r="AI135" s="58"/>
      <c r="AJ135" s="58"/>
      <c r="AK135" s="58"/>
      <c r="AL135" s="58"/>
      <c r="AM135" s="58"/>
      <c r="AN135" s="58"/>
      <c r="AO135" s="58">
        <v>7</v>
      </c>
      <c r="AP135" s="58">
        <v>30</v>
      </c>
      <c r="AQ135" s="58">
        <v>31</v>
      </c>
      <c r="AR135" s="69">
        <v>68</v>
      </c>
      <c r="AS135" s="61" t="str">
        <f ca="1">INDIRECT(ADDRESS(SUMPRODUCT(MAX(($AD$43:$AD135&lt;&gt;"")*(ROW($AD$43:$AD135)))),COLUMN(AD92)))</f>
        <v>Pôle enfant</v>
      </c>
    </row>
    <row r="136" spans="29:45">
      <c r="AC136" s="59"/>
      <c r="AD136" s="38"/>
      <c r="AE136" s="39" t="s">
        <v>50</v>
      </c>
      <c r="AF136" s="58">
        <v>108</v>
      </c>
      <c r="AG136" s="58">
        <v>220</v>
      </c>
      <c r="AH136" s="58">
        <v>242</v>
      </c>
      <c r="AI136" s="58">
        <v>231</v>
      </c>
      <c r="AJ136" s="58">
        <v>179</v>
      </c>
      <c r="AK136" s="58">
        <v>97</v>
      </c>
      <c r="AL136" s="58">
        <v>143</v>
      </c>
      <c r="AM136" s="58">
        <v>141</v>
      </c>
      <c r="AN136" s="58">
        <v>147</v>
      </c>
      <c r="AO136" s="58">
        <v>169</v>
      </c>
      <c r="AP136" s="58">
        <v>122</v>
      </c>
      <c r="AQ136" s="58">
        <v>167</v>
      </c>
      <c r="AR136" s="69">
        <v>1966</v>
      </c>
      <c r="AS136" s="61" t="str">
        <f ca="1">INDIRECT(ADDRESS(SUMPRODUCT(MAX(($AD$43:$AD136&lt;&gt;"")*(ROW($AD$43:$AD136)))),COLUMN(AD93)))</f>
        <v>Pôle enfant</v>
      </c>
    </row>
    <row r="137" spans="29:45">
      <c r="AC137" s="59"/>
      <c r="AD137" s="38" t="s">
        <v>62</v>
      </c>
      <c r="AE137" s="39"/>
      <c r="AF137" s="58">
        <v>507</v>
      </c>
      <c r="AG137" s="58">
        <v>562</v>
      </c>
      <c r="AH137" s="58">
        <v>494</v>
      </c>
      <c r="AI137" s="58">
        <v>511</v>
      </c>
      <c r="AJ137" s="58">
        <v>425</v>
      </c>
      <c r="AK137" s="58">
        <v>441</v>
      </c>
      <c r="AL137" s="58">
        <v>435</v>
      </c>
      <c r="AM137" s="58">
        <v>464</v>
      </c>
      <c r="AN137" s="58">
        <v>509</v>
      </c>
      <c r="AO137" s="58">
        <v>489</v>
      </c>
      <c r="AP137" s="58">
        <v>388</v>
      </c>
      <c r="AQ137" s="58">
        <v>452</v>
      </c>
      <c r="AR137" s="69">
        <v>5677</v>
      </c>
      <c r="AS137" s="61" t="str">
        <f ca="1">INDIRECT(ADDRESS(SUMPRODUCT(MAX(($AD$43:$AD137&lt;&gt;"")*(ROW($AD$43:$AD137)))),COLUMN(AD94)))</f>
        <v>Total Pôle enfant</v>
      </c>
    </row>
    <row r="138" spans="29:45" ht="15.75" thickBot="1">
      <c r="AD138" s="64" t="s">
        <v>26</v>
      </c>
      <c r="AE138" s="65"/>
      <c r="AF138" s="66">
        <v>5162</v>
      </c>
      <c r="AG138" s="66">
        <v>4828.57</v>
      </c>
      <c r="AH138" s="66">
        <v>4877.6799999999994</v>
      </c>
      <c r="AI138" s="66">
        <v>5226.8899999999994</v>
      </c>
      <c r="AJ138" s="66">
        <v>4931</v>
      </c>
      <c r="AK138" s="66">
        <v>5242</v>
      </c>
      <c r="AL138" s="66">
        <v>5000</v>
      </c>
      <c r="AM138" s="66">
        <v>4784</v>
      </c>
      <c r="AN138" s="66">
        <v>4706.09</v>
      </c>
      <c r="AO138" s="66">
        <v>5142.5</v>
      </c>
      <c r="AP138" s="66">
        <v>4611</v>
      </c>
      <c r="AQ138" s="66">
        <v>5557.71</v>
      </c>
      <c r="AR138" s="67">
        <v>60069.440000000002</v>
      </c>
      <c r="AS138" s="61" t="str">
        <f ca="1">INDIRECT(ADDRESS(SUMPRODUCT(MAX(($AD$43:$AD138&lt;&gt;"")*(ROW($AD$43:$AD138)))),COLUMN(AD95)))</f>
        <v>Total général</v>
      </c>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dimension ref="A1:C3"/>
  <sheetViews>
    <sheetView workbookViewId="0">
      <selection activeCell="C1" sqref="C1"/>
    </sheetView>
  </sheetViews>
  <sheetFormatPr defaultColWidth="11.42578125" defaultRowHeight="15"/>
  <sheetData>
    <row r="1" spans="1:3">
      <c r="C1" t="e">
        <f t="array" ref="C1">INDEX(A$2:A3,MAX((A$2:A3&lt;&gt;"")*(ROW(A$2:A3))))</f>
        <v>#REF!</v>
      </c>
    </row>
    <row r="2" spans="1:3">
      <c r="A2" s="1" t="s">
        <v>0</v>
      </c>
    </row>
    <row r="3" spans="1:3">
      <c r="A3" s="10" t="s">
        <v>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fabe</dc:creator>
  <cp:lastModifiedBy>AMaffei</cp:lastModifiedBy>
  <dcterms:created xsi:type="dcterms:W3CDTF">2014-02-26T08:43:41Z</dcterms:created>
  <dcterms:modified xsi:type="dcterms:W3CDTF">2014-02-26T13:20:13Z</dcterms:modified>
</cp:coreProperties>
</file>