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65" yWindow="0" windowWidth="21840" windowHeight="12435" activeTab="2"/>
  </bookViews>
  <sheets>
    <sheet name="Paramètres" sheetId="1" r:id="rId1"/>
    <sheet name="Suivi des paris" sheetId="2" r:id="rId2"/>
    <sheet name="Statistiques" sheetId="3" r:id="rId3"/>
  </sheets>
  <definedNames>
    <definedName name="Bookmakers">Paramètres!$B$6:$B$29</definedName>
    <definedName name="Mises">Paramètres!$AC$6:$AC$9</definedName>
    <definedName name="Résultat">Paramètres!$AC$18:$AC$20</definedName>
    <definedName name="Sports">Paramètres!$E$15:$E$29</definedName>
    <definedName name="Tempérament">Paramètres!$AC$13:$AC$15</definedName>
  </definedNames>
  <calcPr calcId="125725"/>
</workbook>
</file>

<file path=xl/calcChain.xml><?xml version="1.0" encoding="utf-8"?>
<calcChain xmlns="http://schemas.openxmlformats.org/spreadsheetml/2006/main">
  <c r="F12" i="3"/>
  <c r="I15" i="2" l="1"/>
  <c r="C10" i="3"/>
  <c r="N12" i="2"/>
  <c r="I13"/>
  <c r="E6" i="1"/>
  <c r="C9" i="3"/>
  <c r="C12"/>
  <c r="C14"/>
  <c r="B27"/>
  <c r="C27"/>
  <c r="F27" s="1"/>
  <c r="H27" s="1"/>
  <c r="B28"/>
  <c r="C28"/>
  <c r="E28" s="1"/>
  <c r="H28" s="1"/>
  <c r="B29"/>
  <c r="C29" s="1"/>
  <c r="B30"/>
  <c r="C30"/>
  <c r="F30" s="1"/>
  <c r="B31"/>
  <c r="C31" s="1"/>
  <c r="B32"/>
  <c r="C32"/>
  <c r="E32" s="1"/>
  <c r="B33"/>
  <c r="C33"/>
  <c r="F33" s="1"/>
  <c r="B34"/>
  <c r="C34"/>
  <c r="F34" s="1"/>
  <c r="B35"/>
  <c r="C35" s="1"/>
  <c r="B36"/>
  <c r="C36"/>
  <c r="H36" s="1"/>
  <c r="B37"/>
  <c r="C37" s="1"/>
  <c r="B38"/>
  <c r="C38" s="1"/>
  <c r="B39"/>
  <c r="C39"/>
  <c r="E39" s="1"/>
  <c r="B40"/>
  <c r="C40" s="1"/>
  <c r="B41"/>
  <c r="C41"/>
  <c r="H41" s="1"/>
  <c r="B47"/>
  <c r="E47"/>
  <c r="H47"/>
  <c r="K47"/>
  <c r="C48"/>
  <c r="F48"/>
  <c r="I48"/>
  <c r="L48"/>
  <c r="C49"/>
  <c r="F49"/>
  <c r="I49"/>
  <c r="L49"/>
  <c r="C50"/>
  <c r="F50"/>
  <c r="I50"/>
  <c r="L50"/>
  <c r="C51"/>
  <c r="F51"/>
  <c r="I51"/>
  <c r="L51"/>
  <c r="C52"/>
  <c r="F52"/>
  <c r="I52"/>
  <c r="L52"/>
  <c r="B54"/>
  <c r="E54"/>
  <c r="H54"/>
  <c r="K54"/>
  <c r="C55"/>
  <c r="F55"/>
  <c r="I55"/>
  <c r="L55"/>
  <c r="C56"/>
  <c r="F56"/>
  <c r="I56"/>
  <c r="L56"/>
  <c r="C57"/>
  <c r="F57"/>
  <c r="I57"/>
  <c r="L57"/>
  <c r="C58"/>
  <c r="F58"/>
  <c r="I58"/>
  <c r="L58"/>
  <c r="C59"/>
  <c r="F59"/>
  <c r="I59"/>
  <c r="L59"/>
  <c r="B61"/>
  <c r="C62" s="1"/>
  <c r="E61"/>
  <c r="H61"/>
  <c r="K61"/>
  <c r="F62"/>
  <c r="I62"/>
  <c r="I63" s="1"/>
  <c r="L62"/>
  <c r="L63"/>
  <c r="I64"/>
  <c r="L64"/>
  <c r="L65"/>
  <c r="I66"/>
  <c r="L66"/>
  <c r="B68"/>
  <c r="C69" s="1"/>
  <c r="E68"/>
  <c r="H68"/>
  <c r="K68"/>
  <c r="F69"/>
  <c r="I69"/>
  <c r="L69"/>
  <c r="F70"/>
  <c r="I70"/>
  <c r="L70"/>
  <c r="F71"/>
  <c r="I71"/>
  <c r="L71"/>
  <c r="F72"/>
  <c r="I72"/>
  <c r="L72"/>
  <c r="F73"/>
  <c r="I73"/>
  <c r="L73"/>
  <c r="B75"/>
  <c r="C76" s="1"/>
  <c r="E75"/>
  <c r="H75"/>
  <c r="K75"/>
  <c r="F76"/>
  <c r="I76"/>
  <c r="L76"/>
  <c r="B82"/>
  <c r="C83" s="1"/>
  <c r="E82"/>
  <c r="H82"/>
  <c r="K82"/>
  <c r="F83"/>
  <c r="I83"/>
  <c r="L83"/>
  <c r="O6" i="2"/>
  <c r="J7" s="1"/>
  <c r="L7"/>
  <c r="N7"/>
  <c r="I8"/>
  <c r="L8"/>
  <c r="N8"/>
  <c r="I9"/>
  <c r="L9"/>
  <c r="N9"/>
  <c r="I10"/>
  <c r="L10"/>
  <c r="L11"/>
  <c r="L13"/>
  <c r="L12"/>
  <c r="L14"/>
  <c r="L15"/>
  <c r="F64" i="3"/>
  <c r="N10" i="2"/>
  <c r="I11"/>
  <c r="N11"/>
  <c r="N13"/>
  <c r="I12"/>
  <c r="I14"/>
  <c r="N14"/>
  <c r="N15"/>
  <c r="I16"/>
  <c r="J16"/>
  <c r="L16"/>
  <c r="N16"/>
  <c r="I17"/>
  <c r="J17"/>
  <c r="L17"/>
  <c r="N17"/>
  <c r="I18"/>
  <c r="J18"/>
  <c r="L18"/>
  <c r="N18"/>
  <c r="I19"/>
  <c r="J19"/>
  <c r="L19"/>
  <c r="N19"/>
  <c r="I20"/>
  <c r="J20"/>
  <c r="L20"/>
  <c r="N20"/>
  <c r="I21"/>
  <c r="J21"/>
  <c r="L21"/>
  <c r="N21"/>
  <c r="I22"/>
  <c r="J22"/>
  <c r="L22"/>
  <c r="N22"/>
  <c r="I23"/>
  <c r="J23"/>
  <c r="L23"/>
  <c r="N23"/>
  <c r="I24"/>
  <c r="J24"/>
  <c r="L24"/>
  <c r="N24"/>
  <c r="I25"/>
  <c r="J25"/>
  <c r="L25"/>
  <c r="N25"/>
  <c r="I26"/>
  <c r="J26"/>
  <c r="L26"/>
  <c r="N26"/>
  <c r="I27"/>
  <c r="J27"/>
  <c r="L27"/>
  <c r="N27"/>
  <c r="I28"/>
  <c r="J28"/>
  <c r="L28"/>
  <c r="N28"/>
  <c r="I29"/>
  <c r="J29"/>
  <c r="L29"/>
  <c r="N29"/>
  <c r="I30"/>
  <c r="J30"/>
  <c r="L30"/>
  <c r="N30"/>
  <c r="I31"/>
  <c r="J31"/>
  <c r="L31"/>
  <c r="N31"/>
  <c r="I32"/>
  <c r="J32"/>
  <c r="L32"/>
  <c r="N32"/>
  <c r="I33"/>
  <c r="J33"/>
  <c r="L33"/>
  <c r="N33"/>
  <c r="I34"/>
  <c r="J34"/>
  <c r="L34"/>
  <c r="N34"/>
  <c r="I35"/>
  <c r="J35"/>
  <c r="L35"/>
  <c r="N35"/>
  <c r="I36"/>
  <c r="J36"/>
  <c r="L36"/>
  <c r="N36"/>
  <c r="I37"/>
  <c r="J37"/>
  <c r="L37"/>
  <c r="N37"/>
  <c r="I38"/>
  <c r="J38"/>
  <c r="L38"/>
  <c r="N38"/>
  <c r="I39"/>
  <c r="J39"/>
  <c r="L39"/>
  <c r="N39"/>
  <c r="I40"/>
  <c r="J40"/>
  <c r="L40"/>
  <c r="N40"/>
  <c r="I41"/>
  <c r="J41"/>
  <c r="L41"/>
  <c r="N41"/>
  <c r="I42"/>
  <c r="J42"/>
  <c r="L42"/>
  <c r="N42"/>
  <c r="I43"/>
  <c r="J43"/>
  <c r="L43"/>
  <c r="N43"/>
  <c r="I44"/>
  <c r="J44"/>
  <c r="L44"/>
  <c r="N44"/>
  <c r="I45"/>
  <c r="J45"/>
  <c r="L45"/>
  <c r="N45"/>
  <c r="I46"/>
  <c r="J46"/>
  <c r="L46"/>
  <c r="N46"/>
  <c r="I47"/>
  <c r="J47"/>
  <c r="L47"/>
  <c r="N47"/>
  <c r="I48"/>
  <c r="J48"/>
  <c r="L48"/>
  <c r="N48"/>
  <c r="I49"/>
  <c r="J49"/>
  <c r="L49"/>
  <c r="N49"/>
  <c r="I50"/>
  <c r="J50"/>
  <c r="L50"/>
  <c r="N50"/>
  <c r="I51"/>
  <c r="J51"/>
  <c r="L51"/>
  <c r="N51"/>
  <c r="I52"/>
  <c r="J52"/>
  <c r="L52"/>
  <c r="N52"/>
  <c r="I53"/>
  <c r="J53"/>
  <c r="L53"/>
  <c r="N53"/>
  <c r="I54"/>
  <c r="J54"/>
  <c r="L54"/>
  <c r="N54"/>
  <c r="I55"/>
  <c r="J55"/>
  <c r="L55"/>
  <c r="N55"/>
  <c r="I56"/>
  <c r="J56"/>
  <c r="L56"/>
  <c r="N56"/>
  <c r="I57"/>
  <c r="J57"/>
  <c r="L57"/>
  <c r="N57"/>
  <c r="I58"/>
  <c r="J58"/>
  <c r="L58"/>
  <c r="N58"/>
  <c r="I59"/>
  <c r="J59"/>
  <c r="L59"/>
  <c r="N59"/>
  <c r="I60"/>
  <c r="J60"/>
  <c r="L60"/>
  <c r="N60"/>
  <c r="I61"/>
  <c r="J61"/>
  <c r="L61"/>
  <c r="N61"/>
  <c r="I62"/>
  <c r="J62"/>
  <c r="L62"/>
  <c r="N62"/>
  <c r="I63"/>
  <c r="J63"/>
  <c r="L63"/>
  <c r="N63"/>
  <c r="I64"/>
  <c r="J64"/>
  <c r="L64"/>
  <c r="N64"/>
  <c r="I65"/>
  <c r="J65"/>
  <c r="L65"/>
  <c r="N65"/>
  <c r="I66"/>
  <c r="J66"/>
  <c r="L66"/>
  <c r="N66"/>
  <c r="I67"/>
  <c r="J67"/>
  <c r="L67"/>
  <c r="N67"/>
  <c r="I68"/>
  <c r="J68"/>
  <c r="L68"/>
  <c r="N68"/>
  <c r="I69"/>
  <c r="J69"/>
  <c r="L69"/>
  <c r="N69"/>
  <c r="I70"/>
  <c r="J70"/>
  <c r="L70"/>
  <c r="N70"/>
  <c r="I71"/>
  <c r="J71"/>
  <c r="L71"/>
  <c r="N71"/>
  <c r="I72"/>
  <c r="J72"/>
  <c r="L72"/>
  <c r="N72"/>
  <c r="I73"/>
  <c r="J73"/>
  <c r="L73"/>
  <c r="N73"/>
  <c r="I74"/>
  <c r="J74"/>
  <c r="L74"/>
  <c r="N74"/>
  <c r="I75"/>
  <c r="J75"/>
  <c r="L75"/>
  <c r="N75"/>
  <c r="I76"/>
  <c r="J76"/>
  <c r="L76"/>
  <c r="N76"/>
  <c r="I77"/>
  <c r="J77"/>
  <c r="L77"/>
  <c r="N77"/>
  <c r="I78"/>
  <c r="J78"/>
  <c r="L78"/>
  <c r="N78"/>
  <c r="I79"/>
  <c r="J79"/>
  <c r="L79"/>
  <c r="N79"/>
  <c r="I80"/>
  <c r="J80"/>
  <c r="L80"/>
  <c r="N80"/>
  <c r="I81"/>
  <c r="J81"/>
  <c r="L81"/>
  <c r="N81"/>
  <c r="I82"/>
  <c r="J82"/>
  <c r="L82"/>
  <c r="N82"/>
  <c r="I83"/>
  <c r="J83"/>
  <c r="L83"/>
  <c r="N83"/>
  <c r="I84"/>
  <c r="J84"/>
  <c r="L84"/>
  <c r="N84"/>
  <c r="I85"/>
  <c r="J85"/>
  <c r="L85"/>
  <c r="N85"/>
  <c r="I86"/>
  <c r="J86"/>
  <c r="L86"/>
  <c r="N86"/>
  <c r="I87"/>
  <c r="J87"/>
  <c r="L87"/>
  <c r="N87"/>
  <c r="I88"/>
  <c r="J88"/>
  <c r="L88"/>
  <c r="N88"/>
  <c r="I89"/>
  <c r="J89"/>
  <c r="L89"/>
  <c r="N89"/>
  <c r="I90"/>
  <c r="J90"/>
  <c r="L90"/>
  <c r="N90"/>
  <c r="I91"/>
  <c r="J91"/>
  <c r="L91"/>
  <c r="N91"/>
  <c r="I92"/>
  <c r="J92"/>
  <c r="L92"/>
  <c r="N92"/>
  <c r="I93"/>
  <c r="J93"/>
  <c r="L93"/>
  <c r="N93"/>
  <c r="I94"/>
  <c r="J94"/>
  <c r="L94"/>
  <c r="N94"/>
  <c r="I95"/>
  <c r="J95"/>
  <c r="L95"/>
  <c r="N95"/>
  <c r="I96"/>
  <c r="J96"/>
  <c r="L96"/>
  <c r="N96"/>
  <c r="I97"/>
  <c r="J97"/>
  <c r="L97"/>
  <c r="N97"/>
  <c r="I98"/>
  <c r="J98"/>
  <c r="L98"/>
  <c r="N98"/>
  <c r="I99"/>
  <c r="J99"/>
  <c r="L99"/>
  <c r="N99"/>
  <c r="I100"/>
  <c r="J100"/>
  <c r="L100"/>
  <c r="N100"/>
  <c r="I101"/>
  <c r="J101"/>
  <c r="L101"/>
  <c r="N101"/>
  <c r="I102"/>
  <c r="J102"/>
  <c r="L102"/>
  <c r="N102"/>
  <c r="I103"/>
  <c r="J103"/>
  <c r="L103"/>
  <c r="N103"/>
  <c r="I104"/>
  <c r="J104"/>
  <c r="L104"/>
  <c r="N104"/>
  <c r="I105"/>
  <c r="J105"/>
  <c r="L105"/>
  <c r="N105"/>
  <c r="I106"/>
  <c r="J106"/>
  <c r="L106"/>
  <c r="N106"/>
  <c r="I107"/>
  <c r="J107"/>
  <c r="L107"/>
  <c r="N107"/>
  <c r="I108"/>
  <c r="J108"/>
  <c r="L108"/>
  <c r="N108"/>
  <c r="I109"/>
  <c r="J109"/>
  <c r="L109"/>
  <c r="N109"/>
  <c r="I110"/>
  <c r="J110"/>
  <c r="L110"/>
  <c r="N110"/>
  <c r="I111"/>
  <c r="J111"/>
  <c r="L111"/>
  <c r="N111"/>
  <c r="I112"/>
  <c r="J112"/>
  <c r="L112"/>
  <c r="N112"/>
  <c r="I113"/>
  <c r="J113"/>
  <c r="L113"/>
  <c r="N113"/>
  <c r="I114"/>
  <c r="J114"/>
  <c r="L114"/>
  <c r="N114"/>
  <c r="I115"/>
  <c r="J115"/>
  <c r="L115"/>
  <c r="N115"/>
  <c r="I116"/>
  <c r="J116"/>
  <c r="L116"/>
  <c r="N116"/>
  <c r="I117"/>
  <c r="J117"/>
  <c r="L117"/>
  <c r="N117"/>
  <c r="I118"/>
  <c r="J118"/>
  <c r="L118"/>
  <c r="N118"/>
  <c r="I119"/>
  <c r="J119"/>
  <c r="L119"/>
  <c r="N119"/>
  <c r="I120"/>
  <c r="J120"/>
  <c r="L120"/>
  <c r="N120"/>
  <c r="I121"/>
  <c r="J121"/>
  <c r="L121"/>
  <c r="N121"/>
  <c r="I122"/>
  <c r="J122"/>
  <c r="L122"/>
  <c r="N122"/>
  <c r="I123"/>
  <c r="J123"/>
  <c r="L123"/>
  <c r="N123"/>
  <c r="I124"/>
  <c r="J124"/>
  <c r="L124"/>
  <c r="N124"/>
  <c r="I125"/>
  <c r="J125"/>
  <c r="L125"/>
  <c r="N125"/>
  <c r="I126"/>
  <c r="J126"/>
  <c r="L126"/>
  <c r="N126"/>
  <c r="I127"/>
  <c r="J127"/>
  <c r="L127"/>
  <c r="N127"/>
  <c r="I128"/>
  <c r="J128"/>
  <c r="L128"/>
  <c r="N128"/>
  <c r="I129"/>
  <c r="J129"/>
  <c r="L129"/>
  <c r="N129"/>
  <c r="I130"/>
  <c r="J130"/>
  <c r="L130"/>
  <c r="N130"/>
  <c r="I131"/>
  <c r="J131"/>
  <c r="L131"/>
  <c r="N131"/>
  <c r="I132"/>
  <c r="J132"/>
  <c r="L132"/>
  <c r="N132"/>
  <c r="I133"/>
  <c r="J133"/>
  <c r="L133"/>
  <c r="N133"/>
  <c r="I134"/>
  <c r="J134"/>
  <c r="L134"/>
  <c r="N134"/>
  <c r="I135"/>
  <c r="J135"/>
  <c r="L135"/>
  <c r="N135"/>
  <c r="I136"/>
  <c r="J136"/>
  <c r="L136"/>
  <c r="N136"/>
  <c r="I137"/>
  <c r="J137"/>
  <c r="L137"/>
  <c r="N137"/>
  <c r="I138"/>
  <c r="J138"/>
  <c r="L138"/>
  <c r="N138"/>
  <c r="I139"/>
  <c r="J139"/>
  <c r="L139"/>
  <c r="N139"/>
  <c r="I140"/>
  <c r="J140"/>
  <c r="L140"/>
  <c r="N140"/>
  <c r="I141"/>
  <c r="J141"/>
  <c r="L141"/>
  <c r="N141"/>
  <c r="I142"/>
  <c r="J142"/>
  <c r="L142"/>
  <c r="N142"/>
  <c r="I143"/>
  <c r="J143"/>
  <c r="L143"/>
  <c r="N143"/>
  <c r="I144"/>
  <c r="J144"/>
  <c r="L144"/>
  <c r="N144"/>
  <c r="I145"/>
  <c r="J145"/>
  <c r="L145"/>
  <c r="N145"/>
  <c r="I146"/>
  <c r="J146"/>
  <c r="L146"/>
  <c r="N146"/>
  <c r="I147"/>
  <c r="J147"/>
  <c r="L147"/>
  <c r="N147"/>
  <c r="I148"/>
  <c r="J148"/>
  <c r="L148"/>
  <c r="N148"/>
  <c r="I149"/>
  <c r="J149"/>
  <c r="L149"/>
  <c r="N149"/>
  <c r="I150"/>
  <c r="J150"/>
  <c r="L150"/>
  <c r="N150"/>
  <c r="I151"/>
  <c r="J151"/>
  <c r="L151"/>
  <c r="N151"/>
  <c r="I152"/>
  <c r="J152"/>
  <c r="L152"/>
  <c r="N152"/>
  <c r="I153"/>
  <c r="J153"/>
  <c r="L153"/>
  <c r="N153"/>
  <c r="I154"/>
  <c r="J154"/>
  <c r="L154"/>
  <c r="N154"/>
  <c r="I155"/>
  <c r="J155"/>
  <c r="L155"/>
  <c r="N155"/>
  <c r="I156"/>
  <c r="J156"/>
  <c r="L156"/>
  <c r="N156"/>
  <c r="I157"/>
  <c r="J157"/>
  <c r="L157"/>
  <c r="N157"/>
  <c r="I158"/>
  <c r="J158"/>
  <c r="L158"/>
  <c r="N158"/>
  <c r="I159"/>
  <c r="J159"/>
  <c r="L159"/>
  <c r="N159"/>
  <c r="I160"/>
  <c r="J160"/>
  <c r="L160"/>
  <c r="N160"/>
  <c r="I161"/>
  <c r="J161"/>
  <c r="L161"/>
  <c r="N161"/>
  <c r="I162"/>
  <c r="J162"/>
  <c r="L162"/>
  <c r="N162"/>
  <c r="I163"/>
  <c r="J163"/>
  <c r="L163"/>
  <c r="N163"/>
  <c r="I164"/>
  <c r="J164"/>
  <c r="L164"/>
  <c r="N164"/>
  <c r="I165"/>
  <c r="J165"/>
  <c r="L165"/>
  <c r="N165"/>
  <c r="I166"/>
  <c r="J166"/>
  <c r="L166"/>
  <c r="N166"/>
  <c r="I167"/>
  <c r="J167"/>
  <c r="L167"/>
  <c r="N167"/>
  <c r="I168"/>
  <c r="J168"/>
  <c r="L168"/>
  <c r="N168"/>
  <c r="I169"/>
  <c r="J169"/>
  <c r="L169"/>
  <c r="N169"/>
  <c r="I170"/>
  <c r="J170"/>
  <c r="L170"/>
  <c r="N170"/>
  <c r="I171"/>
  <c r="J171"/>
  <c r="L171"/>
  <c r="N171"/>
  <c r="I172"/>
  <c r="J172"/>
  <c r="L172"/>
  <c r="N172"/>
  <c r="I173"/>
  <c r="J173"/>
  <c r="L173"/>
  <c r="N173"/>
  <c r="I174"/>
  <c r="J174"/>
  <c r="L174"/>
  <c r="N174"/>
  <c r="I175"/>
  <c r="J175"/>
  <c r="L175"/>
  <c r="N175"/>
  <c r="I176"/>
  <c r="J176"/>
  <c r="L176"/>
  <c r="N176"/>
  <c r="I177"/>
  <c r="J177"/>
  <c r="L177"/>
  <c r="N177"/>
  <c r="I178"/>
  <c r="J178"/>
  <c r="L178"/>
  <c r="N178"/>
  <c r="I179"/>
  <c r="J179"/>
  <c r="L179"/>
  <c r="N179"/>
  <c r="I180"/>
  <c r="J180"/>
  <c r="L180"/>
  <c r="N180"/>
  <c r="I181"/>
  <c r="J181"/>
  <c r="L181"/>
  <c r="N181"/>
  <c r="I182"/>
  <c r="J182"/>
  <c r="L182"/>
  <c r="N182"/>
  <c r="I183"/>
  <c r="J183"/>
  <c r="L183"/>
  <c r="N183"/>
  <c r="I184"/>
  <c r="J184"/>
  <c r="L184"/>
  <c r="N184"/>
  <c r="I185"/>
  <c r="J185"/>
  <c r="L185"/>
  <c r="N185"/>
  <c r="I186"/>
  <c r="J186"/>
  <c r="L186"/>
  <c r="N186"/>
  <c r="I187"/>
  <c r="J187"/>
  <c r="L187"/>
  <c r="N187"/>
  <c r="I188"/>
  <c r="J188"/>
  <c r="L188"/>
  <c r="N188"/>
  <c r="I189"/>
  <c r="J189"/>
  <c r="L189"/>
  <c r="N189"/>
  <c r="I190"/>
  <c r="J190"/>
  <c r="L190"/>
  <c r="N190"/>
  <c r="I191"/>
  <c r="J191"/>
  <c r="L191"/>
  <c r="N191"/>
  <c r="I192"/>
  <c r="J192"/>
  <c r="L192"/>
  <c r="N192"/>
  <c r="I193"/>
  <c r="J193"/>
  <c r="L193"/>
  <c r="N193"/>
  <c r="I194"/>
  <c r="J194"/>
  <c r="L194"/>
  <c r="N194"/>
  <c r="I195"/>
  <c r="J195"/>
  <c r="L195"/>
  <c r="N195"/>
  <c r="I196"/>
  <c r="J196"/>
  <c r="L196"/>
  <c r="N196"/>
  <c r="I197"/>
  <c r="J197"/>
  <c r="L197"/>
  <c r="N197"/>
  <c r="I198"/>
  <c r="J198"/>
  <c r="L198"/>
  <c r="N198"/>
  <c r="I199"/>
  <c r="J199"/>
  <c r="L199"/>
  <c r="N199"/>
  <c r="I200"/>
  <c r="J200"/>
  <c r="L200"/>
  <c r="N200"/>
  <c r="I201"/>
  <c r="J201"/>
  <c r="L201"/>
  <c r="N201"/>
  <c r="I202"/>
  <c r="J202"/>
  <c r="L202"/>
  <c r="N202"/>
  <c r="I203"/>
  <c r="J203"/>
  <c r="L203"/>
  <c r="N203"/>
  <c r="I204"/>
  <c r="J204"/>
  <c r="L204"/>
  <c r="N204"/>
  <c r="I205"/>
  <c r="J205"/>
  <c r="L205"/>
  <c r="N205"/>
  <c r="I206"/>
  <c r="J206"/>
  <c r="L206"/>
  <c r="N206"/>
  <c r="I207"/>
  <c r="J207"/>
  <c r="L207"/>
  <c r="N207"/>
  <c r="I208"/>
  <c r="J208"/>
  <c r="L208"/>
  <c r="N208"/>
  <c r="I209"/>
  <c r="J209"/>
  <c r="L209"/>
  <c r="N209"/>
  <c r="I210"/>
  <c r="J210"/>
  <c r="L210"/>
  <c r="N210"/>
  <c r="I211"/>
  <c r="J211"/>
  <c r="L211"/>
  <c r="N211"/>
  <c r="I212"/>
  <c r="J212"/>
  <c r="L212"/>
  <c r="N212"/>
  <c r="I213"/>
  <c r="J213"/>
  <c r="L213"/>
  <c r="N213"/>
  <c r="I214"/>
  <c r="J214"/>
  <c r="L214"/>
  <c r="N214"/>
  <c r="I215"/>
  <c r="J215"/>
  <c r="L215"/>
  <c r="N215"/>
  <c r="I216"/>
  <c r="J216"/>
  <c r="L216"/>
  <c r="N216"/>
  <c r="I217"/>
  <c r="J217"/>
  <c r="L217"/>
  <c r="N217"/>
  <c r="I218"/>
  <c r="J218"/>
  <c r="L218"/>
  <c r="N218"/>
  <c r="I219"/>
  <c r="J219"/>
  <c r="L219"/>
  <c r="N219"/>
  <c r="I220"/>
  <c r="J220"/>
  <c r="L220"/>
  <c r="N220"/>
  <c r="I221"/>
  <c r="J221"/>
  <c r="L221"/>
  <c r="N221"/>
  <c r="I222"/>
  <c r="J222"/>
  <c r="L222"/>
  <c r="N222"/>
  <c r="I223"/>
  <c r="J223"/>
  <c r="L223"/>
  <c r="N223"/>
  <c r="I224"/>
  <c r="J224"/>
  <c r="L224"/>
  <c r="N224"/>
  <c r="I225"/>
  <c r="J225"/>
  <c r="L225"/>
  <c r="N225"/>
  <c r="I226"/>
  <c r="J226"/>
  <c r="L226"/>
  <c r="N226"/>
  <c r="I227"/>
  <c r="J227"/>
  <c r="L227"/>
  <c r="N227"/>
  <c r="I228"/>
  <c r="J228"/>
  <c r="L228"/>
  <c r="N228"/>
  <c r="I229"/>
  <c r="J229"/>
  <c r="L229"/>
  <c r="N229"/>
  <c r="I230"/>
  <c r="J230"/>
  <c r="L230"/>
  <c r="N230"/>
  <c r="I231"/>
  <c r="J231"/>
  <c r="L231"/>
  <c r="N231"/>
  <c r="I232"/>
  <c r="J232"/>
  <c r="L232"/>
  <c r="N232"/>
  <c r="I233"/>
  <c r="J233"/>
  <c r="L233"/>
  <c r="N233"/>
  <c r="I234"/>
  <c r="J234"/>
  <c r="L234"/>
  <c r="N234"/>
  <c r="I235"/>
  <c r="J235"/>
  <c r="L235"/>
  <c r="N235"/>
  <c r="I236"/>
  <c r="J236"/>
  <c r="L236"/>
  <c r="N236"/>
  <c r="I237"/>
  <c r="J237"/>
  <c r="L237"/>
  <c r="N237"/>
  <c r="I238"/>
  <c r="J238"/>
  <c r="L238"/>
  <c r="N238"/>
  <c r="I239"/>
  <c r="J239"/>
  <c r="L239"/>
  <c r="N239"/>
  <c r="I240"/>
  <c r="J240"/>
  <c r="L240"/>
  <c r="N240"/>
  <c r="I241"/>
  <c r="J241"/>
  <c r="L241"/>
  <c r="N241"/>
  <c r="I242"/>
  <c r="J242"/>
  <c r="L242"/>
  <c r="N242"/>
  <c r="I243"/>
  <c r="J243"/>
  <c r="L243"/>
  <c r="N243"/>
  <c r="I244"/>
  <c r="J244"/>
  <c r="L244"/>
  <c r="N244"/>
  <c r="I245"/>
  <c r="J245"/>
  <c r="L245"/>
  <c r="N245"/>
  <c r="I246"/>
  <c r="J246"/>
  <c r="L246"/>
  <c r="N246"/>
  <c r="I247"/>
  <c r="J247"/>
  <c r="L247"/>
  <c r="N247"/>
  <c r="I248"/>
  <c r="J248"/>
  <c r="L248"/>
  <c r="N248"/>
  <c r="I249"/>
  <c r="J249"/>
  <c r="L249"/>
  <c r="N249"/>
  <c r="I250"/>
  <c r="J250"/>
  <c r="L250"/>
  <c r="N250"/>
  <c r="I251"/>
  <c r="J251"/>
  <c r="L251"/>
  <c r="N251"/>
  <c r="I252"/>
  <c r="J252"/>
  <c r="L252"/>
  <c r="N252"/>
  <c r="I253"/>
  <c r="J253"/>
  <c r="L253"/>
  <c r="N253"/>
  <c r="I254"/>
  <c r="J254"/>
  <c r="L254"/>
  <c r="N254"/>
  <c r="I255"/>
  <c r="J255"/>
  <c r="L255"/>
  <c r="N255"/>
  <c r="I256"/>
  <c r="J256"/>
  <c r="L256"/>
  <c r="N256"/>
  <c r="I257"/>
  <c r="J257"/>
  <c r="L257"/>
  <c r="N257"/>
  <c r="I258"/>
  <c r="J258"/>
  <c r="L258"/>
  <c r="N258"/>
  <c r="I259"/>
  <c r="J259"/>
  <c r="L259"/>
  <c r="N259"/>
  <c r="I260"/>
  <c r="J260"/>
  <c r="L260"/>
  <c r="N260"/>
  <c r="I261"/>
  <c r="J261"/>
  <c r="L261"/>
  <c r="N261"/>
  <c r="I262"/>
  <c r="J262"/>
  <c r="L262"/>
  <c r="N262"/>
  <c r="I263"/>
  <c r="J263"/>
  <c r="L263"/>
  <c r="N263"/>
  <c r="I264"/>
  <c r="J264"/>
  <c r="L264"/>
  <c r="N264"/>
  <c r="I265"/>
  <c r="J265"/>
  <c r="L265"/>
  <c r="N265"/>
  <c r="I266"/>
  <c r="J266"/>
  <c r="L266"/>
  <c r="N266"/>
  <c r="I267"/>
  <c r="J267"/>
  <c r="L267"/>
  <c r="N267"/>
  <c r="I268"/>
  <c r="J268"/>
  <c r="L268"/>
  <c r="N268"/>
  <c r="I269"/>
  <c r="J269"/>
  <c r="L269"/>
  <c r="N269"/>
  <c r="I270"/>
  <c r="J270"/>
  <c r="L270"/>
  <c r="N270"/>
  <c r="I271"/>
  <c r="J271"/>
  <c r="L271"/>
  <c r="N271"/>
  <c r="I272"/>
  <c r="J272"/>
  <c r="L272"/>
  <c r="N272"/>
  <c r="I273"/>
  <c r="J273"/>
  <c r="L273"/>
  <c r="N273"/>
  <c r="I274"/>
  <c r="J274"/>
  <c r="L274"/>
  <c r="N274"/>
  <c r="I275"/>
  <c r="J275"/>
  <c r="L275"/>
  <c r="N275"/>
  <c r="I276"/>
  <c r="J276"/>
  <c r="L276"/>
  <c r="N276"/>
  <c r="I277"/>
  <c r="J277"/>
  <c r="L277"/>
  <c r="N277"/>
  <c r="I278"/>
  <c r="J278"/>
  <c r="L278"/>
  <c r="N278"/>
  <c r="I279"/>
  <c r="J279"/>
  <c r="L279"/>
  <c r="N279"/>
  <c r="I280"/>
  <c r="J280"/>
  <c r="L280"/>
  <c r="N280"/>
  <c r="I281"/>
  <c r="J281"/>
  <c r="L281"/>
  <c r="N281"/>
  <c r="I282"/>
  <c r="J282"/>
  <c r="L282"/>
  <c r="N282"/>
  <c r="I283"/>
  <c r="J283"/>
  <c r="L283"/>
  <c r="N283"/>
  <c r="I284"/>
  <c r="J284"/>
  <c r="L284"/>
  <c r="N284"/>
  <c r="I285"/>
  <c r="J285"/>
  <c r="L285"/>
  <c r="N285"/>
  <c r="I286"/>
  <c r="J286"/>
  <c r="L286"/>
  <c r="N286"/>
  <c r="I287"/>
  <c r="J287"/>
  <c r="L287"/>
  <c r="N287"/>
  <c r="I288"/>
  <c r="J288"/>
  <c r="L288"/>
  <c r="N288"/>
  <c r="I289"/>
  <c r="J289"/>
  <c r="L289"/>
  <c r="N289"/>
  <c r="I290"/>
  <c r="J290"/>
  <c r="L290"/>
  <c r="N290"/>
  <c r="I291"/>
  <c r="J291"/>
  <c r="L291"/>
  <c r="N291"/>
  <c r="I292"/>
  <c r="J292"/>
  <c r="L292"/>
  <c r="N292"/>
  <c r="I293"/>
  <c r="J293"/>
  <c r="L293"/>
  <c r="N293"/>
  <c r="I294"/>
  <c r="J294"/>
  <c r="L294"/>
  <c r="N294"/>
  <c r="I295"/>
  <c r="J295"/>
  <c r="L295"/>
  <c r="N295"/>
  <c r="I296"/>
  <c r="J296"/>
  <c r="L296"/>
  <c r="N296"/>
  <c r="I297"/>
  <c r="J297"/>
  <c r="L297"/>
  <c r="N297"/>
  <c r="I298"/>
  <c r="J298"/>
  <c r="L298"/>
  <c r="N298"/>
  <c r="I299"/>
  <c r="J299"/>
  <c r="L299"/>
  <c r="N299"/>
  <c r="I300"/>
  <c r="J300"/>
  <c r="L300"/>
  <c r="N300"/>
  <c r="I301"/>
  <c r="J301"/>
  <c r="L301"/>
  <c r="N301"/>
  <c r="I302"/>
  <c r="J302"/>
  <c r="L302"/>
  <c r="N302"/>
  <c r="I303"/>
  <c r="J303"/>
  <c r="L303"/>
  <c r="N303"/>
  <c r="I304"/>
  <c r="J304"/>
  <c r="L304"/>
  <c r="N304"/>
  <c r="I305"/>
  <c r="J305"/>
  <c r="L305"/>
  <c r="N305"/>
  <c r="I306"/>
  <c r="J306"/>
  <c r="L306"/>
  <c r="N306"/>
  <c r="I307"/>
  <c r="J307"/>
  <c r="L307"/>
  <c r="N307"/>
  <c r="I308"/>
  <c r="J308"/>
  <c r="L308"/>
  <c r="N308"/>
  <c r="I309"/>
  <c r="J309"/>
  <c r="L309"/>
  <c r="N309"/>
  <c r="I310"/>
  <c r="J310"/>
  <c r="L310"/>
  <c r="N310"/>
  <c r="I311"/>
  <c r="J311"/>
  <c r="L311"/>
  <c r="N311"/>
  <c r="I312"/>
  <c r="J312"/>
  <c r="L312"/>
  <c r="N312"/>
  <c r="I313"/>
  <c r="J313"/>
  <c r="L313"/>
  <c r="N313"/>
  <c r="I314"/>
  <c r="J314"/>
  <c r="L314"/>
  <c r="N314"/>
  <c r="I315"/>
  <c r="J315"/>
  <c r="L315"/>
  <c r="N315"/>
  <c r="I316"/>
  <c r="J316"/>
  <c r="L316"/>
  <c r="N316"/>
  <c r="I317"/>
  <c r="J317"/>
  <c r="L317"/>
  <c r="N317"/>
  <c r="I318"/>
  <c r="J318"/>
  <c r="L318"/>
  <c r="N318"/>
  <c r="I319"/>
  <c r="J319"/>
  <c r="L319"/>
  <c r="N319"/>
  <c r="I320"/>
  <c r="J320"/>
  <c r="L320"/>
  <c r="N320"/>
  <c r="I321"/>
  <c r="J321"/>
  <c r="L321"/>
  <c r="N321"/>
  <c r="I322"/>
  <c r="J322"/>
  <c r="L322"/>
  <c r="N322"/>
  <c r="I323"/>
  <c r="J323"/>
  <c r="L323"/>
  <c r="N323"/>
  <c r="I324"/>
  <c r="J324"/>
  <c r="L324"/>
  <c r="N324"/>
  <c r="I325"/>
  <c r="J325"/>
  <c r="L325"/>
  <c r="N325"/>
  <c r="I326"/>
  <c r="J326"/>
  <c r="L326"/>
  <c r="N326"/>
  <c r="I327"/>
  <c r="J327"/>
  <c r="L327"/>
  <c r="N327"/>
  <c r="I328"/>
  <c r="J328"/>
  <c r="L328"/>
  <c r="N328"/>
  <c r="I329"/>
  <c r="J329"/>
  <c r="L329"/>
  <c r="N329"/>
  <c r="I330"/>
  <c r="J330"/>
  <c r="L330"/>
  <c r="N330"/>
  <c r="I331"/>
  <c r="J331"/>
  <c r="L331"/>
  <c r="N331"/>
  <c r="I332"/>
  <c r="J332"/>
  <c r="L332"/>
  <c r="N332"/>
  <c r="I333"/>
  <c r="J333"/>
  <c r="L333"/>
  <c r="N333"/>
  <c r="I334"/>
  <c r="J334"/>
  <c r="L334"/>
  <c r="N334"/>
  <c r="I335"/>
  <c r="J335"/>
  <c r="L335"/>
  <c r="N335"/>
  <c r="I336"/>
  <c r="J336"/>
  <c r="L336"/>
  <c r="N336"/>
  <c r="I337"/>
  <c r="J337"/>
  <c r="L337"/>
  <c r="N337"/>
  <c r="I338"/>
  <c r="J338"/>
  <c r="L338"/>
  <c r="N338"/>
  <c r="I339"/>
  <c r="J339"/>
  <c r="L339"/>
  <c r="N339"/>
  <c r="I340"/>
  <c r="J340"/>
  <c r="L340"/>
  <c r="N340"/>
  <c r="I341"/>
  <c r="J341"/>
  <c r="L341"/>
  <c r="N341"/>
  <c r="I342"/>
  <c r="J342"/>
  <c r="L342"/>
  <c r="N342"/>
  <c r="I343"/>
  <c r="J343"/>
  <c r="L343"/>
  <c r="N343"/>
  <c r="I344"/>
  <c r="J344"/>
  <c r="L344"/>
  <c r="N344"/>
  <c r="I345"/>
  <c r="J345"/>
  <c r="L345"/>
  <c r="N345"/>
  <c r="I346"/>
  <c r="J346"/>
  <c r="L346"/>
  <c r="N346"/>
  <c r="I347"/>
  <c r="J347"/>
  <c r="L347"/>
  <c r="N347"/>
  <c r="I348"/>
  <c r="J348"/>
  <c r="L348"/>
  <c r="N348"/>
  <c r="I349"/>
  <c r="J349"/>
  <c r="L349"/>
  <c r="N349"/>
  <c r="I350"/>
  <c r="J350"/>
  <c r="L350"/>
  <c r="N350"/>
  <c r="I351"/>
  <c r="J351"/>
  <c r="L351"/>
  <c r="N351"/>
  <c r="I352"/>
  <c r="J352"/>
  <c r="L352"/>
  <c r="N352"/>
  <c r="I353"/>
  <c r="J353"/>
  <c r="L353"/>
  <c r="N353"/>
  <c r="I354"/>
  <c r="J354"/>
  <c r="L354"/>
  <c r="N354"/>
  <c r="I355"/>
  <c r="J355"/>
  <c r="L355"/>
  <c r="N355"/>
  <c r="I356"/>
  <c r="J356"/>
  <c r="L356"/>
  <c r="N356"/>
  <c r="I357"/>
  <c r="J357"/>
  <c r="L357"/>
  <c r="N357"/>
  <c r="I358"/>
  <c r="J358"/>
  <c r="L358"/>
  <c r="N358"/>
  <c r="I359"/>
  <c r="J359"/>
  <c r="L359"/>
  <c r="N359"/>
  <c r="I360"/>
  <c r="J360"/>
  <c r="L360"/>
  <c r="N360"/>
  <c r="I361"/>
  <c r="J361"/>
  <c r="L361"/>
  <c r="N361"/>
  <c r="I362"/>
  <c r="J362"/>
  <c r="L362"/>
  <c r="N362"/>
  <c r="I363"/>
  <c r="J363"/>
  <c r="L363"/>
  <c r="N363"/>
  <c r="I364"/>
  <c r="J364"/>
  <c r="L364"/>
  <c r="N364"/>
  <c r="I365"/>
  <c r="J365"/>
  <c r="L365"/>
  <c r="N365"/>
  <c r="I366"/>
  <c r="J366"/>
  <c r="L366"/>
  <c r="N366"/>
  <c r="I367"/>
  <c r="J367"/>
  <c r="L367"/>
  <c r="N367"/>
  <c r="I368"/>
  <c r="J368"/>
  <c r="L368"/>
  <c r="N368"/>
  <c r="I369"/>
  <c r="J369"/>
  <c r="L369"/>
  <c r="N369"/>
  <c r="I370"/>
  <c r="J370"/>
  <c r="L370"/>
  <c r="N370"/>
  <c r="I371"/>
  <c r="J371"/>
  <c r="L371"/>
  <c r="N371"/>
  <c r="I372"/>
  <c r="J372"/>
  <c r="L372"/>
  <c r="N372"/>
  <c r="I373"/>
  <c r="J373"/>
  <c r="L373"/>
  <c r="N373"/>
  <c r="I374"/>
  <c r="J374"/>
  <c r="L374"/>
  <c r="N374"/>
  <c r="I375"/>
  <c r="J375"/>
  <c r="L375"/>
  <c r="N375"/>
  <c r="I376"/>
  <c r="J376"/>
  <c r="L376"/>
  <c r="N376"/>
  <c r="I377"/>
  <c r="J377"/>
  <c r="L377"/>
  <c r="N377"/>
  <c r="I378"/>
  <c r="J378"/>
  <c r="L378"/>
  <c r="N378"/>
  <c r="I379"/>
  <c r="J379"/>
  <c r="L379"/>
  <c r="N379"/>
  <c r="I380"/>
  <c r="J380"/>
  <c r="L380"/>
  <c r="N380"/>
  <c r="I381"/>
  <c r="J381"/>
  <c r="L381"/>
  <c r="N381"/>
  <c r="I382"/>
  <c r="J382"/>
  <c r="L382"/>
  <c r="N382"/>
  <c r="I383"/>
  <c r="J383"/>
  <c r="L383"/>
  <c r="N383"/>
  <c r="I384"/>
  <c r="J384"/>
  <c r="L384"/>
  <c r="N384"/>
  <c r="I385"/>
  <c r="J385"/>
  <c r="L385"/>
  <c r="N385"/>
  <c r="I386"/>
  <c r="J386"/>
  <c r="L386"/>
  <c r="N386"/>
  <c r="I387"/>
  <c r="J387"/>
  <c r="L387"/>
  <c r="N387"/>
  <c r="I388"/>
  <c r="J388"/>
  <c r="L388"/>
  <c r="N388"/>
  <c r="I389"/>
  <c r="J389"/>
  <c r="L389"/>
  <c r="N389"/>
  <c r="I390"/>
  <c r="J390"/>
  <c r="L390"/>
  <c r="N390"/>
  <c r="I391"/>
  <c r="J391"/>
  <c r="L391"/>
  <c r="N391"/>
  <c r="I392"/>
  <c r="J392"/>
  <c r="L392"/>
  <c r="N392"/>
  <c r="I393"/>
  <c r="J393"/>
  <c r="L393"/>
  <c r="N393"/>
  <c r="I394"/>
  <c r="J394"/>
  <c r="L394"/>
  <c r="N394"/>
  <c r="I395"/>
  <c r="J395"/>
  <c r="L395"/>
  <c r="N395"/>
  <c r="I396"/>
  <c r="J396"/>
  <c r="L396"/>
  <c r="N396"/>
  <c r="I397"/>
  <c r="J397"/>
  <c r="L397"/>
  <c r="N397"/>
  <c r="I398"/>
  <c r="J398"/>
  <c r="L398"/>
  <c r="N398"/>
  <c r="I399"/>
  <c r="J399"/>
  <c r="L399"/>
  <c r="N399"/>
  <c r="I400"/>
  <c r="J400"/>
  <c r="L400"/>
  <c r="N400"/>
  <c r="I401"/>
  <c r="J401"/>
  <c r="L401"/>
  <c r="N401"/>
  <c r="I402"/>
  <c r="J402"/>
  <c r="L402"/>
  <c r="N402"/>
  <c r="I403"/>
  <c r="J403"/>
  <c r="L403"/>
  <c r="N403"/>
  <c r="I404"/>
  <c r="J404"/>
  <c r="L404"/>
  <c r="N404"/>
  <c r="I405"/>
  <c r="J405"/>
  <c r="L405"/>
  <c r="N405"/>
  <c r="I406"/>
  <c r="J406"/>
  <c r="L406"/>
  <c r="N406"/>
  <c r="I407"/>
  <c r="J407"/>
  <c r="L407"/>
  <c r="N407"/>
  <c r="I408"/>
  <c r="J408"/>
  <c r="L408"/>
  <c r="N408"/>
  <c r="I409"/>
  <c r="J409"/>
  <c r="L409"/>
  <c r="N409"/>
  <c r="I410"/>
  <c r="J410"/>
  <c r="L410"/>
  <c r="N410"/>
  <c r="I411"/>
  <c r="J411"/>
  <c r="L411"/>
  <c r="N411"/>
  <c r="I412"/>
  <c r="J412"/>
  <c r="L412"/>
  <c r="N412"/>
  <c r="I413"/>
  <c r="J413"/>
  <c r="L413"/>
  <c r="N413"/>
  <c r="I414"/>
  <c r="J414"/>
  <c r="L414"/>
  <c r="N414"/>
  <c r="I415"/>
  <c r="J415"/>
  <c r="L415"/>
  <c r="N415"/>
  <c r="I416"/>
  <c r="J416"/>
  <c r="L416"/>
  <c r="N416"/>
  <c r="I417"/>
  <c r="J417"/>
  <c r="L417"/>
  <c r="N417"/>
  <c r="I418"/>
  <c r="J418"/>
  <c r="L418"/>
  <c r="N418"/>
  <c r="I419"/>
  <c r="J419"/>
  <c r="L419"/>
  <c r="N419"/>
  <c r="I420"/>
  <c r="J420"/>
  <c r="L420"/>
  <c r="N420"/>
  <c r="I421"/>
  <c r="J421"/>
  <c r="L421"/>
  <c r="N421"/>
  <c r="I422"/>
  <c r="J422"/>
  <c r="L422"/>
  <c r="N422"/>
  <c r="I423"/>
  <c r="J423"/>
  <c r="L423"/>
  <c r="N423"/>
  <c r="I424"/>
  <c r="J424"/>
  <c r="L424"/>
  <c r="N424"/>
  <c r="I425"/>
  <c r="J425"/>
  <c r="L425"/>
  <c r="N425"/>
  <c r="I426"/>
  <c r="J426"/>
  <c r="L426"/>
  <c r="N426"/>
  <c r="I427"/>
  <c r="J427"/>
  <c r="L427"/>
  <c r="N427"/>
  <c r="I428"/>
  <c r="J428"/>
  <c r="L428"/>
  <c r="N428"/>
  <c r="I429"/>
  <c r="J429"/>
  <c r="L429"/>
  <c r="N429"/>
  <c r="I430"/>
  <c r="J430"/>
  <c r="L430"/>
  <c r="N430"/>
  <c r="I431"/>
  <c r="J431"/>
  <c r="L431"/>
  <c r="N431"/>
  <c r="I432"/>
  <c r="J432"/>
  <c r="L432"/>
  <c r="N432"/>
  <c r="I433"/>
  <c r="J433"/>
  <c r="L433"/>
  <c r="N433"/>
  <c r="I434"/>
  <c r="J434"/>
  <c r="L434"/>
  <c r="N434"/>
  <c r="I435"/>
  <c r="J435"/>
  <c r="L435"/>
  <c r="N435"/>
  <c r="I436"/>
  <c r="J436"/>
  <c r="L436"/>
  <c r="N436"/>
  <c r="I437"/>
  <c r="J437"/>
  <c r="L437"/>
  <c r="N437"/>
  <c r="I438"/>
  <c r="J438"/>
  <c r="L438"/>
  <c r="N438"/>
  <c r="I439"/>
  <c r="J439"/>
  <c r="L439"/>
  <c r="N439"/>
  <c r="I440"/>
  <c r="J440"/>
  <c r="L440"/>
  <c r="N440"/>
  <c r="I441"/>
  <c r="J441"/>
  <c r="L441"/>
  <c r="N441"/>
  <c r="I442"/>
  <c r="J442"/>
  <c r="L442"/>
  <c r="N442"/>
  <c r="I443"/>
  <c r="J443"/>
  <c r="L443"/>
  <c r="N443"/>
  <c r="I444"/>
  <c r="J444"/>
  <c r="L444"/>
  <c r="N444"/>
  <c r="I445"/>
  <c r="J445"/>
  <c r="L445"/>
  <c r="N445"/>
  <c r="I446"/>
  <c r="J446"/>
  <c r="L446"/>
  <c r="N446"/>
  <c r="I447"/>
  <c r="J447"/>
  <c r="L447"/>
  <c r="N447"/>
  <c r="I448"/>
  <c r="J448"/>
  <c r="L448"/>
  <c r="N448"/>
  <c r="I449"/>
  <c r="J449"/>
  <c r="L449"/>
  <c r="N449"/>
  <c r="I450"/>
  <c r="J450"/>
  <c r="L450"/>
  <c r="N450"/>
  <c r="I451"/>
  <c r="J451"/>
  <c r="L451"/>
  <c r="N451"/>
  <c r="I452"/>
  <c r="J452"/>
  <c r="L452"/>
  <c r="N452"/>
  <c r="I453"/>
  <c r="J453"/>
  <c r="L453"/>
  <c r="N453"/>
  <c r="I454"/>
  <c r="J454"/>
  <c r="L454"/>
  <c r="N454"/>
  <c r="I455"/>
  <c r="J455"/>
  <c r="L455"/>
  <c r="N455"/>
  <c r="I456"/>
  <c r="J456"/>
  <c r="L456"/>
  <c r="N456"/>
  <c r="I457"/>
  <c r="J457"/>
  <c r="L457"/>
  <c r="N457"/>
  <c r="I458"/>
  <c r="J458"/>
  <c r="L458"/>
  <c r="N458"/>
  <c r="I459"/>
  <c r="J459"/>
  <c r="L459"/>
  <c r="N459"/>
  <c r="I460"/>
  <c r="J460"/>
  <c r="L460"/>
  <c r="N460"/>
  <c r="I461"/>
  <c r="J461"/>
  <c r="L461"/>
  <c r="N461"/>
  <c r="I462"/>
  <c r="J462"/>
  <c r="L462"/>
  <c r="N462"/>
  <c r="I463"/>
  <c r="J463"/>
  <c r="L463"/>
  <c r="N463"/>
  <c r="I464"/>
  <c r="J464"/>
  <c r="L464"/>
  <c r="N464"/>
  <c r="I465"/>
  <c r="J465"/>
  <c r="L465"/>
  <c r="N465"/>
  <c r="I466"/>
  <c r="J466"/>
  <c r="L466"/>
  <c r="N466"/>
  <c r="I467"/>
  <c r="J467"/>
  <c r="L467"/>
  <c r="N467"/>
  <c r="I468"/>
  <c r="J468"/>
  <c r="L468"/>
  <c r="N468"/>
  <c r="I469"/>
  <c r="J469"/>
  <c r="L469"/>
  <c r="N469"/>
  <c r="I470"/>
  <c r="J470"/>
  <c r="L470"/>
  <c r="N470"/>
  <c r="I471"/>
  <c r="J471"/>
  <c r="L471"/>
  <c r="N471"/>
  <c r="I472"/>
  <c r="J472"/>
  <c r="L472"/>
  <c r="N472"/>
  <c r="I473"/>
  <c r="J473"/>
  <c r="L473"/>
  <c r="N473"/>
  <c r="I474"/>
  <c r="J474"/>
  <c r="L474"/>
  <c r="N474"/>
  <c r="I475"/>
  <c r="J475"/>
  <c r="L475"/>
  <c r="N475"/>
  <c r="I476"/>
  <c r="J476"/>
  <c r="L476"/>
  <c r="N476"/>
  <c r="I477"/>
  <c r="J477"/>
  <c r="L477"/>
  <c r="N477"/>
  <c r="I478"/>
  <c r="J478"/>
  <c r="L478"/>
  <c r="N478"/>
  <c r="I479"/>
  <c r="J479"/>
  <c r="L479"/>
  <c r="N479"/>
  <c r="I480"/>
  <c r="J480"/>
  <c r="L480"/>
  <c r="N480"/>
  <c r="I481"/>
  <c r="J481"/>
  <c r="L481"/>
  <c r="N481"/>
  <c r="I482"/>
  <c r="J482"/>
  <c r="L482"/>
  <c r="N482"/>
  <c r="I483"/>
  <c r="J483"/>
  <c r="L483"/>
  <c r="N483"/>
  <c r="I484"/>
  <c r="J484"/>
  <c r="L484"/>
  <c r="N484"/>
  <c r="I485"/>
  <c r="J485"/>
  <c r="L485"/>
  <c r="N485"/>
  <c r="I486"/>
  <c r="J486"/>
  <c r="L486"/>
  <c r="N486"/>
  <c r="I487"/>
  <c r="J487"/>
  <c r="L487"/>
  <c r="N487"/>
  <c r="I488"/>
  <c r="J488"/>
  <c r="L488"/>
  <c r="N488"/>
  <c r="I489"/>
  <c r="J489"/>
  <c r="L489"/>
  <c r="N489"/>
  <c r="I490"/>
  <c r="J490"/>
  <c r="L490"/>
  <c r="N490"/>
  <c r="I491"/>
  <c r="J491"/>
  <c r="L491"/>
  <c r="N491"/>
  <c r="I492"/>
  <c r="J492"/>
  <c r="L492"/>
  <c r="N492"/>
  <c r="I493"/>
  <c r="J493"/>
  <c r="L493"/>
  <c r="N493"/>
  <c r="I494"/>
  <c r="J494"/>
  <c r="L494"/>
  <c r="N494"/>
  <c r="I495"/>
  <c r="J495"/>
  <c r="L495"/>
  <c r="N495"/>
  <c r="I496"/>
  <c r="J496"/>
  <c r="L496"/>
  <c r="N496"/>
  <c r="I497"/>
  <c r="J497"/>
  <c r="L497"/>
  <c r="N497"/>
  <c r="I498"/>
  <c r="J498"/>
  <c r="L498"/>
  <c r="N498"/>
  <c r="I499"/>
  <c r="J499"/>
  <c r="L499"/>
  <c r="N499"/>
  <c r="I500"/>
  <c r="J500"/>
  <c r="L500"/>
  <c r="N500"/>
  <c r="I501"/>
  <c r="J501"/>
  <c r="L501"/>
  <c r="N501"/>
  <c r="I502"/>
  <c r="J502"/>
  <c r="L502"/>
  <c r="N502"/>
  <c r="I503"/>
  <c r="J503"/>
  <c r="L503"/>
  <c r="N503"/>
  <c r="I504"/>
  <c r="J504"/>
  <c r="L504"/>
  <c r="N504"/>
  <c r="I505"/>
  <c r="J505"/>
  <c r="L505"/>
  <c r="N505"/>
  <c r="I506"/>
  <c r="J506"/>
  <c r="L506"/>
  <c r="N506"/>
  <c r="I507"/>
  <c r="J507"/>
  <c r="L507"/>
  <c r="N507"/>
  <c r="I508"/>
  <c r="J508"/>
  <c r="L508"/>
  <c r="N508"/>
  <c r="I509"/>
  <c r="J509"/>
  <c r="L509"/>
  <c r="N509"/>
  <c r="I510"/>
  <c r="J510"/>
  <c r="L510"/>
  <c r="N510"/>
  <c r="I511"/>
  <c r="J511"/>
  <c r="L511"/>
  <c r="N511"/>
  <c r="I512"/>
  <c r="J512"/>
  <c r="L512"/>
  <c r="N512"/>
  <c r="I513"/>
  <c r="J513"/>
  <c r="L513"/>
  <c r="N513"/>
  <c r="I514"/>
  <c r="J514"/>
  <c r="L514"/>
  <c r="N514"/>
  <c r="I515"/>
  <c r="J515"/>
  <c r="L515"/>
  <c r="N515"/>
  <c r="I516"/>
  <c r="J516"/>
  <c r="L516"/>
  <c r="N516"/>
  <c r="I517"/>
  <c r="J517"/>
  <c r="L517"/>
  <c r="N517"/>
  <c r="I518"/>
  <c r="J518"/>
  <c r="L518"/>
  <c r="N518"/>
  <c r="I519"/>
  <c r="J519"/>
  <c r="L519"/>
  <c r="N519"/>
  <c r="I520"/>
  <c r="J520"/>
  <c r="L520"/>
  <c r="N520"/>
  <c r="I521"/>
  <c r="J521"/>
  <c r="L521"/>
  <c r="N521"/>
  <c r="I522"/>
  <c r="J522"/>
  <c r="L522"/>
  <c r="N522"/>
  <c r="I523"/>
  <c r="J523"/>
  <c r="L523"/>
  <c r="N523"/>
  <c r="I524"/>
  <c r="J524"/>
  <c r="L524"/>
  <c r="N524"/>
  <c r="I525"/>
  <c r="J525"/>
  <c r="L525"/>
  <c r="N525"/>
  <c r="I526"/>
  <c r="J526"/>
  <c r="L526"/>
  <c r="N526"/>
  <c r="I527"/>
  <c r="J527"/>
  <c r="L527"/>
  <c r="N527"/>
  <c r="I528"/>
  <c r="J528"/>
  <c r="L528"/>
  <c r="N528"/>
  <c r="I529"/>
  <c r="J529"/>
  <c r="L529"/>
  <c r="N529"/>
  <c r="I530"/>
  <c r="J530"/>
  <c r="L530"/>
  <c r="N530"/>
  <c r="I531"/>
  <c r="J531"/>
  <c r="L531"/>
  <c r="N531"/>
  <c r="I532"/>
  <c r="J532"/>
  <c r="L532"/>
  <c r="N532"/>
  <c r="I533"/>
  <c r="J533"/>
  <c r="L533"/>
  <c r="N533"/>
  <c r="I534"/>
  <c r="J534"/>
  <c r="L534"/>
  <c r="N534"/>
  <c r="I535"/>
  <c r="J535"/>
  <c r="L535"/>
  <c r="N535"/>
  <c r="I536"/>
  <c r="J536"/>
  <c r="L536"/>
  <c r="N536"/>
  <c r="I537"/>
  <c r="J537"/>
  <c r="L537"/>
  <c r="N537"/>
  <c r="I538"/>
  <c r="J538"/>
  <c r="L538"/>
  <c r="N538"/>
  <c r="I539"/>
  <c r="J539"/>
  <c r="L539"/>
  <c r="N539"/>
  <c r="I540"/>
  <c r="J540"/>
  <c r="L540"/>
  <c r="N540"/>
  <c r="I541"/>
  <c r="J541"/>
  <c r="L541"/>
  <c r="N541"/>
  <c r="I542"/>
  <c r="J542"/>
  <c r="L542"/>
  <c r="N542"/>
  <c r="I543"/>
  <c r="J543"/>
  <c r="L543"/>
  <c r="N543"/>
  <c r="I544"/>
  <c r="J544"/>
  <c r="L544"/>
  <c r="N544"/>
  <c r="I545"/>
  <c r="J545"/>
  <c r="L545"/>
  <c r="N545"/>
  <c r="I546"/>
  <c r="J546"/>
  <c r="L546"/>
  <c r="N546"/>
  <c r="I547"/>
  <c r="J547"/>
  <c r="L547"/>
  <c r="N547"/>
  <c r="I548"/>
  <c r="J548"/>
  <c r="L548"/>
  <c r="N548"/>
  <c r="I549"/>
  <c r="J549"/>
  <c r="L549"/>
  <c r="N549"/>
  <c r="I550"/>
  <c r="J550"/>
  <c r="L550"/>
  <c r="N550"/>
  <c r="I551"/>
  <c r="J551"/>
  <c r="L551"/>
  <c r="N551"/>
  <c r="I552"/>
  <c r="J552"/>
  <c r="L552"/>
  <c r="N552"/>
  <c r="I553"/>
  <c r="J553"/>
  <c r="L553"/>
  <c r="N553"/>
  <c r="I554"/>
  <c r="J554"/>
  <c r="L554"/>
  <c r="N554"/>
  <c r="I555"/>
  <c r="J555"/>
  <c r="L555"/>
  <c r="N555"/>
  <c r="I556"/>
  <c r="J556"/>
  <c r="L556"/>
  <c r="N556"/>
  <c r="I557"/>
  <c r="J557"/>
  <c r="L557"/>
  <c r="N557"/>
  <c r="I558"/>
  <c r="J558"/>
  <c r="L558"/>
  <c r="N558"/>
  <c r="I559"/>
  <c r="J559"/>
  <c r="L559"/>
  <c r="N559"/>
  <c r="I560"/>
  <c r="J560"/>
  <c r="L560"/>
  <c r="N560"/>
  <c r="I561"/>
  <c r="J561"/>
  <c r="L561"/>
  <c r="N561"/>
  <c r="I562"/>
  <c r="J562"/>
  <c r="L562"/>
  <c r="N562"/>
  <c r="I563"/>
  <c r="J563"/>
  <c r="L563"/>
  <c r="N563"/>
  <c r="I564"/>
  <c r="J564"/>
  <c r="L564"/>
  <c r="N564"/>
  <c r="I565"/>
  <c r="J565"/>
  <c r="L565"/>
  <c r="N565"/>
  <c r="I566"/>
  <c r="J566"/>
  <c r="L566"/>
  <c r="N566"/>
  <c r="I567"/>
  <c r="J567"/>
  <c r="L567"/>
  <c r="N567"/>
  <c r="I568"/>
  <c r="J568"/>
  <c r="L568"/>
  <c r="N568"/>
  <c r="I569"/>
  <c r="J569"/>
  <c r="L569"/>
  <c r="N569"/>
  <c r="I570"/>
  <c r="J570"/>
  <c r="L570"/>
  <c r="N570"/>
  <c r="I571"/>
  <c r="J571"/>
  <c r="L571"/>
  <c r="N571"/>
  <c r="I572"/>
  <c r="J572"/>
  <c r="L572"/>
  <c r="N572"/>
  <c r="I573"/>
  <c r="J573"/>
  <c r="L573"/>
  <c r="N573"/>
  <c r="I574"/>
  <c r="J574"/>
  <c r="L574"/>
  <c r="N574"/>
  <c r="I575"/>
  <c r="J575"/>
  <c r="L575"/>
  <c r="N575"/>
  <c r="I576"/>
  <c r="J576"/>
  <c r="L576"/>
  <c r="N576"/>
  <c r="I577"/>
  <c r="J577"/>
  <c r="L577"/>
  <c r="N577"/>
  <c r="I578"/>
  <c r="J578"/>
  <c r="L578"/>
  <c r="N578"/>
  <c r="I579"/>
  <c r="J579"/>
  <c r="L579"/>
  <c r="N579"/>
  <c r="I580"/>
  <c r="J580"/>
  <c r="L580"/>
  <c r="N580"/>
  <c r="I581"/>
  <c r="J581"/>
  <c r="L581"/>
  <c r="N581"/>
  <c r="I582"/>
  <c r="J582"/>
  <c r="L582"/>
  <c r="N582"/>
  <c r="I583"/>
  <c r="J583"/>
  <c r="L583"/>
  <c r="N583"/>
  <c r="I584"/>
  <c r="J584"/>
  <c r="L584"/>
  <c r="N584"/>
  <c r="I585"/>
  <c r="J585"/>
  <c r="L585"/>
  <c r="N585"/>
  <c r="I586"/>
  <c r="J586"/>
  <c r="L586"/>
  <c r="N586"/>
  <c r="I587"/>
  <c r="J587"/>
  <c r="L587"/>
  <c r="N587"/>
  <c r="I588"/>
  <c r="J588"/>
  <c r="L588"/>
  <c r="N588"/>
  <c r="I589"/>
  <c r="J589"/>
  <c r="L589"/>
  <c r="N589"/>
  <c r="I590"/>
  <c r="J590"/>
  <c r="L590"/>
  <c r="N590"/>
  <c r="I591"/>
  <c r="J591"/>
  <c r="L591"/>
  <c r="N591"/>
  <c r="I592"/>
  <c r="J592"/>
  <c r="L592"/>
  <c r="N592"/>
  <c r="I593"/>
  <c r="J593"/>
  <c r="L593"/>
  <c r="N593"/>
  <c r="I594"/>
  <c r="J594"/>
  <c r="L594"/>
  <c r="N594"/>
  <c r="I595"/>
  <c r="J595"/>
  <c r="L595"/>
  <c r="N595"/>
  <c r="I596"/>
  <c r="J596"/>
  <c r="L596"/>
  <c r="N596"/>
  <c r="I597"/>
  <c r="J597"/>
  <c r="L597"/>
  <c r="N597"/>
  <c r="I598"/>
  <c r="J598"/>
  <c r="L598"/>
  <c r="N598"/>
  <c r="I599"/>
  <c r="J599"/>
  <c r="L599"/>
  <c r="N599"/>
  <c r="I600"/>
  <c r="J600"/>
  <c r="L600"/>
  <c r="N600"/>
  <c r="I601"/>
  <c r="J601"/>
  <c r="L601"/>
  <c r="N601"/>
  <c r="I602"/>
  <c r="J602"/>
  <c r="L602"/>
  <c r="N602"/>
  <c r="I603"/>
  <c r="J603"/>
  <c r="L603"/>
  <c r="N603"/>
  <c r="I604"/>
  <c r="J604"/>
  <c r="L604"/>
  <c r="N604"/>
  <c r="I605"/>
  <c r="J605"/>
  <c r="L605"/>
  <c r="N605"/>
  <c r="I606"/>
  <c r="J606"/>
  <c r="L606"/>
  <c r="N606"/>
  <c r="I607"/>
  <c r="J607"/>
  <c r="L607"/>
  <c r="N607"/>
  <c r="I608"/>
  <c r="J608"/>
  <c r="L608"/>
  <c r="N608"/>
  <c r="I609"/>
  <c r="J609"/>
  <c r="L609"/>
  <c r="N609"/>
  <c r="I610"/>
  <c r="J610"/>
  <c r="L610"/>
  <c r="N610"/>
  <c r="I611"/>
  <c r="J611"/>
  <c r="L611"/>
  <c r="N611"/>
  <c r="I612"/>
  <c r="J612"/>
  <c r="L612"/>
  <c r="N612"/>
  <c r="I613"/>
  <c r="J613"/>
  <c r="L613"/>
  <c r="N613"/>
  <c r="I614"/>
  <c r="J614"/>
  <c r="L614"/>
  <c r="N614"/>
  <c r="I615"/>
  <c r="J615"/>
  <c r="L615"/>
  <c r="N615"/>
  <c r="I616"/>
  <c r="J616"/>
  <c r="L616"/>
  <c r="N616"/>
  <c r="I617"/>
  <c r="J617"/>
  <c r="L617"/>
  <c r="N617"/>
  <c r="I618"/>
  <c r="J618"/>
  <c r="L618"/>
  <c r="N618"/>
  <c r="I619"/>
  <c r="J619"/>
  <c r="L619"/>
  <c r="N619"/>
  <c r="I620"/>
  <c r="J620"/>
  <c r="L620"/>
  <c r="N620"/>
  <c r="I621"/>
  <c r="J621"/>
  <c r="L621"/>
  <c r="N621"/>
  <c r="I622"/>
  <c r="J622"/>
  <c r="L622"/>
  <c r="N622"/>
  <c r="I623"/>
  <c r="J623"/>
  <c r="L623"/>
  <c r="N623"/>
  <c r="I624"/>
  <c r="J624"/>
  <c r="L624"/>
  <c r="N624"/>
  <c r="I625"/>
  <c r="J625"/>
  <c r="L625"/>
  <c r="N625"/>
  <c r="I626"/>
  <c r="J626"/>
  <c r="L626"/>
  <c r="N626"/>
  <c r="I627"/>
  <c r="J627"/>
  <c r="L627"/>
  <c r="N627"/>
  <c r="I628"/>
  <c r="J628"/>
  <c r="L628"/>
  <c r="N628"/>
  <c r="I629"/>
  <c r="J629"/>
  <c r="L629"/>
  <c r="N629"/>
  <c r="I630"/>
  <c r="J630"/>
  <c r="L630"/>
  <c r="N630"/>
  <c r="I631"/>
  <c r="J631"/>
  <c r="L631"/>
  <c r="N631"/>
  <c r="I632"/>
  <c r="J632"/>
  <c r="L632"/>
  <c r="N632"/>
  <c r="I633"/>
  <c r="J633"/>
  <c r="L633"/>
  <c r="N633"/>
  <c r="I634"/>
  <c r="J634"/>
  <c r="L634"/>
  <c r="N634"/>
  <c r="I635"/>
  <c r="J635"/>
  <c r="L635"/>
  <c r="N635"/>
  <c r="I636"/>
  <c r="J636"/>
  <c r="L636"/>
  <c r="N636"/>
  <c r="I637"/>
  <c r="J637"/>
  <c r="L637"/>
  <c r="N637"/>
  <c r="I638"/>
  <c r="J638"/>
  <c r="L638"/>
  <c r="N638"/>
  <c r="I639"/>
  <c r="J639"/>
  <c r="L639"/>
  <c r="N639"/>
  <c r="I640"/>
  <c r="J640"/>
  <c r="L640"/>
  <c r="N640"/>
  <c r="I641"/>
  <c r="J641"/>
  <c r="L641"/>
  <c r="N641"/>
  <c r="I642"/>
  <c r="J642"/>
  <c r="L642"/>
  <c r="N642"/>
  <c r="I643"/>
  <c r="J643"/>
  <c r="L643"/>
  <c r="N643"/>
  <c r="I644"/>
  <c r="J644"/>
  <c r="L644"/>
  <c r="N644"/>
  <c r="I645"/>
  <c r="J645"/>
  <c r="L645"/>
  <c r="N645"/>
  <c r="I646"/>
  <c r="J646"/>
  <c r="L646"/>
  <c r="N646"/>
  <c r="I647"/>
  <c r="J647"/>
  <c r="L647"/>
  <c r="N647"/>
  <c r="I648"/>
  <c r="J648"/>
  <c r="L648"/>
  <c r="N648"/>
  <c r="I649"/>
  <c r="J649"/>
  <c r="L649"/>
  <c r="N649"/>
  <c r="I650"/>
  <c r="J650"/>
  <c r="L650"/>
  <c r="N650"/>
  <c r="L78" i="3"/>
  <c r="F8"/>
  <c r="L85"/>
  <c r="L84"/>
  <c r="L86"/>
  <c r="L87"/>
  <c r="L77"/>
  <c r="L79"/>
  <c r="L80"/>
  <c r="H34"/>
  <c r="H30"/>
  <c r="E30"/>
  <c r="F78"/>
  <c r="F85"/>
  <c r="I78"/>
  <c r="I85"/>
  <c r="I87" s="1"/>
  <c r="I84"/>
  <c r="I86"/>
  <c r="I77"/>
  <c r="I79" s="1"/>
  <c r="I80" s="1"/>
  <c r="F84"/>
  <c r="F86"/>
  <c r="F87"/>
  <c r="F77"/>
  <c r="F79"/>
  <c r="F36"/>
  <c r="E27"/>
  <c r="F63"/>
  <c r="F65"/>
  <c r="F66" s="1"/>
  <c r="F9"/>
  <c r="F80"/>
  <c r="C13"/>
  <c r="F41"/>
  <c r="F28"/>
  <c r="H31"/>
  <c r="E41"/>
  <c r="E36"/>
  <c r="C19"/>
  <c r="C16"/>
  <c r="C70" l="1"/>
  <c r="C71"/>
  <c r="C72"/>
  <c r="C73"/>
  <c r="C77"/>
  <c r="C79" s="1"/>
  <c r="C80" s="1"/>
  <c r="C78"/>
  <c r="C65"/>
  <c r="C66"/>
  <c r="C63"/>
  <c r="C64"/>
  <c r="F29"/>
  <c r="E29"/>
  <c r="H29"/>
  <c r="F40"/>
  <c r="H40"/>
  <c r="E40"/>
  <c r="F38"/>
  <c r="E38"/>
  <c r="H38"/>
  <c r="H35"/>
  <c r="F35"/>
  <c r="E35"/>
  <c r="F37"/>
  <c r="H37"/>
  <c r="E37"/>
  <c r="C17"/>
  <c r="C18"/>
  <c r="C85"/>
  <c r="C86"/>
  <c r="C87" s="1"/>
  <c r="C84"/>
  <c r="F31"/>
  <c r="E31"/>
  <c r="O7" i="2"/>
  <c r="I65" i="3"/>
  <c r="F32"/>
  <c r="H33"/>
  <c r="F39"/>
  <c r="E34"/>
  <c r="H39"/>
  <c r="E33"/>
  <c r="H32"/>
  <c r="J8" i="2" l="1"/>
  <c r="O8"/>
  <c r="J9" l="1"/>
  <c r="O9"/>
  <c r="J10" l="1"/>
  <c r="O10"/>
  <c r="O11" l="1"/>
  <c r="J11"/>
  <c r="O12" l="1"/>
  <c r="J12"/>
  <c r="J13" l="1"/>
  <c r="O13"/>
  <c r="O14" l="1"/>
  <c r="J14"/>
  <c r="J15" l="1"/>
  <c r="C8" i="3" s="1"/>
  <c r="O15" i="2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O39" s="1"/>
  <c r="O40" s="1"/>
  <c r="O41" s="1"/>
  <c r="O42" s="1"/>
  <c r="O43" s="1"/>
  <c r="O44" s="1"/>
  <c r="O45" s="1"/>
  <c r="O46" s="1"/>
  <c r="O47" s="1"/>
  <c r="O48" s="1"/>
  <c r="O49" s="1"/>
  <c r="O50" s="1"/>
  <c r="O51" s="1"/>
  <c r="O52" s="1"/>
  <c r="O53" s="1"/>
  <c r="O54" s="1"/>
  <c r="O55" s="1"/>
  <c r="O56" s="1"/>
  <c r="O57" s="1"/>
  <c r="O58" s="1"/>
  <c r="O59" s="1"/>
  <c r="O60" s="1"/>
  <c r="O61" s="1"/>
  <c r="O62" s="1"/>
  <c r="O63" s="1"/>
  <c r="O64" s="1"/>
  <c r="O65" s="1"/>
  <c r="O66" s="1"/>
  <c r="O67" s="1"/>
  <c r="O68" s="1"/>
  <c r="O69" s="1"/>
  <c r="O70" s="1"/>
  <c r="O71" s="1"/>
  <c r="O72" s="1"/>
  <c r="O73" s="1"/>
  <c r="O74" s="1"/>
  <c r="O75" s="1"/>
  <c r="O76" s="1"/>
  <c r="O77" s="1"/>
  <c r="O78" s="1"/>
  <c r="O79" s="1"/>
  <c r="O80" s="1"/>
  <c r="O81" s="1"/>
  <c r="O82" s="1"/>
  <c r="O83" s="1"/>
  <c r="O84" s="1"/>
  <c r="O85" s="1"/>
  <c r="O86" s="1"/>
  <c r="O87" s="1"/>
  <c r="O88" s="1"/>
  <c r="O89" s="1"/>
  <c r="O90" s="1"/>
  <c r="O91" s="1"/>
  <c r="O92" s="1"/>
  <c r="O93" s="1"/>
  <c r="O94" s="1"/>
  <c r="O95" s="1"/>
  <c r="O96" s="1"/>
  <c r="O97" s="1"/>
  <c r="O98" s="1"/>
  <c r="O99" s="1"/>
  <c r="O100" s="1"/>
  <c r="O101" s="1"/>
  <c r="O102" s="1"/>
  <c r="O103" s="1"/>
  <c r="O104" s="1"/>
  <c r="O105" s="1"/>
  <c r="O106" s="1"/>
  <c r="O107" s="1"/>
  <c r="O108" s="1"/>
  <c r="O109" s="1"/>
  <c r="O110" s="1"/>
  <c r="O111" s="1"/>
  <c r="O112" s="1"/>
  <c r="O113" s="1"/>
  <c r="O114" s="1"/>
  <c r="O115" s="1"/>
  <c r="O116" s="1"/>
  <c r="O117" s="1"/>
  <c r="O118" s="1"/>
  <c r="O119" s="1"/>
  <c r="O120" s="1"/>
  <c r="O121" s="1"/>
  <c r="O122" s="1"/>
  <c r="O123" s="1"/>
  <c r="O124" s="1"/>
  <c r="O125" s="1"/>
  <c r="O126" s="1"/>
  <c r="O127" s="1"/>
  <c r="O128" s="1"/>
  <c r="O129" s="1"/>
  <c r="O130" s="1"/>
  <c r="O131" s="1"/>
  <c r="O132" s="1"/>
  <c r="O133" s="1"/>
  <c r="O134" s="1"/>
  <c r="O135" s="1"/>
  <c r="O136" s="1"/>
  <c r="O137" s="1"/>
  <c r="O138" s="1"/>
  <c r="O139" s="1"/>
  <c r="O140" s="1"/>
  <c r="O141" s="1"/>
  <c r="O142" s="1"/>
  <c r="O143" s="1"/>
  <c r="O144" s="1"/>
  <c r="O145" s="1"/>
  <c r="O146" s="1"/>
  <c r="O147" s="1"/>
  <c r="O148" s="1"/>
  <c r="O149" s="1"/>
  <c r="O150" s="1"/>
  <c r="O151" s="1"/>
  <c r="O152" s="1"/>
  <c r="O153" s="1"/>
  <c r="O154" s="1"/>
  <c r="O155" s="1"/>
  <c r="O156" s="1"/>
  <c r="O157" s="1"/>
  <c r="O158" s="1"/>
  <c r="O159" s="1"/>
  <c r="O160" s="1"/>
  <c r="O161" s="1"/>
  <c r="O162" s="1"/>
  <c r="O163" s="1"/>
  <c r="O164" s="1"/>
  <c r="O165" s="1"/>
  <c r="O166" s="1"/>
  <c r="O167" s="1"/>
  <c r="O168" s="1"/>
  <c r="O169" s="1"/>
  <c r="O170" s="1"/>
  <c r="O171" s="1"/>
  <c r="O172" s="1"/>
  <c r="O173" s="1"/>
  <c r="O174" s="1"/>
  <c r="O175" s="1"/>
  <c r="O176" s="1"/>
  <c r="O177" s="1"/>
  <c r="O178" s="1"/>
  <c r="O179" s="1"/>
  <c r="O180" s="1"/>
  <c r="O181" s="1"/>
  <c r="O182" s="1"/>
  <c r="O183" s="1"/>
  <c r="O184" s="1"/>
  <c r="O185" s="1"/>
  <c r="O186" s="1"/>
  <c r="O187" s="1"/>
  <c r="O188" s="1"/>
  <c r="O189" s="1"/>
  <c r="O190" s="1"/>
  <c r="O191" s="1"/>
  <c r="O192" s="1"/>
  <c r="O193" s="1"/>
  <c r="O194" s="1"/>
  <c r="O195" s="1"/>
  <c r="O196" s="1"/>
  <c r="O197" s="1"/>
  <c r="O198" s="1"/>
  <c r="O199" s="1"/>
  <c r="O200" s="1"/>
  <c r="O201" s="1"/>
  <c r="O202" s="1"/>
  <c r="O203" s="1"/>
  <c r="O204" s="1"/>
  <c r="O205" s="1"/>
  <c r="O206" s="1"/>
  <c r="O207" s="1"/>
  <c r="O208" s="1"/>
  <c r="O209" s="1"/>
  <c r="O210" s="1"/>
  <c r="O211" s="1"/>
  <c r="O212" s="1"/>
  <c r="O213" s="1"/>
  <c r="O214" s="1"/>
  <c r="O215" s="1"/>
  <c r="O216" s="1"/>
  <c r="O217" s="1"/>
  <c r="O218" s="1"/>
  <c r="O219" s="1"/>
  <c r="O220" s="1"/>
  <c r="O221" s="1"/>
  <c r="O222" s="1"/>
  <c r="O223" s="1"/>
  <c r="O224" s="1"/>
  <c r="O225" s="1"/>
  <c r="O226" s="1"/>
  <c r="O227" s="1"/>
  <c r="O228" s="1"/>
  <c r="O229" s="1"/>
  <c r="O230" s="1"/>
  <c r="O231" s="1"/>
  <c r="O232" s="1"/>
  <c r="O233" s="1"/>
  <c r="O234" s="1"/>
  <c r="O235" s="1"/>
  <c r="O236" s="1"/>
  <c r="O237" s="1"/>
  <c r="O238" s="1"/>
  <c r="O239" s="1"/>
  <c r="O240" s="1"/>
  <c r="O241" s="1"/>
  <c r="O242" s="1"/>
  <c r="O243" s="1"/>
  <c r="O244" s="1"/>
  <c r="O245" s="1"/>
  <c r="O246" s="1"/>
  <c r="O247" s="1"/>
  <c r="O248" s="1"/>
  <c r="O249" s="1"/>
  <c r="O250" s="1"/>
  <c r="O251" s="1"/>
  <c r="O252" s="1"/>
  <c r="O253" s="1"/>
  <c r="O254" s="1"/>
  <c r="O255" s="1"/>
  <c r="O256" s="1"/>
  <c r="O257" s="1"/>
  <c r="O258" s="1"/>
  <c r="O259" s="1"/>
  <c r="O260" s="1"/>
  <c r="O261" s="1"/>
  <c r="O262" s="1"/>
  <c r="O263" s="1"/>
  <c r="O264" s="1"/>
  <c r="O265" s="1"/>
  <c r="O266" s="1"/>
  <c r="O267" s="1"/>
  <c r="O268" s="1"/>
  <c r="O269" s="1"/>
  <c r="O270" s="1"/>
  <c r="O271" s="1"/>
  <c r="O272" s="1"/>
  <c r="O273" s="1"/>
  <c r="O274" s="1"/>
  <c r="O275" s="1"/>
  <c r="O276" s="1"/>
  <c r="O277" s="1"/>
  <c r="O278" s="1"/>
  <c r="O279" s="1"/>
  <c r="O280" s="1"/>
  <c r="O281" s="1"/>
  <c r="O282" s="1"/>
  <c r="O283" s="1"/>
  <c r="O284" s="1"/>
  <c r="O285" s="1"/>
  <c r="O286" s="1"/>
  <c r="O287" s="1"/>
  <c r="O288" s="1"/>
  <c r="O289" s="1"/>
  <c r="O290" s="1"/>
  <c r="O291" s="1"/>
  <c r="O292" s="1"/>
  <c r="O293" s="1"/>
  <c r="O294" s="1"/>
  <c r="O295" s="1"/>
  <c r="O296" s="1"/>
  <c r="O297" s="1"/>
  <c r="O298" s="1"/>
  <c r="O299" s="1"/>
  <c r="O300" s="1"/>
  <c r="O301" s="1"/>
  <c r="O302" s="1"/>
  <c r="O303" s="1"/>
  <c r="O304" s="1"/>
  <c r="O305" s="1"/>
  <c r="O306" s="1"/>
  <c r="O307" s="1"/>
  <c r="O308" s="1"/>
  <c r="O309" s="1"/>
  <c r="O310" s="1"/>
  <c r="O311" s="1"/>
  <c r="O312" s="1"/>
  <c r="O313" s="1"/>
  <c r="O314" s="1"/>
  <c r="O315" s="1"/>
  <c r="O316" s="1"/>
  <c r="O317" s="1"/>
  <c r="O318" s="1"/>
  <c r="O319" s="1"/>
  <c r="O320" s="1"/>
  <c r="O321" s="1"/>
  <c r="O322" s="1"/>
  <c r="O323" s="1"/>
  <c r="O324" s="1"/>
  <c r="O325" s="1"/>
  <c r="O326" s="1"/>
  <c r="O327" s="1"/>
  <c r="O328" s="1"/>
  <c r="O329" s="1"/>
  <c r="O330" s="1"/>
  <c r="O331" s="1"/>
  <c r="O332" s="1"/>
  <c r="O333" s="1"/>
  <c r="O334" s="1"/>
  <c r="O335" s="1"/>
  <c r="O336" s="1"/>
  <c r="O337" s="1"/>
  <c r="O338" s="1"/>
  <c r="O339" s="1"/>
  <c r="O340" s="1"/>
  <c r="O341" s="1"/>
  <c r="O342" s="1"/>
  <c r="O343" s="1"/>
  <c r="O344" s="1"/>
  <c r="O345" s="1"/>
  <c r="O346" s="1"/>
  <c r="O347" s="1"/>
  <c r="O348" s="1"/>
  <c r="O349" s="1"/>
  <c r="O350" s="1"/>
  <c r="O351" s="1"/>
  <c r="O352" s="1"/>
  <c r="O353" s="1"/>
  <c r="O354" s="1"/>
  <c r="O355" s="1"/>
  <c r="O356" s="1"/>
  <c r="O357" s="1"/>
  <c r="O358" s="1"/>
  <c r="O359" s="1"/>
  <c r="O360" s="1"/>
  <c r="O361" s="1"/>
  <c r="O362" s="1"/>
  <c r="O363" s="1"/>
  <c r="O364" s="1"/>
  <c r="O365" s="1"/>
  <c r="O366" s="1"/>
  <c r="O367" s="1"/>
  <c r="O368" s="1"/>
  <c r="O369" s="1"/>
  <c r="O370" s="1"/>
  <c r="O371" s="1"/>
  <c r="O372" s="1"/>
  <c r="O373" s="1"/>
  <c r="O374" s="1"/>
  <c r="O375" s="1"/>
  <c r="O376" s="1"/>
  <c r="O377" s="1"/>
  <c r="O378" s="1"/>
  <c r="O379" s="1"/>
  <c r="O380" s="1"/>
  <c r="O381" s="1"/>
  <c r="O382" s="1"/>
  <c r="O383" s="1"/>
  <c r="O384" s="1"/>
  <c r="O385" s="1"/>
  <c r="O386" s="1"/>
  <c r="O387" s="1"/>
  <c r="O388" s="1"/>
  <c r="O389" s="1"/>
  <c r="O390" s="1"/>
  <c r="O391" s="1"/>
  <c r="O392" s="1"/>
  <c r="O393" s="1"/>
  <c r="O394" s="1"/>
  <c r="O395" s="1"/>
  <c r="O396" s="1"/>
  <c r="O397" s="1"/>
  <c r="O398" s="1"/>
  <c r="O399" s="1"/>
  <c r="O400" s="1"/>
  <c r="O401" s="1"/>
  <c r="O402" s="1"/>
  <c r="O403" s="1"/>
  <c r="O404" s="1"/>
  <c r="O405" s="1"/>
  <c r="O406" s="1"/>
  <c r="O407" s="1"/>
  <c r="O408" s="1"/>
  <c r="O409" s="1"/>
  <c r="O410" s="1"/>
  <c r="O411" s="1"/>
  <c r="O412" s="1"/>
  <c r="O413" s="1"/>
  <c r="O414" s="1"/>
  <c r="O415" s="1"/>
  <c r="O416" s="1"/>
  <c r="O417" s="1"/>
  <c r="O418" s="1"/>
  <c r="O419" s="1"/>
  <c r="O420" s="1"/>
  <c r="O421" s="1"/>
  <c r="O422" s="1"/>
  <c r="O423" s="1"/>
  <c r="O424" s="1"/>
  <c r="O425" s="1"/>
  <c r="O426" s="1"/>
  <c r="O427" s="1"/>
  <c r="O428" s="1"/>
  <c r="O429" s="1"/>
  <c r="O430" s="1"/>
  <c r="O431" s="1"/>
  <c r="O432" s="1"/>
  <c r="O433" s="1"/>
  <c r="O434" s="1"/>
  <c r="O435" s="1"/>
  <c r="O436" s="1"/>
  <c r="O437" s="1"/>
  <c r="O438" s="1"/>
  <c r="O439" s="1"/>
  <c r="O440" s="1"/>
  <c r="O441" s="1"/>
  <c r="O442" s="1"/>
  <c r="O443" s="1"/>
  <c r="O444" s="1"/>
  <c r="O445" s="1"/>
  <c r="O446" s="1"/>
  <c r="O447" s="1"/>
  <c r="O448" s="1"/>
  <c r="O449" s="1"/>
  <c r="O450" s="1"/>
  <c r="O451" s="1"/>
  <c r="O452" s="1"/>
  <c r="O453" s="1"/>
  <c r="O454" s="1"/>
  <c r="O455" s="1"/>
  <c r="O456" s="1"/>
  <c r="O457" s="1"/>
  <c r="O458" s="1"/>
  <c r="O459" s="1"/>
  <c r="O460" s="1"/>
  <c r="O461" s="1"/>
  <c r="O462" s="1"/>
  <c r="O463" s="1"/>
  <c r="O464" s="1"/>
  <c r="O465" s="1"/>
  <c r="O466" s="1"/>
  <c r="O467" s="1"/>
  <c r="O468" s="1"/>
  <c r="O469" s="1"/>
  <c r="O470" s="1"/>
  <c r="O471" s="1"/>
  <c r="O472" s="1"/>
  <c r="O473" s="1"/>
  <c r="O474" s="1"/>
  <c r="O475" s="1"/>
  <c r="O476" s="1"/>
  <c r="O477" s="1"/>
  <c r="O478" s="1"/>
  <c r="O479" s="1"/>
  <c r="O480" s="1"/>
  <c r="O481" s="1"/>
  <c r="O482" s="1"/>
  <c r="O483" s="1"/>
  <c r="O484" s="1"/>
  <c r="O485" s="1"/>
  <c r="O486" s="1"/>
  <c r="O487" s="1"/>
  <c r="O488" s="1"/>
  <c r="O489" s="1"/>
  <c r="O490" s="1"/>
  <c r="O491" s="1"/>
  <c r="O492" s="1"/>
  <c r="O493" s="1"/>
  <c r="O494" s="1"/>
  <c r="O495" s="1"/>
  <c r="O496" s="1"/>
  <c r="O497" s="1"/>
  <c r="O498" s="1"/>
  <c r="O499" s="1"/>
  <c r="O500" s="1"/>
  <c r="O501" s="1"/>
  <c r="O502" s="1"/>
  <c r="O503" s="1"/>
  <c r="O504" s="1"/>
  <c r="O505" s="1"/>
  <c r="O506" s="1"/>
  <c r="O507" s="1"/>
  <c r="O508" s="1"/>
  <c r="O509" s="1"/>
  <c r="O510" s="1"/>
  <c r="O511" s="1"/>
  <c r="O512" s="1"/>
  <c r="O513" s="1"/>
  <c r="O514" s="1"/>
  <c r="O515" s="1"/>
  <c r="O516" s="1"/>
  <c r="O517" s="1"/>
  <c r="O518" s="1"/>
  <c r="O519" s="1"/>
  <c r="O520" s="1"/>
  <c r="O521" s="1"/>
  <c r="O522" s="1"/>
  <c r="O523" s="1"/>
  <c r="O524" s="1"/>
  <c r="O525" s="1"/>
  <c r="O526" s="1"/>
  <c r="O527" s="1"/>
  <c r="O528" s="1"/>
  <c r="O529" s="1"/>
  <c r="O530" s="1"/>
  <c r="O531" s="1"/>
  <c r="O532" s="1"/>
  <c r="O533" s="1"/>
  <c r="O534" s="1"/>
  <c r="O535" s="1"/>
  <c r="O536" s="1"/>
  <c r="O537" s="1"/>
  <c r="O538" s="1"/>
  <c r="O539" s="1"/>
  <c r="O540" s="1"/>
  <c r="O541" s="1"/>
  <c r="O542" s="1"/>
  <c r="O543" s="1"/>
  <c r="O544" s="1"/>
  <c r="O545" s="1"/>
  <c r="O546" s="1"/>
  <c r="O547" s="1"/>
  <c r="O548" s="1"/>
  <c r="O549" s="1"/>
  <c r="O550" s="1"/>
  <c r="O551" s="1"/>
  <c r="O552" s="1"/>
  <c r="O553" s="1"/>
  <c r="O554" s="1"/>
  <c r="O555" s="1"/>
  <c r="O556" s="1"/>
  <c r="O557" s="1"/>
  <c r="O558" s="1"/>
  <c r="O559" s="1"/>
  <c r="O560" s="1"/>
  <c r="O561" s="1"/>
  <c r="O562" s="1"/>
  <c r="O563" s="1"/>
  <c r="O564" s="1"/>
  <c r="O565" s="1"/>
  <c r="O566" s="1"/>
  <c r="O567" s="1"/>
  <c r="O568" s="1"/>
  <c r="O569" s="1"/>
  <c r="O570" s="1"/>
  <c r="O571" s="1"/>
  <c r="O572" s="1"/>
  <c r="O573" s="1"/>
  <c r="O574" s="1"/>
  <c r="O575" s="1"/>
  <c r="O576" s="1"/>
  <c r="O577" s="1"/>
  <c r="O578" s="1"/>
  <c r="O579" s="1"/>
  <c r="O580" s="1"/>
  <c r="O581" s="1"/>
  <c r="O582" s="1"/>
  <c r="O583" s="1"/>
  <c r="O584" s="1"/>
  <c r="O585" s="1"/>
  <c r="O586" s="1"/>
  <c r="O587" s="1"/>
  <c r="O588" s="1"/>
  <c r="O589" s="1"/>
  <c r="O590" s="1"/>
  <c r="O591" s="1"/>
  <c r="O592" s="1"/>
  <c r="O593" s="1"/>
  <c r="O594" s="1"/>
  <c r="O595" s="1"/>
  <c r="O596" s="1"/>
  <c r="O597" s="1"/>
  <c r="O598" s="1"/>
  <c r="O599" s="1"/>
  <c r="O600" s="1"/>
  <c r="O601" s="1"/>
  <c r="O602" s="1"/>
  <c r="O603" s="1"/>
  <c r="O604" s="1"/>
  <c r="O605" s="1"/>
  <c r="O606" s="1"/>
  <c r="O607" s="1"/>
  <c r="O608" s="1"/>
  <c r="O609" s="1"/>
  <c r="O610" s="1"/>
  <c r="O611" s="1"/>
  <c r="O612" s="1"/>
  <c r="O613" s="1"/>
  <c r="O614" s="1"/>
  <c r="O615" s="1"/>
  <c r="O616" s="1"/>
  <c r="O617" s="1"/>
  <c r="O618" s="1"/>
  <c r="O619" s="1"/>
  <c r="O620" s="1"/>
  <c r="O621" s="1"/>
  <c r="O622" s="1"/>
  <c r="O623" s="1"/>
  <c r="O624" s="1"/>
  <c r="O625" s="1"/>
  <c r="O626" s="1"/>
  <c r="O627" s="1"/>
  <c r="O628" s="1"/>
  <c r="O629" s="1"/>
  <c r="O630" s="1"/>
  <c r="O631" s="1"/>
  <c r="O632" s="1"/>
  <c r="O633" s="1"/>
  <c r="O634" s="1"/>
  <c r="O635" s="1"/>
  <c r="O636" s="1"/>
  <c r="O637" s="1"/>
  <c r="O638" s="1"/>
  <c r="O639" s="1"/>
  <c r="O640" s="1"/>
  <c r="O641" s="1"/>
  <c r="O642" s="1"/>
  <c r="O643" s="1"/>
  <c r="O644" s="1"/>
  <c r="O645" s="1"/>
  <c r="O646" s="1"/>
  <c r="O647" s="1"/>
  <c r="O648" s="1"/>
  <c r="O649" s="1"/>
  <c r="O650" s="1"/>
</calcChain>
</file>

<file path=xl/sharedStrings.xml><?xml version="1.0" encoding="utf-8"?>
<sst xmlns="http://schemas.openxmlformats.org/spreadsheetml/2006/main" count="918" uniqueCount="131">
  <si>
    <t>Liste des Bookmakers utilisés</t>
  </si>
  <si>
    <t>Capital de départ</t>
  </si>
  <si>
    <t>Capital de départ total</t>
  </si>
  <si>
    <t>Betclic</t>
  </si>
  <si>
    <t>Mises fixes</t>
  </si>
  <si>
    <t>Bwin</t>
  </si>
  <si>
    <t>Mises proportionnelles</t>
  </si>
  <si>
    <t>Unibet</t>
  </si>
  <si>
    <t>Méthode de gestion des mises</t>
  </si>
  <si>
    <t>Mises avec indice de confiance (/10)</t>
  </si>
  <si>
    <t>Netbet</t>
  </si>
  <si>
    <t>Mises pour un profit fixe</t>
  </si>
  <si>
    <t>PMU</t>
  </si>
  <si>
    <t>Partybets</t>
  </si>
  <si>
    <t>Votre tempérament</t>
  </si>
  <si>
    <t>Genybet</t>
  </si>
  <si>
    <t>Normal</t>
  </si>
  <si>
    <t>France Pari</t>
  </si>
  <si>
    <t>Prudent</t>
  </si>
  <si>
    <t>JOA Online</t>
  </si>
  <si>
    <t>Liste des sports pronostiqués</t>
  </si>
  <si>
    <t>Parionsweb</t>
  </si>
  <si>
    <t>Football</t>
  </si>
  <si>
    <t>Agressif</t>
  </si>
  <si>
    <t>FDJ</t>
  </si>
  <si>
    <t>Tennis</t>
  </si>
  <si>
    <t>Betrebels</t>
  </si>
  <si>
    <t>Basket</t>
  </si>
  <si>
    <t>Exclusive Bets</t>
  </si>
  <si>
    <t>Handball</t>
  </si>
  <si>
    <t>Gagné</t>
  </si>
  <si>
    <t>Betfair</t>
  </si>
  <si>
    <t>Hockey/Glace</t>
  </si>
  <si>
    <t>Perdu</t>
  </si>
  <si>
    <t>Bet365</t>
  </si>
  <si>
    <t>Rugby</t>
  </si>
  <si>
    <t>Annulé</t>
  </si>
  <si>
    <t>Autres</t>
  </si>
  <si>
    <t>Turf</t>
  </si>
  <si>
    <t>Baseball</t>
  </si>
  <si>
    <t>Football américain</t>
  </si>
  <si>
    <t>Cyclisme</t>
  </si>
  <si>
    <t>Snooker</t>
  </si>
  <si>
    <t>Volley</t>
  </si>
  <si>
    <t>Athlétisme</t>
  </si>
  <si>
    <t>Sports d'hiver</t>
  </si>
  <si>
    <t>Combiné</t>
  </si>
  <si>
    <t>Comment utiliser le fichier de gestion de paris sportifs de PSHG ?</t>
  </si>
  <si>
    <t>Intro : règles générales</t>
  </si>
  <si>
    <t>3 Feuilles vous sont préparées pour votre gestion de Bankroll, Paramètres, Suivi des Paris, et Statistiques</t>
  </si>
  <si>
    <t>Veuillez modifier (et remplir) uniquement les cellules blanches, celles colorées se remplissent automatiquement et contiennent les formules de calculs</t>
  </si>
  <si>
    <t>Les statistiques sont mises à jour automatiquement.</t>
  </si>
  <si>
    <t>1/ Renseigner les paramètres ci-dessus.</t>
  </si>
  <si>
    <t xml:space="preserve">-&gt; Les bookmakers et les sports sont préremplis, mais vous pouvez les modifier comme bon vous semble. </t>
  </si>
  <si>
    <t>Pour des raisons de commodités, il est préférable de choisir les bookmakers/sports que l'on utilise le plus en haut de la liste.</t>
  </si>
  <si>
    <t>Pour les bookmakers, il est nécessaire d'indiquer le capital de départ sur chacun d'entre eux.</t>
  </si>
  <si>
    <t>Pour les sports, vous pouvez si vous le souhaitez utiliser des sous-catégories (Foot Ligue 1, Foot Bundesliga etc…), pour les faire apparaître dans les statistiques.</t>
  </si>
  <si>
    <t>Le nombre de bookmakers est limité à 24 et le nombre de sports à 15.</t>
  </si>
  <si>
    <t>-&gt; Ce fichier comprend un calcul de mise automatique.</t>
  </si>
  <si>
    <t>Remplissez les champs "Méthode de gestion des mises" et "Votre tempérament".</t>
  </si>
  <si>
    <t>4 méthodes sont proposées et 3 tempéraments possible (prudent, normal, agressif)</t>
  </si>
  <si>
    <t>Le tempérament normal connaît une mise modérée, de l'ordre de 5% du capital de départ pour les mises fixes.</t>
  </si>
  <si>
    <t>Le tempérament prudent est 2 fois moins risqué, mais rapporte moins en cas de gain.</t>
  </si>
  <si>
    <t>Le tempérament agressif est 2 fois plus risqué que le tempérament normal, mais peut rapporter bien plus.</t>
  </si>
  <si>
    <t>Si vous ne souhaitez pas utiliser de mise automatique, c'est possible.</t>
  </si>
  <si>
    <t>Il vous suffit alors de ne pas tenir compte de la cellule "mise automatique" dans l'onglet "Suivi des paris"</t>
  </si>
  <si>
    <t>2/ Lister vos paris</t>
  </si>
  <si>
    <t>-&gt; Rendez-vous dans le "Suivi des paris".</t>
  </si>
  <si>
    <t>Renseigner les champs Date, Intitulé du pari, Bookmaker, Sport et Cote.</t>
  </si>
  <si>
    <t>L'indice de confiance (IC) est à remplir seulement si vous avez adopté cette méthode de gestion de mises.</t>
  </si>
  <si>
    <t>La mise automatique se calcule.</t>
  </si>
  <si>
    <t>Vous pouvez choisir de miser exactement pareil ou bien une mise différente dans la cellule Mise réelle.</t>
  </si>
  <si>
    <t>Tant que le résultat du pari n'est pas connu, la mise réelle est reportée dans "Mise en suspens".</t>
  </si>
  <si>
    <t>Ensuite, renseigner le résultat du pari (gagné, perdu ou annulé)</t>
  </si>
  <si>
    <t>Le gain ou la perte se calcule automatiquement, ainsi que le capital après pari.</t>
  </si>
  <si>
    <t>3/ Consulter les statistiques</t>
  </si>
  <si>
    <t>-&gt; Rendez-vous à l'onglet "Statistiques"</t>
  </si>
  <si>
    <t>Un tableau de bord est à votre disposition.</t>
  </si>
  <si>
    <t>Il indique le nombre de paris joués, la cote moyenne, le total des mises, votre gain ainsi que des indicateurs comme le % d'augmentation de capital ou bien le retour sur investissement global.</t>
  </si>
  <si>
    <t>Un graphique rend compte de l'évolution de votre capital.</t>
  </si>
  <si>
    <t>Des statistiques par sport sont disponibles.</t>
  </si>
  <si>
    <t>Elles vous renseignent sur les sports les plus rentables pour vous.</t>
  </si>
  <si>
    <t>Enfin, des mini-tableaux de bord vous permettent de vérifier les comptes de chacun de vos bookmakers</t>
  </si>
  <si>
    <t>N°</t>
  </si>
  <si>
    <t>Date</t>
  </si>
  <si>
    <t>Match</t>
  </si>
  <si>
    <t>Intitulé du pari</t>
  </si>
  <si>
    <t>Sport</t>
  </si>
  <si>
    <t>Bookmaker</t>
  </si>
  <si>
    <t>Cote</t>
  </si>
  <si>
    <t>IC (/10)</t>
  </si>
  <si>
    <t>Mise automatique</t>
  </si>
  <si>
    <t>Mise réelle</t>
  </si>
  <si>
    <t>Mise en suspens</t>
  </si>
  <si>
    <t xml:space="preserve">Résultat </t>
  </si>
  <si>
    <t>Gain ou perte nette</t>
  </si>
  <si>
    <t>Capital après pari</t>
  </si>
  <si>
    <t>?</t>
  </si>
  <si>
    <t>TABLEAU DE BORD</t>
  </si>
  <si>
    <t>Nombre de paris</t>
  </si>
  <si>
    <t>IC Moyen</t>
  </si>
  <si>
    <t>Cote moyenne</t>
  </si>
  <si>
    <t>Gains / Pertes Moyennes</t>
  </si>
  <si>
    <t>Total des mises</t>
  </si>
  <si>
    <t xml:space="preserve">Bénéfice/ perte </t>
  </si>
  <si>
    <t>Mises en suspens</t>
  </si>
  <si>
    <t>Capital actuel</t>
  </si>
  <si>
    <t>Montant en compte</t>
  </si>
  <si>
    <t>Augmentation/    diminution du capital</t>
  </si>
  <si>
    <t>Retour sur Investissement (ROI)</t>
  </si>
  <si>
    <t>Statistiques par sport</t>
  </si>
  <si>
    <t>Nbre de paris</t>
  </si>
  <si>
    <t>Mises totales</t>
  </si>
  <si>
    <t>Bénéfice/ perte</t>
  </si>
  <si>
    <t>ROI</t>
  </si>
  <si>
    <t>Suivi des comptes chez les bookmakers</t>
  </si>
  <si>
    <t>PSG</t>
  </si>
  <si>
    <t>Simple</t>
  </si>
  <si>
    <t>City - Chelsea</t>
  </si>
  <si>
    <t>PYF ET YO</t>
  </si>
  <si>
    <t>PSG - Nantes</t>
  </si>
  <si>
    <t>AS Rome - Naples</t>
  </si>
  <si>
    <t>Lyon - Troyes</t>
  </si>
  <si>
    <t>Karlovic - Dodig</t>
  </si>
  <si>
    <t>Dodig - Simple</t>
  </si>
  <si>
    <t>AS Rome - Simple</t>
  </si>
  <si>
    <t>Lyon - Simple</t>
  </si>
  <si>
    <t>PSG - Simple</t>
  </si>
  <si>
    <t>City - Simple</t>
  </si>
  <si>
    <t>Monfils et Fognini</t>
  </si>
  <si>
    <t>Réussite paris</t>
  </si>
</sst>
</file>

<file path=xl/styles.xml><?xml version="1.0" encoding="utf-8"?>
<styleSheet xmlns="http://schemas.openxmlformats.org/spreadsheetml/2006/main">
  <numFmts count="1">
    <numFmt numFmtId="180" formatCode="dd/mm/yy;@"/>
  </numFmts>
  <fonts count="13">
    <font>
      <sz val="10"/>
      <name val="Arial"/>
      <family val="2"/>
    </font>
    <font>
      <i/>
      <sz val="10"/>
      <color indexed="14"/>
      <name val="Arial"/>
      <family val="2"/>
    </font>
    <font>
      <sz val="10"/>
      <color indexed="55"/>
      <name val="Arial"/>
      <family val="2"/>
    </font>
    <font>
      <sz val="10"/>
      <color indexed="23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i/>
      <u/>
      <sz val="10"/>
      <name val="Arial"/>
      <family val="2"/>
    </font>
    <font>
      <b/>
      <i/>
      <sz val="10"/>
      <name val="Arial"/>
      <family val="2"/>
    </font>
    <font>
      <sz val="28"/>
      <color indexed="10"/>
      <name val="Arial"/>
      <family val="2"/>
    </font>
    <font>
      <sz val="32"/>
      <color indexed="12"/>
      <name val="Arial"/>
      <family val="2"/>
    </font>
    <font>
      <b/>
      <i/>
      <sz val="10"/>
      <color indexed="9"/>
      <name val="Arial"/>
      <family val="2"/>
    </font>
    <font>
      <b/>
      <sz val="10"/>
      <color indexed="26"/>
      <name val="Arial"/>
      <family val="2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8"/>
        <bgColor indexed="58"/>
      </patternFill>
    </fill>
    <fill>
      <patternFill patternType="solid">
        <fgColor indexed="9"/>
        <bgColor indexed="26"/>
      </patternFill>
    </fill>
    <fill>
      <patternFill patternType="solid">
        <fgColor indexed="46"/>
        <bgColor indexed="24"/>
      </patternFill>
    </fill>
    <fill>
      <patternFill patternType="solid">
        <fgColor indexed="10"/>
        <bgColor indexed="53"/>
      </patternFill>
    </fill>
    <fill>
      <patternFill patternType="solid">
        <fgColor indexed="30"/>
        <bgColor indexed="48"/>
      </patternFill>
    </fill>
    <fill>
      <patternFill patternType="solid">
        <fgColor indexed="43"/>
        <bgColor indexed="13"/>
      </patternFill>
    </fill>
    <fill>
      <patternFill patternType="solid">
        <fgColor indexed="13"/>
        <bgColor indexed="43"/>
      </patternFill>
    </fill>
    <fill>
      <patternFill patternType="solid">
        <fgColor indexed="17"/>
        <bgColor indexed="57"/>
      </patternFill>
    </fill>
    <fill>
      <patternFill patternType="solid">
        <fgColor indexed="19"/>
        <bgColor indexed="23"/>
      </patternFill>
    </fill>
    <fill>
      <patternFill patternType="solid">
        <fgColor indexed="59"/>
        <bgColor indexed="63"/>
      </patternFill>
    </fill>
    <fill>
      <patternFill patternType="solid">
        <fgColor indexed="42"/>
        <bgColor indexed="27"/>
      </patternFill>
    </fill>
    <fill>
      <patternFill patternType="solid">
        <fgColor indexed="57"/>
        <bgColor indexed="17"/>
      </patternFill>
    </fill>
    <fill>
      <patternFill patternType="solid">
        <fgColor indexed="50"/>
        <bgColor indexed="55"/>
      </patternFill>
    </fill>
    <fill>
      <patternFill patternType="solid">
        <fgColor indexed="53"/>
        <bgColor indexed="10"/>
      </patternFill>
    </fill>
  </fills>
  <borders count="20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/>
      <bottom style="thin">
        <color indexed="8"/>
      </bottom>
      <diagonal/>
    </border>
  </borders>
  <cellStyleXfs count="2">
    <xf numFmtId="0" fontId="0" fillId="0" borderId="0"/>
    <xf numFmtId="9" fontId="12" fillId="0" borderId="0" applyFill="0" applyBorder="0" applyAlignment="0" applyProtection="0"/>
  </cellStyleXfs>
  <cellXfs count="9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2" fillId="3" borderId="1" xfId="0" applyFont="1" applyFill="1" applyBorder="1"/>
    <xf numFmtId="0" fontId="3" fillId="3" borderId="1" xfId="0" applyFont="1" applyFill="1" applyBorder="1"/>
    <xf numFmtId="0" fontId="0" fillId="2" borderId="0" xfId="0" applyFill="1" applyAlignment="1">
      <alignment horizontal="center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>
      <alignment horizontal="center"/>
    </xf>
    <xf numFmtId="0" fontId="5" fillId="4" borderId="4" xfId="0" applyFont="1" applyFill="1" applyBorder="1" applyAlignment="1" applyProtection="1">
      <alignment horizontal="center"/>
      <protection locked="0"/>
    </xf>
    <xf numFmtId="0" fontId="5" fillId="4" borderId="5" xfId="0" applyFont="1" applyFill="1" applyBorder="1" applyAlignment="1" applyProtection="1">
      <alignment horizontal="center"/>
      <protection locked="0"/>
    </xf>
    <xf numFmtId="4" fontId="5" fillId="5" borderId="3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horizontal="left"/>
    </xf>
    <xf numFmtId="0" fontId="5" fillId="4" borderId="7" xfId="0" applyFont="1" applyFill="1" applyBorder="1" applyAlignment="1" applyProtection="1">
      <alignment horizontal="center"/>
      <protection locked="0"/>
    </xf>
    <xf numFmtId="0" fontId="5" fillId="4" borderId="8" xfId="0" applyFont="1" applyFill="1" applyBorder="1" applyAlignment="1" applyProtection="1">
      <alignment horizontal="center"/>
      <protection locked="0"/>
    </xf>
    <xf numFmtId="0" fontId="5" fillId="4" borderId="3" xfId="0" applyFont="1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4" fillId="6" borderId="3" xfId="0" applyFont="1" applyFill="1" applyBorder="1" applyAlignment="1" applyProtection="1">
      <alignment horizontal="center"/>
      <protection locked="0"/>
    </xf>
    <xf numFmtId="0" fontId="0" fillId="2" borderId="6" xfId="0" applyFont="1" applyFill="1" applyBorder="1"/>
    <xf numFmtId="0" fontId="5" fillId="4" borderId="9" xfId="0" applyFont="1" applyFill="1" applyBorder="1" applyAlignment="1" applyProtection="1">
      <alignment horizontal="center"/>
      <protection locked="0"/>
    </xf>
    <xf numFmtId="0" fontId="5" fillId="4" borderId="10" xfId="0" applyFont="1" applyFill="1" applyBorder="1" applyAlignment="1" applyProtection="1">
      <alignment horizontal="center"/>
      <protection locked="0"/>
    </xf>
    <xf numFmtId="0" fontId="5" fillId="2" borderId="0" xfId="0" applyFont="1" applyFill="1"/>
    <xf numFmtId="0" fontId="5" fillId="2" borderId="0" xfId="0" applyFont="1" applyFill="1" applyAlignment="1">
      <alignment horizontal="left"/>
    </xf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0" fillId="2" borderId="0" xfId="0" applyFont="1" applyFill="1" applyAlignment="1">
      <alignment horizontal="left"/>
    </xf>
    <xf numFmtId="0" fontId="7" fillId="2" borderId="0" xfId="0" applyFont="1" applyFill="1"/>
    <xf numFmtId="0" fontId="6" fillId="2" borderId="0" xfId="0" applyFont="1" applyFill="1" applyAlignment="1">
      <alignment horizontal="left"/>
    </xf>
    <xf numFmtId="0" fontId="7" fillId="2" borderId="0" xfId="0" applyFont="1" applyFill="1" applyAlignment="1">
      <alignment horizontal="center"/>
    </xf>
    <xf numFmtId="0" fontId="6" fillId="2" borderId="0" xfId="0" applyFont="1" applyFill="1"/>
    <xf numFmtId="0" fontId="5" fillId="0" borderId="0" xfId="0" applyFont="1" applyAlignment="1">
      <alignment horizontal="center"/>
    </xf>
    <xf numFmtId="0" fontId="1" fillId="3" borderId="1" xfId="0" applyFont="1" applyFill="1" applyBorder="1" applyAlignment="1"/>
    <xf numFmtId="0" fontId="0" fillId="2" borderId="0" xfId="0" applyFill="1" applyProtection="1">
      <protection locked="0"/>
    </xf>
    <xf numFmtId="0" fontId="5" fillId="2" borderId="0" xfId="0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4" fontId="4" fillId="7" borderId="12" xfId="0" applyNumberFormat="1" applyFont="1" applyFill="1" applyBorder="1" applyAlignment="1" applyProtection="1">
      <alignment horizontal="center"/>
      <protection locked="0"/>
    </xf>
    <xf numFmtId="0" fontId="5" fillId="8" borderId="8" xfId="0" applyFont="1" applyFill="1" applyBorder="1" applyAlignment="1" applyProtection="1">
      <alignment horizontal="center"/>
      <protection locked="0"/>
    </xf>
    <xf numFmtId="180" fontId="5" fillId="4" borderId="13" xfId="0" applyNumberFormat="1" applyFont="1" applyFill="1" applyBorder="1" applyAlignment="1" applyProtection="1">
      <alignment horizontal="center"/>
      <protection locked="0"/>
    </xf>
    <xf numFmtId="49" fontId="5" fillId="4" borderId="13" xfId="0" applyNumberFormat="1" applyFont="1" applyFill="1" applyBorder="1" applyAlignment="1" applyProtection="1">
      <alignment horizontal="center"/>
      <protection locked="0"/>
    </xf>
    <xf numFmtId="49" fontId="5" fillId="4" borderId="6" xfId="0" applyNumberFormat="1" applyFont="1" applyFill="1" applyBorder="1" applyAlignment="1" applyProtection="1">
      <alignment horizontal="center"/>
      <protection locked="0"/>
    </xf>
    <xf numFmtId="0" fontId="5" fillId="4" borderId="6" xfId="0" applyFont="1" applyFill="1" applyBorder="1" applyAlignment="1" applyProtection="1">
      <alignment horizontal="center"/>
      <protection locked="0"/>
    </xf>
    <xf numFmtId="2" fontId="5" fillId="4" borderId="6" xfId="0" applyNumberFormat="1" applyFont="1" applyFill="1" applyBorder="1" applyAlignment="1" applyProtection="1">
      <alignment horizontal="center"/>
      <protection locked="0"/>
    </xf>
    <xf numFmtId="2" fontId="5" fillId="4" borderId="14" xfId="0" applyNumberFormat="1" applyFont="1" applyFill="1" applyBorder="1" applyAlignment="1" applyProtection="1">
      <alignment horizontal="center"/>
      <protection locked="0"/>
    </xf>
    <xf numFmtId="4" fontId="5" fillId="8" borderId="7" xfId="0" applyNumberFormat="1" applyFont="1" applyFill="1" applyBorder="1" applyAlignment="1" applyProtection="1">
      <alignment horizontal="center"/>
      <protection locked="0"/>
    </xf>
    <xf numFmtId="4" fontId="5" fillId="4" borderId="8" xfId="0" applyNumberFormat="1" applyFont="1" applyFill="1" applyBorder="1" applyAlignment="1" applyProtection="1">
      <alignment horizontal="center"/>
      <protection locked="0"/>
    </xf>
    <xf numFmtId="4" fontId="5" fillId="8" borderId="15" xfId="0" applyNumberFormat="1" applyFont="1" applyFill="1" applyBorder="1" applyAlignment="1" applyProtection="1">
      <alignment horizontal="center"/>
      <protection locked="0"/>
    </xf>
    <xf numFmtId="4" fontId="5" fillId="9" borderId="16" xfId="0" applyNumberFormat="1" applyFont="1" applyFill="1" applyBorder="1" applyAlignment="1" applyProtection="1">
      <alignment horizontal="center"/>
      <protection locked="0"/>
    </xf>
    <xf numFmtId="4" fontId="4" fillId="7" borderId="8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Protection="1">
      <protection locked="0"/>
    </xf>
    <xf numFmtId="0" fontId="7" fillId="0" borderId="0" xfId="0" applyFont="1" applyProtection="1">
      <protection locked="0"/>
    </xf>
    <xf numFmtId="0" fontId="4" fillId="10" borderId="4" xfId="0" applyFont="1" applyFill="1" applyBorder="1" applyAlignment="1">
      <alignment vertical="center" wrapText="1"/>
    </xf>
    <xf numFmtId="0" fontId="5" fillId="4" borderId="12" xfId="0" applyFont="1" applyFill="1" applyBorder="1" applyAlignment="1">
      <alignment horizontal="center" vertical="center"/>
    </xf>
    <xf numFmtId="0" fontId="4" fillId="10" borderId="7" xfId="0" applyFont="1" applyFill="1" applyBorder="1" applyAlignment="1">
      <alignment vertical="center" wrapText="1"/>
    </xf>
    <xf numFmtId="2" fontId="5" fillId="4" borderId="8" xfId="0" applyNumberFormat="1" applyFont="1" applyFill="1" applyBorder="1" applyAlignment="1">
      <alignment horizontal="center" vertical="center"/>
    </xf>
    <xf numFmtId="0" fontId="4" fillId="10" borderId="9" xfId="0" applyFont="1" applyFill="1" applyBorder="1"/>
    <xf numFmtId="4" fontId="5" fillId="4" borderId="10" xfId="0" applyNumberFormat="1" applyFont="1" applyFill="1" applyBorder="1" applyAlignment="1">
      <alignment horizontal="center"/>
    </xf>
    <xf numFmtId="4" fontId="5" fillId="4" borderId="12" xfId="0" applyNumberFormat="1" applyFont="1" applyFill="1" applyBorder="1" applyAlignment="1">
      <alignment horizontal="center" vertical="center"/>
    </xf>
    <xf numFmtId="4" fontId="5" fillId="4" borderId="8" xfId="0" applyNumberFormat="1" applyFont="1" applyFill="1" applyBorder="1" applyAlignment="1">
      <alignment horizontal="center" vertical="center"/>
    </xf>
    <xf numFmtId="0" fontId="4" fillId="10" borderId="9" xfId="0" applyFont="1" applyFill="1" applyBorder="1" applyAlignment="1">
      <alignment vertical="center" wrapText="1"/>
    </xf>
    <xf numFmtId="0" fontId="5" fillId="4" borderId="10" xfId="0" applyFont="1" applyFill="1" applyBorder="1" applyAlignment="1">
      <alignment horizontal="center" vertical="center"/>
    </xf>
    <xf numFmtId="0" fontId="0" fillId="2" borderId="0" xfId="0" applyFill="1" applyAlignment="1">
      <alignment vertical="center" wrapText="1"/>
    </xf>
    <xf numFmtId="0" fontId="0" fillId="2" borderId="0" xfId="0" applyFill="1" applyAlignment="1">
      <alignment horizontal="center" vertical="center"/>
    </xf>
    <xf numFmtId="0" fontId="4" fillId="10" borderId="17" xfId="0" applyFont="1" applyFill="1" applyBorder="1" applyAlignment="1">
      <alignment vertical="center" wrapText="1"/>
    </xf>
    <xf numFmtId="4" fontId="5" fillId="4" borderId="5" xfId="0" applyNumberFormat="1" applyFont="1" applyFill="1" applyBorder="1" applyAlignment="1">
      <alignment horizontal="center" vertical="center"/>
    </xf>
    <xf numFmtId="10" fontId="5" fillId="4" borderId="8" xfId="1" applyNumberFormat="1" applyFont="1" applyFill="1" applyBorder="1" applyAlignment="1" applyProtection="1">
      <alignment horizontal="center" vertical="center"/>
    </xf>
    <xf numFmtId="10" fontId="5" fillId="4" borderId="10" xfId="0" applyNumberFormat="1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/>
    </xf>
    <xf numFmtId="0" fontId="11" fillId="12" borderId="5" xfId="0" applyFont="1" applyFill="1" applyBorder="1" applyAlignment="1">
      <alignment horizontal="center"/>
    </xf>
    <xf numFmtId="4" fontId="5" fillId="13" borderId="5" xfId="0" applyNumberFormat="1" applyFont="1" applyFill="1" applyBorder="1" applyAlignment="1">
      <alignment horizontal="center"/>
    </xf>
    <xf numFmtId="10" fontId="5" fillId="13" borderId="5" xfId="0" applyNumberFormat="1" applyFont="1" applyFill="1" applyBorder="1" applyAlignment="1">
      <alignment horizontal="center"/>
    </xf>
    <xf numFmtId="0" fontId="11" fillId="12" borderId="8" xfId="0" applyFont="1" applyFill="1" applyBorder="1" applyAlignment="1">
      <alignment horizontal="center"/>
    </xf>
    <xf numFmtId="4" fontId="0" fillId="2" borderId="0" xfId="0" applyNumberFormat="1" applyFill="1"/>
    <xf numFmtId="0" fontId="11" fillId="12" borderId="10" xfId="0" applyFont="1" applyFill="1" applyBorder="1" applyAlignment="1">
      <alignment horizontal="center"/>
    </xf>
    <xf numFmtId="0" fontId="4" fillId="14" borderId="0" xfId="0" applyFont="1" applyFill="1" applyAlignment="1">
      <alignment horizontal="center"/>
    </xf>
    <xf numFmtId="0" fontId="7" fillId="15" borderId="12" xfId="0" applyFont="1" applyFill="1" applyBorder="1"/>
    <xf numFmtId="0" fontId="5" fillId="4" borderId="12" xfId="0" applyFont="1" applyFill="1" applyBorder="1" applyAlignment="1">
      <alignment horizontal="center"/>
    </xf>
    <xf numFmtId="0" fontId="7" fillId="15" borderId="8" xfId="0" applyFont="1" applyFill="1" applyBorder="1"/>
    <xf numFmtId="4" fontId="5" fillId="4" borderId="8" xfId="0" applyNumberFormat="1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7" fillId="15" borderId="10" xfId="0" applyFont="1" applyFill="1" applyBorder="1"/>
    <xf numFmtId="0" fontId="1" fillId="3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0" fillId="6" borderId="3" xfId="0" applyFill="1" applyBorder="1" applyAlignment="1" applyProtection="1">
      <alignment horizontal="center"/>
      <protection locked="0"/>
    </xf>
    <xf numFmtId="0" fontId="5" fillId="4" borderId="19" xfId="0" applyFont="1" applyFill="1" applyBorder="1" applyAlignment="1">
      <alignment horizontal="center"/>
    </xf>
    <xf numFmtId="4" fontId="5" fillId="4" borderId="5" xfId="0" applyNumberFormat="1" applyFont="1" applyFill="1" applyBorder="1" applyAlignment="1">
      <alignment horizontal="center"/>
    </xf>
    <xf numFmtId="0" fontId="10" fillId="16" borderId="3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10" fillId="10" borderId="3" xfId="0" applyFont="1" applyFill="1" applyBorder="1" applyAlignment="1">
      <alignment horizontal="center" vertical="center" wrapText="1"/>
    </xf>
    <xf numFmtId="0" fontId="4" fillId="11" borderId="18" xfId="0" applyFont="1" applyFill="1" applyBorder="1" applyAlignment="1">
      <alignment horizontal="center"/>
    </xf>
    <xf numFmtId="0" fontId="4" fillId="11" borderId="3" xfId="0" applyFont="1" applyFill="1" applyBorder="1" applyAlignment="1">
      <alignment horizontal="center"/>
    </xf>
    <xf numFmtId="10" fontId="12" fillId="4" borderId="12" xfId="1" applyNumberFormat="1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4">
    <dxf>
      <font>
        <b val="0"/>
        <condense val="0"/>
        <extend val="0"/>
        <color indexed="10"/>
      </font>
    </dxf>
    <dxf>
      <font>
        <b val="0"/>
        <condense val="0"/>
        <extend val="0"/>
        <color indexed="11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1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E6E64C"/>
      <rgbColor rgb="00FF00FF"/>
      <rgbColor rgb="0000FFFF"/>
      <rgbColor rgb="00800000"/>
      <rgbColor rgb="00008000"/>
      <rgbColor rgb="00000080"/>
      <rgbColor rgb="009966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47FF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66"/>
      <rgbColor rgb="0099CCFF"/>
      <rgbColor rgb="00FF99CC"/>
      <rgbColor rgb="00CC99FF"/>
      <rgbColor rgb="00FFCC99"/>
      <rgbColor rgb="003366FF"/>
      <rgbColor rgb="0033CCCC"/>
      <rgbColor rgb="007DA647"/>
      <rgbColor rgb="00FFCC00"/>
      <rgbColor rgb="00FF9900"/>
      <rgbColor rgb="00FF3333"/>
      <rgbColor rgb="00666699"/>
      <rgbColor rgb="00969696"/>
      <rgbColor rgb="00003366"/>
      <rgbColor rgb="0000AE00"/>
      <rgbColor rgb="00003300"/>
      <rgbColor rgb="00355E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S213"/>
  <sheetViews>
    <sheetView workbookViewId="0">
      <pane ySplit="3" topLeftCell="A4" activePane="bottomLeft" state="frozen"/>
      <selection pane="bottomLeft" activeCell="E9" sqref="E9"/>
    </sheetView>
  </sheetViews>
  <sheetFormatPr defaultColWidth="11.42578125" defaultRowHeight="12.75"/>
  <cols>
    <col min="1" max="1" width="4.28515625" style="1" customWidth="1"/>
    <col min="2" max="2" width="28.42578125" style="2" customWidth="1"/>
    <col min="3" max="3" width="17.85546875" style="2" customWidth="1"/>
    <col min="4" max="4" width="7.42578125" style="1" customWidth="1"/>
    <col min="5" max="5" width="33.42578125" style="2" customWidth="1"/>
    <col min="6" max="28" width="11.42578125" style="1" customWidth="1"/>
    <col min="29" max="29" width="31.85546875" style="1" customWidth="1"/>
    <col min="30" max="45" width="11.42578125" style="1" customWidth="1"/>
  </cols>
  <sheetData>
    <row r="1" spans="1:29" s="5" customFormat="1">
      <c r="A1" s="3"/>
      <c r="B1" s="4"/>
      <c r="C1" s="4"/>
      <c r="D1" s="3"/>
      <c r="E1" s="4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</row>
    <row r="2" spans="1:29" s="5" customFormat="1">
      <c r="A2" s="3"/>
      <c r="B2" s="4"/>
      <c r="C2" s="86"/>
      <c r="D2" s="86"/>
      <c r="E2" s="86"/>
      <c r="F2" s="6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29" s="5" customFormat="1">
      <c r="A3" s="3"/>
      <c r="B3" s="4"/>
      <c r="C3" s="4"/>
      <c r="D3" s="3"/>
      <c r="E3" s="4"/>
      <c r="F3" s="7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29">
      <c r="B4" s="8"/>
      <c r="C4" s="8"/>
      <c r="E4" s="8"/>
    </row>
    <row r="5" spans="1:29">
      <c r="B5" s="9" t="s">
        <v>0</v>
      </c>
      <c r="C5" s="10" t="s">
        <v>1</v>
      </c>
      <c r="E5" s="11" t="s">
        <v>2</v>
      </c>
    </row>
    <row r="6" spans="1:29">
      <c r="B6" s="12" t="s">
        <v>3</v>
      </c>
      <c r="C6" s="13"/>
      <c r="E6" s="14">
        <f>SUM(C6:C29)</f>
        <v>20</v>
      </c>
      <c r="AC6" s="15" t="s">
        <v>4</v>
      </c>
    </row>
    <row r="7" spans="1:29">
      <c r="B7" s="16" t="s">
        <v>5</v>
      </c>
      <c r="C7" s="17"/>
      <c r="E7" s="8"/>
      <c r="AC7" s="15" t="s">
        <v>6</v>
      </c>
    </row>
    <row r="8" spans="1:29">
      <c r="B8" s="16" t="s">
        <v>7</v>
      </c>
      <c r="C8" s="17"/>
      <c r="E8" s="10" t="s">
        <v>8</v>
      </c>
      <c r="AC8" s="15" t="s">
        <v>9</v>
      </c>
    </row>
    <row r="9" spans="1:29">
      <c r="B9" s="16" t="s">
        <v>10</v>
      </c>
      <c r="C9" s="17"/>
      <c r="E9" s="18" t="s">
        <v>6</v>
      </c>
      <c r="AC9" s="15" t="s">
        <v>11</v>
      </c>
    </row>
    <row r="10" spans="1:29">
      <c r="B10" s="16" t="s">
        <v>12</v>
      </c>
      <c r="C10" s="17"/>
      <c r="E10" s="19"/>
    </row>
    <row r="11" spans="1:29">
      <c r="B11" s="16" t="s">
        <v>13</v>
      </c>
      <c r="C11" s="17"/>
      <c r="E11" s="20" t="s">
        <v>14</v>
      </c>
    </row>
    <row r="12" spans="1:29">
      <c r="B12" s="16" t="s">
        <v>15</v>
      </c>
      <c r="C12" s="17"/>
      <c r="E12" s="18" t="s">
        <v>16</v>
      </c>
    </row>
    <row r="13" spans="1:29">
      <c r="B13" s="16" t="s">
        <v>17</v>
      </c>
      <c r="C13" s="17"/>
      <c r="E13" s="19"/>
      <c r="AC13" s="21" t="s">
        <v>18</v>
      </c>
    </row>
    <row r="14" spans="1:29">
      <c r="B14" s="16" t="s">
        <v>19</v>
      </c>
      <c r="C14" s="17"/>
      <c r="E14" s="10" t="s">
        <v>20</v>
      </c>
      <c r="AC14" s="21" t="s">
        <v>16</v>
      </c>
    </row>
    <row r="15" spans="1:29">
      <c r="B15" s="16" t="s">
        <v>21</v>
      </c>
      <c r="C15" s="17">
        <v>20</v>
      </c>
      <c r="E15" s="13" t="s">
        <v>22</v>
      </c>
      <c r="AC15" s="21" t="s">
        <v>23</v>
      </c>
    </row>
    <row r="16" spans="1:29">
      <c r="B16" s="16" t="s">
        <v>24</v>
      </c>
      <c r="C16" s="17"/>
      <c r="E16" s="17" t="s">
        <v>25</v>
      </c>
    </row>
    <row r="17" spans="2:29">
      <c r="B17" s="16" t="s">
        <v>26</v>
      </c>
      <c r="C17" s="17"/>
      <c r="E17" s="17" t="s">
        <v>27</v>
      </c>
    </row>
    <row r="18" spans="2:29">
      <c r="B18" s="16" t="s">
        <v>28</v>
      </c>
      <c r="C18" s="17"/>
      <c r="E18" s="17" t="s">
        <v>29</v>
      </c>
      <c r="AC18" s="21" t="s">
        <v>30</v>
      </c>
    </row>
    <row r="19" spans="2:29">
      <c r="B19" s="16" t="s">
        <v>31</v>
      </c>
      <c r="C19" s="17"/>
      <c r="E19" s="17" t="s">
        <v>32</v>
      </c>
      <c r="AC19" s="21" t="s">
        <v>33</v>
      </c>
    </row>
    <row r="20" spans="2:29">
      <c r="B20" s="16" t="s">
        <v>34</v>
      </c>
      <c r="C20" s="17"/>
      <c r="E20" s="17" t="s">
        <v>35</v>
      </c>
      <c r="AC20" s="21" t="s">
        <v>36</v>
      </c>
    </row>
    <row r="21" spans="2:29">
      <c r="B21" s="16" t="s">
        <v>37</v>
      </c>
      <c r="C21" s="17"/>
      <c r="E21" s="17" t="s">
        <v>38</v>
      </c>
    </row>
    <row r="22" spans="2:29">
      <c r="B22" s="16"/>
      <c r="C22" s="17"/>
      <c r="E22" s="17" t="s">
        <v>39</v>
      </c>
    </row>
    <row r="23" spans="2:29">
      <c r="B23" s="16"/>
      <c r="C23" s="17"/>
      <c r="E23" s="17" t="s">
        <v>40</v>
      </c>
    </row>
    <row r="24" spans="2:29">
      <c r="B24" s="16"/>
      <c r="C24" s="17"/>
      <c r="E24" s="17" t="s">
        <v>41</v>
      </c>
    </row>
    <row r="25" spans="2:29">
      <c r="B25" s="16"/>
      <c r="C25" s="17"/>
      <c r="E25" s="17" t="s">
        <v>42</v>
      </c>
    </row>
    <row r="26" spans="2:29">
      <c r="B26" s="16"/>
      <c r="C26" s="17"/>
      <c r="E26" s="17" t="s">
        <v>43</v>
      </c>
    </row>
    <row r="27" spans="2:29">
      <c r="B27" s="16"/>
      <c r="C27" s="17"/>
      <c r="E27" s="17" t="s">
        <v>44</v>
      </c>
    </row>
    <row r="28" spans="2:29">
      <c r="B28" s="16"/>
      <c r="C28" s="17"/>
      <c r="E28" s="17" t="s">
        <v>45</v>
      </c>
    </row>
    <row r="29" spans="2:29">
      <c r="B29" s="22"/>
      <c r="C29" s="23"/>
      <c r="E29" s="23" t="s">
        <v>46</v>
      </c>
    </row>
    <row r="30" spans="2:29">
      <c r="B30" s="8"/>
      <c r="C30" s="8"/>
      <c r="E30" s="8"/>
    </row>
    <row r="31" spans="2:29">
      <c r="B31" s="8"/>
      <c r="C31" s="8"/>
      <c r="E31" s="8"/>
    </row>
    <row r="32" spans="2:29" s="24" customFormat="1">
      <c r="B32" s="25" t="s">
        <v>47</v>
      </c>
      <c r="C32" s="26"/>
      <c r="E32" s="26"/>
    </row>
    <row r="33" spans="2:5">
      <c r="B33" s="8"/>
      <c r="C33" s="8"/>
      <c r="E33" s="8"/>
    </row>
    <row r="34" spans="2:5">
      <c r="B34" s="8"/>
      <c r="C34" s="8"/>
      <c r="E34" s="8"/>
    </row>
    <row r="35" spans="2:5">
      <c r="B35" s="27" t="s">
        <v>48</v>
      </c>
      <c r="C35" s="8"/>
      <c r="E35" s="8"/>
    </row>
    <row r="36" spans="2:5">
      <c r="B36" s="8"/>
      <c r="C36" s="8"/>
      <c r="E36" s="8"/>
    </row>
    <row r="37" spans="2:5">
      <c r="B37" s="28" t="s">
        <v>49</v>
      </c>
      <c r="C37" s="8"/>
      <c r="E37" s="8"/>
    </row>
    <row r="38" spans="2:5">
      <c r="B38" s="28" t="s">
        <v>50</v>
      </c>
      <c r="C38" s="8"/>
      <c r="E38" s="8"/>
    </row>
    <row r="39" spans="2:5">
      <c r="B39" s="28" t="s">
        <v>51</v>
      </c>
      <c r="C39" s="8"/>
      <c r="E39" s="8"/>
    </row>
    <row r="40" spans="2:5">
      <c r="B40" s="28"/>
      <c r="C40" s="8"/>
      <c r="E40" s="8"/>
    </row>
    <row r="41" spans="2:5">
      <c r="B41" s="8"/>
      <c r="C41" s="8"/>
      <c r="E41" s="8"/>
    </row>
    <row r="42" spans="2:5">
      <c r="B42" s="28"/>
      <c r="C42" s="8"/>
      <c r="E42" s="8"/>
    </row>
    <row r="43" spans="2:5" s="29" customFormat="1">
      <c r="B43" s="30" t="s">
        <v>52</v>
      </c>
      <c r="C43" s="31"/>
      <c r="E43" s="31"/>
    </row>
    <row r="44" spans="2:5">
      <c r="B44" s="28"/>
      <c r="C44" s="8"/>
      <c r="E44" s="8"/>
    </row>
    <row r="45" spans="2:5" s="24" customFormat="1">
      <c r="B45" s="25" t="s">
        <v>53</v>
      </c>
      <c r="C45" s="26"/>
      <c r="E45" s="26"/>
    </row>
    <row r="46" spans="2:5">
      <c r="B46" s="28" t="s">
        <v>54</v>
      </c>
      <c r="C46" s="8"/>
      <c r="E46" s="8"/>
    </row>
    <row r="47" spans="2:5">
      <c r="B47" s="28" t="s">
        <v>55</v>
      </c>
      <c r="C47" s="8"/>
      <c r="E47" s="8"/>
    </row>
    <row r="48" spans="2:5">
      <c r="B48" s="28" t="s">
        <v>56</v>
      </c>
      <c r="C48" s="8"/>
      <c r="E48" s="8"/>
    </row>
    <row r="49" spans="2:5">
      <c r="B49" s="28" t="s">
        <v>57</v>
      </c>
      <c r="C49" s="8"/>
      <c r="E49" s="8"/>
    </row>
    <row r="50" spans="2:5">
      <c r="B50" s="28"/>
      <c r="C50" s="8"/>
      <c r="E50" s="8"/>
    </row>
    <row r="51" spans="2:5" s="24" customFormat="1">
      <c r="B51" s="25" t="s">
        <v>58</v>
      </c>
      <c r="C51" s="26"/>
      <c r="E51" s="26"/>
    </row>
    <row r="52" spans="2:5">
      <c r="B52" s="28" t="s">
        <v>59</v>
      </c>
      <c r="C52" s="8"/>
      <c r="E52" s="8"/>
    </row>
    <row r="53" spans="2:5">
      <c r="B53" s="28" t="s">
        <v>60</v>
      </c>
      <c r="C53" s="8"/>
      <c r="E53" s="8"/>
    </row>
    <row r="54" spans="2:5">
      <c r="B54" s="28" t="s">
        <v>61</v>
      </c>
      <c r="C54" s="8"/>
      <c r="E54" s="8"/>
    </row>
    <row r="55" spans="2:5">
      <c r="B55" s="28" t="s">
        <v>62</v>
      </c>
      <c r="C55" s="8"/>
      <c r="E55" s="8"/>
    </row>
    <row r="56" spans="2:5">
      <c r="B56" s="28" t="s">
        <v>63</v>
      </c>
      <c r="C56" s="8"/>
      <c r="E56" s="8"/>
    </row>
    <row r="57" spans="2:5">
      <c r="B57" s="28"/>
      <c r="C57" s="8"/>
      <c r="E57" s="8"/>
    </row>
    <row r="58" spans="2:5">
      <c r="B58" s="28" t="s">
        <v>64</v>
      </c>
      <c r="C58" s="8"/>
      <c r="E58" s="8"/>
    </row>
    <row r="59" spans="2:5">
      <c r="B59" s="28" t="s">
        <v>65</v>
      </c>
      <c r="C59" s="8"/>
      <c r="E59" s="8"/>
    </row>
    <row r="60" spans="2:5">
      <c r="B60" s="28"/>
      <c r="C60" s="8"/>
      <c r="E60" s="8"/>
    </row>
    <row r="61" spans="2:5">
      <c r="B61" s="28"/>
      <c r="C61" s="8"/>
      <c r="E61" s="8"/>
    </row>
    <row r="62" spans="2:5">
      <c r="B62" s="30" t="s">
        <v>66</v>
      </c>
      <c r="C62" s="8"/>
      <c r="E62" s="8"/>
    </row>
    <row r="63" spans="2:5">
      <c r="B63" s="28"/>
      <c r="C63" s="8"/>
      <c r="E63" s="8"/>
    </row>
    <row r="64" spans="2:5" s="24" customFormat="1">
      <c r="B64" s="25" t="s">
        <v>67</v>
      </c>
      <c r="C64" s="26"/>
      <c r="E64" s="26"/>
    </row>
    <row r="65" spans="2:5">
      <c r="B65" s="28" t="s">
        <v>68</v>
      </c>
      <c r="C65" s="8"/>
      <c r="E65" s="8"/>
    </row>
    <row r="66" spans="2:5">
      <c r="B66" s="28" t="s">
        <v>69</v>
      </c>
      <c r="C66" s="8"/>
      <c r="E66" s="8"/>
    </row>
    <row r="67" spans="2:5">
      <c r="B67" s="28" t="s">
        <v>70</v>
      </c>
      <c r="C67" s="8"/>
      <c r="E67" s="8"/>
    </row>
    <row r="68" spans="2:5">
      <c r="B68" s="28" t="s">
        <v>71</v>
      </c>
      <c r="C68" s="8"/>
      <c r="E68" s="8"/>
    </row>
    <row r="69" spans="2:5">
      <c r="B69" s="28" t="s">
        <v>72</v>
      </c>
      <c r="C69" s="8"/>
      <c r="E69" s="8"/>
    </row>
    <row r="70" spans="2:5">
      <c r="B70" s="28" t="s">
        <v>73</v>
      </c>
      <c r="C70" s="8"/>
      <c r="E70" s="8"/>
    </row>
    <row r="71" spans="2:5">
      <c r="B71" s="28" t="s">
        <v>74</v>
      </c>
      <c r="C71" s="8"/>
      <c r="E71" s="8"/>
    </row>
    <row r="72" spans="2:5">
      <c r="B72" s="28"/>
      <c r="C72" s="8"/>
      <c r="E72" s="8"/>
    </row>
    <row r="73" spans="2:5">
      <c r="B73" s="28"/>
      <c r="C73" s="8"/>
      <c r="E73" s="8"/>
    </row>
    <row r="74" spans="2:5" s="32" customFormat="1">
      <c r="B74" s="30" t="s">
        <v>75</v>
      </c>
      <c r="C74" s="27"/>
      <c r="E74" s="27"/>
    </row>
    <row r="75" spans="2:5">
      <c r="B75" s="28"/>
      <c r="C75" s="8"/>
      <c r="E75" s="8"/>
    </row>
    <row r="76" spans="2:5" s="24" customFormat="1">
      <c r="B76" s="25" t="s">
        <v>76</v>
      </c>
      <c r="C76" s="26"/>
      <c r="E76" s="26"/>
    </row>
    <row r="77" spans="2:5">
      <c r="B77" s="28" t="s">
        <v>77</v>
      </c>
      <c r="C77" s="8"/>
      <c r="E77" s="8"/>
    </row>
    <row r="78" spans="2:5">
      <c r="B78" s="28" t="s">
        <v>78</v>
      </c>
      <c r="C78" s="8"/>
      <c r="E78" s="8"/>
    </row>
    <row r="79" spans="2:5">
      <c r="B79" s="28"/>
      <c r="C79" s="8"/>
      <c r="E79" s="8"/>
    </row>
    <row r="80" spans="2:5">
      <c r="B80" s="28" t="s">
        <v>79</v>
      </c>
      <c r="C80" s="8"/>
      <c r="E80" s="8"/>
    </row>
    <row r="81" spans="2:5">
      <c r="B81" s="28"/>
      <c r="C81" s="8"/>
      <c r="E81" s="8"/>
    </row>
    <row r="82" spans="2:5">
      <c r="B82" s="28" t="s">
        <v>80</v>
      </c>
      <c r="C82" s="8"/>
      <c r="E82" s="8"/>
    </row>
    <row r="83" spans="2:5">
      <c r="B83" s="28" t="s">
        <v>81</v>
      </c>
      <c r="C83" s="8"/>
      <c r="E83" s="8"/>
    </row>
    <row r="84" spans="2:5">
      <c r="B84" s="8"/>
      <c r="C84" s="8"/>
      <c r="E84" s="8"/>
    </row>
    <row r="85" spans="2:5">
      <c r="B85" s="28" t="s">
        <v>82</v>
      </c>
      <c r="C85" s="8"/>
      <c r="E85" s="8"/>
    </row>
    <row r="86" spans="2:5">
      <c r="B86" s="28"/>
      <c r="C86" s="8"/>
      <c r="E86" s="8"/>
    </row>
    <row r="87" spans="2:5">
      <c r="B87" s="28"/>
      <c r="C87" s="8"/>
      <c r="E87" s="8"/>
    </row>
    <row r="88" spans="2:5">
      <c r="B88" s="28"/>
      <c r="C88" s="8"/>
      <c r="E88" s="8"/>
    </row>
    <row r="89" spans="2:5">
      <c r="B89" s="28"/>
      <c r="C89" s="8"/>
      <c r="E89" s="8"/>
    </row>
    <row r="90" spans="2:5">
      <c r="B90" s="8"/>
      <c r="C90" s="8"/>
      <c r="E90" s="8"/>
    </row>
    <row r="91" spans="2:5">
      <c r="B91" s="8"/>
      <c r="C91" s="8"/>
      <c r="E91" s="8"/>
    </row>
    <row r="92" spans="2:5">
      <c r="B92" s="8"/>
      <c r="C92" s="8"/>
      <c r="E92" s="8"/>
    </row>
    <row r="93" spans="2:5">
      <c r="B93" s="8"/>
      <c r="C93" s="8"/>
      <c r="E93" s="8"/>
    </row>
    <row r="94" spans="2:5">
      <c r="B94" s="8"/>
      <c r="C94" s="8"/>
      <c r="E94" s="8"/>
    </row>
    <row r="95" spans="2:5">
      <c r="B95" s="8"/>
      <c r="C95" s="8"/>
      <c r="E95" s="8"/>
    </row>
    <row r="96" spans="2:5">
      <c r="B96" s="8"/>
      <c r="C96" s="8"/>
      <c r="E96" s="8"/>
    </row>
    <row r="97" spans="2:5">
      <c r="B97" s="8"/>
      <c r="C97" s="8"/>
      <c r="E97" s="8"/>
    </row>
    <row r="98" spans="2:5">
      <c r="B98" s="8"/>
      <c r="C98" s="8"/>
      <c r="E98" s="8"/>
    </row>
    <row r="99" spans="2:5">
      <c r="B99" s="8"/>
      <c r="C99" s="8"/>
      <c r="E99" s="8"/>
    </row>
    <row r="100" spans="2:5">
      <c r="B100" s="8"/>
      <c r="C100" s="8"/>
      <c r="E100" s="8"/>
    </row>
    <row r="101" spans="2:5">
      <c r="B101" s="8"/>
      <c r="C101" s="8"/>
      <c r="E101" s="8"/>
    </row>
    <row r="102" spans="2:5">
      <c r="B102" s="8"/>
      <c r="C102" s="8"/>
      <c r="E102" s="8"/>
    </row>
    <row r="103" spans="2:5">
      <c r="B103" s="8"/>
      <c r="C103" s="8"/>
      <c r="E103" s="8"/>
    </row>
    <row r="104" spans="2:5">
      <c r="B104" s="8"/>
      <c r="C104" s="8"/>
      <c r="E104" s="8"/>
    </row>
    <row r="105" spans="2:5">
      <c r="B105" s="8"/>
      <c r="C105" s="8"/>
      <c r="E105" s="8"/>
    </row>
    <row r="106" spans="2:5">
      <c r="B106" s="8"/>
      <c r="C106" s="8"/>
      <c r="E106" s="8"/>
    </row>
    <row r="107" spans="2:5">
      <c r="B107" s="8"/>
      <c r="C107" s="8"/>
      <c r="E107" s="8"/>
    </row>
    <row r="108" spans="2:5">
      <c r="B108" s="8"/>
      <c r="C108" s="8"/>
      <c r="E108" s="8"/>
    </row>
    <row r="109" spans="2:5">
      <c r="B109" s="8"/>
      <c r="C109" s="8"/>
      <c r="E109" s="8"/>
    </row>
    <row r="110" spans="2:5">
      <c r="B110" s="8"/>
      <c r="C110" s="8"/>
      <c r="E110" s="8"/>
    </row>
    <row r="111" spans="2:5">
      <c r="B111" s="8"/>
      <c r="C111" s="8"/>
      <c r="E111" s="8"/>
    </row>
    <row r="112" spans="2:5">
      <c r="B112" s="8"/>
      <c r="C112" s="8"/>
      <c r="E112" s="8"/>
    </row>
    <row r="113" spans="2:5">
      <c r="B113" s="8"/>
      <c r="C113" s="8"/>
      <c r="E113" s="8"/>
    </row>
    <row r="114" spans="2:5">
      <c r="B114" s="8"/>
      <c r="C114" s="8"/>
      <c r="E114" s="8"/>
    </row>
    <row r="115" spans="2:5">
      <c r="B115" s="8"/>
      <c r="C115" s="8"/>
      <c r="E115" s="8"/>
    </row>
    <row r="116" spans="2:5">
      <c r="B116" s="8"/>
      <c r="C116" s="8"/>
      <c r="E116" s="8"/>
    </row>
    <row r="117" spans="2:5">
      <c r="B117" s="8"/>
      <c r="C117" s="8"/>
      <c r="E117" s="8"/>
    </row>
    <row r="118" spans="2:5">
      <c r="B118" s="8"/>
      <c r="C118" s="8"/>
      <c r="E118" s="8"/>
    </row>
    <row r="119" spans="2:5">
      <c r="B119" s="8"/>
      <c r="C119" s="8"/>
      <c r="E119" s="8"/>
    </row>
    <row r="120" spans="2:5">
      <c r="B120" s="8"/>
      <c r="C120" s="8"/>
      <c r="E120" s="8"/>
    </row>
    <row r="121" spans="2:5">
      <c r="B121" s="8"/>
      <c r="C121" s="8"/>
      <c r="E121" s="8"/>
    </row>
    <row r="122" spans="2:5">
      <c r="B122" s="8"/>
      <c r="C122" s="8"/>
      <c r="E122" s="8"/>
    </row>
    <row r="123" spans="2:5">
      <c r="B123" s="8"/>
      <c r="C123" s="8"/>
      <c r="E123" s="8"/>
    </row>
    <row r="124" spans="2:5">
      <c r="B124" s="8"/>
      <c r="C124" s="8"/>
      <c r="E124" s="8"/>
    </row>
    <row r="125" spans="2:5">
      <c r="B125" s="8"/>
      <c r="C125" s="8"/>
      <c r="E125" s="8"/>
    </row>
    <row r="126" spans="2:5">
      <c r="B126" s="8"/>
      <c r="C126" s="8"/>
      <c r="E126" s="8"/>
    </row>
    <row r="127" spans="2:5">
      <c r="B127" s="8"/>
      <c r="C127" s="8"/>
      <c r="E127" s="8"/>
    </row>
    <row r="128" spans="2:5">
      <c r="B128" s="8"/>
      <c r="C128" s="8"/>
      <c r="E128" s="8"/>
    </row>
    <row r="129" spans="2:5">
      <c r="B129" s="8"/>
      <c r="C129" s="8"/>
      <c r="E129" s="8"/>
    </row>
    <row r="130" spans="2:5">
      <c r="B130" s="8"/>
      <c r="C130" s="8"/>
      <c r="E130" s="8"/>
    </row>
    <row r="131" spans="2:5">
      <c r="B131" s="8"/>
      <c r="C131" s="8"/>
      <c r="E131" s="8"/>
    </row>
    <row r="132" spans="2:5">
      <c r="B132" s="8"/>
      <c r="C132" s="8"/>
      <c r="E132" s="8"/>
    </row>
    <row r="133" spans="2:5">
      <c r="B133" s="8"/>
      <c r="C133" s="8"/>
      <c r="E133" s="8"/>
    </row>
    <row r="134" spans="2:5">
      <c r="B134" s="8"/>
      <c r="C134" s="8"/>
      <c r="E134" s="8"/>
    </row>
    <row r="135" spans="2:5">
      <c r="B135" s="8"/>
      <c r="C135" s="8"/>
      <c r="E135" s="8"/>
    </row>
    <row r="136" spans="2:5">
      <c r="B136" s="8"/>
      <c r="C136" s="8"/>
      <c r="E136" s="8"/>
    </row>
    <row r="137" spans="2:5">
      <c r="B137" s="8"/>
      <c r="C137" s="8"/>
      <c r="E137" s="8"/>
    </row>
    <row r="138" spans="2:5">
      <c r="B138" s="8"/>
      <c r="C138" s="8"/>
      <c r="E138" s="8"/>
    </row>
    <row r="139" spans="2:5">
      <c r="B139" s="8"/>
      <c r="C139" s="8"/>
      <c r="E139" s="8"/>
    </row>
    <row r="140" spans="2:5">
      <c r="B140" s="8"/>
      <c r="C140" s="8"/>
      <c r="E140" s="8"/>
    </row>
    <row r="141" spans="2:5">
      <c r="B141" s="8"/>
      <c r="C141" s="8"/>
      <c r="E141" s="8"/>
    </row>
    <row r="142" spans="2:5">
      <c r="B142" s="8"/>
      <c r="C142" s="8"/>
      <c r="E142" s="8"/>
    </row>
    <row r="143" spans="2:5">
      <c r="B143" s="8"/>
      <c r="C143" s="8"/>
      <c r="E143" s="8"/>
    </row>
    <row r="144" spans="2:5">
      <c r="B144" s="8"/>
      <c r="C144" s="8"/>
      <c r="E144" s="8"/>
    </row>
    <row r="145" spans="2:5">
      <c r="B145" s="8"/>
      <c r="C145" s="8"/>
      <c r="E145" s="8"/>
    </row>
    <row r="146" spans="2:5">
      <c r="B146" s="8"/>
      <c r="C146" s="8"/>
      <c r="E146" s="8"/>
    </row>
    <row r="147" spans="2:5">
      <c r="B147" s="8"/>
      <c r="C147" s="8"/>
      <c r="E147" s="8"/>
    </row>
    <row r="148" spans="2:5">
      <c r="B148" s="8"/>
      <c r="C148" s="8"/>
      <c r="E148" s="8"/>
    </row>
    <row r="149" spans="2:5">
      <c r="B149" s="8"/>
      <c r="C149" s="8"/>
      <c r="E149" s="8"/>
    </row>
    <row r="150" spans="2:5">
      <c r="B150" s="8"/>
      <c r="C150" s="8"/>
      <c r="E150" s="8"/>
    </row>
    <row r="151" spans="2:5">
      <c r="B151" s="8"/>
      <c r="C151" s="8"/>
      <c r="E151" s="8"/>
    </row>
    <row r="152" spans="2:5">
      <c r="B152" s="8"/>
      <c r="C152" s="8"/>
      <c r="E152" s="8"/>
    </row>
    <row r="153" spans="2:5">
      <c r="B153" s="8"/>
      <c r="C153" s="8"/>
      <c r="E153" s="8"/>
    </row>
    <row r="154" spans="2:5">
      <c r="B154" s="8"/>
      <c r="C154" s="8"/>
      <c r="E154" s="8"/>
    </row>
    <row r="155" spans="2:5">
      <c r="B155" s="8"/>
      <c r="C155" s="8"/>
      <c r="E155" s="8"/>
    </row>
    <row r="156" spans="2:5">
      <c r="B156" s="8"/>
      <c r="C156" s="8"/>
      <c r="E156" s="8"/>
    </row>
    <row r="157" spans="2:5">
      <c r="B157" s="8"/>
      <c r="C157" s="8"/>
      <c r="E157" s="8"/>
    </row>
    <row r="158" spans="2:5">
      <c r="B158" s="8"/>
      <c r="C158" s="8"/>
      <c r="E158" s="8"/>
    </row>
    <row r="159" spans="2:5">
      <c r="B159" s="8"/>
      <c r="C159" s="8"/>
      <c r="E159" s="8"/>
    </row>
    <row r="160" spans="2:5">
      <c r="B160" s="8"/>
      <c r="C160" s="8"/>
      <c r="E160" s="8"/>
    </row>
    <row r="161" spans="2:5">
      <c r="B161" s="8"/>
      <c r="C161" s="8"/>
      <c r="E161" s="8"/>
    </row>
    <row r="162" spans="2:5">
      <c r="B162" s="8"/>
      <c r="C162" s="8"/>
      <c r="E162" s="8"/>
    </row>
    <row r="163" spans="2:5">
      <c r="B163" s="8"/>
      <c r="C163" s="8"/>
      <c r="E163" s="8"/>
    </row>
    <row r="164" spans="2:5">
      <c r="B164" s="8"/>
      <c r="C164" s="8"/>
      <c r="E164" s="8"/>
    </row>
    <row r="165" spans="2:5">
      <c r="B165" s="8"/>
      <c r="C165" s="8"/>
      <c r="E165" s="8"/>
    </row>
    <row r="166" spans="2:5">
      <c r="B166" s="8"/>
      <c r="C166" s="8"/>
      <c r="E166" s="8"/>
    </row>
    <row r="167" spans="2:5">
      <c r="B167" s="8"/>
      <c r="C167" s="8"/>
      <c r="E167" s="8"/>
    </row>
    <row r="168" spans="2:5">
      <c r="B168" s="8"/>
      <c r="C168" s="8"/>
      <c r="E168" s="8"/>
    </row>
    <row r="169" spans="2:5">
      <c r="B169" s="8"/>
      <c r="C169" s="8"/>
      <c r="E169" s="8"/>
    </row>
    <row r="170" spans="2:5">
      <c r="B170" s="8"/>
      <c r="C170" s="8"/>
      <c r="E170" s="8"/>
    </row>
    <row r="171" spans="2:5">
      <c r="B171" s="8"/>
      <c r="C171" s="8"/>
      <c r="E171" s="8"/>
    </row>
    <row r="172" spans="2:5">
      <c r="B172" s="8"/>
      <c r="C172" s="8"/>
      <c r="E172" s="8"/>
    </row>
    <row r="173" spans="2:5">
      <c r="B173" s="8"/>
      <c r="C173" s="8"/>
      <c r="E173" s="8"/>
    </row>
    <row r="174" spans="2:5">
      <c r="B174" s="8"/>
      <c r="C174" s="8"/>
      <c r="E174" s="8"/>
    </row>
    <row r="175" spans="2:5">
      <c r="B175" s="8"/>
      <c r="C175" s="8"/>
      <c r="E175" s="8"/>
    </row>
    <row r="176" spans="2:5">
      <c r="B176" s="8"/>
      <c r="C176" s="8"/>
      <c r="E176" s="8"/>
    </row>
    <row r="177" spans="2:5">
      <c r="B177" s="8"/>
      <c r="C177" s="8"/>
      <c r="E177" s="8"/>
    </row>
    <row r="178" spans="2:5">
      <c r="B178" s="8"/>
      <c r="C178" s="8"/>
      <c r="E178" s="8"/>
    </row>
    <row r="179" spans="2:5">
      <c r="B179" s="8"/>
      <c r="C179" s="8"/>
      <c r="E179" s="8"/>
    </row>
    <row r="180" spans="2:5">
      <c r="B180" s="8"/>
      <c r="C180" s="8"/>
      <c r="E180" s="8"/>
    </row>
    <row r="181" spans="2:5">
      <c r="B181" s="8"/>
      <c r="C181" s="8"/>
      <c r="E181" s="8"/>
    </row>
    <row r="182" spans="2:5">
      <c r="B182" s="8"/>
      <c r="C182" s="8"/>
      <c r="E182" s="8"/>
    </row>
    <row r="183" spans="2:5">
      <c r="B183" s="8"/>
      <c r="C183" s="8"/>
      <c r="E183" s="8"/>
    </row>
    <row r="184" spans="2:5">
      <c r="B184" s="8"/>
      <c r="C184" s="8"/>
      <c r="E184" s="8"/>
    </row>
    <row r="185" spans="2:5">
      <c r="B185" s="8"/>
      <c r="C185" s="8"/>
      <c r="E185" s="8"/>
    </row>
    <row r="186" spans="2:5">
      <c r="B186" s="8"/>
      <c r="C186" s="8"/>
      <c r="E186" s="8"/>
    </row>
    <row r="187" spans="2:5">
      <c r="B187" s="8"/>
      <c r="C187" s="8"/>
      <c r="E187" s="8"/>
    </row>
    <row r="188" spans="2:5">
      <c r="B188" s="8"/>
      <c r="C188" s="8"/>
      <c r="E188" s="8"/>
    </row>
    <row r="189" spans="2:5">
      <c r="B189" s="8"/>
      <c r="C189" s="8"/>
      <c r="E189" s="8"/>
    </row>
    <row r="190" spans="2:5">
      <c r="B190" s="8"/>
      <c r="C190" s="8"/>
      <c r="E190" s="8"/>
    </row>
    <row r="191" spans="2:5">
      <c r="B191" s="8"/>
      <c r="C191" s="8"/>
      <c r="E191" s="8"/>
    </row>
    <row r="192" spans="2:5">
      <c r="B192" s="8"/>
      <c r="C192" s="8"/>
      <c r="E192" s="8"/>
    </row>
    <row r="193" spans="2:5">
      <c r="B193" s="8"/>
      <c r="C193" s="8"/>
      <c r="E193" s="8"/>
    </row>
    <row r="194" spans="2:5">
      <c r="B194" s="8"/>
      <c r="C194" s="8"/>
      <c r="E194" s="8"/>
    </row>
    <row r="195" spans="2:5">
      <c r="B195" s="8"/>
      <c r="C195" s="8"/>
      <c r="E195" s="8"/>
    </row>
    <row r="196" spans="2:5">
      <c r="B196" s="8"/>
      <c r="C196" s="8"/>
      <c r="E196" s="8"/>
    </row>
    <row r="197" spans="2:5">
      <c r="B197" s="8"/>
      <c r="C197" s="8"/>
      <c r="E197" s="8"/>
    </row>
    <row r="198" spans="2:5">
      <c r="B198" s="8"/>
      <c r="C198" s="8"/>
      <c r="E198" s="8"/>
    </row>
    <row r="199" spans="2:5">
      <c r="B199" s="8"/>
      <c r="C199" s="8"/>
      <c r="E199" s="8"/>
    </row>
    <row r="200" spans="2:5">
      <c r="B200" s="8"/>
      <c r="C200" s="8"/>
      <c r="E200" s="8"/>
    </row>
    <row r="201" spans="2:5">
      <c r="B201" s="8"/>
      <c r="C201" s="8"/>
      <c r="E201" s="8"/>
    </row>
    <row r="202" spans="2:5">
      <c r="B202" s="8"/>
      <c r="C202" s="8"/>
      <c r="E202" s="8"/>
    </row>
    <row r="203" spans="2:5">
      <c r="B203" s="8"/>
      <c r="C203" s="8"/>
      <c r="E203" s="8"/>
    </row>
    <row r="204" spans="2:5">
      <c r="B204" s="8"/>
      <c r="C204" s="8"/>
      <c r="E204" s="8"/>
    </row>
    <row r="205" spans="2:5">
      <c r="B205" s="8"/>
      <c r="C205" s="8"/>
      <c r="E205" s="8"/>
    </row>
    <row r="206" spans="2:5">
      <c r="B206" s="8"/>
      <c r="C206" s="8"/>
      <c r="E206" s="8"/>
    </row>
    <row r="207" spans="2:5">
      <c r="B207" s="8"/>
      <c r="C207" s="8"/>
      <c r="E207" s="8"/>
    </row>
    <row r="208" spans="2:5">
      <c r="B208" s="8"/>
      <c r="C208" s="8"/>
      <c r="E208" s="8"/>
    </row>
    <row r="209" spans="2:5">
      <c r="B209" s="8"/>
      <c r="C209" s="8"/>
      <c r="E209" s="8"/>
    </row>
    <row r="210" spans="2:5">
      <c r="B210" s="8"/>
      <c r="C210" s="8"/>
      <c r="E210" s="8"/>
    </row>
    <row r="211" spans="2:5">
      <c r="B211" s="8"/>
      <c r="C211" s="8"/>
      <c r="E211" s="8"/>
    </row>
    <row r="212" spans="2:5">
      <c r="B212" s="8"/>
      <c r="C212" s="8"/>
      <c r="E212" s="8"/>
    </row>
    <row r="213" spans="2:5">
      <c r="B213" s="8"/>
      <c r="C213" s="8"/>
      <c r="E213" s="8"/>
    </row>
  </sheetData>
  <sheetProtection sheet="1"/>
  <mergeCells count="1">
    <mergeCell ref="C2:E2"/>
  </mergeCells>
  <dataValidations count="2">
    <dataValidation type="list" allowBlank="1" showErrorMessage="1" sqref="E9">
      <formula1>Mises</formula1>
      <formula2>0</formula2>
    </dataValidation>
    <dataValidation type="list" allowBlank="1" showErrorMessage="1" sqref="E12">
      <formula1>Tempérament</formula1>
      <formula2>0</formula2>
    </dataValidation>
  </dataValidations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Z778"/>
  <sheetViews>
    <sheetView topLeftCell="B1" workbookViewId="0">
      <pane ySplit="5" topLeftCell="A6" activePane="bottomLeft" state="frozen"/>
      <selection pane="bottomLeft" activeCell="P9" sqref="P9"/>
    </sheetView>
  </sheetViews>
  <sheetFormatPr defaultColWidth="11.42578125" defaultRowHeight="12.75"/>
  <cols>
    <col min="2" max="2" width="4.7109375" style="2" customWidth="1"/>
    <col min="3" max="3" width="8.28515625" style="2" customWidth="1"/>
    <col min="4" max="4" width="21" style="2" customWidth="1"/>
    <col min="5" max="5" width="26.140625" customWidth="1"/>
    <col min="6" max="6" width="16" style="2" customWidth="1"/>
    <col min="7" max="7" width="15.85546875" style="2" customWidth="1"/>
    <col min="8" max="8" width="6.42578125" style="2" customWidth="1"/>
    <col min="9" max="9" width="6.7109375" style="2" customWidth="1"/>
    <col min="10" max="10" width="12.42578125" style="33" customWidth="1"/>
    <col min="11" max="11" width="9.28515625" style="2" customWidth="1"/>
    <col min="12" max="12" width="9.28515625" style="33" customWidth="1"/>
    <col min="13" max="13" width="9.140625" style="2" customWidth="1"/>
    <col min="14" max="14" width="11.7109375" style="2" customWidth="1"/>
    <col min="15" max="15" width="12.140625" style="2" customWidth="1"/>
  </cols>
  <sheetData>
    <row r="1" spans="1:26" s="5" customFormat="1">
      <c r="A1" s="3"/>
      <c r="B1" s="4"/>
      <c r="C1" s="4"/>
      <c r="D1" s="87" t="s">
        <v>119</v>
      </c>
      <c r="E1" s="87"/>
      <c r="F1" s="87"/>
      <c r="G1" s="87"/>
      <c r="H1" s="87"/>
      <c r="I1" s="87"/>
      <c r="J1" s="87"/>
      <c r="K1" s="87"/>
      <c r="L1" s="87"/>
      <c r="M1" s="87"/>
      <c r="N1" s="87"/>
      <c r="O1" s="3"/>
      <c r="P1" s="3"/>
      <c r="Q1" s="3"/>
      <c r="R1" s="3"/>
      <c r="S1" s="3"/>
    </row>
    <row r="2" spans="1:26" s="5" customFormat="1">
      <c r="A2" s="3"/>
      <c r="B2" s="4"/>
      <c r="C2" s="34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3"/>
      <c r="P2" s="3"/>
      <c r="Q2" s="3"/>
      <c r="R2" s="3"/>
      <c r="S2" s="3"/>
    </row>
    <row r="3" spans="1:26" s="5" customFormat="1">
      <c r="A3" s="3"/>
      <c r="B3" s="4"/>
      <c r="C3" s="4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3"/>
      <c r="P3" s="3"/>
      <c r="Q3" s="3"/>
      <c r="R3" s="3"/>
      <c r="S3" s="3"/>
    </row>
    <row r="4" spans="1:26" s="37" customFormat="1">
      <c r="A4" s="35"/>
      <c r="B4" s="19"/>
      <c r="C4" s="19"/>
      <c r="D4" s="19"/>
      <c r="E4" s="35"/>
      <c r="F4" s="19"/>
      <c r="G4" s="19"/>
      <c r="H4" s="19"/>
      <c r="I4" s="19"/>
      <c r="J4" s="36"/>
      <c r="K4" s="19"/>
      <c r="L4" s="36"/>
      <c r="M4" s="19"/>
      <c r="N4" s="19"/>
      <c r="O4" s="19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</row>
    <row r="5" spans="1:26" s="40" customFormat="1" ht="30" customHeight="1">
      <c r="A5" s="19"/>
      <c r="B5" s="38" t="s">
        <v>83</v>
      </c>
      <c r="C5" s="38" t="s">
        <v>84</v>
      </c>
      <c r="D5" s="38" t="s">
        <v>85</v>
      </c>
      <c r="E5" s="38" t="s">
        <v>86</v>
      </c>
      <c r="F5" s="38" t="s">
        <v>87</v>
      </c>
      <c r="G5" s="38" t="s">
        <v>88</v>
      </c>
      <c r="H5" s="38" t="s">
        <v>89</v>
      </c>
      <c r="I5" s="38" t="s">
        <v>90</v>
      </c>
      <c r="J5" s="38" t="s">
        <v>91</v>
      </c>
      <c r="K5" s="38" t="s">
        <v>92</v>
      </c>
      <c r="L5" s="38" t="s">
        <v>93</v>
      </c>
      <c r="M5" s="38" t="s">
        <v>94</v>
      </c>
      <c r="N5" s="38" t="s">
        <v>95</v>
      </c>
      <c r="O5" s="39" t="s">
        <v>96</v>
      </c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</row>
    <row r="6" spans="1:26" s="40" customFormat="1">
      <c r="A6" s="19"/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41">
        <f>Paramètres!E6</f>
        <v>20</v>
      </c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</row>
    <row r="7" spans="1:26" s="37" customFormat="1">
      <c r="A7" s="35"/>
      <c r="B7" s="42">
        <v>1</v>
      </c>
      <c r="C7" s="43">
        <v>41668</v>
      </c>
      <c r="D7" s="44"/>
      <c r="E7" s="45" t="s">
        <v>46</v>
      </c>
      <c r="F7" s="46" t="s">
        <v>22</v>
      </c>
      <c r="G7" s="46" t="s">
        <v>21</v>
      </c>
      <c r="H7" s="47">
        <v>1.82</v>
      </c>
      <c r="I7" s="48"/>
      <c r="J7" s="49">
        <f>IF(H7="?","",IF(Paramètres!E$9="Mises fixes",IF(Paramètres!E$12="Normal",Paramètres!E$6*0.05,IF(Paramètres!E$12="Agressif",Paramètres!E$6*0.1,Paramètres!E$6*0.025)),IF(Paramètres!E$9="Mises proportionnelles",IF(Paramètres!E$12="Normal",O6*0.05,IF(Paramètres!E$12="Agressif",O6*0.1,O6*0.025)),IF(Paramètres!E$9="Mises avec indice de confiance (/10)",IF(Paramètres!E$12="Normal",I7/100*Paramètres!E$6,IF(Paramètres!E$12="Prudent",I7/200*Paramètres!E$6,I7/50*Paramètres!E$6)),IF(Paramètres!E$12="Normal",'Suivi des paris'!O6*0.05/('Suivi des paris'!H7-1),IF(Paramètres!E$12="Prudent",'Suivi des paris'!O6*0.025/('Suivi des paris'!H7-1),'Suivi des paris'!O6*0.1/('Suivi des paris'!H7-1)))))))</f>
        <v>1</v>
      </c>
      <c r="K7" s="50">
        <v>2</v>
      </c>
      <c r="L7" s="51" t="str">
        <f t="shared" ref="L7:L70" si="0">IF(K7&gt;0,IF(M7="",K7,""),"")</f>
        <v/>
      </c>
      <c r="M7" s="17" t="s">
        <v>30</v>
      </c>
      <c r="N7" s="52">
        <f t="shared" ref="N7:N70" si="1">IF(H7="?","-",IF(M7="Gagné",K7*H7-K7,IF(M7="Perdu",-K7,0)))</f>
        <v>1.6400000000000001</v>
      </c>
      <c r="O7" s="53">
        <f t="shared" ref="O7:O70" si="2">IF(N7="-",O6,O6+N7)</f>
        <v>21.64</v>
      </c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</row>
    <row r="8" spans="1:26" s="37" customFormat="1">
      <c r="A8" s="35"/>
      <c r="B8" s="42">
        <v>2</v>
      </c>
      <c r="C8" s="43">
        <v>41668</v>
      </c>
      <c r="D8" s="44" t="s">
        <v>116</v>
      </c>
      <c r="E8" s="45" t="s">
        <v>117</v>
      </c>
      <c r="F8" s="46" t="s">
        <v>22</v>
      </c>
      <c r="G8" s="46" t="s">
        <v>21</v>
      </c>
      <c r="H8" s="47">
        <v>1.2</v>
      </c>
      <c r="I8" s="48" t="str">
        <f>IF(Paramètres!E$9="Mises avec indice de confiance (/10)","?","-")</f>
        <v>-</v>
      </c>
      <c r="J8" s="49">
        <f>IF(H8="?","",IF(Paramètres!E$9="Mises fixes",IF(Paramètres!E$12="Normal",Paramètres!E$6*0.05,IF(Paramètres!E$12="Agressif",Paramètres!E$6*0.1,Paramètres!E$6*0.025)),IF(Paramètres!E$9="Mises proportionnelles",IF(Paramètres!E$12="Normal",O7*0.05,IF(Paramètres!E$12="Agressif",O7*0.1,O7*0.025)),IF(Paramètres!E$9="Mises avec indice de confiance (/10)",IF(Paramètres!E$12="Normal",I8/100*Paramètres!E$6,IF(Paramètres!E$12="Prudent",I8/200*Paramètres!E$6,I8/50*Paramètres!E$6)),IF(Paramètres!E$12="Normal",'Suivi des paris'!O7*0.05/('Suivi des paris'!H8-1),IF(Paramètres!E$12="Prudent",'Suivi des paris'!O7*0.025/('Suivi des paris'!H8-1),'Suivi des paris'!O7*0.1/('Suivi des paris'!H8-1)))))))</f>
        <v>1.0820000000000001</v>
      </c>
      <c r="K8" s="50">
        <v>1.8</v>
      </c>
      <c r="L8" s="51" t="str">
        <f t="shared" si="0"/>
        <v/>
      </c>
      <c r="M8" s="17" t="s">
        <v>30</v>
      </c>
      <c r="N8" s="52">
        <f t="shared" si="1"/>
        <v>0.3600000000000001</v>
      </c>
      <c r="O8" s="53">
        <f t="shared" si="2"/>
        <v>22</v>
      </c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</row>
    <row r="9" spans="1:26" s="37" customFormat="1">
      <c r="A9" s="35"/>
      <c r="B9" s="42">
        <v>3</v>
      </c>
      <c r="C9" s="43">
        <v>41670</v>
      </c>
      <c r="D9" s="44"/>
      <c r="E9" s="45" t="s">
        <v>46</v>
      </c>
      <c r="F9" s="46" t="s">
        <v>22</v>
      </c>
      <c r="G9" s="46" t="s">
        <v>21</v>
      </c>
      <c r="H9" s="47">
        <v>1.86</v>
      </c>
      <c r="I9" s="48" t="str">
        <f>IF(Paramètres!E$9="Mises avec indice de confiance (/10)","?","-")</f>
        <v>-</v>
      </c>
      <c r="J9" s="49">
        <f>IF(H9="?","",IF(Paramètres!E$9="Mises fixes",IF(Paramètres!E$12="Normal",Paramètres!E$6*0.05,IF(Paramètres!E$12="Agressif",Paramètres!E$6*0.1,Paramètres!E$6*0.025)),IF(Paramètres!E$9="Mises proportionnelles",IF(Paramètres!E$12="Normal",O8*0.05,IF(Paramètres!E$12="Agressif",O8*0.1,O8*0.025)),IF(Paramètres!E$9="Mises avec indice de confiance (/10)",IF(Paramètres!E$12="Normal",I9/100*Paramètres!E$6,IF(Paramètres!E$12="Prudent",I9/200*Paramètres!E$6,I9/50*Paramètres!E$6)),IF(Paramètres!E$12="Normal",'Suivi des paris'!O8*0.05/('Suivi des paris'!H9-1),IF(Paramètres!E$12="Prudent",'Suivi des paris'!O8*0.025/('Suivi des paris'!H9-1),'Suivi des paris'!O8*0.1/('Suivi des paris'!H9-1)))))))</f>
        <v>1.1000000000000001</v>
      </c>
      <c r="K9" s="50">
        <v>2</v>
      </c>
      <c r="L9" s="51" t="str">
        <f t="shared" si="0"/>
        <v/>
      </c>
      <c r="M9" s="17" t="s">
        <v>33</v>
      </c>
      <c r="N9" s="52">
        <f t="shared" si="1"/>
        <v>-2</v>
      </c>
      <c r="O9" s="53">
        <f t="shared" si="2"/>
        <v>20</v>
      </c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</row>
    <row r="10" spans="1:26" s="37" customFormat="1">
      <c r="A10" s="35"/>
      <c r="B10" s="42">
        <v>4</v>
      </c>
      <c r="C10" s="43">
        <v>41673</v>
      </c>
      <c r="D10" s="44" t="s">
        <v>118</v>
      </c>
      <c r="E10" s="45" t="s">
        <v>128</v>
      </c>
      <c r="F10" s="46" t="s">
        <v>22</v>
      </c>
      <c r="G10" s="46" t="s">
        <v>21</v>
      </c>
      <c r="H10" s="47">
        <v>1.75</v>
      </c>
      <c r="I10" s="48" t="str">
        <f>IF(Paramètres!E$9="Mises avec indice de confiance (/10)","?","-")</f>
        <v>-</v>
      </c>
      <c r="J10" s="49">
        <f>IF(H10="?","",IF(Paramètres!E$9="Mises fixes",IF(Paramètres!E$12="Normal",Paramètres!E$6*0.05,IF(Paramètres!E$12="Agressif",Paramètres!E$6*0.1,Paramètres!E$6*0.025)),IF(Paramètres!E$9="Mises proportionnelles",IF(Paramètres!E$12="Normal",O9*0.05,IF(Paramètres!E$12="Agressif",O9*0.1,O9*0.025)),IF(Paramètres!E$9="Mises avec indice de confiance (/10)",IF(Paramètres!E$12="Normal",I10/100*Paramètres!E$6,IF(Paramètres!E$12="Prudent",I10/200*Paramètres!E$6,I10/50*Paramètres!E$6)),IF(Paramètres!E$12="Normal",'Suivi des paris'!O9*0.05/('Suivi des paris'!H10-1),IF(Paramètres!E$12="Prudent",'Suivi des paris'!O9*0.025/('Suivi des paris'!H10-1),'Suivi des paris'!O9*0.1/('Suivi des paris'!H10-1)))))))</f>
        <v>1</v>
      </c>
      <c r="K10" s="50">
        <v>2</v>
      </c>
      <c r="L10" s="51" t="str">
        <f t="shared" si="0"/>
        <v/>
      </c>
      <c r="M10" s="17" t="s">
        <v>33</v>
      </c>
      <c r="N10" s="52">
        <f t="shared" si="1"/>
        <v>-2</v>
      </c>
      <c r="O10" s="53">
        <f t="shared" si="2"/>
        <v>18</v>
      </c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</row>
    <row r="11" spans="1:26" s="37" customFormat="1">
      <c r="A11" s="35"/>
      <c r="B11" s="42">
        <v>5</v>
      </c>
      <c r="C11" s="43">
        <v>41674</v>
      </c>
      <c r="D11" s="44" t="s">
        <v>120</v>
      </c>
      <c r="E11" s="45" t="s">
        <v>127</v>
      </c>
      <c r="F11" s="46" t="s">
        <v>22</v>
      </c>
      <c r="G11" s="46" t="s">
        <v>21</v>
      </c>
      <c r="H11" s="47">
        <v>1.45</v>
      </c>
      <c r="I11" s="48" t="str">
        <f>IF(Paramètres!E$9="Mises avec indice de confiance (/10)","?","-")</f>
        <v>-</v>
      </c>
      <c r="J11" s="49">
        <f>IF(H11="?","",IF(Paramètres!E$9="Mises fixes",IF(Paramètres!E$12="Normal",Paramètres!E$6*0.05,IF(Paramètres!E$12="Agressif",Paramètres!E$6*0.1,Paramètres!E$6*0.025)),IF(Paramètres!E$9="Mises proportionnelles",IF(Paramètres!E$12="Normal",O10*0.05,IF(Paramètres!E$12="Agressif",O10*0.1,O10*0.025)),IF(Paramètres!E$9="Mises avec indice de confiance (/10)",IF(Paramètres!E$12="Normal",I11/100*Paramètres!E$6,IF(Paramètres!E$12="Prudent",I11/200*Paramètres!E$6,I11/50*Paramètres!E$6)),IF(Paramètres!E$12="Normal",'Suivi des paris'!O10*0.05/('Suivi des paris'!H11-1),IF(Paramètres!E$12="Prudent",'Suivi des paris'!O10*0.025/('Suivi des paris'!H11-1),'Suivi des paris'!O10*0.1/('Suivi des paris'!H11-1)))))))</f>
        <v>0.9</v>
      </c>
      <c r="K11" s="50">
        <v>5</v>
      </c>
      <c r="L11" s="51" t="str">
        <f t="shared" si="0"/>
        <v/>
      </c>
      <c r="M11" s="17" t="s">
        <v>30</v>
      </c>
      <c r="N11" s="52">
        <f t="shared" si="1"/>
        <v>2.25</v>
      </c>
      <c r="O11" s="53">
        <f t="shared" si="2"/>
        <v>20.25</v>
      </c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</row>
    <row r="12" spans="1:26" s="37" customFormat="1">
      <c r="A12" s="35"/>
      <c r="B12" s="42">
        <v>6</v>
      </c>
      <c r="C12" s="43">
        <v>41675</v>
      </c>
      <c r="D12" s="44" t="s">
        <v>121</v>
      </c>
      <c r="E12" s="45" t="s">
        <v>125</v>
      </c>
      <c r="F12" s="46" t="s">
        <v>22</v>
      </c>
      <c r="G12" s="46" t="s">
        <v>21</v>
      </c>
      <c r="H12" s="47">
        <v>1.65</v>
      </c>
      <c r="I12" s="48" t="str">
        <f>IF(Paramètres!E$9="Mises avec indice de confiance (/10)","?","-")</f>
        <v>-</v>
      </c>
      <c r="J12" s="49">
        <f>IF(H12="?","",IF(Paramètres!E$9="Mises fixes",IF(Paramètres!E$12="Normal",Paramètres!E$6*0.05,IF(Paramètres!E$12="Agressif",Paramètres!E$6*0.1,Paramètres!E$6*0.025)),IF(Paramètres!E$9="Mises proportionnelles",IF(Paramètres!E$12="Normal",O11*0.05,IF(Paramètres!E$12="Agressif",O11*0.1,O11*0.025)),IF(Paramètres!E$9="Mises avec indice de confiance (/10)",IF(Paramètres!E$12="Normal",I12/100*Paramètres!E$6,IF(Paramètres!E$12="Prudent",I12/200*Paramètres!E$6,I12/50*Paramètres!E$6)),IF(Paramètres!E$12="Normal",'Suivi des paris'!O11*0.05/('Suivi des paris'!H12-1),IF(Paramètres!E$12="Prudent",'Suivi des paris'!O11*0.025/('Suivi des paris'!H12-1),'Suivi des paris'!O11*0.1/('Suivi des paris'!H12-1)))))))</f>
        <v>1.0125</v>
      </c>
      <c r="K12" s="50">
        <v>2</v>
      </c>
      <c r="L12" s="51" t="str">
        <f t="shared" si="0"/>
        <v/>
      </c>
      <c r="M12" s="17" t="s">
        <v>30</v>
      </c>
      <c r="N12" s="52">
        <f t="shared" si="1"/>
        <v>1.2999999999999998</v>
      </c>
      <c r="O12" s="53">
        <f t="shared" si="2"/>
        <v>21.55</v>
      </c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</row>
    <row r="13" spans="1:26" s="37" customFormat="1">
      <c r="A13" s="35"/>
      <c r="B13" s="42">
        <v>7</v>
      </c>
      <c r="C13" s="43">
        <v>41675</v>
      </c>
      <c r="D13" s="44" t="s">
        <v>122</v>
      </c>
      <c r="E13" s="45" t="s">
        <v>126</v>
      </c>
      <c r="F13" s="46" t="s">
        <v>22</v>
      </c>
      <c r="G13" s="46" t="s">
        <v>21</v>
      </c>
      <c r="H13" s="47">
        <v>1.32</v>
      </c>
      <c r="I13" s="48" t="str">
        <f>IF(Paramètres!E$9="Mises avec indice de confiance (/10)","?","-")</f>
        <v>-</v>
      </c>
      <c r="J13" s="49">
        <f>IF(H13="?","",IF(Paramètres!E$9="Mises fixes",IF(Paramètres!E$12="Normal",Paramètres!E$6*0.05,IF(Paramètres!E$12="Agressif",Paramètres!E$6*0.1,Paramètres!E$6*0.025)),IF(Paramètres!E$9="Mises proportionnelles",IF(Paramètres!E$12="Normal",O12*0.05,IF(Paramètres!E$12="Agressif",O12*0.1,O12*0.025)),IF(Paramètres!E$9="Mises avec indice de confiance (/10)",IF(Paramètres!E$12="Normal",I13/100*Paramètres!E$6,IF(Paramètres!E$12="Prudent",I13/200*Paramètres!E$6,I13/50*Paramètres!E$6)),IF(Paramètres!E$12="Normal",'Suivi des paris'!O12*0.05/('Suivi des paris'!H13-1),IF(Paramètres!E$12="Prudent",'Suivi des paris'!O12*0.025/('Suivi des paris'!H13-1),'Suivi des paris'!O12*0.1/('Suivi des paris'!H13-1)))))))</f>
        <v>1.0775000000000001</v>
      </c>
      <c r="K13" s="50">
        <v>2</v>
      </c>
      <c r="L13" s="51" t="str">
        <f t="shared" si="0"/>
        <v/>
      </c>
      <c r="M13" s="17" t="s">
        <v>30</v>
      </c>
      <c r="N13" s="52">
        <f t="shared" si="1"/>
        <v>0.64000000000000012</v>
      </c>
      <c r="O13" s="53">
        <f t="shared" si="2"/>
        <v>22.19</v>
      </c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</row>
    <row r="14" spans="1:26" s="37" customFormat="1">
      <c r="A14" s="35"/>
      <c r="B14" s="42">
        <v>8</v>
      </c>
      <c r="C14" s="43">
        <v>41676</v>
      </c>
      <c r="D14" s="44" t="s">
        <v>123</v>
      </c>
      <c r="E14" s="45" t="s">
        <v>124</v>
      </c>
      <c r="F14" s="46" t="s">
        <v>25</v>
      </c>
      <c r="G14" s="46" t="s">
        <v>21</v>
      </c>
      <c r="H14" s="47">
        <v>1.55</v>
      </c>
      <c r="I14" s="48" t="str">
        <f>IF(Paramètres!E$9="Mises avec indice de confiance (/10)","?","-")</f>
        <v>-</v>
      </c>
      <c r="J14" s="49">
        <f>IF(H14="?","",IF(Paramètres!E$9="Mises fixes",IF(Paramètres!E$12="Normal",Paramètres!E$6*0.05,IF(Paramètres!E$12="Agressif",Paramètres!E$6*0.1,Paramètres!E$6*0.025)),IF(Paramètres!E$9="Mises proportionnelles",IF(Paramètres!E$12="Normal",O13*0.05,IF(Paramètres!E$12="Agressif",O13*0.1,O13*0.025)),IF(Paramètres!E$9="Mises avec indice de confiance (/10)",IF(Paramètres!E$12="Normal",I14/100*Paramètres!E$6,IF(Paramètres!E$12="Prudent",I14/200*Paramètres!E$6,I14/50*Paramètres!E$6)),IF(Paramètres!E$12="Normal",'Suivi des paris'!O13*0.05/('Suivi des paris'!H14-1),IF(Paramètres!E$12="Prudent",'Suivi des paris'!O13*0.025/('Suivi des paris'!H14-1),'Suivi des paris'!O13*0.1/('Suivi des paris'!H14-1)))))))</f>
        <v>1.1095000000000002</v>
      </c>
      <c r="K14" s="50">
        <v>2</v>
      </c>
      <c r="L14" s="51" t="str">
        <f t="shared" si="0"/>
        <v/>
      </c>
      <c r="M14" s="17" t="s">
        <v>30</v>
      </c>
      <c r="N14" s="52">
        <f t="shared" si="1"/>
        <v>1.1000000000000001</v>
      </c>
      <c r="O14" s="53">
        <f t="shared" si="2"/>
        <v>23.290000000000003</v>
      </c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</row>
    <row r="15" spans="1:26" s="37" customFormat="1">
      <c r="A15" s="35"/>
      <c r="B15" s="42">
        <v>9</v>
      </c>
      <c r="C15" s="43">
        <v>41677</v>
      </c>
      <c r="D15" s="44" t="s">
        <v>129</v>
      </c>
      <c r="E15" s="45" t="s">
        <v>46</v>
      </c>
      <c r="F15" s="46" t="s">
        <v>25</v>
      </c>
      <c r="G15" s="46" t="s">
        <v>21</v>
      </c>
      <c r="H15" s="47">
        <v>1.76</v>
      </c>
      <c r="I15" s="48" t="str">
        <f>IF(Paramètres!E$9="Mises avec indice de confiance (/10)","?","-")</f>
        <v>-</v>
      </c>
      <c r="J15" s="49">
        <f>IF(H15="?","",IF(Paramètres!E$9="Mises fixes",IF(Paramètres!E$12="Normal",Paramètres!E$6*0.05,IF(Paramètres!E$12="Agressif",Paramètres!E$6*0.1,Paramètres!E$6*0.025)),IF(Paramètres!E$9="Mises proportionnelles",IF(Paramètres!E$12="Normal",O14*0.05,IF(Paramètres!E$12="Agressif",O14*0.1,O14*0.025)),IF(Paramètres!E$9="Mises avec indice de confiance (/10)",IF(Paramètres!E$12="Normal",I15/100*Paramètres!E$6,IF(Paramètres!E$12="Prudent",I15/200*Paramètres!E$6,I15/50*Paramètres!E$6)),IF(Paramètres!E$12="Normal",'Suivi des paris'!O14*0.05/('Suivi des paris'!H15-1),IF(Paramètres!E$12="Prudent",'Suivi des paris'!O14*0.025/('Suivi des paris'!H15-1),'Suivi des paris'!O14*0.1/('Suivi des paris'!H15-1)))))))</f>
        <v>1.1645000000000001</v>
      </c>
      <c r="K15" s="50">
        <v>1.5</v>
      </c>
      <c r="L15" s="51">
        <f t="shared" si="0"/>
        <v>1.5</v>
      </c>
      <c r="M15" s="17"/>
      <c r="N15" s="52">
        <f t="shared" si="1"/>
        <v>0</v>
      </c>
      <c r="O15" s="53">
        <f t="shared" si="2"/>
        <v>23.290000000000003</v>
      </c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</row>
    <row r="16" spans="1:26" s="37" customFormat="1">
      <c r="A16" s="35"/>
      <c r="B16" s="42">
        <v>10</v>
      </c>
      <c r="C16" s="43"/>
      <c r="D16" s="44"/>
      <c r="E16" s="45"/>
      <c r="F16" s="46"/>
      <c r="G16" s="46"/>
      <c r="H16" s="47" t="s">
        <v>97</v>
      </c>
      <c r="I16" s="48" t="str">
        <f>IF(Paramètres!E$9="Mises avec indice de confiance (/10)","?","-")</f>
        <v>-</v>
      </c>
      <c r="J16" s="49" t="str">
        <f>IF(H16="?","",IF(Paramètres!E$9="Mises fixes",IF(Paramètres!E$12="Normal",Paramètres!E$6*0.05,IF(Paramètres!E$12="Agressif",Paramètres!E$6*0.1,Paramètres!E$6*0.025)),IF(Paramètres!E$9="Mises proportionnelles",IF(Paramètres!E$12="Normal",O15*0.05,IF(Paramètres!E$12="Agressif",O15*0.1,O15*0.025)),IF(Paramètres!E$9="Mises avec indice de confiance (/10)",IF(Paramètres!E$12="Normal",I16/100*Paramètres!E$6,IF(Paramètres!E$12="Prudent",I16/200*Paramètres!E$6,I16/50*Paramètres!E$6)),IF(Paramètres!E$12="Normal",'Suivi des paris'!O15*0.05/('Suivi des paris'!H16-1),IF(Paramètres!E$12="Prudent",'Suivi des paris'!O15*0.025/('Suivi des paris'!H16-1),'Suivi des paris'!O15*0.1/('Suivi des paris'!H16-1)))))))</f>
        <v/>
      </c>
      <c r="K16" s="50"/>
      <c r="L16" s="51" t="str">
        <f t="shared" si="0"/>
        <v/>
      </c>
      <c r="M16" s="17"/>
      <c r="N16" s="52" t="str">
        <f t="shared" si="1"/>
        <v>-</v>
      </c>
      <c r="O16" s="53">
        <f t="shared" si="2"/>
        <v>23.290000000000003</v>
      </c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</row>
    <row r="17" spans="1:26" s="37" customFormat="1">
      <c r="A17" s="35"/>
      <c r="B17" s="42">
        <v>11</v>
      </c>
      <c r="C17" s="43"/>
      <c r="D17" s="44"/>
      <c r="E17" s="45"/>
      <c r="F17" s="46"/>
      <c r="G17" s="46"/>
      <c r="H17" s="47" t="s">
        <v>97</v>
      </c>
      <c r="I17" s="48" t="str">
        <f>IF(Paramètres!E$9="Mises avec indice de confiance (/10)","?","-")</f>
        <v>-</v>
      </c>
      <c r="J17" s="49" t="str">
        <f>IF(H17="?","",IF(Paramètres!E$9="Mises fixes",IF(Paramètres!E$12="Normal",Paramètres!E$6*0.05,IF(Paramètres!E$12="Agressif",Paramètres!E$6*0.1,Paramètres!E$6*0.025)),IF(Paramètres!E$9="Mises proportionnelles",IF(Paramètres!E$12="Normal",O16*0.05,IF(Paramètres!E$12="Agressif",O16*0.1,O16*0.025)),IF(Paramètres!E$9="Mises avec indice de confiance (/10)",IF(Paramètres!E$12="Normal",I17/100*Paramètres!E$6,IF(Paramètres!E$12="Prudent",I17/200*Paramètres!E$6,I17/50*Paramètres!E$6)),IF(Paramètres!E$12="Normal",'Suivi des paris'!O16*0.05/('Suivi des paris'!H17-1),IF(Paramètres!E$12="Prudent",'Suivi des paris'!O16*0.025/('Suivi des paris'!H17-1),'Suivi des paris'!O16*0.1/('Suivi des paris'!H17-1)))))))</f>
        <v/>
      </c>
      <c r="K17" s="50"/>
      <c r="L17" s="51" t="str">
        <f t="shared" si="0"/>
        <v/>
      </c>
      <c r="M17" s="17"/>
      <c r="N17" s="52" t="str">
        <f t="shared" si="1"/>
        <v>-</v>
      </c>
      <c r="O17" s="53">
        <f t="shared" si="2"/>
        <v>23.290000000000003</v>
      </c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</row>
    <row r="18" spans="1:26" s="37" customFormat="1">
      <c r="A18" s="35"/>
      <c r="B18" s="42">
        <v>12</v>
      </c>
      <c r="C18" s="43"/>
      <c r="D18" s="44"/>
      <c r="E18" s="45"/>
      <c r="F18" s="46"/>
      <c r="G18" s="46"/>
      <c r="H18" s="47" t="s">
        <v>97</v>
      </c>
      <c r="I18" s="48" t="str">
        <f>IF(Paramètres!E$9="Mises avec indice de confiance (/10)","?","-")</f>
        <v>-</v>
      </c>
      <c r="J18" s="49" t="str">
        <f>IF(H18="?","",IF(Paramètres!E$9="Mises fixes",IF(Paramètres!E$12="Normal",Paramètres!E$6*0.05,IF(Paramètres!E$12="Agressif",Paramètres!E$6*0.1,Paramètres!E$6*0.025)),IF(Paramètres!E$9="Mises proportionnelles",IF(Paramètres!E$12="Normal",O17*0.05,IF(Paramètres!E$12="Agressif",O17*0.1,O17*0.025)),IF(Paramètres!E$9="Mises avec indice de confiance (/10)",IF(Paramètres!E$12="Normal",I18/100*Paramètres!E$6,IF(Paramètres!E$12="Prudent",I18/200*Paramètres!E$6,I18/50*Paramètres!E$6)),IF(Paramètres!E$12="Normal",'Suivi des paris'!O17*0.05/('Suivi des paris'!H18-1),IF(Paramètres!E$12="Prudent",'Suivi des paris'!O17*0.025/('Suivi des paris'!H18-1),'Suivi des paris'!O17*0.1/('Suivi des paris'!H18-1)))))))</f>
        <v/>
      </c>
      <c r="K18" s="50"/>
      <c r="L18" s="51" t="str">
        <f t="shared" si="0"/>
        <v/>
      </c>
      <c r="M18" s="17"/>
      <c r="N18" s="52" t="str">
        <f t="shared" si="1"/>
        <v>-</v>
      </c>
      <c r="O18" s="53">
        <f t="shared" si="2"/>
        <v>23.290000000000003</v>
      </c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</row>
    <row r="19" spans="1:26" s="37" customFormat="1">
      <c r="A19" s="35"/>
      <c r="B19" s="42">
        <v>13</v>
      </c>
      <c r="C19" s="43"/>
      <c r="D19" s="44"/>
      <c r="E19" s="45"/>
      <c r="F19" s="46"/>
      <c r="G19" s="46"/>
      <c r="H19" s="47" t="s">
        <v>97</v>
      </c>
      <c r="I19" s="48" t="str">
        <f>IF(Paramètres!E$9="Mises avec indice de confiance (/10)","?","-")</f>
        <v>-</v>
      </c>
      <c r="J19" s="49" t="str">
        <f>IF(H19="?","",IF(Paramètres!E$9="Mises fixes",IF(Paramètres!E$12="Normal",Paramètres!E$6*0.05,IF(Paramètres!E$12="Agressif",Paramètres!E$6*0.1,Paramètres!E$6*0.025)),IF(Paramètres!E$9="Mises proportionnelles",IF(Paramètres!E$12="Normal",O18*0.05,IF(Paramètres!E$12="Agressif",O18*0.1,O18*0.025)),IF(Paramètres!E$9="Mises avec indice de confiance (/10)",IF(Paramètres!E$12="Normal",I19/100*Paramètres!E$6,IF(Paramètres!E$12="Prudent",I19/200*Paramètres!E$6,I19/50*Paramètres!E$6)),IF(Paramètres!E$12="Normal",'Suivi des paris'!O18*0.05/('Suivi des paris'!H19-1),IF(Paramètres!E$12="Prudent",'Suivi des paris'!O18*0.025/('Suivi des paris'!H19-1),'Suivi des paris'!O18*0.1/('Suivi des paris'!H19-1)))))))</f>
        <v/>
      </c>
      <c r="K19" s="50"/>
      <c r="L19" s="51" t="str">
        <f t="shared" si="0"/>
        <v/>
      </c>
      <c r="M19" s="17"/>
      <c r="N19" s="52" t="str">
        <f t="shared" si="1"/>
        <v>-</v>
      </c>
      <c r="O19" s="53">
        <f t="shared" si="2"/>
        <v>23.290000000000003</v>
      </c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</row>
    <row r="20" spans="1:26" s="37" customFormat="1">
      <c r="A20" s="35"/>
      <c r="B20" s="42">
        <v>14</v>
      </c>
      <c r="C20" s="43"/>
      <c r="D20" s="44"/>
      <c r="E20" s="45"/>
      <c r="F20" s="46"/>
      <c r="G20" s="46"/>
      <c r="H20" s="47" t="s">
        <v>97</v>
      </c>
      <c r="I20" s="48" t="str">
        <f>IF(Paramètres!E$9="Mises avec indice de confiance (/10)","?","-")</f>
        <v>-</v>
      </c>
      <c r="J20" s="49" t="str">
        <f>IF(H20="?","",IF(Paramètres!E$9="Mises fixes",IF(Paramètres!E$12="Normal",Paramètres!E$6*0.05,IF(Paramètres!E$12="Agressif",Paramètres!E$6*0.1,Paramètres!E$6*0.025)),IF(Paramètres!E$9="Mises proportionnelles",IF(Paramètres!E$12="Normal",O19*0.05,IF(Paramètres!E$12="Agressif",O19*0.1,O19*0.025)),IF(Paramètres!E$9="Mises avec indice de confiance (/10)",IF(Paramètres!E$12="Normal",I20/100*Paramètres!E$6,IF(Paramètres!E$12="Prudent",I20/200*Paramètres!E$6,I20/50*Paramètres!E$6)),IF(Paramètres!E$12="Normal",'Suivi des paris'!O19*0.05/('Suivi des paris'!H20-1),IF(Paramètres!E$12="Prudent",'Suivi des paris'!O19*0.025/('Suivi des paris'!H20-1),'Suivi des paris'!O19*0.1/('Suivi des paris'!H20-1)))))))</f>
        <v/>
      </c>
      <c r="K20" s="50"/>
      <c r="L20" s="51" t="str">
        <f t="shared" si="0"/>
        <v/>
      </c>
      <c r="M20" s="17"/>
      <c r="N20" s="52" t="str">
        <f t="shared" si="1"/>
        <v>-</v>
      </c>
      <c r="O20" s="53">
        <f t="shared" si="2"/>
        <v>23.290000000000003</v>
      </c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</row>
    <row r="21" spans="1:26" s="37" customFormat="1">
      <c r="A21" s="35"/>
      <c r="B21" s="42">
        <v>15</v>
      </c>
      <c r="C21" s="43"/>
      <c r="D21" s="44"/>
      <c r="E21" s="45"/>
      <c r="F21" s="46"/>
      <c r="G21" s="46"/>
      <c r="H21" s="47" t="s">
        <v>97</v>
      </c>
      <c r="I21" s="48" t="str">
        <f>IF(Paramètres!E$9="Mises avec indice de confiance (/10)","?","-")</f>
        <v>-</v>
      </c>
      <c r="J21" s="49" t="str">
        <f>IF(H21="?","",IF(Paramètres!E$9="Mises fixes",IF(Paramètres!E$12="Normal",Paramètres!E$6*0.05,IF(Paramètres!E$12="Agressif",Paramètres!E$6*0.1,Paramètres!E$6*0.025)),IF(Paramètres!E$9="Mises proportionnelles",IF(Paramètres!E$12="Normal",O20*0.05,IF(Paramètres!E$12="Agressif",O20*0.1,O20*0.025)),IF(Paramètres!E$9="Mises avec indice de confiance (/10)",IF(Paramètres!E$12="Normal",I21/100*Paramètres!E$6,IF(Paramètres!E$12="Prudent",I21/200*Paramètres!E$6,I21/50*Paramètres!E$6)),IF(Paramètres!E$12="Normal",'Suivi des paris'!O20*0.05/('Suivi des paris'!H21-1),IF(Paramètres!E$12="Prudent",'Suivi des paris'!O20*0.025/('Suivi des paris'!H21-1),'Suivi des paris'!O20*0.1/('Suivi des paris'!H21-1)))))))</f>
        <v/>
      </c>
      <c r="K21" s="50"/>
      <c r="L21" s="51" t="str">
        <f t="shared" si="0"/>
        <v/>
      </c>
      <c r="M21" s="17"/>
      <c r="N21" s="52" t="str">
        <f t="shared" si="1"/>
        <v>-</v>
      </c>
      <c r="O21" s="53">
        <f t="shared" si="2"/>
        <v>23.290000000000003</v>
      </c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</row>
    <row r="22" spans="1:26" s="37" customFormat="1">
      <c r="A22" s="35"/>
      <c r="B22" s="42">
        <v>16</v>
      </c>
      <c r="C22" s="43"/>
      <c r="D22" s="44"/>
      <c r="E22" s="45"/>
      <c r="F22" s="46"/>
      <c r="G22" s="46"/>
      <c r="H22" s="47" t="s">
        <v>97</v>
      </c>
      <c r="I22" s="48" t="str">
        <f>IF(Paramètres!E$9="Mises avec indice de confiance (/10)","?","-")</f>
        <v>-</v>
      </c>
      <c r="J22" s="49" t="str">
        <f>IF(H22="?","",IF(Paramètres!E$9="Mises fixes",IF(Paramètres!E$12="Normal",Paramètres!E$6*0.05,IF(Paramètres!E$12="Agressif",Paramètres!E$6*0.1,Paramètres!E$6*0.025)),IF(Paramètres!E$9="Mises proportionnelles",IF(Paramètres!E$12="Normal",O21*0.05,IF(Paramètres!E$12="Agressif",O21*0.1,O21*0.025)),IF(Paramètres!E$9="Mises avec indice de confiance (/10)",IF(Paramètres!E$12="Normal",I22/100*Paramètres!E$6,IF(Paramètres!E$12="Prudent",I22/200*Paramètres!E$6,I22/50*Paramètres!E$6)),IF(Paramètres!E$12="Normal",'Suivi des paris'!O21*0.05/('Suivi des paris'!H22-1),IF(Paramètres!E$12="Prudent",'Suivi des paris'!O21*0.025/('Suivi des paris'!H22-1),'Suivi des paris'!O21*0.1/('Suivi des paris'!H22-1)))))))</f>
        <v/>
      </c>
      <c r="K22" s="50"/>
      <c r="L22" s="51" t="str">
        <f t="shared" si="0"/>
        <v/>
      </c>
      <c r="M22" s="17"/>
      <c r="N22" s="52" t="str">
        <f t="shared" si="1"/>
        <v>-</v>
      </c>
      <c r="O22" s="53">
        <f t="shared" si="2"/>
        <v>23.290000000000003</v>
      </c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</row>
    <row r="23" spans="1:26" s="37" customFormat="1">
      <c r="A23" s="35"/>
      <c r="B23" s="42">
        <v>17</v>
      </c>
      <c r="C23" s="43"/>
      <c r="D23" s="44"/>
      <c r="E23" s="45"/>
      <c r="F23" s="46"/>
      <c r="G23" s="46"/>
      <c r="H23" s="47" t="s">
        <v>97</v>
      </c>
      <c r="I23" s="48" t="str">
        <f>IF(Paramètres!E$9="Mises avec indice de confiance (/10)","?","-")</f>
        <v>-</v>
      </c>
      <c r="J23" s="49" t="str">
        <f>IF(H23="?","",IF(Paramètres!E$9="Mises fixes",IF(Paramètres!E$12="Normal",Paramètres!E$6*0.05,IF(Paramètres!E$12="Agressif",Paramètres!E$6*0.1,Paramètres!E$6*0.025)),IF(Paramètres!E$9="Mises proportionnelles",IF(Paramètres!E$12="Normal",O22*0.05,IF(Paramètres!E$12="Agressif",O22*0.1,O22*0.025)),IF(Paramètres!E$9="Mises avec indice de confiance (/10)",IF(Paramètres!E$12="Normal",I23/100*Paramètres!E$6,IF(Paramètres!E$12="Prudent",I23/200*Paramètres!E$6,I23/50*Paramètres!E$6)),IF(Paramètres!E$12="Normal",'Suivi des paris'!O22*0.05/('Suivi des paris'!H23-1),IF(Paramètres!E$12="Prudent",'Suivi des paris'!O22*0.025/('Suivi des paris'!H23-1),'Suivi des paris'!O22*0.1/('Suivi des paris'!H23-1)))))))</f>
        <v/>
      </c>
      <c r="K23" s="50"/>
      <c r="L23" s="51" t="str">
        <f t="shared" si="0"/>
        <v/>
      </c>
      <c r="M23" s="17"/>
      <c r="N23" s="52" t="str">
        <f t="shared" si="1"/>
        <v>-</v>
      </c>
      <c r="O23" s="53">
        <f t="shared" si="2"/>
        <v>23.290000000000003</v>
      </c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</row>
    <row r="24" spans="1:26" s="37" customFormat="1">
      <c r="A24" s="35"/>
      <c r="B24" s="42">
        <v>18</v>
      </c>
      <c r="C24" s="43"/>
      <c r="D24" s="44"/>
      <c r="E24" s="45"/>
      <c r="F24" s="46"/>
      <c r="G24" s="46"/>
      <c r="H24" s="47" t="s">
        <v>97</v>
      </c>
      <c r="I24" s="48" t="str">
        <f>IF(Paramètres!E$9="Mises avec indice de confiance (/10)","?","-")</f>
        <v>-</v>
      </c>
      <c r="J24" s="49" t="str">
        <f>IF(H24="?","",IF(Paramètres!E$9="Mises fixes",IF(Paramètres!E$12="Normal",Paramètres!E$6*0.05,IF(Paramètres!E$12="Agressif",Paramètres!E$6*0.1,Paramètres!E$6*0.025)),IF(Paramètres!E$9="Mises proportionnelles",IF(Paramètres!E$12="Normal",O23*0.05,IF(Paramètres!E$12="Agressif",O23*0.1,O23*0.025)),IF(Paramètres!E$9="Mises avec indice de confiance (/10)",IF(Paramètres!E$12="Normal",I24/100*Paramètres!E$6,IF(Paramètres!E$12="Prudent",I24/200*Paramètres!E$6,I24/50*Paramètres!E$6)),IF(Paramètres!E$12="Normal",'Suivi des paris'!O23*0.05/('Suivi des paris'!H24-1),IF(Paramètres!E$12="Prudent",'Suivi des paris'!O23*0.025/('Suivi des paris'!H24-1),'Suivi des paris'!O23*0.1/('Suivi des paris'!H24-1)))))))</f>
        <v/>
      </c>
      <c r="K24" s="50"/>
      <c r="L24" s="51" t="str">
        <f t="shared" si="0"/>
        <v/>
      </c>
      <c r="M24" s="17"/>
      <c r="N24" s="52" t="str">
        <f t="shared" si="1"/>
        <v>-</v>
      </c>
      <c r="O24" s="53">
        <f t="shared" si="2"/>
        <v>23.290000000000003</v>
      </c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</row>
    <row r="25" spans="1:26" s="37" customFormat="1">
      <c r="A25" s="35"/>
      <c r="B25" s="42">
        <v>19</v>
      </c>
      <c r="C25" s="43"/>
      <c r="D25" s="44"/>
      <c r="E25" s="45"/>
      <c r="F25" s="46"/>
      <c r="G25" s="46"/>
      <c r="H25" s="47" t="s">
        <v>97</v>
      </c>
      <c r="I25" s="48" t="str">
        <f>IF(Paramètres!E$9="Mises avec indice de confiance (/10)","?","-")</f>
        <v>-</v>
      </c>
      <c r="J25" s="49" t="str">
        <f>IF(H25="?","",IF(Paramètres!E$9="Mises fixes",IF(Paramètres!E$12="Normal",Paramètres!E$6*0.05,IF(Paramètres!E$12="Agressif",Paramètres!E$6*0.1,Paramètres!E$6*0.025)),IF(Paramètres!E$9="Mises proportionnelles",IF(Paramètres!E$12="Normal",O24*0.05,IF(Paramètres!E$12="Agressif",O24*0.1,O24*0.025)),IF(Paramètres!E$9="Mises avec indice de confiance (/10)",IF(Paramètres!E$12="Normal",I25/100*Paramètres!E$6,IF(Paramètres!E$12="Prudent",I25/200*Paramètres!E$6,I25/50*Paramètres!E$6)),IF(Paramètres!E$12="Normal",'Suivi des paris'!O24*0.05/('Suivi des paris'!H25-1),IF(Paramètres!E$12="Prudent",'Suivi des paris'!O24*0.025/('Suivi des paris'!H25-1),'Suivi des paris'!O24*0.1/('Suivi des paris'!H25-1)))))))</f>
        <v/>
      </c>
      <c r="K25" s="50"/>
      <c r="L25" s="51" t="str">
        <f t="shared" si="0"/>
        <v/>
      </c>
      <c r="M25" s="17"/>
      <c r="N25" s="52" t="str">
        <f t="shared" si="1"/>
        <v>-</v>
      </c>
      <c r="O25" s="53">
        <f t="shared" si="2"/>
        <v>23.290000000000003</v>
      </c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</row>
    <row r="26" spans="1:26" s="37" customFormat="1">
      <c r="A26" s="35"/>
      <c r="B26" s="42">
        <v>20</v>
      </c>
      <c r="C26" s="43"/>
      <c r="D26" s="44"/>
      <c r="E26" s="45"/>
      <c r="F26" s="46"/>
      <c r="G26" s="46"/>
      <c r="H26" s="47" t="s">
        <v>97</v>
      </c>
      <c r="I26" s="48" t="str">
        <f>IF(Paramètres!E$9="Mises avec indice de confiance (/10)","?","-")</f>
        <v>-</v>
      </c>
      <c r="J26" s="49" t="str">
        <f>IF(H26="?","",IF(Paramètres!E$9="Mises fixes",IF(Paramètres!E$12="Normal",Paramètres!E$6*0.05,IF(Paramètres!E$12="Agressif",Paramètres!E$6*0.1,Paramètres!E$6*0.025)),IF(Paramètres!E$9="Mises proportionnelles",IF(Paramètres!E$12="Normal",O25*0.05,IF(Paramètres!E$12="Agressif",O25*0.1,O25*0.025)),IF(Paramètres!E$9="Mises avec indice de confiance (/10)",IF(Paramètres!E$12="Normal",I26/100*Paramètres!E$6,IF(Paramètres!E$12="Prudent",I26/200*Paramètres!E$6,I26/50*Paramètres!E$6)),IF(Paramètres!E$12="Normal",'Suivi des paris'!O25*0.05/('Suivi des paris'!H26-1),IF(Paramètres!E$12="Prudent",'Suivi des paris'!O25*0.025/('Suivi des paris'!H26-1),'Suivi des paris'!O25*0.1/('Suivi des paris'!H26-1)))))))</f>
        <v/>
      </c>
      <c r="K26" s="50"/>
      <c r="L26" s="51" t="str">
        <f t="shared" si="0"/>
        <v/>
      </c>
      <c r="M26" s="17"/>
      <c r="N26" s="52" t="str">
        <f t="shared" si="1"/>
        <v>-</v>
      </c>
      <c r="O26" s="53">
        <f t="shared" si="2"/>
        <v>23.290000000000003</v>
      </c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</row>
    <row r="27" spans="1:26" s="37" customFormat="1">
      <c r="A27" s="35"/>
      <c r="B27" s="42">
        <v>21</v>
      </c>
      <c r="C27" s="43"/>
      <c r="D27" s="44"/>
      <c r="E27" s="45"/>
      <c r="F27" s="46"/>
      <c r="G27" s="46"/>
      <c r="H27" s="47" t="s">
        <v>97</v>
      </c>
      <c r="I27" s="48" t="str">
        <f>IF(Paramètres!E$9="Mises avec indice de confiance (/10)","?","-")</f>
        <v>-</v>
      </c>
      <c r="J27" s="49" t="str">
        <f>IF(H27="?","",IF(Paramètres!E$9="Mises fixes",IF(Paramètres!E$12="Normal",Paramètres!E$6*0.05,IF(Paramètres!E$12="Agressif",Paramètres!E$6*0.1,Paramètres!E$6*0.025)),IF(Paramètres!E$9="Mises proportionnelles",IF(Paramètres!E$12="Normal",O26*0.05,IF(Paramètres!E$12="Agressif",O26*0.1,O26*0.025)),IF(Paramètres!E$9="Mises avec indice de confiance (/10)",IF(Paramètres!E$12="Normal",I27/100*Paramètres!E$6,IF(Paramètres!E$12="Prudent",I27/200*Paramètres!E$6,I27/50*Paramètres!E$6)),IF(Paramètres!E$12="Normal",'Suivi des paris'!O26*0.05/('Suivi des paris'!H27-1),IF(Paramètres!E$12="Prudent",'Suivi des paris'!O26*0.025/('Suivi des paris'!H27-1),'Suivi des paris'!O26*0.1/('Suivi des paris'!H27-1)))))))</f>
        <v/>
      </c>
      <c r="K27" s="50"/>
      <c r="L27" s="51" t="str">
        <f t="shared" si="0"/>
        <v/>
      </c>
      <c r="M27" s="17"/>
      <c r="N27" s="52" t="str">
        <f t="shared" si="1"/>
        <v>-</v>
      </c>
      <c r="O27" s="53">
        <f t="shared" si="2"/>
        <v>23.290000000000003</v>
      </c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</row>
    <row r="28" spans="1:26" s="37" customFormat="1">
      <c r="A28" s="35"/>
      <c r="B28" s="42">
        <v>22</v>
      </c>
      <c r="C28" s="43"/>
      <c r="D28" s="44"/>
      <c r="E28" s="45"/>
      <c r="F28" s="46"/>
      <c r="G28" s="46"/>
      <c r="H28" s="47" t="s">
        <v>97</v>
      </c>
      <c r="I28" s="48" t="str">
        <f>IF(Paramètres!E$9="Mises avec indice de confiance (/10)","?","-")</f>
        <v>-</v>
      </c>
      <c r="J28" s="49" t="str">
        <f>IF(H28="?","",IF(Paramètres!E$9="Mises fixes",IF(Paramètres!E$12="Normal",Paramètres!E$6*0.05,IF(Paramètres!E$12="Agressif",Paramètres!E$6*0.1,Paramètres!E$6*0.025)),IF(Paramètres!E$9="Mises proportionnelles",IF(Paramètres!E$12="Normal",O27*0.05,IF(Paramètres!E$12="Agressif",O27*0.1,O27*0.025)),IF(Paramètres!E$9="Mises avec indice de confiance (/10)",IF(Paramètres!E$12="Normal",I28/100*Paramètres!E$6,IF(Paramètres!E$12="Prudent",I28/200*Paramètres!E$6,I28/50*Paramètres!E$6)),IF(Paramètres!E$12="Normal",'Suivi des paris'!O27*0.05/('Suivi des paris'!H28-1),IF(Paramètres!E$12="Prudent",'Suivi des paris'!O27*0.025/('Suivi des paris'!H28-1),'Suivi des paris'!O27*0.1/('Suivi des paris'!H28-1)))))))</f>
        <v/>
      </c>
      <c r="K28" s="50"/>
      <c r="L28" s="51" t="str">
        <f t="shared" si="0"/>
        <v/>
      </c>
      <c r="M28" s="17"/>
      <c r="N28" s="52" t="str">
        <f t="shared" si="1"/>
        <v>-</v>
      </c>
      <c r="O28" s="53">
        <f t="shared" si="2"/>
        <v>23.290000000000003</v>
      </c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</row>
    <row r="29" spans="1:26" s="37" customFormat="1">
      <c r="A29" s="35"/>
      <c r="B29" s="42">
        <v>23</v>
      </c>
      <c r="C29" s="43"/>
      <c r="D29" s="44"/>
      <c r="E29" s="45"/>
      <c r="F29" s="46"/>
      <c r="G29" s="46"/>
      <c r="H29" s="47" t="s">
        <v>97</v>
      </c>
      <c r="I29" s="48" t="str">
        <f>IF(Paramètres!E$9="Mises avec indice de confiance (/10)","?","-")</f>
        <v>-</v>
      </c>
      <c r="J29" s="49" t="str">
        <f>IF(H29="?","",IF(Paramètres!E$9="Mises fixes",IF(Paramètres!E$12="Normal",Paramètres!E$6*0.05,IF(Paramètres!E$12="Agressif",Paramètres!E$6*0.1,Paramètres!E$6*0.025)),IF(Paramètres!E$9="Mises proportionnelles",IF(Paramètres!E$12="Normal",O28*0.05,IF(Paramètres!E$12="Agressif",O28*0.1,O28*0.025)),IF(Paramètres!E$9="Mises avec indice de confiance (/10)",IF(Paramètres!E$12="Normal",I29/100*Paramètres!E$6,IF(Paramètres!E$12="Prudent",I29/200*Paramètres!E$6,I29/50*Paramètres!E$6)),IF(Paramètres!E$12="Normal",'Suivi des paris'!O28*0.05/('Suivi des paris'!H29-1),IF(Paramètres!E$12="Prudent",'Suivi des paris'!O28*0.025/('Suivi des paris'!H29-1),'Suivi des paris'!O28*0.1/('Suivi des paris'!H29-1)))))))</f>
        <v/>
      </c>
      <c r="K29" s="50"/>
      <c r="L29" s="51" t="str">
        <f t="shared" si="0"/>
        <v/>
      </c>
      <c r="M29" s="17"/>
      <c r="N29" s="52" t="str">
        <f t="shared" si="1"/>
        <v>-</v>
      </c>
      <c r="O29" s="53">
        <f t="shared" si="2"/>
        <v>23.290000000000003</v>
      </c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</row>
    <row r="30" spans="1:26" s="37" customFormat="1">
      <c r="A30" s="35"/>
      <c r="B30" s="42">
        <v>24</v>
      </c>
      <c r="C30" s="43"/>
      <c r="D30" s="44"/>
      <c r="E30" s="45"/>
      <c r="F30" s="46"/>
      <c r="G30" s="46"/>
      <c r="H30" s="47" t="s">
        <v>97</v>
      </c>
      <c r="I30" s="48" t="str">
        <f>IF(Paramètres!E$9="Mises avec indice de confiance (/10)","?","-")</f>
        <v>-</v>
      </c>
      <c r="J30" s="49" t="str">
        <f>IF(H30="?","",IF(Paramètres!E$9="Mises fixes",IF(Paramètres!E$12="Normal",Paramètres!E$6*0.05,IF(Paramètres!E$12="Agressif",Paramètres!E$6*0.1,Paramètres!E$6*0.025)),IF(Paramètres!E$9="Mises proportionnelles",IF(Paramètres!E$12="Normal",O29*0.05,IF(Paramètres!E$12="Agressif",O29*0.1,O29*0.025)),IF(Paramètres!E$9="Mises avec indice de confiance (/10)",IF(Paramètres!E$12="Normal",I30/100*Paramètres!E$6,IF(Paramètres!E$12="Prudent",I30/200*Paramètres!E$6,I30/50*Paramètres!E$6)),IF(Paramètres!E$12="Normal",'Suivi des paris'!O29*0.05/('Suivi des paris'!H30-1),IF(Paramètres!E$12="Prudent",'Suivi des paris'!O29*0.025/('Suivi des paris'!H30-1),'Suivi des paris'!O29*0.1/('Suivi des paris'!H30-1)))))))</f>
        <v/>
      </c>
      <c r="K30" s="50"/>
      <c r="L30" s="51" t="str">
        <f t="shared" si="0"/>
        <v/>
      </c>
      <c r="M30" s="17"/>
      <c r="N30" s="52" t="str">
        <f t="shared" si="1"/>
        <v>-</v>
      </c>
      <c r="O30" s="53">
        <f t="shared" si="2"/>
        <v>23.290000000000003</v>
      </c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</row>
    <row r="31" spans="1:26" s="37" customFormat="1">
      <c r="A31" s="35"/>
      <c r="B31" s="42">
        <v>25</v>
      </c>
      <c r="C31" s="43"/>
      <c r="D31" s="44"/>
      <c r="E31" s="45"/>
      <c r="F31" s="46"/>
      <c r="G31" s="46"/>
      <c r="H31" s="47" t="s">
        <v>97</v>
      </c>
      <c r="I31" s="48" t="str">
        <f>IF(Paramètres!E$9="Mises avec indice de confiance (/10)","?","-")</f>
        <v>-</v>
      </c>
      <c r="J31" s="49" t="str">
        <f>IF(H31="?","",IF(Paramètres!E$9="Mises fixes",IF(Paramètres!E$12="Normal",Paramètres!E$6*0.05,IF(Paramètres!E$12="Agressif",Paramètres!E$6*0.1,Paramètres!E$6*0.025)),IF(Paramètres!E$9="Mises proportionnelles",IF(Paramètres!E$12="Normal",O30*0.05,IF(Paramètres!E$12="Agressif",O30*0.1,O30*0.025)),IF(Paramètres!E$9="Mises avec indice de confiance (/10)",IF(Paramètres!E$12="Normal",I31/100*Paramètres!E$6,IF(Paramètres!E$12="Prudent",I31/200*Paramètres!E$6,I31/50*Paramètres!E$6)),IF(Paramètres!E$12="Normal",'Suivi des paris'!O30*0.05/('Suivi des paris'!H31-1),IF(Paramètres!E$12="Prudent",'Suivi des paris'!O30*0.025/('Suivi des paris'!H31-1),'Suivi des paris'!O30*0.1/('Suivi des paris'!H31-1)))))))</f>
        <v/>
      </c>
      <c r="K31" s="50"/>
      <c r="L31" s="51" t="str">
        <f t="shared" si="0"/>
        <v/>
      </c>
      <c r="M31" s="17"/>
      <c r="N31" s="52" t="str">
        <f t="shared" si="1"/>
        <v>-</v>
      </c>
      <c r="O31" s="53">
        <f t="shared" si="2"/>
        <v>23.290000000000003</v>
      </c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</row>
    <row r="32" spans="1:26" s="37" customFormat="1">
      <c r="A32" s="35"/>
      <c r="B32" s="42">
        <v>26</v>
      </c>
      <c r="C32" s="43"/>
      <c r="D32" s="44"/>
      <c r="E32" s="45"/>
      <c r="F32" s="46"/>
      <c r="G32" s="46"/>
      <c r="H32" s="47" t="s">
        <v>97</v>
      </c>
      <c r="I32" s="48" t="str">
        <f>IF(Paramètres!E$9="Mises avec indice de confiance (/10)","?","-")</f>
        <v>-</v>
      </c>
      <c r="J32" s="49" t="str">
        <f>IF(H32="?","",IF(Paramètres!E$9="Mises fixes",IF(Paramètres!E$12="Normal",Paramètres!E$6*0.05,IF(Paramètres!E$12="Agressif",Paramètres!E$6*0.1,Paramètres!E$6*0.025)),IF(Paramètres!E$9="Mises proportionnelles",IF(Paramètres!E$12="Normal",O31*0.05,IF(Paramètres!E$12="Agressif",O31*0.1,O31*0.025)),IF(Paramètres!E$9="Mises avec indice de confiance (/10)",IF(Paramètres!E$12="Normal",I32/100*Paramètres!E$6,IF(Paramètres!E$12="Prudent",I32/200*Paramètres!E$6,I32/50*Paramètres!E$6)),IF(Paramètres!E$12="Normal",'Suivi des paris'!O31*0.05/('Suivi des paris'!H32-1),IF(Paramètres!E$12="Prudent",'Suivi des paris'!O31*0.025/('Suivi des paris'!H32-1),'Suivi des paris'!O31*0.1/('Suivi des paris'!H32-1)))))))</f>
        <v/>
      </c>
      <c r="K32" s="50"/>
      <c r="L32" s="51" t="str">
        <f t="shared" si="0"/>
        <v/>
      </c>
      <c r="M32" s="17"/>
      <c r="N32" s="52" t="str">
        <f t="shared" si="1"/>
        <v>-</v>
      </c>
      <c r="O32" s="53">
        <f t="shared" si="2"/>
        <v>23.290000000000003</v>
      </c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</row>
    <row r="33" spans="1:26" s="37" customFormat="1">
      <c r="A33" s="35"/>
      <c r="B33" s="42">
        <v>27</v>
      </c>
      <c r="C33" s="43"/>
      <c r="D33" s="44"/>
      <c r="E33" s="45"/>
      <c r="F33" s="46"/>
      <c r="G33" s="46"/>
      <c r="H33" s="47" t="s">
        <v>97</v>
      </c>
      <c r="I33" s="48" t="str">
        <f>IF(Paramètres!E$9="Mises avec indice de confiance (/10)","?","-")</f>
        <v>-</v>
      </c>
      <c r="J33" s="49" t="str">
        <f>IF(H33="?","",IF(Paramètres!E$9="Mises fixes",IF(Paramètres!E$12="Normal",Paramètres!E$6*0.05,IF(Paramètres!E$12="Agressif",Paramètres!E$6*0.1,Paramètres!E$6*0.025)),IF(Paramètres!E$9="Mises proportionnelles",IF(Paramètres!E$12="Normal",O32*0.05,IF(Paramètres!E$12="Agressif",O32*0.1,O32*0.025)),IF(Paramètres!E$9="Mises avec indice de confiance (/10)",IF(Paramètres!E$12="Normal",I33/100*Paramètres!E$6,IF(Paramètres!E$12="Prudent",I33/200*Paramètres!E$6,I33/50*Paramètres!E$6)),IF(Paramètres!E$12="Normal",'Suivi des paris'!O32*0.05/('Suivi des paris'!H33-1),IF(Paramètres!E$12="Prudent",'Suivi des paris'!O32*0.025/('Suivi des paris'!H33-1),'Suivi des paris'!O32*0.1/('Suivi des paris'!H33-1)))))))</f>
        <v/>
      </c>
      <c r="K33" s="50"/>
      <c r="L33" s="51" t="str">
        <f t="shared" si="0"/>
        <v/>
      </c>
      <c r="M33" s="17"/>
      <c r="N33" s="52" t="str">
        <f t="shared" si="1"/>
        <v>-</v>
      </c>
      <c r="O33" s="53">
        <f t="shared" si="2"/>
        <v>23.290000000000003</v>
      </c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</row>
    <row r="34" spans="1:26" s="37" customFormat="1">
      <c r="A34" s="35"/>
      <c r="B34" s="42">
        <v>28</v>
      </c>
      <c r="C34" s="43"/>
      <c r="D34" s="44"/>
      <c r="E34" s="45"/>
      <c r="F34" s="46"/>
      <c r="G34" s="46"/>
      <c r="H34" s="47" t="s">
        <v>97</v>
      </c>
      <c r="I34" s="48" t="str">
        <f>IF(Paramètres!E$9="Mises avec indice de confiance (/10)","?","-")</f>
        <v>-</v>
      </c>
      <c r="J34" s="49" t="str">
        <f>IF(H34="?","",IF(Paramètres!E$9="Mises fixes",IF(Paramètres!E$12="Normal",Paramètres!E$6*0.05,IF(Paramètres!E$12="Agressif",Paramètres!E$6*0.1,Paramètres!E$6*0.025)),IF(Paramètres!E$9="Mises proportionnelles",IF(Paramètres!E$12="Normal",O33*0.05,IF(Paramètres!E$12="Agressif",O33*0.1,O33*0.025)),IF(Paramètres!E$9="Mises avec indice de confiance (/10)",IF(Paramètres!E$12="Normal",I34/100*Paramètres!E$6,IF(Paramètres!E$12="Prudent",I34/200*Paramètres!E$6,I34/50*Paramètres!E$6)),IF(Paramètres!E$12="Normal",'Suivi des paris'!O33*0.05/('Suivi des paris'!H34-1),IF(Paramètres!E$12="Prudent",'Suivi des paris'!O33*0.025/('Suivi des paris'!H34-1),'Suivi des paris'!O33*0.1/('Suivi des paris'!H34-1)))))))</f>
        <v/>
      </c>
      <c r="K34" s="50"/>
      <c r="L34" s="51" t="str">
        <f t="shared" si="0"/>
        <v/>
      </c>
      <c r="M34" s="17"/>
      <c r="N34" s="52" t="str">
        <f t="shared" si="1"/>
        <v>-</v>
      </c>
      <c r="O34" s="53">
        <f t="shared" si="2"/>
        <v>23.290000000000003</v>
      </c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</row>
    <row r="35" spans="1:26" s="37" customFormat="1">
      <c r="A35" s="35"/>
      <c r="B35" s="42">
        <v>29</v>
      </c>
      <c r="C35" s="43"/>
      <c r="D35" s="44"/>
      <c r="E35" s="45"/>
      <c r="F35" s="46"/>
      <c r="G35" s="46"/>
      <c r="H35" s="47" t="s">
        <v>97</v>
      </c>
      <c r="I35" s="48" t="str">
        <f>IF(Paramètres!E$9="Mises avec indice de confiance (/10)","?","-")</f>
        <v>-</v>
      </c>
      <c r="J35" s="49" t="str">
        <f>IF(H35="?","",IF(Paramètres!E$9="Mises fixes",IF(Paramètres!E$12="Normal",Paramètres!E$6*0.05,IF(Paramètres!E$12="Agressif",Paramètres!E$6*0.1,Paramètres!E$6*0.025)),IF(Paramètres!E$9="Mises proportionnelles",IF(Paramètres!E$12="Normal",O34*0.05,IF(Paramètres!E$12="Agressif",O34*0.1,O34*0.025)),IF(Paramètres!E$9="Mises avec indice de confiance (/10)",IF(Paramètres!E$12="Normal",I35/100*Paramètres!E$6,IF(Paramètres!E$12="Prudent",I35/200*Paramètres!E$6,I35/50*Paramètres!E$6)),IF(Paramètres!E$12="Normal",'Suivi des paris'!O34*0.05/('Suivi des paris'!H35-1),IF(Paramètres!E$12="Prudent",'Suivi des paris'!O34*0.025/('Suivi des paris'!H35-1),'Suivi des paris'!O34*0.1/('Suivi des paris'!H35-1)))))))</f>
        <v/>
      </c>
      <c r="K35" s="50"/>
      <c r="L35" s="51" t="str">
        <f t="shared" si="0"/>
        <v/>
      </c>
      <c r="M35" s="17"/>
      <c r="N35" s="52" t="str">
        <f t="shared" si="1"/>
        <v>-</v>
      </c>
      <c r="O35" s="53">
        <f t="shared" si="2"/>
        <v>23.290000000000003</v>
      </c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</row>
    <row r="36" spans="1:26" s="37" customFormat="1">
      <c r="A36" s="35"/>
      <c r="B36" s="42">
        <v>30</v>
      </c>
      <c r="C36" s="43"/>
      <c r="D36" s="44"/>
      <c r="E36" s="45"/>
      <c r="F36" s="46"/>
      <c r="G36" s="46"/>
      <c r="H36" s="47" t="s">
        <v>97</v>
      </c>
      <c r="I36" s="48" t="str">
        <f>IF(Paramètres!E$9="Mises avec indice de confiance (/10)","?","-")</f>
        <v>-</v>
      </c>
      <c r="J36" s="49" t="str">
        <f>IF(H36="?","",IF(Paramètres!E$9="Mises fixes",IF(Paramètres!E$12="Normal",Paramètres!E$6*0.05,IF(Paramètres!E$12="Agressif",Paramètres!E$6*0.1,Paramètres!E$6*0.025)),IF(Paramètres!E$9="Mises proportionnelles",IF(Paramètres!E$12="Normal",O35*0.05,IF(Paramètres!E$12="Agressif",O35*0.1,O35*0.025)),IF(Paramètres!E$9="Mises avec indice de confiance (/10)",IF(Paramètres!E$12="Normal",I36/100*Paramètres!E$6,IF(Paramètres!E$12="Prudent",I36/200*Paramètres!E$6,I36/50*Paramètres!E$6)),IF(Paramètres!E$12="Normal",'Suivi des paris'!O35*0.05/('Suivi des paris'!H36-1),IF(Paramètres!E$12="Prudent",'Suivi des paris'!O35*0.025/('Suivi des paris'!H36-1),'Suivi des paris'!O35*0.1/('Suivi des paris'!H36-1)))))))</f>
        <v/>
      </c>
      <c r="K36" s="50"/>
      <c r="L36" s="51" t="str">
        <f t="shared" si="0"/>
        <v/>
      </c>
      <c r="M36" s="17"/>
      <c r="N36" s="52" t="str">
        <f t="shared" si="1"/>
        <v>-</v>
      </c>
      <c r="O36" s="53">
        <f t="shared" si="2"/>
        <v>23.290000000000003</v>
      </c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</row>
    <row r="37" spans="1:26" s="37" customFormat="1">
      <c r="A37" s="35"/>
      <c r="B37" s="42">
        <v>31</v>
      </c>
      <c r="C37" s="43"/>
      <c r="D37" s="44"/>
      <c r="E37" s="45"/>
      <c r="F37" s="46"/>
      <c r="G37" s="46"/>
      <c r="H37" s="47" t="s">
        <v>97</v>
      </c>
      <c r="I37" s="48" t="str">
        <f>IF(Paramètres!E$9="Mises avec indice de confiance (/10)","?","-")</f>
        <v>-</v>
      </c>
      <c r="J37" s="49" t="str">
        <f>IF(H37="?","",IF(Paramètres!E$9="Mises fixes",IF(Paramètres!E$12="Normal",Paramètres!E$6*0.05,IF(Paramètres!E$12="Agressif",Paramètres!E$6*0.1,Paramètres!E$6*0.025)),IF(Paramètres!E$9="Mises proportionnelles",IF(Paramètres!E$12="Normal",O36*0.05,IF(Paramètres!E$12="Agressif",O36*0.1,O36*0.025)),IF(Paramètres!E$9="Mises avec indice de confiance (/10)",IF(Paramètres!E$12="Normal",I37/100*Paramètres!E$6,IF(Paramètres!E$12="Prudent",I37/200*Paramètres!E$6,I37/50*Paramètres!E$6)),IF(Paramètres!E$12="Normal",'Suivi des paris'!O36*0.05/('Suivi des paris'!H37-1),IF(Paramètres!E$12="Prudent",'Suivi des paris'!O36*0.025/('Suivi des paris'!H37-1),'Suivi des paris'!O36*0.1/('Suivi des paris'!H37-1)))))))</f>
        <v/>
      </c>
      <c r="K37" s="50"/>
      <c r="L37" s="51" t="str">
        <f t="shared" si="0"/>
        <v/>
      </c>
      <c r="M37" s="17"/>
      <c r="N37" s="52" t="str">
        <f t="shared" si="1"/>
        <v>-</v>
      </c>
      <c r="O37" s="53">
        <f t="shared" si="2"/>
        <v>23.290000000000003</v>
      </c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</row>
    <row r="38" spans="1:26" s="37" customFormat="1">
      <c r="A38" s="35"/>
      <c r="B38" s="42">
        <v>32</v>
      </c>
      <c r="C38" s="43"/>
      <c r="D38" s="44"/>
      <c r="E38" s="45"/>
      <c r="F38" s="46"/>
      <c r="G38" s="46"/>
      <c r="H38" s="47" t="s">
        <v>97</v>
      </c>
      <c r="I38" s="48" t="str">
        <f>IF(Paramètres!E$9="Mises avec indice de confiance (/10)","?","-")</f>
        <v>-</v>
      </c>
      <c r="J38" s="49" t="str">
        <f>IF(H38="?","",IF(Paramètres!E$9="Mises fixes",IF(Paramètres!E$12="Normal",Paramètres!E$6*0.05,IF(Paramètres!E$12="Agressif",Paramètres!E$6*0.1,Paramètres!E$6*0.025)),IF(Paramètres!E$9="Mises proportionnelles",IF(Paramètres!E$12="Normal",O37*0.05,IF(Paramètres!E$12="Agressif",O37*0.1,O37*0.025)),IF(Paramètres!E$9="Mises avec indice de confiance (/10)",IF(Paramètres!E$12="Normal",I38/100*Paramètres!E$6,IF(Paramètres!E$12="Prudent",I38/200*Paramètres!E$6,I38/50*Paramètres!E$6)),IF(Paramètres!E$12="Normal",'Suivi des paris'!O37*0.05/('Suivi des paris'!H38-1),IF(Paramètres!E$12="Prudent",'Suivi des paris'!O37*0.025/('Suivi des paris'!H38-1),'Suivi des paris'!O37*0.1/('Suivi des paris'!H38-1)))))))</f>
        <v/>
      </c>
      <c r="K38" s="50"/>
      <c r="L38" s="51" t="str">
        <f t="shared" si="0"/>
        <v/>
      </c>
      <c r="M38" s="17"/>
      <c r="N38" s="52" t="str">
        <f t="shared" si="1"/>
        <v>-</v>
      </c>
      <c r="O38" s="53">
        <f t="shared" si="2"/>
        <v>23.290000000000003</v>
      </c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</row>
    <row r="39" spans="1:26" s="37" customFormat="1">
      <c r="A39" s="35"/>
      <c r="B39" s="42">
        <v>33</v>
      </c>
      <c r="C39" s="43"/>
      <c r="D39" s="44"/>
      <c r="E39" s="45"/>
      <c r="F39" s="46"/>
      <c r="G39" s="46"/>
      <c r="H39" s="47" t="s">
        <v>97</v>
      </c>
      <c r="I39" s="48" t="str">
        <f>IF(Paramètres!E$9="Mises avec indice de confiance (/10)","?","-")</f>
        <v>-</v>
      </c>
      <c r="J39" s="49" t="str">
        <f>IF(H39="?","",IF(Paramètres!E$9="Mises fixes",IF(Paramètres!E$12="Normal",Paramètres!E$6*0.05,IF(Paramètres!E$12="Agressif",Paramètres!E$6*0.1,Paramètres!E$6*0.025)),IF(Paramètres!E$9="Mises proportionnelles",IF(Paramètres!E$12="Normal",O38*0.05,IF(Paramètres!E$12="Agressif",O38*0.1,O38*0.025)),IF(Paramètres!E$9="Mises avec indice de confiance (/10)",IF(Paramètres!E$12="Normal",I39/100*Paramètres!E$6,IF(Paramètres!E$12="Prudent",I39/200*Paramètres!E$6,I39/50*Paramètres!E$6)),IF(Paramètres!E$12="Normal",'Suivi des paris'!O38*0.05/('Suivi des paris'!H39-1),IF(Paramètres!E$12="Prudent",'Suivi des paris'!O38*0.025/('Suivi des paris'!H39-1),'Suivi des paris'!O38*0.1/('Suivi des paris'!H39-1)))))))</f>
        <v/>
      </c>
      <c r="K39" s="50"/>
      <c r="L39" s="51" t="str">
        <f t="shared" si="0"/>
        <v/>
      </c>
      <c r="M39" s="17"/>
      <c r="N39" s="52" t="str">
        <f t="shared" si="1"/>
        <v>-</v>
      </c>
      <c r="O39" s="53">
        <f t="shared" si="2"/>
        <v>23.290000000000003</v>
      </c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</row>
    <row r="40" spans="1:26" s="37" customFormat="1">
      <c r="A40" s="35"/>
      <c r="B40" s="42">
        <v>34</v>
      </c>
      <c r="C40" s="43"/>
      <c r="D40" s="44"/>
      <c r="E40" s="45"/>
      <c r="F40" s="46"/>
      <c r="G40" s="46"/>
      <c r="H40" s="47" t="s">
        <v>97</v>
      </c>
      <c r="I40" s="48" t="str">
        <f>IF(Paramètres!E$9="Mises avec indice de confiance (/10)","?","-")</f>
        <v>-</v>
      </c>
      <c r="J40" s="49" t="str">
        <f>IF(H40="?","",IF(Paramètres!E$9="Mises fixes",IF(Paramètres!E$12="Normal",Paramètres!E$6*0.05,IF(Paramètres!E$12="Agressif",Paramètres!E$6*0.1,Paramètres!E$6*0.025)),IF(Paramètres!E$9="Mises proportionnelles",IF(Paramètres!E$12="Normal",O39*0.05,IF(Paramètres!E$12="Agressif",O39*0.1,O39*0.025)),IF(Paramètres!E$9="Mises avec indice de confiance (/10)",IF(Paramètres!E$12="Normal",I40/100*Paramètres!E$6,IF(Paramètres!E$12="Prudent",I40/200*Paramètres!E$6,I40/50*Paramètres!E$6)),IF(Paramètres!E$12="Normal",'Suivi des paris'!O39*0.05/('Suivi des paris'!H40-1),IF(Paramètres!E$12="Prudent",'Suivi des paris'!O39*0.025/('Suivi des paris'!H40-1),'Suivi des paris'!O39*0.1/('Suivi des paris'!H40-1)))))))</f>
        <v/>
      </c>
      <c r="K40" s="50"/>
      <c r="L40" s="51" t="str">
        <f t="shared" si="0"/>
        <v/>
      </c>
      <c r="M40" s="17"/>
      <c r="N40" s="52" t="str">
        <f t="shared" si="1"/>
        <v>-</v>
      </c>
      <c r="O40" s="53">
        <f t="shared" si="2"/>
        <v>23.290000000000003</v>
      </c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</row>
    <row r="41" spans="1:26" s="37" customFormat="1">
      <c r="A41" s="35"/>
      <c r="B41" s="42">
        <v>35</v>
      </c>
      <c r="C41" s="43"/>
      <c r="D41" s="44"/>
      <c r="E41" s="45"/>
      <c r="F41" s="46"/>
      <c r="G41" s="46"/>
      <c r="H41" s="47" t="s">
        <v>97</v>
      </c>
      <c r="I41" s="48" t="str">
        <f>IF(Paramètres!E$9="Mises avec indice de confiance (/10)","?","-")</f>
        <v>-</v>
      </c>
      <c r="J41" s="49" t="str">
        <f>IF(H41="?","",IF(Paramètres!E$9="Mises fixes",IF(Paramètres!E$12="Normal",Paramètres!E$6*0.05,IF(Paramètres!E$12="Agressif",Paramètres!E$6*0.1,Paramètres!E$6*0.025)),IF(Paramètres!E$9="Mises proportionnelles",IF(Paramètres!E$12="Normal",O40*0.05,IF(Paramètres!E$12="Agressif",O40*0.1,O40*0.025)),IF(Paramètres!E$9="Mises avec indice de confiance (/10)",IF(Paramètres!E$12="Normal",I41/100*Paramètres!E$6,IF(Paramètres!E$12="Prudent",I41/200*Paramètres!E$6,I41/50*Paramètres!E$6)),IF(Paramètres!E$12="Normal",'Suivi des paris'!O40*0.05/('Suivi des paris'!H41-1),IF(Paramètres!E$12="Prudent",'Suivi des paris'!O40*0.025/('Suivi des paris'!H41-1),'Suivi des paris'!O40*0.1/('Suivi des paris'!H41-1)))))))</f>
        <v/>
      </c>
      <c r="K41" s="50"/>
      <c r="L41" s="51" t="str">
        <f t="shared" si="0"/>
        <v/>
      </c>
      <c r="M41" s="17"/>
      <c r="N41" s="52" t="str">
        <f t="shared" si="1"/>
        <v>-</v>
      </c>
      <c r="O41" s="53">
        <f t="shared" si="2"/>
        <v>23.290000000000003</v>
      </c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</row>
    <row r="42" spans="1:26" s="37" customFormat="1">
      <c r="A42" s="35"/>
      <c r="B42" s="42">
        <v>36</v>
      </c>
      <c r="C42" s="43"/>
      <c r="D42" s="44"/>
      <c r="E42" s="45"/>
      <c r="F42" s="46"/>
      <c r="G42" s="46"/>
      <c r="H42" s="47" t="s">
        <v>97</v>
      </c>
      <c r="I42" s="48" t="str">
        <f>IF(Paramètres!E$9="Mises avec indice de confiance (/10)","?","-")</f>
        <v>-</v>
      </c>
      <c r="J42" s="49" t="str">
        <f>IF(H42="?","",IF(Paramètres!E$9="Mises fixes",IF(Paramètres!E$12="Normal",Paramètres!E$6*0.05,IF(Paramètres!E$12="Agressif",Paramètres!E$6*0.1,Paramètres!E$6*0.025)),IF(Paramètres!E$9="Mises proportionnelles",IF(Paramètres!E$12="Normal",O41*0.05,IF(Paramètres!E$12="Agressif",O41*0.1,O41*0.025)),IF(Paramètres!E$9="Mises avec indice de confiance (/10)",IF(Paramètres!E$12="Normal",I42/100*Paramètres!E$6,IF(Paramètres!E$12="Prudent",I42/200*Paramètres!E$6,I42/50*Paramètres!E$6)),IF(Paramètres!E$12="Normal",'Suivi des paris'!O41*0.05/('Suivi des paris'!H42-1),IF(Paramètres!E$12="Prudent",'Suivi des paris'!O41*0.025/('Suivi des paris'!H42-1),'Suivi des paris'!O41*0.1/('Suivi des paris'!H42-1)))))))</f>
        <v/>
      </c>
      <c r="K42" s="50"/>
      <c r="L42" s="51" t="str">
        <f t="shared" si="0"/>
        <v/>
      </c>
      <c r="M42" s="17"/>
      <c r="N42" s="52" t="str">
        <f t="shared" si="1"/>
        <v>-</v>
      </c>
      <c r="O42" s="53">
        <f t="shared" si="2"/>
        <v>23.290000000000003</v>
      </c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</row>
    <row r="43" spans="1:26" s="37" customFormat="1">
      <c r="A43" s="35"/>
      <c r="B43" s="42">
        <v>37</v>
      </c>
      <c r="C43" s="43"/>
      <c r="D43" s="44"/>
      <c r="E43" s="45"/>
      <c r="F43" s="46"/>
      <c r="G43" s="46"/>
      <c r="H43" s="47" t="s">
        <v>97</v>
      </c>
      <c r="I43" s="48" t="str">
        <f>IF(Paramètres!E$9="Mises avec indice de confiance (/10)","?","-")</f>
        <v>-</v>
      </c>
      <c r="J43" s="49" t="str">
        <f>IF(H43="?","",IF(Paramètres!E$9="Mises fixes",IF(Paramètres!E$12="Normal",Paramètres!E$6*0.05,IF(Paramètres!E$12="Agressif",Paramètres!E$6*0.1,Paramètres!E$6*0.025)),IF(Paramètres!E$9="Mises proportionnelles",IF(Paramètres!E$12="Normal",O42*0.05,IF(Paramètres!E$12="Agressif",O42*0.1,O42*0.025)),IF(Paramètres!E$9="Mises avec indice de confiance (/10)",IF(Paramètres!E$12="Normal",I43/100*Paramètres!E$6,IF(Paramètres!E$12="Prudent",I43/200*Paramètres!E$6,I43/50*Paramètres!E$6)),IF(Paramètres!E$12="Normal",'Suivi des paris'!O42*0.05/('Suivi des paris'!H43-1),IF(Paramètres!E$12="Prudent",'Suivi des paris'!O42*0.025/('Suivi des paris'!H43-1),'Suivi des paris'!O42*0.1/('Suivi des paris'!H43-1)))))))</f>
        <v/>
      </c>
      <c r="K43" s="50"/>
      <c r="L43" s="51" t="str">
        <f t="shared" si="0"/>
        <v/>
      </c>
      <c r="M43" s="17"/>
      <c r="N43" s="52" t="str">
        <f t="shared" si="1"/>
        <v>-</v>
      </c>
      <c r="O43" s="53">
        <f t="shared" si="2"/>
        <v>23.290000000000003</v>
      </c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</row>
    <row r="44" spans="1:26" s="37" customFormat="1">
      <c r="A44" s="35"/>
      <c r="B44" s="42">
        <v>38</v>
      </c>
      <c r="C44" s="43"/>
      <c r="D44" s="44"/>
      <c r="E44" s="45"/>
      <c r="F44" s="46"/>
      <c r="G44" s="46"/>
      <c r="H44" s="47" t="s">
        <v>97</v>
      </c>
      <c r="I44" s="48" t="str">
        <f>IF(Paramètres!E$9="Mises avec indice de confiance (/10)","?","-")</f>
        <v>-</v>
      </c>
      <c r="J44" s="49" t="str">
        <f>IF(H44="?","",IF(Paramètres!E$9="Mises fixes",IF(Paramètres!E$12="Normal",Paramètres!E$6*0.05,IF(Paramètres!E$12="Agressif",Paramètres!E$6*0.1,Paramètres!E$6*0.025)),IF(Paramètres!E$9="Mises proportionnelles",IF(Paramètres!E$12="Normal",O43*0.05,IF(Paramètres!E$12="Agressif",O43*0.1,O43*0.025)),IF(Paramètres!E$9="Mises avec indice de confiance (/10)",IF(Paramètres!E$12="Normal",I44/100*Paramètres!E$6,IF(Paramètres!E$12="Prudent",I44/200*Paramètres!E$6,I44/50*Paramètres!E$6)),IF(Paramètres!E$12="Normal",'Suivi des paris'!O43*0.05/('Suivi des paris'!H44-1),IF(Paramètres!E$12="Prudent",'Suivi des paris'!O43*0.025/('Suivi des paris'!H44-1),'Suivi des paris'!O43*0.1/('Suivi des paris'!H44-1)))))))</f>
        <v/>
      </c>
      <c r="K44" s="50"/>
      <c r="L44" s="51" t="str">
        <f t="shared" si="0"/>
        <v/>
      </c>
      <c r="M44" s="17"/>
      <c r="N44" s="52" t="str">
        <f t="shared" si="1"/>
        <v>-</v>
      </c>
      <c r="O44" s="53">
        <f t="shared" si="2"/>
        <v>23.290000000000003</v>
      </c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</row>
    <row r="45" spans="1:26" s="37" customFormat="1">
      <c r="A45" s="35"/>
      <c r="B45" s="42">
        <v>39</v>
      </c>
      <c r="C45" s="43"/>
      <c r="D45" s="44"/>
      <c r="E45" s="45"/>
      <c r="F45" s="46"/>
      <c r="G45" s="46"/>
      <c r="H45" s="47" t="s">
        <v>97</v>
      </c>
      <c r="I45" s="48" t="str">
        <f>IF(Paramètres!E$9="Mises avec indice de confiance (/10)","?","-")</f>
        <v>-</v>
      </c>
      <c r="J45" s="49" t="str">
        <f>IF(H45="?","",IF(Paramètres!E$9="Mises fixes",IF(Paramètres!E$12="Normal",Paramètres!E$6*0.05,IF(Paramètres!E$12="Agressif",Paramètres!E$6*0.1,Paramètres!E$6*0.025)),IF(Paramètres!E$9="Mises proportionnelles",IF(Paramètres!E$12="Normal",O44*0.05,IF(Paramètres!E$12="Agressif",O44*0.1,O44*0.025)),IF(Paramètres!E$9="Mises avec indice de confiance (/10)",IF(Paramètres!E$12="Normal",I45/100*Paramètres!E$6,IF(Paramètres!E$12="Prudent",I45/200*Paramètres!E$6,I45/50*Paramètres!E$6)),IF(Paramètres!E$12="Normal",'Suivi des paris'!O44*0.05/('Suivi des paris'!H45-1),IF(Paramètres!E$12="Prudent",'Suivi des paris'!O44*0.025/('Suivi des paris'!H45-1),'Suivi des paris'!O44*0.1/('Suivi des paris'!H45-1)))))))</f>
        <v/>
      </c>
      <c r="K45" s="50"/>
      <c r="L45" s="51" t="str">
        <f t="shared" si="0"/>
        <v/>
      </c>
      <c r="M45" s="17"/>
      <c r="N45" s="52" t="str">
        <f t="shared" si="1"/>
        <v>-</v>
      </c>
      <c r="O45" s="53">
        <f t="shared" si="2"/>
        <v>23.290000000000003</v>
      </c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</row>
    <row r="46" spans="1:26" s="37" customFormat="1">
      <c r="A46" s="35"/>
      <c r="B46" s="42">
        <v>40</v>
      </c>
      <c r="C46" s="43"/>
      <c r="D46" s="44"/>
      <c r="E46" s="45"/>
      <c r="F46" s="46"/>
      <c r="G46" s="46"/>
      <c r="H46" s="47" t="s">
        <v>97</v>
      </c>
      <c r="I46" s="48" t="str">
        <f>IF(Paramètres!E$9="Mises avec indice de confiance (/10)","?","-")</f>
        <v>-</v>
      </c>
      <c r="J46" s="49" t="str">
        <f>IF(H46="?","",IF(Paramètres!E$9="Mises fixes",IF(Paramètres!E$12="Normal",Paramètres!E$6*0.05,IF(Paramètres!E$12="Agressif",Paramètres!E$6*0.1,Paramètres!E$6*0.025)),IF(Paramètres!E$9="Mises proportionnelles",IF(Paramètres!E$12="Normal",O45*0.05,IF(Paramètres!E$12="Agressif",O45*0.1,O45*0.025)),IF(Paramètres!E$9="Mises avec indice de confiance (/10)",IF(Paramètres!E$12="Normal",I46/100*Paramètres!E$6,IF(Paramètres!E$12="Prudent",I46/200*Paramètres!E$6,I46/50*Paramètres!E$6)),IF(Paramètres!E$12="Normal",'Suivi des paris'!O45*0.05/('Suivi des paris'!H46-1),IF(Paramètres!E$12="Prudent",'Suivi des paris'!O45*0.025/('Suivi des paris'!H46-1),'Suivi des paris'!O45*0.1/('Suivi des paris'!H46-1)))))))</f>
        <v/>
      </c>
      <c r="K46" s="50"/>
      <c r="L46" s="51" t="str">
        <f t="shared" si="0"/>
        <v/>
      </c>
      <c r="M46" s="17"/>
      <c r="N46" s="52" t="str">
        <f t="shared" si="1"/>
        <v>-</v>
      </c>
      <c r="O46" s="53">
        <f t="shared" si="2"/>
        <v>23.290000000000003</v>
      </c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</row>
    <row r="47" spans="1:26" s="37" customFormat="1">
      <c r="A47" s="35"/>
      <c r="B47" s="42">
        <v>41</v>
      </c>
      <c r="C47" s="43"/>
      <c r="D47" s="44"/>
      <c r="E47" s="45"/>
      <c r="F47" s="46"/>
      <c r="G47" s="46"/>
      <c r="H47" s="47" t="s">
        <v>97</v>
      </c>
      <c r="I47" s="48" t="str">
        <f>IF(Paramètres!E$9="Mises avec indice de confiance (/10)","?","-")</f>
        <v>-</v>
      </c>
      <c r="J47" s="49" t="str">
        <f>IF(H47="?","",IF(Paramètres!E$9="Mises fixes",IF(Paramètres!E$12="Normal",Paramètres!E$6*0.05,IF(Paramètres!E$12="Agressif",Paramètres!E$6*0.1,Paramètres!E$6*0.025)),IF(Paramètres!E$9="Mises proportionnelles",IF(Paramètres!E$12="Normal",O46*0.05,IF(Paramètres!E$12="Agressif",O46*0.1,O46*0.025)),IF(Paramètres!E$9="Mises avec indice de confiance (/10)",IF(Paramètres!E$12="Normal",I47/100*Paramètres!E$6,IF(Paramètres!E$12="Prudent",I47/200*Paramètres!E$6,I47/50*Paramètres!E$6)),IF(Paramètres!E$12="Normal",'Suivi des paris'!O46*0.05/('Suivi des paris'!H47-1),IF(Paramètres!E$12="Prudent",'Suivi des paris'!O46*0.025/('Suivi des paris'!H47-1),'Suivi des paris'!O46*0.1/('Suivi des paris'!H47-1)))))))</f>
        <v/>
      </c>
      <c r="K47" s="50"/>
      <c r="L47" s="51" t="str">
        <f t="shared" si="0"/>
        <v/>
      </c>
      <c r="M47" s="17"/>
      <c r="N47" s="52" t="str">
        <f t="shared" si="1"/>
        <v>-</v>
      </c>
      <c r="O47" s="53">
        <f t="shared" si="2"/>
        <v>23.290000000000003</v>
      </c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</row>
    <row r="48" spans="1:26" s="37" customFormat="1">
      <c r="A48" s="35"/>
      <c r="B48" s="42">
        <v>42</v>
      </c>
      <c r="C48" s="43"/>
      <c r="D48" s="44"/>
      <c r="E48" s="45"/>
      <c r="F48" s="46"/>
      <c r="G48" s="46"/>
      <c r="H48" s="47" t="s">
        <v>97</v>
      </c>
      <c r="I48" s="48" t="str">
        <f>IF(Paramètres!E$9="Mises avec indice de confiance (/10)","?","-")</f>
        <v>-</v>
      </c>
      <c r="J48" s="49" t="str">
        <f>IF(H48="?","",IF(Paramètres!E$9="Mises fixes",IF(Paramètres!E$12="Normal",Paramètres!E$6*0.05,IF(Paramètres!E$12="Agressif",Paramètres!E$6*0.1,Paramètres!E$6*0.025)),IF(Paramètres!E$9="Mises proportionnelles",IF(Paramètres!E$12="Normal",O47*0.05,IF(Paramètres!E$12="Agressif",O47*0.1,O47*0.025)),IF(Paramètres!E$9="Mises avec indice de confiance (/10)",IF(Paramètres!E$12="Normal",I48/100*Paramètres!E$6,IF(Paramètres!E$12="Prudent",I48/200*Paramètres!E$6,I48/50*Paramètres!E$6)),IF(Paramètres!E$12="Normal",'Suivi des paris'!O47*0.05/('Suivi des paris'!H48-1),IF(Paramètres!E$12="Prudent",'Suivi des paris'!O47*0.025/('Suivi des paris'!H48-1),'Suivi des paris'!O47*0.1/('Suivi des paris'!H48-1)))))))</f>
        <v/>
      </c>
      <c r="K48" s="50"/>
      <c r="L48" s="51" t="str">
        <f t="shared" si="0"/>
        <v/>
      </c>
      <c r="M48" s="17"/>
      <c r="N48" s="52" t="str">
        <f t="shared" si="1"/>
        <v>-</v>
      </c>
      <c r="O48" s="53">
        <f t="shared" si="2"/>
        <v>23.290000000000003</v>
      </c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</row>
    <row r="49" spans="1:26" s="37" customFormat="1">
      <c r="A49" s="35"/>
      <c r="B49" s="42">
        <v>43</v>
      </c>
      <c r="C49" s="43"/>
      <c r="D49" s="44"/>
      <c r="E49" s="45"/>
      <c r="F49" s="46"/>
      <c r="G49" s="46"/>
      <c r="H49" s="47" t="s">
        <v>97</v>
      </c>
      <c r="I49" s="48" t="str">
        <f>IF(Paramètres!E$9="Mises avec indice de confiance (/10)","?","-")</f>
        <v>-</v>
      </c>
      <c r="J49" s="49" t="str">
        <f>IF(H49="?","",IF(Paramètres!E$9="Mises fixes",IF(Paramètres!E$12="Normal",Paramètres!E$6*0.05,IF(Paramètres!E$12="Agressif",Paramètres!E$6*0.1,Paramètres!E$6*0.025)),IF(Paramètres!E$9="Mises proportionnelles",IF(Paramètres!E$12="Normal",O48*0.05,IF(Paramètres!E$12="Agressif",O48*0.1,O48*0.025)),IF(Paramètres!E$9="Mises avec indice de confiance (/10)",IF(Paramètres!E$12="Normal",I49/100*Paramètres!E$6,IF(Paramètres!E$12="Prudent",I49/200*Paramètres!E$6,I49/50*Paramètres!E$6)),IF(Paramètres!E$12="Normal",'Suivi des paris'!O48*0.05/('Suivi des paris'!H49-1),IF(Paramètres!E$12="Prudent",'Suivi des paris'!O48*0.025/('Suivi des paris'!H49-1),'Suivi des paris'!O48*0.1/('Suivi des paris'!H49-1)))))))</f>
        <v/>
      </c>
      <c r="K49" s="50"/>
      <c r="L49" s="51" t="str">
        <f t="shared" si="0"/>
        <v/>
      </c>
      <c r="M49" s="17"/>
      <c r="N49" s="52" t="str">
        <f t="shared" si="1"/>
        <v>-</v>
      </c>
      <c r="O49" s="53">
        <f t="shared" si="2"/>
        <v>23.290000000000003</v>
      </c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</row>
    <row r="50" spans="1:26" s="37" customFormat="1">
      <c r="A50" s="35"/>
      <c r="B50" s="42">
        <v>44</v>
      </c>
      <c r="C50" s="43"/>
      <c r="D50" s="44"/>
      <c r="E50" s="45"/>
      <c r="F50" s="46"/>
      <c r="G50" s="46"/>
      <c r="H50" s="47" t="s">
        <v>97</v>
      </c>
      <c r="I50" s="48" t="str">
        <f>IF(Paramètres!E$9="Mises avec indice de confiance (/10)","?","-")</f>
        <v>-</v>
      </c>
      <c r="J50" s="49" t="str">
        <f>IF(H50="?","",IF(Paramètres!E$9="Mises fixes",IF(Paramètres!E$12="Normal",Paramètres!E$6*0.05,IF(Paramètres!E$12="Agressif",Paramètres!E$6*0.1,Paramètres!E$6*0.025)),IF(Paramètres!E$9="Mises proportionnelles",IF(Paramètres!E$12="Normal",O49*0.05,IF(Paramètres!E$12="Agressif",O49*0.1,O49*0.025)),IF(Paramètres!E$9="Mises avec indice de confiance (/10)",IF(Paramètres!E$12="Normal",I50/100*Paramètres!E$6,IF(Paramètres!E$12="Prudent",I50/200*Paramètres!E$6,I50/50*Paramètres!E$6)),IF(Paramètres!E$12="Normal",'Suivi des paris'!O49*0.05/('Suivi des paris'!H50-1),IF(Paramètres!E$12="Prudent",'Suivi des paris'!O49*0.025/('Suivi des paris'!H50-1),'Suivi des paris'!O49*0.1/('Suivi des paris'!H50-1)))))))</f>
        <v/>
      </c>
      <c r="K50" s="50"/>
      <c r="L50" s="51" t="str">
        <f t="shared" si="0"/>
        <v/>
      </c>
      <c r="M50" s="17"/>
      <c r="N50" s="52" t="str">
        <f t="shared" si="1"/>
        <v>-</v>
      </c>
      <c r="O50" s="53">
        <f t="shared" si="2"/>
        <v>23.290000000000003</v>
      </c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</row>
    <row r="51" spans="1:26" s="37" customFormat="1">
      <c r="A51" s="35"/>
      <c r="B51" s="42">
        <v>45</v>
      </c>
      <c r="C51" s="43"/>
      <c r="D51" s="44"/>
      <c r="E51" s="45"/>
      <c r="F51" s="46"/>
      <c r="G51" s="46"/>
      <c r="H51" s="47" t="s">
        <v>97</v>
      </c>
      <c r="I51" s="48" t="str">
        <f>IF(Paramètres!E$9="Mises avec indice de confiance (/10)","?","-")</f>
        <v>-</v>
      </c>
      <c r="J51" s="49" t="str">
        <f>IF(H51="?","",IF(Paramètres!E$9="Mises fixes",IF(Paramètres!E$12="Normal",Paramètres!E$6*0.05,IF(Paramètres!E$12="Agressif",Paramètres!E$6*0.1,Paramètres!E$6*0.025)),IF(Paramètres!E$9="Mises proportionnelles",IF(Paramètres!E$12="Normal",O50*0.05,IF(Paramètres!E$12="Agressif",O50*0.1,O50*0.025)),IF(Paramètres!E$9="Mises avec indice de confiance (/10)",IF(Paramètres!E$12="Normal",I51/100*Paramètres!E$6,IF(Paramètres!E$12="Prudent",I51/200*Paramètres!E$6,I51/50*Paramètres!E$6)),IF(Paramètres!E$12="Normal",'Suivi des paris'!O50*0.05/('Suivi des paris'!H51-1),IF(Paramètres!E$12="Prudent",'Suivi des paris'!O50*0.025/('Suivi des paris'!H51-1),'Suivi des paris'!O50*0.1/('Suivi des paris'!H51-1)))))))</f>
        <v/>
      </c>
      <c r="K51" s="50"/>
      <c r="L51" s="51" t="str">
        <f t="shared" si="0"/>
        <v/>
      </c>
      <c r="M51" s="17"/>
      <c r="N51" s="52" t="str">
        <f t="shared" si="1"/>
        <v>-</v>
      </c>
      <c r="O51" s="53">
        <f t="shared" si="2"/>
        <v>23.290000000000003</v>
      </c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</row>
    <row r="52" spans="1:26" s="37" customFormat="1">
      <c r="A52" s="35"/>
      <c r="B52" s="42">
        <v>46</v>
      </c>
      <c r="C52" s="43"/>
      <c r="D52" s="44"/>
      <c r="E52" s="45"/>
      <c r="F52" s="46"/>
      <c r="G52" s="46"/>
      <c r="H52" s="47" t="s">
        <v>97</v>
      </c>
      <c r="I52" s="48" t="str">
        <f>IF(Paramètres!E$9="Mises avec indice de confiance (/10)","?","-")</f>
        <v>-</v>
      </c>
      <c r="J52" s="49" t="str">
        <f>IF(H52="?","",IF(Paramètres!E$9="Mises fixes",IF(Paramètres!E$12="Normal",Paramètres!E$6*0.05,IF(Paramètres!E$12="Agressif",Paramètres!E$6*0.1,Paramètres!E$6*0.025)),IF(Paramètres!E$9="Mises proportionnelles",IF(Paramètres!E$12="Normal",O51*0.05,IF(Paramètres!E$12="Agressif",O51*0.1,O51*0.025)),IF(Paramètres!E$9="Mises avec indice de confiance (/10)",IF(Paramètres!E$12="Normal",I52/100*Paramètres!E$6,IF(Paramètres!E$12="Prudent",I52/200*Paramètres!E$6,I52/50*Paramètres!E$6)),IF(Paramètres!E$12="Normal",'Suivi des paris'!O51*0.05/('Suivi des paris'!H52-1),IF(Paramètres!E$12="Prudent",'Suivi des paris'!O51*0.025/('Suivi des paris'!H52-1),'Suivi des paris'!O51*0.1/('Suivi des paris'!H52-1)))))))</f>
        <v/>
      </c>
      <c r="K52" s="50"/>
      <c r="L52" s="51" t="str">
        <f t="shared" si="0"/>
        <v/>
      </c>
      <c r="M52" s="17"/>
      <c r="N52" s="52" t="str">
        <f t="shared" si="1"/>
        <v>-</v>
      </c>
      <c r="O52" s="53">
        <f t="shared" si="2"/>
        <v>23.290000000000003</v>
      </c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</row>
    <row r="53" spans="1:26" s="37" customFormat="1">
      <c r="A53" s="35"/>
      <c r="B53" s="42">
        <v>47</v>
      </c>
      <c r="C53" s="43"/>
      <c r="D53" s="44"/>
      <c r="E53" s="45"/>
      <c r="F53" s="46"/>
      <c r="G53" s="46"/>
      <c r="H53" s="47" t="s">
        <v>97</v>
      </c>
      <c r="I53" s="48" t="str">
        <f>IF(Paramètres!E$9="Mises avec indice de confiance (/10)","?","-")</f>
        <v>-</v>
      </c>
      <c r="J53" s="49" t="str">
        <f>IF(H53="?","",IF(Paramètres!E$9="Mises fixes",IF(Paramètres!E$12="Normal",Paramètres!E$6*0.05,IF(Paramètres!E$12="Agressif",Paramètres!E$6*0.1,Paramètres!E$6*0.025)),IF(Paramètres!E$9="Mises proportionnelles",IF(Paramètres!E$12="Normal",O52*0.05,IF(Paramètres!E$12="Agressif",O52*0.1,O52*0.025)),IF(Paramètres!E$9="Mises avec indice de confiance (/10)",IF(Paramètres!E$12="Normal",I53/100*Paramètres!E$6,IF(Paramètres!E$12="Prudent",I53/200*Paramètres!E$6,I53/50*Paramètres!E$6)),IF(Paramètres!E$12="Normal",'Suivi des paris'!O52*0.05/('Suivi des paris'!H53-1),IF(Paramètres!E$12="Prudent",'Suivi des paris'!O52*0.025/('Suivi des paris'!H53-1),'Suivi des paris'!O52*0.1/('Suivi des paris'!H53-1)))))))</f>
        <v/>
      </c>
      <c r="K53" s="50"/>
      <c r="L53" s="51" t="str">
        <f t="shared" si="0"/>
        <v/>
      </c>
      <c r="M53" s="17"/>
      <c r="N53" s="52" t="str">
        <f t="shared" si="1"/>
        <v>-</v>
      </c>
      <c r="O53" s="53">
        <f t="shared" si="2"/>
        <v>23.290000000000003</v>
      </c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</row>
    <row r="54" spans="1:26" s="37" customFormat="1">
      <c r="A54" s="35"/>
      <c r="B54" s="42">
        <v>48</v>
      </c>
      <c r="C54" s="43"/>
      <c r="D54" s="44"/>
      <c r="E54" s="45"/>
      <c r="F54" s="46"/>
      <c r="G54" s="46"/>
      <c r="H54" s="47" t="s">
        <v>97</v>
      </c>
      <c r="I54" s="48" t="str">
        <f>IF(Paramètres!E$9="Mises avec indice de confiance (/10)","?","-")</f>
        <v>-</v>
      </c>
      <c r="J54" s="49" t="str">
        <f>IF(H54="?","",IF(Paramètres!E$9="Mises fixes",IF(Paramètres!E$12="Normal",Paramètres!E$6*0.05,IF(Paramètres!E$12="Agressif",Paramètres!E$6*0.1,Paramètres!E$6*0.025)),IF(Paramètres!E$9="Mises proportionnelles",IF(Paramètres!E$12="Normal",O53*0.05,IF(Paramètres!E$12="Agressif",O53*0.1,O53*0.025)),IF(Paramètres!E$9="Mises avec indice de confiance (/10)",IF(Paramètres!E$12="Normal",I54/100*Paramètres!E$6,IF(Paramètres!E$12="Prudent",I54/200*Paramètres!E$6,I54/50*Paramètres!E$6)),IF(Paramètres!E$12="Normal",'Suivi des paris'!O53*0.05/('Suivi des paris'!H54-1),IF(Paramètres!E$12="Prudent",'Suivi des paris'!O53*0.025/('Suivi des paris'!H54-1),'Suivi des paris'!O53*0.1/('Suivi des paris'!H54-1)))))))</f>
        <v/>
      </c>
      <c r="K54" s="50"/>
      <c r="L54" s="51" t="str">
        <f t="shared" si="0"/>
        <v/>
      </c>
      <c r="M54" s="17"/>
      <c r="N54" s="52" t="str">
        <f t="shared" si="1"/>
        <v>-</v>
      </c>
      <c r="O54" s="53">
        <f t="shared" si="2"/>
        <v>23.290000000000003</v>
      </c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</row>
    <row r="55" spans="1:26" s="37" customFormat="1">
      <c r="A55" s="35"/>
      <c r="B55" s="42">
        <v>49</v>
      </c>
      <c r="C55" s="43"/>
      <c r="D55" s="44"/>
      <c r="E55" s="45"/>
      <c r="F55" s="46"/>
      <c r="G55" s="46"/>
      <c r="H55" s="47" t="s">
        <v>97</v>
      </c>
      <c r="I55" s="48" t="str">
        <f>IF(Paramètres!E$9="Mises avec indice de confiance (/10)","?","-")</f>
        <v>-</v>
      </c>
      <c r="J55" s="49" t="str">
        <f>IF(H55="?","",IF(Paramètres!E$9="Mises fixes",IF(Paramètres!E$12="Normal",Paramètres!E$6*0.05,IF(Paramètres!E$12="Agressif",Paramètres!E$6*0.1,Paramètres!E$6*0.025)),IF(Paramètres!E$9="Mises proportionnelles",IF(Paramètres!E$12="Normal",O54*0.05,IF(Paramètres!E$12="Agressif",O54*0.1,O54*0.025)),IF(Paramètres!E$9="Mises avec indice de confiance (/10)",IF(Paramètres!E$12="Normal",I55/100*Paramètres!E$6,IF(Paramètres!E$12="Prudent",I55/200*Paramètres!E$6,I55/50*Paramètres!E$6)),IF(Paramètres!E$12="Normal",'Suivi des paris'!O54*0.05/('Suivi des paris'!H55-1),IF(Paramètres!E$12="Prudent",'Suivi des paris'!O54*0.025/('Suivi des paris'!H55-1),'Suivi des paris'!O54*0.1/('Suivi des paris'!H55-1)))))))</f>
        <v/>
      </c>
      <c r="K55" s="50"/>
      <c r="L55" s="51" t="str">
        <f t="shared" si="0"/>
        <v/>
      </c>
      <c r="M55" s="17"/>
      <c r="N55" s="52" t="str">
        <f t="shared" si="1"/>
        <v>-</v>
      </c>
      <c r="O55" s="53">
        <f t="shared" si="2"/>
        <v>23.290000000000003</v>
      </c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</row>
    <row r="56" spans="1:26" s="37" customFormat="1">
      <c r="A56" s="35"/>
      <c r="B56" s="42">
        <v>50</v>
      </c>
      <c r="C56" s="43"/>
      <c r="D56" s="44"/>
      <c r="E56" s="45"/>
      <c r="F56" s="46"/>
      <c r="G56" s="46"/>
      <c r="H56" s="47" t="s">
        <v>97</v>
      </c>
      <c r="I56" s="48" t="str">
        <f>IF(Paramètres!E$9="Mises avec indice de confiance (/10)","?","-")</f>
        <v>-</v>
      </c>
      <c r="J56" s="49" t="str">
        <f>IF(H56="?","",IF(Paramètres!E$9="Mises fixes",IF(Paramètres!E$12="Normal",Paramètres!E$6*0.05,IF(Paramètres!E$12="Agressif",Paramètres!E$6*0.1,Paramètres!E$6*0.025)),IF(Paramètres!E$9="Mises proportionnelles",IF(Paramètres!E$12="Normal",O55*0.05,IF(Paramètres!E$12="Agressif",O55*0.1,O55*0.025)),IF(Paramètres!E$9="Mises avec indice de confiance (/10)",IF(Paramètres!E$12="Normal",I56/100*Paramètres!E$6,IF(Paramètres!E$12="Prudent",I56/200*Paramètres!E$6,I56/50*Paramètres!E$6)),IF(Paramètres!E$12="Normal",'Suivi des paris'!O55*0.05/('Suivi des paris'!H56-1),IF(Paramètres!E$12="Prudent",'Suivi des paris'!O55*0.025/('Suivi des paris'!H56-1),'Suivi des paris'!O55*0.1/('Suivi des paris'!H56-1)))))))</f>
        <v/>
      </c>
      <c r="K56" s="50"/>
      <c r="L56" s="51" t="str">
        <f t="shared" si="0"/>
        <v/>
      </c>
      <c r="M56" s="17"/>
      <c r="N56" s="52" t="str">
        <f t="shared" si="1"/>
        <v>-</v>
      </c>
      <c r="O56" s="53">
        <f t="shared" si="2"/>
        <v>23.290000000000003</v>
      </c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</row>
    <row r="57" spans="1:26" s="37" customFormat="1">
      <c r="A57" s="35"/>
      <c r="B57" s="42">
        <v>51</v>
      </c>
      <c r="C57" s="43"/>
      <c r="D57" s="44"/>
      <c r="E57" s="45"/>
      <c r="F57" s="46"/>
      <c r="G57" s="46"/>
      <c r="H57" s="47" t="s">
        <v>97</v>
      </c>
      <c r="I57" s="48" t="str">
        <f>IF(Paramètres!E$9="Mises avec indice de confiance (/10)","?","-")</f>
        <v>-</v>
      </c>
      <c r="J57" s="49" t="str">
        <f>IF(H57="?","",IF(Paramètres!E$9="Mises fixes",IF(Paramètres!E$12="Normal",Paramètres!E$6*0.05,IF(Paramètres!E$12="Agressif",Paramètres!E$6*0.1,Paramètres!E$6*0.025)),IF(Paramètres!E$9="Mises proportionnelles",IF(Paramètres!E$12="Normal",O56*0.05,IF(Paramètres!E$12="Agressif",O56*0.1,O56*0.025)),IF(Paramètres!E$9="Mises avec indice de confiance (/10)",IF(Paramètres!E$12="Normal",I57/100*Paramètres!E$6,IF(Paramètres!E$12="Prudent",I57/200*Paramètres!E$6,I57/50*Paramètres!E$6)),IF(Paramètres!E$12="Normal",'Suivi des paris'!O56*0.05/('Suivi des paris'!H57-1),IF(Paramètres!E$12="Prudent",'Suivi des paris'!O56*0.025/('Suivi des paris'!H57-1),'Suivi des paris'!O56*0.1/('Suivi des paris'!H57-1)))))))</f>
        <v/>
      </c>
      <c r="K57" s="50"/>
      <c r="L57" s="51" t="str">
        <f t="shared" si="0"/>
        <v/>
      </c>
      <c r="M57" s="17"/>
      <c r="N57" s="52" t="str">
        <f t="shared" si="1"/>
        <v>-</v>
      </c>
      <c r="O57" s="53">
        <f t="shared" si="2"/>
        <v>23.290000000000003</v>
      </c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</row>
    <row r="58" spans="1:26" s="37" customFormat="1">
      <c r="A58" s="35"/>
      <c r="B58" s="42">
        <v>52</v>
      </c>
      <c r="C58" s="43"/>
      <c r="D58" s="44"/>
      <c r="E58" s="45"/>
      <c r="F58" s="46"/>
      <c r="G58" s="46"/>
      <c r="H58" s="47" t="s">
        <v>97</v>
      </c>
      <c r="I58" s="48" t="str">
        <f>IF(Paramètres!E$9="Mises avec indice de confiance (/10)","?","-")</f>
        <v>-</v>
      </c>
      <c r="J58" s="49" t="str">
        <f>IF(H58="?","",IF(Paramètres!E$9="Mises fixes",IF(Paramètres!E$12="Normal",Paramètres!E$6*0.05,IF(Paramètres!E$12="Agressif",Paramètres!E$6*0.1,Paramètres!E$6*0.025)),IF(Paramètres!E$9="Mises proportionnelles",IF(Paramètres!E$12="Normal",O57*0.05,IF(Paramètres!E$12="Agressif",O57*0.1,O57*0.025)),IF(Paramètres!E$9="Mises avec indice de confiance (/10)",IF(Paramètres!E$12="Normal",I58/100*Paramètres!E$6,IF(Paramètres!E$12="Prudent",I58/200*Paramètres!E$6,I58/50*Paramètres!E$6)),IF(Paramètres!E$12="Normal",'Suivi des paris'!O57*0.05/('Suivi des paris'!H58-1),IF(Paramètres!E$12="Prudent",'Suivi des paris'!O57*0.025/('Suivi des paris'!H58-1),'Suivi des paris'!O57*0.1/('Suivi des paris'!H58-1)))))))</f>
        <v/>
      </c>
      <c r="K58" s="50"/>
      <c r="L58" s="51" t="str">
        <f t="shared" si="0"/>
        <v/>
      </c>
      <c r="M58" s="17"/>
      <c r="N58" s="52" t="str">
        <f t="shared" si="1"/>
        <v>-</v>
      </c>
      <c r="O58" s="53">
        <f t="shared" si="2"/>
        <v>23.290000000000003</v>
      </c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</row>
    <row r="59" spans="1:26" s="37" customFormat="1">
      <c r="A59" s="35"/>
      <c r="B59" s="42">
        <v>53</v>
      </c>
      <c r="C59" s="43"/>
      <c r="D59" s="44"/>
      <c r="E59" s="45"/>
      <c r="F59" s="46"/>
      <c r="G59" s="46"/>
      <c r="H59" s="47" t="s">
        <v>97</v>
      </c>
      <c r="I59" s="48" t="str">
        <f>IF(Paramètres!E$9="Mises avec indice de confiance (/10)","?","-")</f>
        <v>-</v>
      </c>
      <c r="J59" s="49" t="str">
        <f>IF(H59="?","",IF(Paramètres!E$9="Mises fixes",IF(Paramètres!E$12="Normal",Paramètres!E$6*0.05,IF(Paramètres!E$12="Agressif",Paramètres!E$6*0.1,Paramètres!E$6*0.025)),IF(Paramètres!E$9="Mises proportionnelles",IF(Paramètres!E$12="Normal",O58*0.05,IF(Paramètres!E$12="Agressif",O58*0.1,O58*0.025)),IF(Paramètres!E$9="Mises avec indice de confiance (/10)",IF(Paramètres!E$12="Normal",I59/100*Paramètres!E$6,IF(Paramètres!E$12="Prudent",I59/200*Paramètres!E$6,I59/50*Paramètres!E$6)),IF(Paramètres!E$12="Normal",'Suivi des paris'!O58*0.05/('Suivi des paris'!H59-1),IF(Paramètres!E$12="Prudent",'Suivi des paris'!O58*0.025/('Suivi des paris'!H59-1),'Suivi des paris'!O58*0.1/('Suivi des paris'!H59-1)))))))</f>
        <v/>
      </c>
      <c r="K59" s="50"/>
      <c r="L59" s="51" t="str">
        <f t="shared" si="0"/>
        <v/>
      </c>
      <c r="M59" s="17"/>
      <c r="N59" s="52" t="str">
        <f t="shared" si="1"/>
        <v>-</v>
      </c>
      <c r="O59" s="53">
        <f t="shared" si="2"/>
        <v>23.290000000000003</v>
      </c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</row>
    <row r="60" spans="1:26" s="37" customFormat="1">
      <c r="A60" s="35"/>
      <c r="B60" s="42">
        <v>54</v>
      </c>
      <c r="C60" s="43"/>
      <c r="D60" s="44"/>
      <c r="E60" s="45"/>
      <c r="F60" s="46"/>
      <c r="G60" s="46"/>
      <c r="H60" s="47" t="s">
        <v>97</v>
      </c>
      <c r="I60" s="48" t="str">
        <f>IF(Paramètres!E$9="Mises avec indice de confiance (/10)","?","-")</f>
        <v>-</v>
      </c>
      <c r="J60" s="49" t="str">
        <f>IF(H60="?","",IF(Paramètres!E$9="Mises fixes",IF(Paramètres!E$12="Normal",Paramètres!E$6*0.05,IF(Paramètres!E$12="Agressif",Paramètres!E$6*0.1,Paramètres!E$6*0.025)),IF(Paramètres!E$9="Mises proportionnelles",IF(Paramètres!E$12="Normal",O59*0.05,IF(Paramètres!E$12="Agressif",O59*0.1,O59*0.025)),IF(Paramètres!E$9="Mises avec indice de confiance (/10)",IF(Paramètres!E$12="Normal",I60/100*Paramètres!E$6,IF(Paramètres!E$12="Prudent",I60/200*Paramètres!E$6,I60/50*Paramètres!E$6)),IF(Paramètres!E$12="Normal",'Suivi des paris'!O59*0.05/('Suivi des paris'!H60-1),IF(Paramètres!E$12="Prudent",'Suivi des paris'!O59*0.025/('Suivi des paris'!H60-1),'Suivi des paris'!O59*0.1/('Suivi des paris'!H60-1)))))))</f>
        <v/>
      </c>
      <c r="K60" s="50"/>
      <c r="L60" s="51" t="str">
        <f t="shared" si="0"/>
        <v/>
      </c>
      <c r="M60" s="17"/>
      <c r="N60" s="52" t="str">
        <f t="shared" si="1"/>
        <v>-</v>
      </c>
      <c r="O60" s="53">
        <f t="shared" si="2"/>
        <v>23.290000000000003</v>
      </c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</row>
    <row r="61" spans="1:26" s="37" customFormat="1">
      <c r="A61" s="35"/>
      <c r="B61" s="42">
        <v>55</v>
      </c>
      <c r="C61" s="43"/>
      <c r="D61" s="44"/>
      <c r="E61" s="45"/>
      <c r="F61" s="46"/>
      <c r="G61" s="46"/>
      <c r="H61" s="47" t="s">
        <v>97</v>
      </c>
      <c r="I61" s="48" t="str">
        <f>IF(Paramètres!E$9="Mises avec indice de confiance (/10)","?","-")</f>
        <v>-</v>
      </c>
      <c r="J61" s="49" t="str">
        <f>IF(H61="?","",IF(Paramètres!E$9="Mises fixes",IF(Paramètres!E$12="Normal",Paramètres!E$6*0.05,IF(Paramètres!E$12="Agressif",Paramètres!E$6*0.1,Paramètres!E$6*0.025)),IF(Paramètres!E$9="Mises proportionnelles",IF(Paramètres!E$12="Normal",O60*0.05,IF(Paramètres!E$12="Agressif",O60*0.1,O60*0.025)),IF(Paramètres!E$9="Mises avec indice de confiance (/10)",IF(Paramètres!E$12="Normal",I61/100*Paramètres!E$6,IF(Paramètres!E$12="Prudent",I61/200*Paramètres!E$6,I61/50*Paramètres!E$6)),IF(Paramètres!E$12="Normal",'Suivi des paris'!O60*0.05/('Suivi des paris'!H61-1),IF(Paramètres!E$12="Prudent",'Suivi des paris'!O60*0.025/('Suivi des paris'!H61-1),'Suivi des paris'!O60*0.1/('Suivi des paris'!H61-1)))))))</f>
        <v/>
      </c>
      <c r="K61" s="50"/>
      <c r="L61" s="51" t="str">
        <f t="shared" si="0"/>
        <v/>
      </c>
      <c r="M61" s="17"/>
      <c r="N61" s="52" t="str">
        <f t="shared" si="1"/>
        <v>-</v>
      </c>
      <c r="O61" s="53">
        <f t="shared" si="2"/>
        <v>23.290000000000003</v>
      </c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</row>
    <row r="62" spans="1:26" s="37" customFormat="1">
      <c r="A62" s="35"/>
      <c r="B62" s="42">
        <v>56</v>
      </c>
      <c r="C62" s="43"/>
      <c r="D62" s="44"/>
      <c r="E62" s="45"/>
      <c r="F62" s="46"/>
      <c r="G62" s="46"/>
      <c r="H62" s="47" t="s">
        <v>97</v>
      </c>
      <c r="I62" s="48" t="str">
        <f>IF(Paramètres!E$9="Mises avec indice de confiance (/10)","?","-")</f>
        <v>-</v>
      </c>
      <c r="J62" s="49" t="str">
        <f>IF(H62="?","",IF(Paramètres!E$9="Mises fixes",IF(Paramètres!E$12="Normal",Paramètres!E$6*0.05,IF(Paramètres!E$12="Agressif",Paramètres!E$6*0.1,Paramètres!E$6*0.025)),IF(Paramètres!E$9="Mises proportionnelles",IF(Paramètres!E$12="Normal",O61*0.05,IF(Paramètres!E$12="Agressif",O61*0.1,O61*0.025)),IF(Paramètres!E$9="Mises avec indice de confiance (/10)",IF(Paramètres!E$12="Normal",I62/100*Paramètres!E$6,IF(Paramètres!E$12="Prudent",I62/200*Paramètres!E$6,I62/50*Paramètres!E$6)),IF(Paramètres!E$12="Normal",'Suivi des paris'!O61*0.05/('Suivi des paris'!H62-1),IF(Paramètres!E$12="Prudent",'Suivi des paris'!O61*0.025/('Suivi des paris'!H62-1),'Suivi des paris'!O61*0.1/('Suivi des paris'!H62-1)))))))</f>
        <v/>
      </c>
      <c r="K62" s="50"/>
      <c r="L62" s="51" t="str">
        <f t="shared" si="0"/>
        <v/>
      </c>
      <c r="M62" s="17"/>
      <c r="N62" s="52" t="str">
        <f t="shared" si="1"/>
        <v>-</v>
      </c>
      <c r="O62" s="53">
        <f t="shared" si="2"/>
        <v>23.290000000000003</v>
      </c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</row>
    <row r="63" spans="1:26" s="37" customFormat="1">
      <c r="A63" s="35"/>
      <c r="B63" s="42">
        <v>57</v>
      </c>
      <c r="C63" s="43"/>
      <c r="D63" s="44"/>
      <c r="E63" s="45"/>
      <c r="F63" s="46"/>
      <c r="G63" s="46"/>
      <c r="H63" s="47" t="s">
        <v>97</v>
      </c>
      <c r="I63" s="48" t="str">
        <f>IF(Paramètres!E$9="Mises avec indice de confiance (/10)","?","-")</f>
        <v>-</v>
      </c>
      <c r="J63" s="49" t="str">
        <f>IF(H63="?","",IF(Paramètres!E$9="Mises fixes",IF(Paramètres!E$12="Normal",Paramètres!E$6*0.05,IF(Paramètres!E$12="Agressif",Paramètres!E$6*0.1,Paramètres!E$6*0.025)),IF(Paramètres!E$9="Mises proportionnelles",IF(Paramètres!E$12="Normal",O62*0.05,IF(Paramètres!E$12="Agressif",O62*0.1,O62*0.025)),IF(Paramètres!E$9="Mises avec indice de confiance (/10)",IF(Paramètres!E$12="Normal",I63/100*Paramètres!E$6,IF(Paramètres!E$12="Prudent",I63/200*Paramètres!E$6,I63/50*Paramètres!E$6)),IF(Paramètres!E$12="Normal",'Suivi des paris'!O62*0.05/('Suivi des paris'!H63-1),IF(Paramètres!E$12="Prudent",'Suivi des paris'!O62*0.025/('Suivi des paris'!H63-1),'Suivi des paris'!O62*0.1/('Suivi des paris'!H63-1)))))))</f>
        <v/>
      </c>
      <c r="K63" s="50"/>
      <c r="L63" s="51" t="str">
        <f t="shared" si="0"/>
        <v/>
      </c>
      <c r="M63" s="17"/>
      <c r="N63" s="52" t="str">
        <f t="shared" si="1"/>
        <v>-</v>
      </c>
      <c r="O63" s="53">
        <f t="shared" si="2"/>
        <v>23.290000000000003</v>
      </c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</row>
    <row r="64" spans="1:26" s="37" customFormat="1">
      <c r="A64" s="35"/>
      <c r="B64" s="42">
        <v>58</v>
      </c>
      <c r="C64" s="43"/>
      <c r="D64" s="44"/>
      <c r="E64" s="45"/>
      <c r="F64" s="46"/>
      <c r="G64" s="46"/>
      <c r="H64" s="47" t="s">
        <v>97</v>
      </c>
      <c r="I64" s="48" t="str">
        <f>IF(Paramètres!E$9="Mises avec indice de confiance (/10)","?","-")</f>
        <v>-</v>
      </c>
      <c r="J64" s="49" t="str">
        <f>IF(H64="?","",IF(Paramètres!E$9="Mises fixes",IF(Paramètres!E$12="Normal",Paramètres!E$6*0.05,IF(Paramètres!E$12="Agressif",Paramètres!E$6*0.1,Paramètres!E$6*0.025)),IF(Paramètres!E$9="Mises proportionnelles",IF(Paramètres!E$12="Normal",O63*0.05,IF(Paramètres!E$12="Agressif",O63*0.1,O63*0.025)),IF(Paramètres!E$9="Mises avec indice de confiance (/10)",IF(Paramètres!E$12="Normal",I64/100*Paramètres!E$6,IF(Paramètres!E$12="Prudent",I64/200*Paramètres!E$6,I64/50*Paramètres!E$6)),IF(Paramètres!E$12="Normal",'Suivi des paris'!O63*0.05/('Suivi des paris'!H64-1),IF(Paramètres!E$12="Prudent",'Suivi des paris'!O63*0.025/('Suivi des paris'!H64-1),'Suivi des paris'!O63*0.1/('Suivi des paris'!H64-1)))))))</f>
        <v/>
      </c>
      <c r="K64" s="50"/>
      <c r="L64" s="51" t="str">
        <f t="shared" si="0"/>
        <v/>
      </c>
      <c r="M64" s="17"/>
      <c r="N64" s="52" t="str">
        <f t="shared" si="1"/>
        <v>-</v>
      </c>
      <c r="O64" s="53">
        <f t="shared" si="2"/>
        <v>23.290000000000003</v>
      </c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</row>
    <row r="65" spans="1:26" s="37" customFormat="1">
      <c r="A65" s="35"/>
      <c r="B65" s="42">
        <v>59</v>
      </c>
      <c r="C65" s="43"/>
      <c r="D65" s="44"/>
      <c r="E65" s="45"/>
      <c r="F65" s="46"/>
      <c r="G65" s="46"/>
      <c r="H65" s="47" t="s">
        <v>97</v>
      </c>
      <c r="I65" s="48" t="str">
        <f>IF(Paramètres!E$9="Mises avec indice de confiance (/10)","?","-")</f>
        <v>-</v>
      </c>
      <c r="J65" s="49" t="str">
        <f>IF(H65="?","",IF(Paramètres!E$9="Mises fixes",IF(Paramètres!E$12="Normal",Paramètres!E$6*0.05,IF(Paramètres!E$12="Agressif",Paramètres!E$6*0.1,Paramètres!E$6*0.025)),IF(Paramètres!E$9="Mises proportionnelles",IF(Paramètres!E$12="Normal",O64*0.05,IF(Paramètres!E$12="Agressif",O64*0.1,O64*0.025)),IF(Paramètres!E$9="Mises avec indice de confiance (/10)",IF(Paramètres!E$12="Normal",I65/100*Paramètres!E$6,IF(Paramètres!E$12="Prudent",I65/200*Paramètres!E$6,I65/50*Paramètres!E$6)),IF(Paramètres!E$12="Normal",'Suivi des paris'!O64*0.05/('Suivi des paris'!H65-1),IF(Paramètres!E$12="Prudent",'Suivi des paris'!O64*0.025/('Suivi des paris'!H65-1),'Suivi des paris'!O64*0.1/('Suivi des paris'!H65-1)))))))</f>
        <v/>
      </c>
      <c r="K65" s="50"/>
      <c r="L65" s="51" t="str">
        <f t="shared" si="0"/>
        <v/>
      </c>
      <c r="M65" s="17"/>
      <c r="N65" s="52" t="str">
        <f t="shared" si="1"/>
        <v>-</v>
      </c>
      <c r="O65" s="53">
        <f t="shared" si="2"/>
        <v>23.290000000000003</v>
      </c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</row>
    <row r="66" spans="1:26" s="37" customFormat="1">
      <c r="A66" s="35"/>
      <c r="B66" s="42">
        <v>60</v>
      </c>
      <c r="C66" s="43"/>
      <c r="D66" s="44"/>
      <c r="E66" s="45"/>
      <c r="F66" s="46"/>
      <c r="G66" s="46"/>
      <c r="H66" s="47" t="s">
        <v>97</v>
      </c>
      <c r="I66" s="48" t="str">
        <f>IF(Paramètres!E$9="Mises avec indice de confiance (/10)","?","-")</f>
        <v>-</v>
      </c>
      <c r="J66" s="49" t="str">
        <f>IF(H66="?","",IF(Paramètres!E$9="Mises fixes",IF(Paramètres!E$12="Normal",Paramètres!E$6*0.05,IF(Paramètres!E$12="Agressif",Paramètres!E$6*0.1,Paramètres!E$6*0.025)),IF(Paramètres!E$9="Mises proportionnelles",IF(Paramètres!E$12="Normal",O65*0.05,IF(Paramètres!E$12="Agressif",O65*0.1,O65*0.025)),IF(Paramètres!E$9="Mises avec indice de confiance (/10)",IF(Paramètres!E$12="Normal",I66/100*Paramètres!E$6,IF(Paramètres!E$12="Prudent",I66/200*Paramètres!E$6,I66/50*Paramètres!E$6)),IF(Paramètres!E$12="Normal",'Suivi des paris'!O65*0.05/('Suivi des paris'!H66-1),IF(Paramètres!E$12="Prudent",'Suivi des paris'!O65*0.025/('Suivi des paris'!H66-1),'Suivi des paris'!O65*0.1/('Suivi des paris'!H66-1)))))))</f>
        <v/>
      </c>
      <c r="K66" s="50"/>
      <c r="L66" s="51" t="str">
        <f t="shared" si="0"/>
        <v/>
      </c>
      <c r="M66" s="17"/>
      <c r="N66" s="52" t="str">
        <f t="shared" si="1"/>
        <v>-</v>
      </c>
      <c r="O66" s="53">
        <f t="shared" si="2"/>
        <v>23.290000000000003</v>
      </c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</row>
    <row r="67" spans="1:26" s="37" customFormat="1">
      <c r="A67" s="35"/>
      <c r="B67" s="42">
        <v>61</v>
      </c>
      <c r="C67" s="43"/>
      <c r="D67" s="44"/>
      <c r="E67" s="45"/>
      <c r="F67" s="46"/>
      <c r="G67" s="46"/>
      <c r="H67" s="47" t="s">
        <v>97</v>
      </c>
      <c r="I67" s="48" t="str">
        <f>IF(Paramètres!E$9="Mises avec indice de confiance (/10)","?","-")</f>
        <v>-</v>
      </c>
      <c r="J67" s="49" t="str">
        <f>IF(H67="?","",IF(Paramètres!E$9="Mises fixes",IF(Paramètres!E$12="Normal",Paramètres!E$6*0.05,IF(Paramètres!E$12="Agressif",Paramètres!E$6*0.1,Paramètres!E$6*0.025)),IF(Paramètres!E$9="Mises proportionnelles",IF(Paramètres!E$12="Normal",O66*0.05,IF(Paramètres!E$12="Agressif",O66*0.1,O66*0.025)),IF(Paramètres!E$9="Mises avec indice de confiance (/10)",IF(Paramètres!E$12="Normal",I67/100*Paramètres!E$6,IF(Paramètres!E$12="Prudent",I67/200*Paramètres!E$6,I67/50*Paramètres!E$6)),IF(Paramètres!E$12="Normal",'Suivi des paris'!O66*0.05/('Suivi des paris'!H67-1),IF(Paramètres!E$12="Prudent",'Suivi des paris'!O66*0.025/('Suivi des paris'!H67-1),'Suivi des paris'!O66*0.1/('Suivi des paris'!H67-1)))))))</f>
        <v/>
      </c>
      <c r="K67" s="50"/>
      <c r="L67" s="51" t="str">
        <f t="shared" si="0"/>
        <v/>
      </c>
      <c r="M67" s="17"/>
      <c r="N67" s="52" t="str">
        <f t="shared" si="1"/>
        <v>-</v>
      </c>
      <c r="O67" s="53">
        <f t="shared" si="2"/>
        <v>23.290000000000003</v>
      </c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</row>
    <row r="68" spans="1:26" s="37" customFormat="1">
      <c r="A68" s="35"/>
      <c r="B68" s="42">
        <v>62</v>
      </c>
      <c r="C68" s="43"/>
      <c r="D68" s="44"/>
      <c r="E68" s="45"/>
      <c r="F68" s="46"/>
      <c r="G68" s="46"/>
      <c r="H68" s="47" t="s">
        <v>97</v>
      </c>
      <c r="I68" s="48" t="str">
        <f>IF(Paramètres!E$9="Mises avec indice de confiance (/10)","?","-")</f>
        <v>-</v>
      </c>
      <c r="J68" s="49" t="str">
        <f>IF(H68="?","",IF(Paramètres!E$9="Mises fixes",IF(Paramètres!E$12="Normal",Paramètres!E$6*0.05,IF(Paramètres!E$12="Agressif",Paramètres!E$6*0.1,Paramètres!E$6*0.025)),IF(Paramètres!E$9="Mises proportionnelles",IF(Paramètres!E$12="Normal",O67*0.05,IF(Paramètres!E$12="Agressif",O67*0.1,O67*0.025)),IF(Paramètres!E$9="Mises avec indice de confiance (/10)",IF(Paramètres!E$12="Normal",I68/100*Paramètres!E$6,IF(Paramètres!E$12="Prudent",I68/200*Paramètres!E$6,I68/50*Paramètres!E$6)),IF(Paramètres!E$12="Normal",'Suivi des paris'!O67*0.05/('Suivi des paris'!H68-1),IF(Paramètres!E$12="Prudent",'Suivi des paris'!O67*0.025/('Suivi des paris'!H68-1),'Suivi des paris'!O67*0.1/('Suivi des paris'!H68-1)))))))</f>
        <v/>
      </c>
      <c r="K68" s="50"/>
      <c r="L68" s="51" t="str">
        <f t="shared" si="0"/>
        <v/>
      </c>
      <c r="M68" s="17"/>
      <c r="N68" s="52" t="str">
        <f t="shared" si="1"/>
        <v>-</v>
      </c>
      <c r="O68" s="53">
        <f t="shared" si="2"/>
        <v>23.290000000000003</v>
      </c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</row>
    <row r="69" spans="1:26" s="37" customFormat="1">
      <c r="A69" s="35"/>
      <c r="B69" s="42">
        <v>63</v>
      </c>
      <c r="C69" s="43"/>
      <c r="D69" s="44"/>
      <c r="E69" s="45"/>
      <c r="F69" s="46"/>
      <c r="G69" s="46"/>
      <c r="H69" s="47" t="s">
        <v>97</v>
      </c>
      <c r="I69" s="48" t="str">
        <f>IF(Paramètres!E$9="Mises avec indice de confiance (/10)","?","-")</f>
        <v>-</v>
      </c>
      <c r="J69" s="49" t="str">
        <f>IF(H69="?","",IF(Paramètres!E$9="Mises fixes",IF(Paramètres!E$12="Normal",Paramètres!E$6*0.05,IF(Paramètres!E$12="Agressif",Paramètres!E$6*0.1,Paramètres!E$6*0.025)),IF(Paramètres!E$9="Mises proportionnelles",IF(Paramètres!E$12="Normal",O68*0.05,IF(Paramètres!E$12="Agressif",O68*0.1,O68*0.025)),IF(Paramètres!E$9="Mises avec indice de confiance (/10)",IF(Paramètres!E$12="Normal",I69/100*Paramètres!E$6,IF(Paramètres!E$12="Prudent",I69/200*Paramètres!E$6,I69/50*Paramètres!E$6)),IF(Paramètres!E$12="Normal",'Suivi des paris'!O68*0.05/('Suivi des paris'!H69-1),IF(Paramètres!E$12="Prudent",'Suivi des paris'!O68*0.025/('Suivi des paris'!H69-1),'Suivi des paris'!O68*0.1/('Suivi des paris'!H69-1)))))))</f>
        <v/>
      </c>
      <c r="K69" s="50"/>
      <c r="L69" s="51" t="str">
        <f t="shared" si="0"/>
        <v/>
      </c>
      <c r="M69" s="17"/>
      <c r="N69" s="52" t="str">
        <f t="shared" si="1"/>
        <v>-</v>
      </c>
      <c r="O69" s="53">
        <f t="shared" si="2"/>
        <v>23.290000000000003</v>
      </c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</row>
    <row r="70" spans="1:26" s="37" customFormat="1">
      <c r="A70" s="35"/>
      <c r="B70" s="42">
        <v>64</v>
      </c>
      <c r="C70" s="43"/>
      <c r="D70" s="44"/>
      <c r="E70" s="45"/>
      <c r="F70" s="46"/>
      <c r="G70" s="46"/>
      <c r="H70" s="47" t="s">
        <v>97</v>
      </c>
      <c r="I70" s="48" t="str">
        <f>IF(Paramètres!E$9="Mises avec indice de confiance (/10)","?","-")</f>
        <v>-</v>
      </c>
      <c r="J70" s="49" t="str">
        <f>IF(H70="?","",IF(Paramètres!E$9="Mises fixes",IF(Paramètres!E$12="Normal",Paramètres!E$6*0.05,IF(Paramètres!E$12="Agressif",Paramètres!E$6*0.1,Paramètres!E$6*0.025)),IF(Paramètres!E$9="Mises proportionnelles",IF(Paramètres!E$12="Normal",O69*0.05,IF(Paramètres!E$12="Agressif",O69*0.1,O69*0.025)),IF(Paramètres!E$9="Mises avec indice de confiance (/10)",IF(Paramètres!E$12="Normal",I70/100*Paramètres!E$6,IF(Paramètres!E$12="Prudent",I70/200*Paramètres!E$6,I70/50*Paramètres!E$6)),IF(Paramètres!E$12="Normal",'Suivi des paris'!O69*0.05/('Suivi des paris'!H70-1),IF(Paramètres!E$12="Prudent",'Suivi des paris'!O69*0.025/('Suivi des paris'!H70-1),'Suivi des paris'!O69*0.1/('Suivi des paris'!H70-1)))))))</f>
        <v/>
      </c>
      <c r="K70" s="50"/>
      <c r="L70" s="51" t="str">
        <f t="shared" si="0"/>
        <v/>
      </c>
      <c r="M70" s="17"/>
      <c r="N70" s="52" t="str">
        <f t="shared" si="1"/>
        <v>-</v>
      </c>
      <c r="O70" s="53">
        <f t="shared" si="2"/>
        <v>23.290000000000003</v>
      </c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</row>
    <row r="71" spans="1:26" s="37" customFormat="1">
      <c r="A71" s="35"/>
      <c r="B71" s="42">
        <v>65</v>
      </c>
      <c r="C71" s="43"/>
      <c r="D71" s="44"/>
      <c r="E71" s="45"/>
      <c r="F71" s="46"/>
      <c r="G71" s="46"/>
      <c r="H71" s="47" t="s">
        <v>97</v>
      </c>
      <c r="I71" s="48" t="str">
        <f>IF(Paramètres!E$9="Mises avec indice de confiance (/10)","?","-")</f>
        <v>-</v>
      </c>
      <c r="J71" s="49" t="str">
        <f>IF(H71="?","",IF(Paramètres!E$9="Mises fixes",IF(Paramètres!E$12="Normal",Paramètres!E$6*0.05,IF(Paramètres!E$12="Agressif",Paramètres!E$6*0.1,Paramètres!E$6*0.025)),IF(Paramètres!E$9="Mises proportionnelles",IF(Paramètres!E$12="Normal",O70*0.05,IF(Paramètres!E$12="Agressif",O70*0.1,O70*0.025)),IF(Paramètres!E$9="Mises avec indice de confiance (/10)",IF(Paramètres!E$12="Normal",I71/100*Paramètres!E$6,IF(Paramètres!E$12="Prudent",I71/200*Paramètres!E$6,I71/50*Paramètres!E$6)),IF(Paramètres!E$12="Normal",'Suivi des paris'!O70*0.05/('Suivi des paris'!H71-1),IF(Paramètres!E$12="Prudent",'Suivi des paris'!O70*0.025/('Suivi des paris'!H71-1),'Suivi des paris'!O70*0.1/('Suivi des paris'!H71-1)))))))</f>
        <v/>
      </c>
      <c r="K71" s="50"/>
      <c r="L71" s="51" t="str">
        <f t="shared" ref="L71:L134" si="3">IF(K71&gt;0,IF(M71="",K71,""),"")</f>
        <v/>
      </c>
      <c r="M71" s="17"/>
      <c r="N71" s="52" t="str">
        <f t="shared" ref="N71:N134" si="4">IF(H71="?","-",IF(M71="Gagné",K71*H71-K71,IF(M71="Perdu",-K71,0)))</f>
        <v>-</v>
      </c>
      <c r="O71" s="53">
        <f t="shared" ref="O71:O134" si="5">IF(N71="-",O70,O70+N71)</f>
        <v>23.290000000000003</v>
      </c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</row>
    <row r="72" spans="1:26" s="37" customFormat="1">
      <c r="A72" s="35"/>
      <c r="B72" s="42">
        <v>66</v>
      </c>
      <c r="C72" s="43"/>
      <c r="D72" s="44"/>
      <c r="E72" s="45"/>
      <c r="F72" s="46"/>
      <c r="G72" s="46"/>
      <c r="H72" s="47" t="s">
        <v>97</v>
      </c>
      <c r="I72" s="48" t="str">
        <f>IF(Paramètres!E$9="Mises avec indice de confiance (/10)","?","-")</f>
        <v>-</v>
      </c>
      <c r="J72" s="49" t="str">
        <f>IF(H72="?","",IF(Paramètres!E$9="Mises fixes",IF(Paramètres!E$12="Normal",Paramètres!E$6*0.05,IF(Paramètres!E$12="Agressif",Paramètres!E$6*0.1,Paramètres!E$6*0.025)),IF(Paramètres!E$9="Mises proportionnelles",IF(Paramètres!E$12="Normal",O71*0.05,IF(Paramètres!E$12="Agressif",O71*0.1,O71*0.025)),IF(Paramètres!E$9="Mises avec indice de confiance (/10)",IF(Paramètres!E$12="Normal",I72/100*Paramètres!E$6,IF(Paramètres!E$12="Prudent",I72/200*Paramètres!E$6,I72/50*Paramètres!E$6)),IF(Paramètres!E$12="Normal",'Suivi des paris'!O71*0.05/('Suivi des paris'!H72-1),IF(Paramètres!E$12="Prudent",'Suivi des paris'!O71*0.025/('Suivi des paris'!H72-1),'Suivi des paris'!O71*0.1/('Suivi des paris'!H72-1)))))))</f>
        <v/>
      </c>
      <c r="K72" s="50"/>
      <c r="L72" s="51" t="str">
        <f t="shared" si="3"/>
        <v/>
      </c>
      <c r="M72" s="17"/>
      <c r="N72" s="52" t="str">
        <f t="shared" si="4"/>
        <v>-</v>
      </c>
      <c r="O72" s="53">
        <f t="shared" si="5"/>
        <v>23.290000000000003</v>
      </c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</row>
    <row r="73" spans="1:26" s="37" customFormat="1">
      <c r="A73" s="35"/>
      <c r="B73" s="42">
        <v>67</v>
      </c>
      <c r="C73" s="43"/>
      <c r="D73" s="44"/>
      <c r="E73" s="45"/>
      <c r="F73" s="46"/>
      <c r="G73" s="46"/>
      <c r="H73" s="47" t="s">
        <v>97</v>
      </c>
      <c r="I73" s="48" t="str">
        <f>IF(Paramètres!E$9="Mises avec indice de confiance (/10)","?","-")</f>
        <v>-</v>
      </c>
      <c r="J73" s="49" t="str">
        <f>IF(H73="?","",IF(Paramètres!E$9="Mises fixes",IF(Paramètres!E$12="Normal",Paramètres!E$6*0.05,IF(Paramètres!E$12="Agressif",Paramètres!E$6*0.1,Paramètres!E$6*0.025)),IF(Paramètres!E$9="Mises proportionnelles",IF(Paramètres!E$12="Normal",O72*0.05,IF(Paramètres!E$12="Agressif",O72*0.1,O72*0.025)),IF(Paramètres!E$9="Mises avec indice de confiance (/10)",IF(Paramètres!E$12="Normal",I73/100*Paramètres!E$6,IF(Paramètres!E$12="Prudent",I73/200*Paramètres!E$6,I73/50*Paramètres!E$6)),IF(Paramètres!E$12="Normal",'Suivi des paris'!O72*0.05/('Suivi des paris'!H73-1),IF(Paramètres!E$12="Prudent",'Suivi des paris'!O72*0.025/('Suivi des paris'!H73-1),'Suivi des paris'!O72*0.1/('Suivi des paris'!H73-1)))))))</f>
        <v/>
      </c>
      <c r="K73" s="50"/>
      <c r="L73" s="51" t="str">
        <f t="shared" si="3"/>
        <v/>
      </c>
      <c r="M73" s="17"/>
      <c r="N73" s="52" t="str">
        <f t="shared" si="4"/>
        <v>-</v>
      </c>
      <c r="O73" s="53">
        <f t="shared" si="5"/>
        <v>23.290000000000003</v>
      </c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</row>
    <row r="74" spans="1:26" s="37" customFormat="1">
      <c r="A74" s="35"/>
      <c r="B74" s="42">
        <v>68</v>
      </c>
      <c r="C74" s="43"/>
      <c r="D74" s="44"/>
      <c r="E74" s="45"/>
      <c r="F74" s="46"/>
      <c r="G74" s="46"/>
      <c r="H74" s="47" t="s">
        <v>97</v>
      </c>
      <c r="I74" s="48" t="str">
        <f>IF(Paramètres!E$9="Mises avec indice de confiance (/10)","?","-")</f>
        <v>-</v>
      </c>
      <c r="J74" s="49" t="str">
        <f>IF(H74="?","",IF(Paramètres!E$9="Mises fixes",IF(Paramètres!E$12="Normal",Paramètres!E$6*0.05,IF(Paramètres!E$12="Agressif",Paramètres!E$6*0.1,Paramètres!E$6*0.025)),IF(Paramètres!E$9="Mises proportionnelles",IF(Paramètres!E$12="Normal",O73*0.05,IF(Paramètres!E$12="Agressif",O73*0.1,O73*0.025)),IF(Paramètres!E$9="Mises avec indice de confiance (/10)",IF(Paramètres!E$12="Normal",I74/100*Paramètres!E$6,IF(Paramètres!E$12="Prudent",I74/200*Paramètres!E$6,I74/50*Paramètres!E$6)),IF(Paramètres!E$12="Normal",'Suivi des paris'!O73*0.05/('Suivi des paris'!H74-1),IF(Paramètres!E$12="Prudent",'Suivi des paris'!O73*0.025/('Suivi des paris'!H74-1),'Suivi des paris'!O73*0.1/('Suivi des paris'!H74-1)))))))</f>
        <v/>
      </c>
      <c r="K74" s="50"/>
      <c r="L74" s="51" t="str">
        <f t="shared" si="3"/>
        <v/>
      </c>
      <c r="M74" s="17"/>
      <c r="N74" s="52" t="str">
        <f t="shared" si="4"/>
        <v>-</v>
      </c>
      <c r="O74" s="53">
        <f t="shared" si="5"/>
        <v>23.290000000000003</v>
      </c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</row>
    <row r="75" spans="1:26" s="37" customFormat="1">
      <c r="A75" s="35"/>
      <c r="B75" s="42">
        <v>69</v>
      </c>
      <c r="C75" s="43"/>
      <c r="D75" s="44"/>
      <c r="E75" s="45"/>
      <c r="F75" s="46"/>
      <c r="G75" s="46"/>
      <c r="H75" s="47" t="s">
        <v>97</v>
      </c>
      <c r="I75" s="48" t="str">
        <f>IF(Paramètres!E$9="Mises avec indice de confiance (/10)","?","-")</f>
        <v>-</v>
      </c>
      <c r="J75" s="49" t="str">
        <f>IF(H75="?","",IF(Paramètres!E$9="Mises fixes",IF(Paramètres!E$12="Normal",Paramètres!E$6*0.05,IF(Paramètres!E$12="Agressif",Paramètres!E$6*0.1,Paramètres!E$6*0.025)),IF(Paramètres!E$9="Mises proportionnelles",IF(Paramètres!E$12="Normal",O74*0.05,IF(Paramètres!E$12="Agressif",O74*0.1,O74*0.025)),IF(Paramètres!E$9="Mises avec indice de confiance (/10)",IF(Paramètres!E$12="Normal",I75/100*Paramètres!E$6,IF(Paramètres!E$12="Prudent",I75/200*Paramètres!E$6,I75/50*Paramètres!E$6)),IF(Paramètres!E$12="Normal",'Suivi des paris'!O74*0.05/('Suivi des paris'!H75-1),IF(Paramètres!E$12="Prudent",'Suivi des paris'!O74*0.025/('Suivi des paris'!H75-1),'Suivi des paris'!O74*0.1/('Suivi des paris'!H75-1)))))))</f>
        <v/>
      </c>
      <c r="K75" s="50"/>
      <c r="L75" s="51" t="str">
        <f t="shared" si="3"/>
        <v/>
      </c>
      <c r="M75" s="17"/>
      <c r="N75" s="52" t="str">
        <f t="shared" si="4"/>
        <v>-</v>
      </c>
      <c r="O75" s="53">
        <f t="shared" si="5"/>
        <v>23.290000000000003</v>
      </c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</row>
    <row r="76" spans="1:26" s="37" customFormat="1">
      <c r="A76" s="35"/>
      <c r="B76" s="42">
        <v>70</v>
      </c>
      <c r="C76" s="43"/>
      <c r="D76" s="44"/>
      <c r="E76" s="45"/>
      <c r="F76" s="46"/>
      <c r="G76" s="46"/>
      <c r="H76" s="47" t="s">
        <v>97</v>
      </c>
      <c r="I76" s="48" t="str">
        <f>IF(Paramètres!E$9="Mises avec indice de confiance (/10)","?","-")</f>
        <v>-</v>
      </c>
      <c r="J76" s="49" t="str">
        <f>IF(H76="?","",IF(Paramètres!E$9="Mises fixes",IF(Paramètres!E$12="Normal",Paramètres!E$6*0.05,IF(Paramètres!E$12="Agressif",Paramètres!E$6*0.1,Paramètres!E$6*0.025)),IF(Paramètres!E$9="Mises proportionnelles",IF(Paramètres!E$12="Normal",O75*0.05,IF(Paramètres!E$12="Agressif",O75*0.1,O75*0.025)),IF(Paramètres!E$9="Mises avec indice de confiance (/10)",IF(Paramètres!E$12="Normal",I76/100*Paramètres!E$6,IF(Paramètres!E$12="Prudent",I76/200*Paramètres!E$6,I76/50*Paramètres!E$6)),IF(Paramètres!E$12="Normal",'Suivi des paris'!O75*0.05/('Suivi des paris'!H76-1),IF(Paramètres!E$12="Prudent",'Suivi des paris'!O75*0.025/('Suivi des paris'!H76-1),'Suivi des paris'!O75*0.1/('Suivi des paris'!H76-1)))))))</f>
        <v/>
      </c>
      <c r="K76" s="50"/>
      <c r="L76" s="51" t="str">
        <f t="shared" si="3"/>
        <v/>
      </c>
      <c r="M76" s="17"/>
      <c r="N76" s="52" t="str">
        <f t="shared" si="4"/>
        <v>-</v>
      </c>
      <c r="O76" s="53">
        <f t="shared" si="5"/>
        <v>23.290000000000003</v>
      </c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</row>
    <row r="77" spans="1:26" s="37" customFormat="1">
      <c r="A77" s="35"/>
      <c r="B77" s="42">
        <v>71</v>
      </c>
      <c r="C77" s="43"/>
      <c r="D77" s="44"/>
      <c r="E77" s="45"/>
      <c r="F77" s="46"/>
      <c r="G77" s="46"/>
      <c r="H77" s="47" t="s">
        <v>97</v>
      </c>
      <c r="I77" s="48" t="str">
        <f>IF(Paramètres!E$9="Mises avec indice de confiance (/10)","?","-")</f>
        <v>-</v>
      </c>
      <c r="J77" s="49" t="str">
        <f>IF(H77="?","",IF(Paramètres!E$9="Mises fixes",IF(Paramètres!E$12="Normal",Paramètres!E$6*0.05,IF(Paramètres!E$12="Agressif",Paramètres!E$6*0.1,Paramètres!E$6*0.025)),IF(Paramètres!E$9="Mises proportionnelles",IF(Paramètres!E$12="Normal",O76*0.05,IF(Paramètres!E$12="Agressif",O76*0.1,O76*0.025)),IF(Paramètres!E$9="Mises avec indice de confiance (/10)",IF(Paramètres!E$12="Normal",I77/100*Paramètres!E$6,IF(Paramètres!E$12="Prudent",I77/200*Paramètres!E$6,I77/50*Paramètres!E$6)),IF(Paramètres!E$12="Normal",'Suivi des paris'!O76*0.05/('Suivi des paris'!H77-1),IF(Paramètres!E$12="Prudent",'Suivi des paris'!O76*0.025/('Suivi des paris'!H77-1),'Suivi des paris'!O76*0.1/('Suivi des paris'!H77-1)))))))</f>
        <v/>
      </c>
      <c r="K77" s="50"/>
      <c r="L77" s="51" t="str">
        <f t="shared" si="3"/>
        <v/>
      </c>
      <c r="M77" s="17"/>
      <c r="N77" s="52" t="str">
        <f t="shared" si="4"/>
        <v>-</v>
      </c>
      <c r="O77" s="53">
        <f t="shared" si="5"/>
        <v>23.290000000000003</v>
      </c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</row>
    <row r="78" spans="1:26" s="37" customFormat="1">
      <c r="A78" s="35"/>
      <c r="B78" s="42">
        <v>72</v>
      </c>
      <c r="C78" s="43"/>
      <c r="D78" s="44"/>
      <c r="E78" s="45"/>
      <c r="F78" s="46"/>
      <c r="G78" s="46"/>
      <c r="H78" s="47" t="s">
        <v>97</v>
      </c>
      <c r="I78" s="48" t="str">
        <f>IF(Paramètres!E$9="Mises avec indice de confiance (/10)","?","-")</f>
        <v>-</v>
      </c>
      <c r="J78" s="49" t="str">
        <f>IF(H78="?","",IF(Paramètres!E$9="Mises fixes",IF(Paramètres!E$12="Normal",Paramètres!E$6*0.05,IF(Paramètres!E$12="Agressif",Paramètres!E$6*0.1,Paramètres!E$6*0.025)),IF(Paramètres!E$9="Mises proportionnelles",IF(Paramètres!E$12="Normal",O77*0.05,IF(Paramètres!E$12="Agressif",O77*0.1,O77*0.025)),IF(Paramètres!E$9="Mises avec indice de confiance (/10)",IF(Paramètres!E$12="Normal",I78/100*Paramètres!E$6,IF(Paramètres!E$12="Prudent",I78/200*Paramètres!E$6,I78/50*Paramètres!E$6)),IF(Paramètres!E$12="Normal",'Suivi des paris'!O77*0.05/('Suivi des paris'!H78-1),IF(Paramètres!E$12="Prudent",'Suivi des paris'!O77*0.025/('Suivi des paris'!H78-1),'Suivi des paris'!O77*0.1/('Suivi des paris'!H78-1)))))))</f>
        <v/>
      </c>
      <c r="K78" s="50"/>
      <c r="L78" s="51" t="str">
        <f t="shared" si="3"/>
        <v/>
      </c>
      <c r="M78" s="17"/>
      <c r="N78" s="52" t="str">
        <f t="shared" si="4"/>
        <v>-</v>
      </c>
      <c r="O78" s="53">
        <f t="shared" si="5"/>
        <v>23.290000000000003</v>
      </c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</row>
    <row r="79" spans="1:26" s="37" customFormat="1">
      <c r="A79" s="35"/>
      <c r="B79" s="42">
        <v>73</v>
      </c>
      <c r="C79" s="43"/>
      <c r="D79" s="44"/>
      <c r="E79" s="45"/>
      <c r="F79" s="46"/>
      <c r="G79" s="46"/>
      <c r="H79" s="47" t="s">
        <v>97</v>
      </c>
      <c r="I79" s="48" t="str">
        <f>IF(Paramètres!E$9="Mises avec indice de confiance (/10)","?","-")</f>
        <v>-</v>
      </c>
      <c r="J79" s="49" t="str">
        <f>IF(H79="?","",IF(Paramètres!E$9="Mises fixes",IF(Paramètres!E$12="Normal",Paramètres!E$6*0.05,IF(Paramètres!E$12="Agressif",Paramètres!E$6*0.1,Paramètres!E$6*0.025)),IF(Paramètres!E$9="Mises proportionnelles",IF(Paramètres!E$12="Normal",O78*0.05,IF(Paramètres!E$12="Agressif",O78*0.1,O78*0.025)),IF(Paramètres!E$9="Mises avec indice de confiance (/10)",IF(Paramètres!E$12="Normal",I79/100*Paramètres!E$6,IF(Paramètres!E$12="Prudent",I79/200*Paramètres!E$6,I79/50*Paramètres!E$6)),IF(Paramètres!E$12="Normal",'Suivi des paris'!O78*0.05/('Suivi des paris'!H79-1),IF(Paramètres!E$12="Prudent",'Suivi des paris'!O78*0.025/('Suivi des paris'!H79-1),'Suivi des paris'!O78*0.1/('Suivi des paris'!H79-1)))))))</f>
        <v/>
      </c>
      <c r="K79" s="50"/>
      <c r="L79" s="51" t="str">
        <f t="shared" si="3"/>
        <v/>
      </c>
      <c r="M79" s="17"/>
      <c r="N79" s="52" t="str">
        <f t="shared" si="4"/>
        <v>-</v>
      </c>
      <c r="O79" s="53">
        <f t="shared" si="5"/>
        <v>23.290000000000003</v>
      </c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</row>
    <row r="80" spans="1:26" s="37" customFormat="1">
      <c r="A80" s="35"/>
      <c r="B80" s="42">
        <v>74</v>
      </c>
      <c r="C80" s="43"/>
      <c r="D80" s="44"/>
      <c r="E80" s="45"/>
      <c r="F80" s="46"/>
      <c r="G80" s="46"/>
      <c r="H80" s="47" t="s">
        <v>97</v>
      </c>
      <c r="I80" s="48" t="str">
        <f>IF(Paramètres!E$9="Mises avec indice de confiance (/10)","?","-")</f>
        <v>-</v>
      </c>
      <c r="J80" s="49" t="str">
        <f>IF(H80="?","",IF(Paramètres!E$9="Mises fixes",IF(Paramètres!E$12="Normal",Paramètres!E$6*0.05,IF(Paramètres!E$12="Agressif",Paramètres!E$6*0.1,Paramètres!E$6*0.025)),IF(Paramètres!E$9="Mises proportionnelles",IF(Paramètres!E$12="Normal",O79*0.05,IF(Paramètres!E$12="Agressif",O79*0.1,O79*0.025)),IF(Paramètres!E$9="Mises avec indice de confiance (/10)",IF(Paramètres!E$12="Normal",I80/100*Paramètres!E$6,IF(Paramètres!E$12="Prudent",I80/200*Paramètres!E$6,I80/50*Paramètres!E$6)),IF(Paramètres!E$12="Normal",'Suivi des paris'!O79*0.05/('Suivi des paris'!H80-1),IF(Paramètres!E$12="Prudent",'Suivi des paris'!O79*0.025/('Suivi des paris'!H80-1),'Suivi des paris'!O79*0.1/('Suivi des paris'!H80-1)))))))</f>
        <v/>
      </c>
      <c r="K80" s="50"/>
      <c r="L80" s="51" t="str">
        <f t="shared" si="3"/>
        <v/>
      </c>
      <c r="M80" s="17"/>
      <c r="N80" s="52" t="str">
        <f t="shared" si="4"/>
        <v>-</v>
      </c>
      <c r="O80" s="53">
        <f t="shared" si="5"/>
        <v>23.290000000000003</v>
      </c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</row>
    <row r="81" spans="1:26" s="37" customFormat="1">
      <c r="A81" s="35"/>
      <c r="B81" s="42">
        <v>75</v>
      </c>
      <c r="C81" s="43"/>
      <c r="D81" s="44"/>
      <c r="E81" s="45"/>
      <c r="F81" s="46"/>
      <c r="G81" s="46"/>
      <c r="H81" s="47" t="s">
        <v>97</v>
      </c>
      <c r="I81" s="48" t="str">
        <f>IF(Paramètres!E$9="Mises avec indice de confiance (/10)","?","-")</f>
        <v>-</v>
      </c>
      <c r="J81" s="49" t="str">
        <f>IF(H81="?","",IF(Paramètres!E$9="Mises fixes",IF(Paramètres!E$12="Normal",Paramètres!E$6*0.05,IF(Paramètres!E$12="Agressif",Paramètres!E$6*0.1,Paramètres!E$6*0.025)),IF(Paramètres!E$9="Mises proportionnelles",IF(Paramètres!E$12="Normal",O80*0.05,IF(Paramètres!E$12="Agressif",O80*0.1,O80*0.025)),IF(Paramètres!E$9="Mises avec indice de confiance (/10)",IF(Paramètres!E$12="Normal",I81/100*Paramètres!E$6,IF(Paramètres!E$12="Prudent",I81/200*Paramètres!E$6,I81/50*Paramètres!E$6)),IF(Paramètres!E$12="Normal",'Suivi des paris'!O80*0.05/('Suivi des paris'!H81-1),IF(Paramètres!E$12="Prudent",'Suivi des paris'!O80*0.025/('Suivi des paris'!H81-1),'Suivi des paris'!O80*0.1/('Suivi des paris'!H81-1)))))))</f>
        <v/>
      </c>
      <c r="K81" s="50"/>
      <c r="L81" s="51" t="str">
        <f t="shared" si="3"/>
        <v/>
      </c>
      <c r="M81" s="17"/>
      <c r="N81" s="52" t="str">
        <f t="shared" si="4"/>
        <v>-</v>
      </c>
      <c r="O81" s="53">
        <f t="shared" si="5"/>
        <v>23.290000000000003</v>
      </c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</row>
    <row r="82" spans="1:26" s="37" customFormat="1">
      <c r="A82" s="35"/>
      <c r="B82" s="42">
        <v>76</v>
      </c>
      <c r="C82" s="43"/>
      <c r="D82" s="44"/>
      <c r="E82" s="45"/>
      <c r="F82" s="46"/>
      <c r="G82" s="46"/>
      <c r="H82" s="47" t="s">
        <v>97</v>
      </c>
      <c r="I82" s="48" t="str">
        <f>IF(Paramètres!E$9="Mises avec indice de confiance (/10)","?","-")</f>
        <v>-</v>
      </c>
      <c r="J82" s="49" t="str">
        <f>IF(H82="?","",IF(Paramètres!E$9="Mises fixes",IF(Paramètres!E$12="Normal",Paramètres!E$6*0.05,IF(Paramètres!E$12="Agressif",Paramètres!E$6*0.1,Paramètres!E$6*0.025)),IF(Paramètres!E$9="Mises proportionnelles",IF(Paramètres!E$12="Normal",O81*0.05,IF(Paramètres!E$12="Agressif",O81*0.1,O81*0.025)),IF(Paramètres!E$9="Mises avec indice de confiance (/10)",IF(Paramètres!E$12="Normal",I82/100*Paramètres!E$6,IF(Paramètres!E$12="Prudent",I82/200*Paramètres!E$6,I82/50*Paramètres!E$6)),IF(Paramètres!E$12="Normal",'Suivi des paris'!O81*0.05/('Suivi des paris'!H82-1),IF(Paramètres!E$12="Prudent",'Suivi des paris'!O81*0.025/('Suivi des paris'!H82-1),'Suivi des paris'!O81*0.1/('Suivi des paris'!H82-1)))))))</f>
        <v/>
      </c>
      <c r="K82" s="50"/>
      <c r="L82" s="51" t="str">
        <f t="shared" si="3"/>
        <v/>
      </c>
      <c r="M82" s="17"/>
      <c r="N82" s="52" t="str">
        <f t="shared" si="4"/>
        <v>-</v>
      </c>
      <c r="O82" s="53">
        <f t="shared" si="5"/>
        <v>23.290000000000003</v>
      </c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</row>
    <row r="83" spans="1:26" s="37" customFormat="1">
      <c r="A83" s="35"/>
      <c r="B83" s="42">
        <v>77</v>
      </c>
      <c r="C83" s="43"/>
      <c r="D83" s="44"/>
      <c r="E83" s="45"/>
      <c r="F83" s="46"/>
      <c r="G83" s="46"/>
      <c r="H83" s="47" t="s">
        <v>97</v>
      </c>
      <c r="I83" s="48" t="str">
        <f>IF(Paramètres!E$9="Mises avec indice de confiance (/10)","?","-")</f>
        <v>-</v>
      </c>
      <c r="J83" s="49" t="str">
        <f>IF(H83="?","",IF(Paramètres!E$9="Mises fixes",IF(Paramètres!E$12="Normal",Paramètres!E$6*0.05,IF(Paramètres!E$12="Agressif",Paramètres!E$6*0.1,Paramètres!E$6*0.025)),IF(Paramètres!E$9="Mises proportionnelles",IF(Paramètres!E$12="Normal",O82*0.05,IF(Paramètres!E$12="Agressif",O82*0.1,O82*0.025)),IF(Paramètres!E$9="Mises avec indice de confiance (/10)",IF(Paramètres!E$12="Normal",I83/100*Paramètres!E$6,IF(Paramètres!E$12="Prudent",I83/200*Paramètres!E$6,I83/50*Paramètres!E$6)),IF(Paramètres!E$12="Normal",'Suivi des paris'!O82*0.05/('Suivi des paris'!H83-1),IF(Paramètres!E$12="Prudent",'Suivi des paris'!O82*0.025/('Suivi des paris'!H83-1),'Suivi des paris'!O82*0.1/('Suivi des paris'!H83-1)))))))</f>
        <v/>
      </c>
      <c r="K83" s="50"/>
      <c r="L83" s="51" t="str">
        <f t="shared" si="3"/>
        <v/>
      </c>
      <c r="M83" s="17"/>
      <c r="N83" s="52" t="str">
        <f t="shared" si="4"/>
        <v>-</v>
      </c>
      <c r="O83" s="53">
        <f t="shared" si="5"/>
        <v>23.290000000000003</v>
      </c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</row>
    <row r="84" spans="1:26" s="37" customFormat="1">
      <c r="A84" s="35"/>
      <c r="B84" s="42">
        <v>78</v>
      </c>
      <c r="C84" s="43"/>
      <c r="D84" s="44"/>
      <c r="E84" s="45"/>
      <c r="F84" s="46"/>
      <c r="G84" s="46"/>
      <c r="H84" s="47" t="s">
        <v>97</v>
      </c>
      <c r="I84" s="48" t="str">
        <f>IF(Paramètres!E$9="Mises avec indice de confiance (/10)","?","-")</f>
        <v>-</v>
      </c>
      <c r="J84" s="49" t="str">
        <f>IF(H84="?","",IF(Paramètres!E$9="Mises fixes",IF(Paramètres!E$12="Normal",Paramètres!E$6*0.05,IF(Paramètres!E$12="Agressif",Paramètres!E$6*0.1,Paramètres!E$6*0.025)),IF(Paramètres!E$9="Mises proportionnelles",IF(Paramètres!E$12="Normal",O83*0.05,IF(Paramètres!E$12="Agressif",O83*0.1,O83*0.025)),IF(Paramètres!E$9="Mises avec indice de confiance (/10)",IF(Paramètres!E$12="Normal",I84/100*Paramètres!E$6,IF(Paramètres!E$12="Prudent",I84/200*Paramètres!E$6,I84/50*Paramètres!E$6)),IF(Paramètres!E$12="Normal",'Suivi des paris'!O83*0.05/('Suivi des paris'!H84-1),IF(Paramètres!E$12="Prudent",'Suivi des paris'!O83*0.025/('Suivi des paris'!H84-1),'Suivi des paris'!O83*0.1/('Suivi des paris'!H84-1)))))))</f>
        <v/>
      </c>
      <c r="K84" s="50"/>
      <c r="L84" s="51" t="str">
        <f t="shared" si="3"/>
        <v/>
      </c>
      <c r="M84" s="17"/>
      <c r="N84" s="52" t="str">
        <f t="shared" si="4"/>
        <v>-</v>
      </c>
      <c r="O84" s="53">
        <f t="shared" si="5"/>
        <v>23.290000000000003</v>
      </c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</row>
    <row r="85" spans="1:26" s="37" customFormat="1">
      <c r="A85" s="35"/>
      <c r="B85" s="42">
        <v>79</v>
      </c>
      <c r="C85" s="43"/>
      <c r="D85" s="44"/>
      <c r="E85" s="45"/>
      <c r="F85" s="46"/>
      <c r="G85" s="46"/>
      <c r="H85" s="47" t="s">
        <v>97</v>
      </c>
      <c r="I85" s="48" t="str">
        <f>IF(Paramètres!E$9="Mises avec indice de confiance (/10)","?","-")</f>
        <v>-</v>
      </c>
      <c r="J85" s="49" t="str">
        <f>IF(H85="?","",IF(Paramètres!E$9="Mises fixes",IF(Paramètres!E$12="Normal",Paramètres!E$6*0.05,IF(Paramètres!E$12="Agressif",Paramètres!E$6*0.1,Paramètres!E$6*0.025)),IF(Paramètres!E$9="Mises proportionnelles",IF(Paramètres!E$12="Normal",O84*0.05,IF(Paramètres!E$12="Agressif",O84*0.1,O84*0.025)),IF(Paramètres!E$9="Mises avec indice de confiance (/10)",IF(Paramètres!E$12="Normal",I85/100*Paramètres!E$6,IF(Paramètres!E$12="Prudent",I85/200*Paramètres!E$6,I85/50*Paramètres!E$6)),IF(Paramètres!E$12="Normal",'Suivi des paris'!O84*0.05/('Suivi des paris'!H85-1),IF(Paramètres!E$12="Prudent",'Suivi des paris'!O84*0.025/('Suivi des paris'!H85-1),'Suivi des paris'!O84*0.1/('Suivi des paris'!H85-1)))))))</f>
        <v/>
      </c>
      <c r="K85" s="50"/>
      <c r="L85" s="51" t="str">
        <f t="shared" si="3"/>
        <v/>
      </c>
      <c r="M85" s="17"/>
      <c r="N85" s="52" t="str">
        <f t="shared" si="4"/>
        <v>-</v>
      </c>
      <c r="O85" s="53">
        <f t="shared" si="5"/>
        <v>23.290000000000003</v>
      </c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</row>
    <row r="86" spans="1:26" s="37" customFormat="1">
      <c r="A86" s="35"/>
      <c r="B86" s="42">
        <v>80</v>
      </c>
      <c r="C86" s="43"/>
      <c r="D86" s="44"/>
      <c r="E86" s="45"/>
      <c r="F86" s="46"/>
      <c r="G86" s="46"/>
      <c r="H86" s="47" t="s">
        <v>97</v>
      </c>
      <c r="I86" s="48" t="str">
        <f>IF(Paramètres!E$9="Mises avec indice de confiance (/10)","?","-")</f>
        <v>-</v>
      </c>
      <c r="J86" s="49" t="str">
        <f>IF(H86="?","",IF(Paramètres!E$9="Mises fixes",IF(Paramètres!E$12="Normal",Paramètres!E$6*0.05,IF(Paramètres!E$12="Agressif",Paramètres!E$6*0.1,Paramètres!E$6*0.025)),IF(Paramètres!E$9="Mises proportionnelles",IF(Paramètres!E$12="Normal",O85*0.05,IF(Paramètres!E$12="Agressif",O85*0.1,O85*0.025)),IF(Paramètres!E$9="Mises avec indice de confiance (/10)",IF(Paramètres!E$12="Normal",I86/100*Paramètres!E$6,IF(Paramètres!E$12="Prudent",I86/200*Paramètres!E$6,I86/50*Paramètres!E$6)),IF(Paramètres!E$12="Normal",'Suivi des paris'!O85*0.05/('Suivi des paris'!H86-1),IF(Paramètres!E$12="Prudent",'Suivi des paris'!O85*0.025/('Suivi des paris'!H86-1),'Suivi des paris'!O85*0.1/('Suivi des paris'!H86-1)))))))</f>
        <v/>
      </c>
      <c r="K86" s="50"/>
      <c r="L86" s="51" t="str">
        <f t="shared" si="3"/>
        <v/>
      </c>
      <c r="M86" s="17"/>
      <c r="N86" s="52" t="str">
        <f t="shared" si="4"/>
        <v>-</v>
      </c>
      <c r="O86" s="53">
        <f t="shared" si="5"/>
        <v>23.290000000000003</v>
      </c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</row>
    <row r="87" spans="1:26" s="37" customFormat="1">
      <c r="A87" s="35"/>
      <c r="B87" s="42">
        <v>81</v>
      </c>
      <c r="C87" s="43"/>
      <c r="D87" s="44"/>
      <c r="E87" s="45"/>
      <c r="F87" s="46"/>
      <c r="G87" s="46"/>
      <c r="H87" s="47" t="s">
        <v>97</v>
      </c>
      <c r="I87" s="48" t="str">
        <f>IF(Paramètres!E$9="Mises avec indice de confiance (/10)","?","-")</f>
        <v>-</v>
      </c>
      <c r="J87" s="49" t="str">
        <f>IF(H87="?","",IF(Paramètres!E$9="Mises fixes",IF(Paramètres!E$12="Normal",Paramètres!E$6*0.05,IF(Paramètres!E$12="Agressif",Paramètres!E$6*0.1,Paramètres!E$6*0.025)),IF(Paramètres!E$9="Mises proportionnelles",IF(Paramètres!E$12="Normal",O86*0.05,IF(Paramètres!E$12="Agressif",O86*0.1,O86*0.025)),IF(Paramètres!E$9="Mises avec indice de confiance (/10)",IF(Paramètres!E$12="Normal",I87/100*Paramètres!E$6,IF(Paramètres!E$12="Prudent",I87/200*Paramètres!E$6,I87/50*Paramètres!E$6)),IF(Paramètres!E$12="Normal",'Suivi des paris'!O86*0.05/('Suivi des paris'!H87-1),IF(Paramètres!E$12="Prudent",'Suivi des paris'!O86*0.025/('Suivi des paris'!H87-1),'Suivi des paris'!O86*0.1/('Suivi des paris'!H87-1)))))))</f>
        <v/>
      </c>
      <c r="K87" s="50"/>
      <c r="L87" s="51" t="str">
        <f t="shared" si="3"/>
        <v/>
      </c>
      <c r="M87" s="17"/>
      <c r="N87" s="52" t="str">
        <f t="shared" si="4"/>
        <v>-</v>
      </c>
      <c r="O87" s="53">
        <f t="shared" si="5"/>
        <v>23.290000000000003</v>
      </c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</row>
    <row r="88" spans="1:26" s="37" customFormat="1">
      <c r="A88" s="35"/>
      <c r="B88" s="42">
        <v>82</v>
      </c>
      <c r="C88" s="43"/>
      <c r="D88" s="44"/>
      <c r="E88" s="45"/>
      <c r="F88" s="46"/>
      <c r="G88" s="46"/>
      <c r="H88" s="47" t="s">
        <v>97</v>
      </c>
      <c r="I88" s="48" t="str">
        <f>IF(Paramètres!E$9="Mises avec indice de confiance (/10)","?","-")</f>
        <v>-</v>
      </c>
      <c r="J88" s="49" t="str">
        <f>IF(H88="?","",IF(Paramètres!E$9="Mises fixes",IF(Paramètres!E$12="Normal",Paramètres!E$6*0.05,IF(Paramètres!E$12="Agressif",Paramètres!E$6*0.1,Paramètres!E$6*0.025)),IF(Paramètres!E$9="Mises proportionnelles",IF(Paramètres!E$12="Normal",O87*0.05,IF(Paramètres!E$12="Agressif",O87*0.1,O87*0.025)),IF(Paramètres!E$9="Mises avec indice de confiance (/10)",IF(Paramètres!E$12="Normal",I88/100*Paramètres!E$6,IF(Paramètres!E$12="Prudent",I88/200*Paramètres!E$6,I88/50*Paramètres!E$6)),IF(Paramètres!E$12="Normal",'Suivi des paris'!O87*0.05/('Suivi des paris'!H88-1),IF(Paramètres!E$12="Prudent",'Suivi des paris'!O87*0.025/('Suivi des paris'!H88-1),'Suivi des paris'!O87*0.1/('Suivi des paris'!H88-1)))))))</f>
        <v/>
      </c>
      <c r="K88" s="50"/>
      <c r="L88" s="51" t="str">
        <f t="shared" si="3"/>
        <v/>
      </c>
      <c r="M88" s="17"/>
      <c r="N88" s="52" t="str">
        <f t="shared" si="4"/>
        <v>-</v>
      </c>
      <c r="O88" s="53">
        <f t="shared" si="5"/>
        <v>23.290000000000003</v>
      </c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</row>
    <row r="89" spans="1:26" s="37" customFormat="1">
      <c r="A89" s="35"/>
      <c r="B89" s="42">
        <v>83</v>
      </c>
      <c r="C89" s="43"/>
      <c r="D89" s="44"/>
      <c r="E89" s="45"/>
      <c r="F89" s="46"/>
      <c r="G89" s="46"/>
      <c r="H89" s="47" t="s">
        <v>97</v>
      </c>
      <c r="I89" s="48" t="str">
        <f>IF(Paramètres!E$9="Mises avec indice de confiance (/10)","?","-")</f>
        <v>-</v>
      </c>
      <c r="J89" s="49" t="str">
        <f>IF(H89="?","",IF(Paramètres!E$9="Mises fixes",IF(Paramètres!E$12="Normal",Paramètres!E$6*0.05,IF(Paramètres!E$12="Agressif",Paramètres!E$6*0.1,Paramètres!E$6*0.025)),IF(Paramètres!E$9="Mises proportionnelles",IF(Paramètres!E$12="Normal",O88*0.05,IF(Paramètres!E$12="Agressif",O88*0.1,O88*0.025)),IF(Paramètres!E$9="Mises avec indice de confiance (/10)",IF(Paramètres!E$12="Normal",I89/100*Paramètres!E$6,IF(Paramètres!E$12="Prudent",I89/200*Paramètres!E$6,I89/50*Paramètres!E$6)),IF(Paramètres!E$12="Normal",'Suivi des paris'!O88*0.05/('Suivi des paris'!H89-1),IF(Paramètres!E$12="Prudent",'Suivi des paris'!O88*0.025/('Suivi des paris'!H89-1),'Suivi des paris'!O88*0.1/('Suivi des paris'!H89-1)))))))</f>
        <v/>
      </c>
      <c r="K89" s="50"/>
      <c r="L89" s="51" t="str">
        <f t="shared" si="3"/>
        <v/>
      </c>
      <c r="M89" s="17"/>
      <c r="N89" s="52" t="str">
        <f t="shared" si="4"/>
        <v>-</v>
      </c>
      <c r="O89" s="53">
        <f t="shared" si="5"/>
        <v>23.290000000000003</v>
      </c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</row>
    <row r="90" spans="1:26" s="37" customFormat="1">
      <c r="A90" s="35"/>
      <c r="B90" s="42">
        <v>84</v>
      </c>
      <c r="C90" s="43"/>
      <c r="D90" s="44"/>
      <c r="E90" s="45"/>
      <c r="F90" s="46"/>
      <c r="G90" s="46"/>
      <c r="H90" s="47" t="s">
        <v>97</v>
      </c>
      <c r="I90" s="48" t="str">
        <f>IF(Paramètres!E$9="Mises avec indice de confiance (/10)","?","-")</f>
        <v>-</v>
      </c>
      <c r="J90" s="49" t="str">
        <f>IF(H90="?","",IF(Paramètres!E$9="Mises fixes",IF(Paramètres!E$12="Normal",Paramètres!E$6*0.05,IF(Paramètres!E$12="Agressif",Paramètres!E$6*0.1,Paramètres!E$6*0.025)),IF(Paramètres!E$9="Mises proportionnelles",IF(Paramètres!E$12="Normal",O89*0.05,IF(Paramètres!E$12="Agressif",O89*0.1,O89*0.025)),IF(Paramètres!E$9="Mises avec indice de confiance (/10)",IF(Paramètres!E$12="Normal",I90/100*Paramètres!E$6,IF(Paramètres!E$12="Prudent",I90/200*Paramètres!E$6,I90/50*Paramètres!E$6)),IF(Paramètres!E$12="Normal",'Suivi des paris'!O89*0.05/('Suivi des paris'!H90-1),IF(Paramètres!E$12="Prudent",'Suivi des paris'!O89*0.025/('Suivi des paris'!H90-1),'Suivi des paris'!O89*0.1/('Suivi des paris'!H90-1)))))))</f>
        <v/>
      </c>
      <c r="K90" s="50"/>
      <c r="L90" s="51" t="str">
        <f t="shared" si="3"/>
        <v/>
      </c>
      <c r="M90" s="17"/>
      <c r="N90" s="52" t="str">
        <f t="shared" si="4"/>
        <v>-</v>
      </c>
      <c r="O90" s="53">
        <f t="shared" si="5"/>
        <v>23.290000000000003</v>
      </c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</row>
    <row r="91" spans="1:26" s="37" customFormat="1">
      <c r="A91" s="35"/>
      <c r="B91" s="42">
        <v>85</v>
      </c>
      <c r="C91" s="43"/>
      <c r="D91" s="44"/>
      <c r="E91" s="45"/>
      <c r="F91" s="46"/>
      <c r="G91" s="46"/>
      <c r="H91" s="47" t="s">
        <v>97</v>
      </c>
      <c r="I91" s="48" t="str">
        <f>IF(Paramètres!E$9="Mises avec indice de confiance (/10)","?","-")</f>
        <v>-</v>
      </c>
      <c r="J91" s="49" t="str">
        <f>IF(H91="?","",IF(Paramètres!E$9="Mises fixes",IF(Paramètres!E$12="Normal",Paramètres!E$6*0.05,IF(Paramètres!E$12="Agressif",Paramètres!E$6*0.1,Paramètres!E$6*0.025)),IF(Paramètres!E$9="Mises proportionnelles",IF(Paramètres!E$12="Normal",O90*0.05,IF(Paramètres!E$12="Agressif",O90*0.1,O90*0.025)),IF(Paramètres!E$9="Mises avec indice de confiance (/10)",IF(Paramètres!E$12="Normal",I91/100*Paramètres!E$6,IF(Paramètres!E$12="Prudent",I91/200*Paramètres!E$6,I91/50*Paramètres!E$6)),IF(Paramètres!E$12="Normal",'Suivi des paris'!O90*0.05/('Suivi des paris'!H91-1),IF(Paramètres!E$12="Prudent",'Suivi des paris'!O90*0.025/('Suivi des paris'!H91-1),'Suivi des paris'!O90*0.1/('Suivi des paris'!H91-1)))))))</f>
        <v/>
      </c>
      <c r="K91" s="50"/>
      <c r="L91" s="51" t="str">
        <f t="shared" si="3"/>
        <v/>
      </c>
      <c r="M91" s="17"/>
      <c r="N91" s="52" t="str">
        <f t="shared" si="4"/>
        <v>-</v>
      </c>
      <c r="O91" s="53">
        <f t="shared" si="5"/>
        <v>23.290000000000003</v>
      </c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</row>
    <row r="92" spans="1:26" s="37" customFormat="1">
      <c r="A92" s="35"/>
      <c r="B92" s="42">
        <v>86</v>
      </c>
      <c r="C92" s="43"/>
      <c r="D92" s="44"/>
      <c r="E92" s="45"/>
      <c r="F92" s="46"/>
      <c r="G92" s="46"/>
      <c r="H92" s="47" t="s">
        <v>97</v>
      </c>
      <c r="I92" s="48" t="str">
        <f>IF(Paramètres!E$9="Mises avec indice de confiance (/10)","?","-")</f>
        <v>-</v>
      </c>
      <c r="J92" s="49" t="str">
        <f>IF(H92="?","",IF(Paramètres!E$9="Mises fixes",IF(Paramètres!E$12="Normal",Paramètres!E$6*0.05,IF(Paramètres!E$12="Agressif",Paramètres!E$6*0.1,Paramètres!E$6*0.025)),IF(Paramètres!E$9="Mises proportionnelles",IF(Paramètres!E$12="Normal",O91*0.05,IF(Paramètres!E$12="Agressif",O91*0.1,O91*0.025)),IF(Paramètres!E$9="Mises avec indice de confiance (/10)",IF(Paramètres!E$12="Normal",I92/100*Paramètres!E$6,IF(Paramètres!E$12="Prudent",I92/200*Paramètres!E$6,I92/50*Paramètres!E$6)),IF(Paramètres!E$12="Normal",'Suivi des paris'!O91*0.05/('Suivi des paris'!H92-1),IF(Paramètres!E$12="Prudent",'Suivi des paris'!O91*0.025/('Suivi des paris'!H92-1),'Suivi des paris'!O91*0.1/('Suivi des paris'!H92-1)))))))</f>
        <v/>
      </c>
      <c r="K92" s="50"/>
      <c r="L92" s="51" t="str">
        <f t="shared" si="3"/>
        <v/>
      </c>
      <c r="M92" s="17"/>
      <c r="N92" s="52" t="str">
        <f t="shared" si="4"/>
        <v>-</v>
      </c>
      <c r="O92" s="53">
        <f t="shared" si="5"/>
        <v>23.290000000000003</v>
      </c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</row>
    <row r="93" spans="1:26" s="37" customFormat="1">
      <c r="A93" s="35"/>
      <c r="B93" s="42">
        <v>87</v>
      </c>
      <c r="C93" s="43"/>
      <c r="D93" s="44"/>
      <c r="E93" s="45"/>
      <c r="F93" s="46"/>
      <c r="G93" s="46"/>
      <c r="H93" s="47" t="s">
        <v>97</v>
      </c>
      <c r="I93" s="48" t="str">
        <f>IF(Paramètres!E$9="Mises avec indice de confiance (/10)","?","-")</f>
        <v>-</v>
      </c>
      <c r="J93" s="49" t="str">
        <f>IF(H93="?","",IF(Paramètres!E$9="Mises fixes",IF(Paramètres!E$12="Normal",Paramètres!E$6*0.05,IF(Paramètres!E$12="Agressif",Paramètres!E$6*0.1,Paramètres!E$6*0.025)),IF(Paramètres!E$9="Mises proportionnelles",IF(Paramètres!E$12="Normal",O92*0.05,IF(Paramètres!E$12="Agressif",O92*0.1,O92*0.025)),IF(Paramètres!E$9="Mises avec indice de confiance (/10)",IF(Paramètres!E$12="Normal",I93/100*Paramètres!E$6,IF(Paramètres!E$12="Prudent",I93/200*Paramètres!E$6,I93/50*Paramètres!E$6)),IF(Paramètres!E$12="Normal",'Suivi des paris'!O92*0.05/('Suivi des paris'!H93-1),IF(Paramètres!E$12="Prudent",'Suivi des paris'!O92*0.025/('Suivi des paris'!H93-1),'Suivi des paris'!O92*0.1/('Suivi des paris'!H93-1)))))))</f>
        <v/>
      </c>
      <c r="K93" s="50"/>
      <c r="L93" s="51" t="str">
        <f t="shared" si="3"/>
        <v/>
      </c>
      <c r="M93" s="17"/>
      <c r="N93" s="52" t="str">
        <f t="shared" si="4"/>
        <v>-</v>
      </c>
      <c r="O93" s="53">
        <f t="shared" si="5"/>
        <v>23.290000000000003</v>
      </c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</row>
    <row r="94" spans="1:26" s="37" customFormat="1">
      <c r="A94" s="35"/>
      <c r="B94" s="42">
        <v>88</v>
      </c>
      <c r="C94" s="43"/>
      <c r="D94" s="44"/>
      <c r="E94" s="45"/>
      <c r="F94" s="46"/>
      <c r="G94" s="46"/>
      <c r="H94" s="47" t="s">
        <v>97</v>
      </c>
      <c r="I94" s="48" t="str">
        <f>IF(Paramètres!E$9="Mises avec indice de confiance (/10)","?","-")</f>
        <v>-</v>
      </c>
      <c r="J94" s="49" t="str">
        <f>IF(H94="?","",IF(Paramètres!E$9="Mises fixes",IF(Paramètres!E$12="Normal",Paramètres!E$6*0.05,IF(Paramètres!E$12="Agressif",Paramètres!E$6*0.1,Paramètres!E$6*0.025)),IF(Paramètres!E$9="Mises proportionnelles",IF(Paramètres!E$12="Normal",O93*0.05,IF(Paramètres!E$12="Agressif",O93*0.1,O93*0.025)),IF(Paramètres!E$9="Mises avec indice de confiance (/10)",IF(Paramètres!E$12="Normal",I94/100*Paramètres!E$6,IF(Paramètres!E$12="Prudent",I94/200*Paramètres!E$6,I94/50*Paramètres!E$6)),IF(Paramètres!E$12="Normal",'Suivi des paris'!O93*0.05/('Suivi des paris'!H94-1),IF(Paramètres!E$12="Prudent",'Suivi des paris'!O93*0.025/('Suivi des paris'!H94-1),'Suivi des paris'!O93*0.1/('Suivi des paris'!H94-1)))))))</f>
        <v/>
      </c>
      <c r="K94" s="50"/>
      <c r="L94" s="51" t="str">
        <f t="shared" si="3"/>
        <v/>
      </c>
      <c r="M94" s="17"/>
      <c r="N94" s="52" t="str">
        <f t="shared" si="4"/>
        <v>-</v>
      </c>
      <c r="O94" s="53">
        <f t="shared" si="5"/>
        <v>23.290000000000003</v>
      </c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</row>
    <row r="95" spans="1:26" s="37" customFormat="1">
      <c r="A95" s="35"/>
      <c r="B95" s="42">
        <v>89</v>
      </c>
      <c r="C95" s="43"/>
      <c r="D95" s="44"/>
      <c r="E95" s="45"/>
      <c r="F95" s="46"/>
      <c r="G95" s="46"/>
      <c r="H95" s="47" t="s">
        <v>97</v>
      </c>
      <c r="I95" s="48" t="str">
        <f>IF(Paramètres!E$9="Mises avec indice de confiance (/10)","?","-")</f>
        <v>-</v>
      </c>
      <c r="J95" s="49" t="str">
        <f>IF(H95="?","",IF(Paramètres!E$9="Mises fixes",IF(Paramètres!E$12="Normal",Paramètres!E$6*0.05,IF(Paramètres!E$12="Agressif",Paramètres!E$6*0.1,Paramètres!E$6*0.025)),IF(Paramètres!E$9="Mises proportionnelles",IF(Paramètres!E$12="Normal",O94*0.05,IF(Paramètres!E$12="Agressif",O94*0.1,O94*0.025)),IF(Paramètres!E$9="Mises avec indice de confiance (/10)",IF(Paramètres!E$12="Normal",I95/100*Paramètres!E$6,IF(Paramètres!E$12="Prudent",I95/200*Paramètres!E$6,I95/50*Paramètres!E$6)),IF(Paramètres!E$12="Normal",'Suivi des paris'!O94*0.05/('Suivi des paris'!H95-1),IF(Paramètres!E$12="Prudent",'Suivi des paris'!O94*0.025/('Suivi des paris'!H95-1),'Suivi des paris'!O94*0.1/('Suivi des paris'!H95-1)))))))</f>
        <v/>
      </c>
      <c r="K95" s="50"/>
      <c r="L95" s="51" t="str">
        <f t="shared" si="3"/>
        <v/>
      </c>
      <c r="M95" s="17"/>
      <c r="N95" s="52" t="str">
        <f t="shared" si="4"/>
        <v>-</v>
      </c>
      <c r="O95" s="53">
        <f t="shared" si="5"/>
        <v>23.290000000000003</v>
      </c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</row>
    <row r="96" spans="1:26" s="37" customFormat="1">
      <c r="A96" s="35"/>
      <c r="B96" s="42">
        <v>90</v>
      </c>
      <c r="C96" s="43"/>
      <c r="D96" s="44"/>
      <c r="E96" s="45"/>
      <c r="F96" s="46"/>
      <c r="G96" s="46"/>
      <c r="H96" s="47" t="s">
        <v>97</v>
      </c>
      <c r="I96" s="48" t="str">
        <f>IF(Paramètres!E$9="Mises avec indice de confiance (/10)","?","-")</f>
        <v>-</v>
      </c>
      <c r="J96" s="49" t="str">
        <f>IF(H96="?","",IF(Paramètres!E$9="Mises fixes",IF(Paramètres!E$12="Normal",Paramètres!E$6*0.05,IF(Paramètres!E$12="Agressif",Paramètres!E$6*0.1,Paramètres!E$6*0.025)),IF(Paramètres!E$9="Mises proportionnelles",IF(Paramètres!E$12="Normal",O95*0.05,IF(Paramètres!E$12="Agressif",O95*0.1,O95*0.025)),IF(Paramètres!E$9="Mises avec indice de confiance (/10)",IF(Paramètres!E$12="Normal",I96/100*Paramètres!E$6,IF(Paramètres!E$12="Prudent",I96/200*Paramètres!E$6,I96/50*Paramètres!E$6)),IF(Paramètres!E$12="Normal",'Suivi des paris'!O95*0.05/('Suivi des paris'!H96-1),IF(Paramètres!E$12="Prudent",'Suivi des paris'!O95*0.025/('Suivi des paris'!H96-1),'Suivi des paris'!O95*0.1/('Suivi des paris'!H96-1)))))))</f>
        <v/>
      </c>
      <c r="K96" s="50"/>
      <c r="L96" s="51" t="str">
        <f t="shared" si="3"/>
        <v/>
      </c>
      <c r="M96" s="17"/>
      <c r="N96" s="52" t="str">
        <f t="shared" si="4"/>
        <v>-</v>
      </c>
      <c r="O96" s="53">
        <f t="shared" si="5"/>
        <v>23.290000000000003</v>
      </c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</row>
    <row r="97" spans="1:26" s="37" customFormat="1">
      <c r="A97" s="35"/>
      <c r="B97" s="42">
        <v>91</v>
      </c>
      <c r="C97" s="43"/>
      <c r="D97" s="44"/>
      <c r="E97" s="45"/>
      <c r="F97" s="46"/>
      <c r="G97" s="46"/>
      <c r="H97" s="47" t="s">
        <v>97</v>
      </c>
      <c r="I97" s="48" t="str">
        <f>IF(Paramètres!E$9="Mises avec indice de confiance (/10)","?","-")</f>
        <v>-</v>
      </c>
      <c r="J97" s="49" t="str">
        <f>IF(H97="?","",IF(Paramètres!E$9="Mises fixes",IF(Paramètres!E$12="Normal",Paramètres!E$6*0.05,IF(Paramètres!E$12="Agressif",Paramètres!E$6*0.1,Paramètres!E$6*0.025)),IF(Paramètres!E$9="Mises proportionnelles",IF(Paramètres!E$12="Normal",O96*0.05,IF(Paramètres!E$12="Agressif",O96*0.1,O96*0.025)),IF(Paramètres!E$9="Mises avec indice de confiance (/10)",IF(Paramètres!E$12="Normal",I97/100*Paramètres!E$6,IF(Paramètres!E$12="Prudent",I97/200*Paramètres!E$6,I97/50*Paramètres!E$6)),IF(Paramètres!E$12="Normal",'Suivi des paris'!O96*0.05/('Suivi des paris'!H97-1),IF(Paramètres!E$12="Prudent",'Suivi des paris'!O96*0.025/('Suivi des paris'!H97-1),'Suivi des paris'!O96*0.1/('Suivi des paris'!H97-1)))))))</f>
        <v/>
      </c>
      <c r="K97" s="50"/>
      <c r="L97" s="51" t="str">
        <f t="shared" si="3"/>
        <v/>
      </c>
      <c r="M97" s="17"/>
      <c r="N97" s="52" t="str">
        <f t="shared" si="4"/>
        <v>-</v>
      </c>
      <c r="O97" s="53">
        <f t="shared" si="5"/>
        <v>23.290000000000003</v>
      </c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</row>
    <row r="98" spans="1:26" s="37" customFormat="1">
      <c r="A98" s="35"/>
      <c r="B98" s="42">
        <v>92</v>
      </c>
      <c r="C98" s="43"/>
      <c r="D98" s="44"/>
      <c r="E98" s="45"/>
      <c r="F98" s="46"/>
      <c r="G98" s="46"/>
      <c r="H98" s="47" t="s">
        <v>97</v>
      </c>
      <c r="I98" s="48" t="str">
        <f>IF(Paramètres!E$9="Mises avec indice de confiance (/10)","?","-")</f>
        <v>-</v>
      </c>
      <c r="J98" s="49" t="str">
        <f>IF(H98="?","",IF(Paramètres!E$9="Mises fixes",IF(Paramètres!E$12="Normal",Paramètres!E$6*0.05,IF(Paramètres!E$12="Agressif",Paramètres!E$6*0.1,Paramètres!E$6*0.025)),IF(Paramètres!E$9="Mises proportionnelles",IF(Paramètres!E$12="Normal",O97*0.05,IF(Paramètres!E$12="Agressif",O97*0.1,O97*0.025)),IF(Paramètres!E$9="Mises avec indice de confiance (/10)",IF(Paramètres!E$12="Normal",I98/100*Paramètres!E$6,IF(Paramètres!E$12="Prudent",I98/200*Paramètres!E$6,I98/50*Paramètres!E$6)),IF(Paramètres!E$12="Normal",'Suivi des paris'!O97*0.05/('Suivi des paris'!H98-1),IF(Paramètres!E$12="Prudent",'Suivi des paris'!O97*0.025/('Suivi des paris'!H98-1),'Suivi des paris'!O97*0.1/('Suivi des paris'!H98-1)))))))</f>
        <v/>
      </c>
      <c r="K98" s="50"/>
      <c r="L98" s="51" t="str">
        <f t="shared" si="3"/>
        <v/>
      </c>
      <c r="M98" s="17"/>
      <c r="N98" s="52" t="str">
        <f t="shared" si="4"/>
        <v>-</v>
      </c>
      <c r="O98" s="53">
        <f t="shared" si="5"/>
        <v>23.290000000000003</v>
      </c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</row>
    <row r="99" spans="1:26" s="37" customFormat="1">
      <c r="A99" s="35"/>
      <c r="B99" s="42">
        <v>93</v>
      </c>
      <c r="C99" s="43"/>
      <c r="D99" s="44"/>
      <c r="E99" s="45"/>
      <c r="F99" s="46"/>
      <c r="G99" s="46"/>
      <c r="H99" s="47" t="s">
        <v>97</v>
      </c>
      <c r="I99" s="48" t="str">
        <f>IF(Paramètres!E$9="Mises avec indice de confiance (/10)","?","-")</f>
        <v>-</v>
      </c>
      <c r="J99" s="49" t="str">
        <f>IF(H99="?","",IF(Paramètres!E$9="Mises fixes",IF(Paramètres!E$12="Normal",Paramètres!E$6*0.05,IF(Paramètres!E$12="Agressif",Paramètres!E$6*0.1,Paramètres!E$6*0.025)),IF(Paramètres!E$9="Mises proportionnelles",IF(Paramètres!E$12="Normal",O98*0.05,IF(Paramètres!E$12="Agressif",O98*0.1,O98*0.025)),IF(Paramètres!E$9="Mises avec indice de confiance (/10)",IF(Paramètres!E$12="Normal",I99/100*Paramètres!E$6,IF(Paramètres!E$12="Prudent",I99/200*Paramètres!E$6,I99/50*Paramètres!E$6)),IF(Paramètres!E$12="Normal",'Suivi des paris'!O98*0.05/('Suivi des paris'!H99-1),IF(Paramètres!E$12="Prudent",'Suivi des paris'!O98*0.025/('Suivi des paris'!H99-1),'Suivi des paris'!O98*0.1/('Suivi des paris'!H99-1)))))))</f>
        <v/>
      </c>
      <c r="K99" s="50"/>
      <c r="L99" s="51" t="str">
        <f t="shared" si="3"/>
        <v/>
      </c>
      <c r="M99" s="17"/>
      <c r="N99" s="52" t="str">
        <f t="shared" si="4"/>
        <v>-</v>
      </c>
      <c r="O99" s="53">
        <f t="shared" si="5"/>
        <v>23.290000000000003</v>
      </c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</row>
    <row r="100" spans="1:26" s="37" customFormat="1">
      <c r="A100" s="35"/>
      <c r="B100" s="42">
        <v>94</v>
      </c>
      <c r="C100" s="43"/>
      <c r="D100" s="44"/>
      <c r="E100" s="45"/>
      <c r="F100" s="46"/>
      <c r="G100" s="46"/>
      <c r="H100" s="47" t="s">
        <v>97</v>
      </c>
      <c r="I100" s="48" t="str">
        <f>IF(Paramètres!E$9="Mises avec indice de confiance (/10)","?","-")</f>
        <v>-</v>
      </c>
      <c r="J100" s="49" t="str">
        <f>IF(H100="?","",IF(Paramètres!E$9="Mises fixes",IF(Paramètres!E$12="Normal",Paramètres!E$6*0.05,IF(Paramètres!E$12="Agressif",Paramètres!E$6*0.1,Paramètres!E$6*0.025)),IF(Paramètres!E$9="Mises proportionnelles",IF(Paramètres!E$12="Normal",O99*0.05,IF(Paramètres!E$12="Agressif",O99*0.1,O99*0.025)),IF(Paramètres!E$9="Mises avec indice de confiance (/10)",IF(Paramètres!E$12="Normal",I100/100*Paramètres!E$6,IF(Paramètres!E$12="Prudent",I100/200*Paramètres!E$6,I100/50*Paramètres!E$6)),IF(Paramètres!E$12="Normal",'Suivi des paris'!O99*0.05/('Suivi des paris'!H100-1),IF(Paramètres!E$12="Prudent",'Suivi des paris'!O99*0.025/('Suivi des paris'!H100-1),'Suivi des paris'!O99*0.1/('Suivi des paris'!H100-1)))))))</f>
        <v/>
      </c>
      <c r="K100" s="50"/>
      <c r="L100" s="51" t="str">
        <f t="shared" si="3"/>
        <v/>
      </c>
      <c r="M100" s="17"/>
      <c r="N100" s="52" t="str">
        <f t="shared" si="4"/>
        <v>-</v>
      </c>
      <c r="O100" s="53">
        <f t="shared" si="5"/>
        <v>23.290000000000003</v>
      </c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</row>
    <row r="101" spans="1:26" s="37" customFormat="1">
      <c r="A101" s="35"/>
      <c r="B101" s="42">
        <v>95</v>
      </c>
      <c r="C101" s="43"/>
      <c r="D101" s="44"/>
      <c r="E101" s="45"/>
      <c r="F101" s="46"/>
      <c r="G101" s="46"/>
      <c r="H101" s="47" t="s">
        <v>97</v>
      </c>
      <c r="I101" s="48" t="str">
        <f>IF(Paramètres!E$9="Mises avec indice de confiance (/10)","?","-")</f>
        <v>-</v>
      </c>
      <c r="J101" s="49" t="str">
        <f>IF(H101="?","",IF(Paramètres!E$9="Mises fixes",IF(Paramètres!E$12="Normal",Paramètres!E$6*0.05,IF(Paramètres!E$12="Agressif",Paramètres!E$6*0.1,Paramètres!E$6*0.025)),IF(Paramètres!E$9="Mises proportionnelles",IF(Paramètres!E$12="Normal",O100*0.05,IF(Paramètres!E$12="Agressif",O100*0.1,O100*0.025)),IF(Paramètres!E$9="Mises avec indice de confiance (/10)",IF(Paramètres!E$12="Normal",I101/100*Paramètres!E$6,IF(Paramètres!E$12="Prudent",I101/200*Paramètres!E$6,I101/50*Paramètres!E$6)),IF(Paramètres!E$12="Normal",'Suivi des paris'!O100*0.05/('Suivi des paris'!H101-1),IF(Paramètres!E$12="Prudent",'Suivi des paris'!O100*0.025/('Suivi des paris'!H101-1),'Suivi des paris'!O100*0.1/('Suivi des paris'!H101-1)))))))</f>
        <v/>
      </c>
      <c r="K101" s="50"/>
      <c r="L101" s="51" t="str">
        <f t="shared" si="3"/>
        <v/>
      </c>
      <c r="M101" s="17"/>
      <c r="N101" s="52" t="str">
        <f t="shared" si="4"/>
        <v>-</v>
      </c>
      <c r="O101" s="53">
        <f t="shared" si="5"/>
        <v>23.290000000000003</v>
      </c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</row>
    <row r="102" spans="1:26" s="37" customFormat="1">
      <c r="A102" s="35"/>
      <c r="B102" s="42">
        <v>96</v>
      </c>
      <c r="C102" s="43"/>
      <c r="D102" s="44"/>
      <c r="E102" s="45"/>
      <c r="F102" s="46"/>
      <c r="G102" s="46"/>
      <c r="H102" s="47" t="s">
        <v>97</v>
      </c>
      <c r="I102" s="48" t="str">
        <f>IF(Paramètres!E$9="Mises avec indice de confiance (/10)","?","-")</f>
        <v>-</v>
      </c>
      <c r="J102" s="49" t="str">
        <f>IF(H102="?","",IF(Paramètres!E$9="Mises fixes",IF(Paramètres!E$12="Normal",Paramètres!E$6*0.05,IF(Paramètres!E$12="Agressif",Paramètres!E$6*0.1,Paramètres!E$6*0.025)),IF(Paramètres!E$9="Mises proportionnelles",IF(Paramètres!E$12="Normal",O101*0.05,IF(Paramètres!E$12="Agressif",O101*0.1,O101*0.025)),IF(Paramètres!E$9="Mises avec indice de confiance (/10)",IF(Paramètres!E$12="Normal",I102/100*Paramètres!E$6,IF(Paramètres!E$12="Prudent",I102/200*Paramètres!E$6,I102/50*Paramètres!E$6)),IF(Paramètres!E$12="Normal",'Suivi des paris'!O101*0.05/('Suivi des paris'!H102-1),IF(Paramètres!E$12="Prudent",'Suivi des paris'!O101*0.025/('Suivi des paris'!H102-1),'Suivi des paris'!O101*0.1/('Suivi des paris'!H102-1)))))))</f>
        <v/>
      </c>
      <c r="K102" s="50"/>
      <c r="L102" s="51" t="str">
        <f t="shared" si="3"/>
        <v/>
      </c>
      <c r="M102" s="17"/>
      <c r="N102" s="52" t="str">
        <f t="shared" si="4"/>
        <v>-</v>
      </c>
      <c r="O102" s="53">
        <f t="shared" si="5"/>
        <v>23.290000000000003</v>
      </c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</row>
    <row r="103" spans="1:26" s="37" customFormat="1">
      <c r="A103" s="35"/>
      <c r="B103" s="42">
        <v>97</v>
      </c>
      <c r="C103" s="43"/>
      <c r="D103" s="44"/>
      <c r="E103" s="45"/>
      <c r="F103" s="46"/>
      <c r="G103" s="46"/>
      <c r="H103" s="47" t="s">
        <v>97</v>
      </c>
      <c r="I103" s="48" t="str">
        <f>IF(Paramètres!E$9="Mises avec indice de confiance (/10)","?","-")</f>
        <v>-</v>
      </c>
      <c r="J103" s="49" t="str">
        <f>IF(H103="?","",IF(Paramètres!E$9="Mises fixes",IF(Paramètres!E$12="Normal",Paramètres!E$6*0.05,IF(Paramètres!E$12="Agressif",Paramètres!E$6*0.1,Paramètres!E$6*0.025)),IF(Paramètres!E$9="Mises proportionnelles",IF(Paramètres!E$12="Normal",O102*0.05,IF(Paramètres!E$12="Agressif",O102*0.1,O102*0.025)),IF(Paramètres!E$9="Mises avec indice de confiance (/10)",IF(Paramètres!E$12="Normal",I103/100*Paramètres!E$6,IF(Paramètres!E$12="Prudent",I103/200*Paramètres!E$6,I103/50*Paramètres!E$6)),IF(Paramètres!E$12="Normal",'Suivi des paris'!O102*0.05/('Suivi des paris'!H103-1),IF(Paramètres!E$12="Prudent",'Suivi des paris'!O102*0.025/('Suivi des paris'!H103-1),'Suivi des paris'!O102*0.1/('Suivi des paris'!H103-1)))))))</f>
        <v/>
      </c>
      <c r="K103" s="50"/>
      <c r="L103" s="51" t="str">
        <f t="shared" si="3"/>
        <v/>
      </c>
      <c r="M103" s="17"/>
      <c r="N103" s="52" t="str">
        <f t="shared" si="4"/>
        <v>-</v>
      </c>
      <c r="O103" s="53">
        <f t="shared" si="5"/>
        <v>23.290000000000003</v>
      </c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</row>
    <row r="104" spans="1:26" s="37" customFormat="1">
      <c r="A104" s="35"/>
      <c r="B104" s="42">
        <v>98</v>
      </c>
      <c r="C104" s="43"/>
      <c r="D104" s="44"/>
      <c r="E104" s="45"/>
      <c r="F104" s="46"/>
      <c r="G104" s="46"/>
      <c r="H104" s="47" t="s">
        <v>97</v>
      </c>
      <c r="I104" s="48" t="str">
        <f>IF(Paramètres!E$9="Mises avec indice de confiance (/10)","?","-")</f>
        <v>-</v>
      </c>
      <c r="J104" s="49" t="str">
        <f>IF(H104="?","",IF(Paramètres!E$9="Mises fixes",IF(Paramètres!E$12="Normal",Paramètres!E$6*0.05,IF(Paramètres!E$12="Agressif",Paramètres!E$6*0.1,Paramètres!E$6*0.025)),IF(Paramètres!E$9="Mises proportionnelles",IF(Paramètres!E$12="Normal",O103*0.05,IF(Paramètres!E$12="Agressif",O103*0.1,O103*0.025)),IF(Paramètres!E$9="Mises avec indice de confiance (/10)",IF(Paramètres!E$12="Normal",I104/100*Paramètres!E$6,IF(Paramètres!E$12="Prudent",I104/200*Paramètres!E$6,I104/50*Paramètres!E$6)),IF(Paramètres!E$12="Normal",'Suivi des paris'!O103*0.05/('Suivi des paris'!H104-1),IF(Paramètres!E$12="Prudent",'Suivi des paris'!O103*0.025/('Suivi des paris'!H104-1),'Suivi des paris'!O103*0.1/('Suivi des paris'!H104-1)))))))</f>
        <v/>
      </c>
      <c r="K104" s="50"/>
      <c r="L104" s="51" t="str">
        <f t="shared" si="3"/>
        <v/>
      </c>
      <c r="M104" s="17"/>
      <c r="N104" s="52" t="str">
        <f t="shared" si="4"/>
        <v>-</v>
      </c>
      <c r="O104" s="53">
        <f t="shared" si="5"/>
        <v>23.290000000000003</v>
      </c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</row>
    <row r="105" spans="1:26" s="37" customFormat="1">
      <c r="A105" s="35"/>
      <c r="B105" s="42">
        <v>99</v>
      </c>
      <c r="C105" s="43"/>
      <c r="D105" s="44"/>
      <c r="E105" s="45"/>
      <c r="F105" s="46"/>
      <c r="G105" s="46"/>
      <c r="H105" s="47" t="s">
        <v>97</v>
      </c>
      <c r="I105" s="48" t="str">
        <f>IF(Paramètres!E$9="Mises avec indice de confiance (/10)","?","-")</f>
        <v>-</v>
      </c>
      <c r="J105" s="49" t="str">
        <f>IF(H105="?","",IF(Paramètres!E$9="Mises fixes",IF(Paramètres!E$12="Normal",Paramètres!E$6*0.05,IF(Paramètres!E$12="Agressif",Paramètres!E$6*0.1,Paramètres!E$6*0.025)),IF(Paramètres!E$9="Mises proportionnelles",IF(Paramètres!E$12="Normal",O104*0.05,IF(Paramètres!E$12="Agressif",O104*0.1,O104*0.025)),IF(Paramètres!E$9="Mises avec indice de confiance (/10)",IF(Paramètres!E$12="Normal",I105/100*Paramètres!E$6,IF(Paramètres!E$12="Prudent",I105/200*Paramètres!E$6,I105/50*Paramètres!E$6)),IF(Paramètres!E$12="Normal",'Suivi des paris'!O104*0.05/('Suivi des paris'!H105-1),IF(Paramètres!E$12="Prudent",'Suivi des paris'!O104*0.025/('Suivi des paris'!H105-1),'Suivi des paris'!O104*0.1/('Suivi des paris'!H105-1)))))))</f>
        <v/>
      </c>
      <c r="K105" s="50"/>
      <c r="L105" s="51" t="str">
        <f t="shared" si="3"/>
        <v/>
      </c>
      <c r="M105" s="17"/>
      <c r="N105" s="52" t="str">
        <f t="shared" si="4"/>
        <v>-</v>
      </c>
      <c r="O105" s="53">
        <f t="shared" si="5"/>
        <v>23.290000000000003</v>
      </c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</row>
    <row r="106" spans="1:26" s="37" customFormat="1">
      <c r="A106" s="35"/>
      <c r="B106" s="42">
        <v>100</v>
      </c>
      <c r="C106" s="43"/>
      <c r="D106" s="44"/>
      <c r="E106" s="45"/>
      <c r="F106" s="46"/>
      <c r="G106" s="46"/>
      <c r="H106" s="47" t="s">
        <v>97</v>
      </c>
      <c r="I106" s="48" t="str">
        <f>IF(Paramètres!E$9="Mises avec indice de confiance (/10)","?","-")</f>
        <v>-</v>
      </c>
      <c r="J106" s="49" t="str">
        <f>IF(H106="?","",IF(Paramètres!E$9="Mises fixes",IF(Paramètres!E$12="Normal",Paramètres!E$6*0.05,IF(Paramètres!E$12="Agressif",Paramètres!E$6*0.1,Paramètres!E$6*0.025)),IF(Paramètres!E$9="Mises proportionnelles",IF(Paramètres!E$12="Normal",O105*0.05,IF(Paramètres!E$12="Agressif",O105*0.1,O105*0.025)),IF(Paramètres!E$9="Mises avec indice de confiance (/10)",IF(Paramètres!E$12="Normal",I106/100*Paramètres!E$6,IF(Paramètres!E$12="Prudent",I106/200*Paramètres!E$6,I106/50*Paramètres!E$6)),IF(Paramètres!E$12="Normal",'Suivi des paris'!O105*0.05/('Suivi des paris'!H106-1),IF(Paramètres!E$12="Prudent",'Suivi des paris'!O105*0.025/('Suivi des paris'!H106-1),'Suivi des paris'!O105*0.1/('Suivi des paris'!H106-1)))))))</f>
        <v/>
      </c>
      <c r="K106" s="50"/>
      <c r="L106" s="51" t="str">
        <f t="shared" si="3"/>
        <v/>
      </c>
      <c r="M106" s="17"/>
      <c r="N106" s="52" t="str">
        <f t="shared" si="4"/>
        <v>-</v>
      </c>
      <c r="O106" s="53">
        <f t="shared" si="5"/>
        <v>23.290000000000003</v>
      </c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</row>
    <row r="107" spans="1:26" s="37" customFormat="1">
      <c r="A107" s="35"/>
      <c r="B107" s="42">
        <v>101</v>
      </c>
      <c r="C107" s="43"/>
      <c r="D107" s="44"/>
      <c r="E107" s="45"/>
      <c r="F107" s="46"/>
      <c r="G107" s="46"/>
      <c r="H107" s="47" t="s">
        <v>97</v>
      </c>
      <c r="I107" s="48" t="str">
        <f>IF(Paramètres!E$9="Mises avec indice de confiance (/10)","?","-")</f>
        <v>-</v>
      </c>
      <c r="J107" s="49" t="str">
        <f>IF(H107="?","",IF(Paramètres!E$9="Mises fixes",IF(Paramètres!E$12="Normal",Paramètres!E$6*0.05,IF(Paramètres!E$12="Agressif",Paramètres!E$6*0.1,Paramètres!E$6*0.025)),IF(Paramètres!E$9="Mises proportionnelles",IF(Paramètres!E$12="Normal",O106*0.05,IF(Paramètres!E$12="Agressif",O106*0.1,O106*0.025)),IF(Paramètres!E$9="Mises avec indice de confiance (/10)",IF(Paramètres!E$12="Normal",I107/100*Paramètres!E$6,IF(Paramètres!E$12="Prudent",I107/200*Paramètres!E$6,I107/50*Paramètres!E$6)),IF(Paramètres!E$12="Normal",'Suivi des paris'!O106*0.05/('Suivi des paris'!H107-1),IF(Paramètres!E$12="Prudent",'Suivi des paris'!O106*0.025/('Suivi des paris'!H107-1),'Suivi des paris'!O106*0.1/('Suivi des paris'!H107-1)))))))</f>
        <v/>
      </c>
      <c r="K107" s="50"/>
      <c r="L107" s="51" t="str">
        <f t="shared" si="3"/>
        <v/>
      </c>
      <c r="M107" s="17"/>
      <c r="N107" s="52" t="str">
        <f t="shared" si="4"/>
        <v>-</v>
      </c>
      <c r="O107" s="53">
        <f t="shared" si="5"/>
        <v>23.290000000000003</v>
      </c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</row>
    <row r="108" spans="1:26" s="37" customFormat="1">
      <c r="A108" s="35"/>
      <c r="B108" s="42">
        <v>102</v>
      </c>
      <c r="C108" s="43"/>
      <c r="D108" s="44"/>
      <c r="E108" s="45"/>
      <c r="F108" s="46"/>
      <c r="G108" s="46"/>
      <c r="H108" s="47" t="s">
        <v>97</v>
      </c>
      <c r="I108" s="48" t="str">
        <f>IF(Paramètres!E$9="Mises avec indice de confiance (/10)","?","-")</f>
        <v>-</v>
      </c>
      <c r="J108" s="49" t="str">
        <f>IF(H108="?","",IF(Paramètres!E$9="Mises fixes",IF(Paramètres!E$12="Normal",Paramètres!E$6*0.05,IF(Paramètres!E$12="Agressif",Paramètres!E$6*0.1,Paramètres!E$6*0.025)),IF(Paramètres!E$9="Mises proportionnelles",IF(Paramètres!E$12="Normal",O107*0.05,IF(Paramètres!E$12="Agressif",O107*0.1,O107*0.025)),IF(Paramètres!E$9="Mises avec indice de confiance (/10)",IF(Paramètres!E$12="Normal",I108/100*Paramètres!E$6,IF(Paramètres!E$12="Prudent",I108/200*Paramètres!E$6,I108/50*Paramètres!E$6)),IF(Paramètres!E$12="Normal",'Suivi des paris'!O107*0.05/('Suivi des paris'!H108-1),IF(Paramètres!E$12="Prudent",'Suivi des paris'!O107*0.025/('Suivi des paris'!H108-1),'Suivi des paris'!O107*0.1/('Suivi des paris'!H108-1)))))))</f>
        <v/>
      </c>
      <c r="K108" s="50"/>
      <c r="L108" s="51" t="str">
        <f t="shared" si="3"/>
        <v/>
      </c>
      <c r="M108" s="17"/>
      <c r="N108" s="52" t="str">
        <f t="shared" si="4"/>
        <v>-</v>
      </c>
      <c r="O108" s="53">
        <f t="shared" si="5"/>
        <v>23.290000000000003</v>
      </c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</row>
    <row r="109" spans="1:26" s="37" customFormat="1">
      <c r="A109" s="35"/>
      <c r="B109" s="42">
        <v>103</v>
      </c>
      <c r="C109" s="43"/>
      <c r="D109" s="44"/>
      <c r="E109" s="45"/>
      <c r="F109" s="46"/>
      <c r="G109" s="46"/>
      <c r="H109" s="47" t="s">
        <v>97</v>
      </c>
      <c r="I109" s="48" t="str">
        <f>IF(Paramètres!E$9="Mises avec indice de confiance (/10)","?","-")</f>
        <v>-</v>
      </c>
      <c r="J109" s="49" t="str">
        <f>IF(H109="?","",IF(Paramètres!E$9="Mises fixes",IF(Paramètres!E$12="Normal",Paramètres!E$6*0.05,IF(Paramètres!E$12="Agressif",Paramètres!E$6*0.1,Paramètres!E$6*0.025)),IF(Paramètres!E$9="Mises proportionnelles",IF(Paramètres!E$12="Normal",O108*0.05,IF(Paramètres!E$12="Agressif",O108*0.1,O108*0.025)),IF(Paramètres!E$9="Mises avec indice de confiance (/10)",IF(Paramètres!E$12="Normal",I109/100*Paramètres!E$6,IF(Paramètres!E$12="Prudent",I109/200*Paramètres!E$6,I109/50*Paramètres!E$6)),IF(Paramètres!E$12="Normal",'Suivi des paris'!O108*0.05/('Suivi des paris'!H109-1),IF(Paramètres!E$12="Prudent",'Suivi des paris'!O108*0.025/('Suivi des paris'!H109-1),'Suivi des paris'!O108*0.1/('Suivi des paris'!H109-1)))))))</f>
        <v/>
      </c>
      <c r="K109" s="50"/>
      <c r="L109" s="51" t="str">
        <f t="shared" si="3"/>
        <v/>
      </c>
      <c r="M109" s="17"/>
      <c r="N109" s="52" t="str">
        <f t="shared" si="4"/>
        <v>-</v>
      </c>
      <c r="O109" s="53">
        <f t="shared" si="5"/>
        <v>23.290000000000003</v>
      </c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</row>
    <row r="110" spans="1:26" s="37" customFormat="1">
      <c r="A110" s="35"/>
      <c r="B110" s="42">
        <v>104</v>
      </c>
      <c r="C110" s="43"/>
      <c r="D110" s="44"/>
      <c r="E110" s="45"/>
      <c r="F110" s="46"/>
      <c r="G110" s="46"/>
      <c r="H110" s="47" t="s">
        <v>97</v>
      </c>
      <c r="I110" s="48" t="str">
        <f>IF(Paramètres!E$9="Mises avec indice de confiance (/10)","?","-")</f>
        <v>-</v>
      </c>
      <c r="J110" s="49" t="str">
        <f>IF(H110="?","",IF(Paramètres!E$9="Mises fixes",IF(Paramètres!E$12="Normal",Paramètres!E$6*0.05,IF(Paramètres!E$12="Agressif",Paramètres!E$6*0.1,Paramètres!E$6*0.025)),IF(Paramètres!E$9="Mises proportionnelles",IF(Paramètres!E$12="Normal",O109*0.05,IF(Paramètres!E$12="Agressif",O109*0.1,O109*0.025)),IF(Paramètres!E$9="Mises avec indice de confiance (/10)",IF(Paramètres!E$12="Normal",I110/100*Paramètres!E$6,IF(Paramètres!E$12="Prudent",I110/200*Paramètres!E$6,I110/50*Paramètres!E$6)),IF(Paramètres!E$12="Normal",'Suivi des paris'!O109*0.05/('Suivi des paris'!H110-1),IF(Paramètres!E$12="Prudent",'Suivi des paris'!O109*0.025/('Suivi des paris'!H110-1),'Suivi des paris'!O109*0.1/('Suivi des paris'!H110-1)))))))</f>
        <v/>
      </c>
      <c r="K110" s="50"/>
      <c r="L110" s="51" t="str">
        <f t="shared" si="3"/>
        <v/>
      </c>
      <c r="M110" s="17"/>
      <c r="N110" s="52" t="str">
        <f t="shared" si="4"/>
        <v>-</v>
      </c>
      <c r="O110" s="53">
        <f t="shared" si="5"/>
        <v>23.290000000000003</v>
      </c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</row>
    <row r="111" spans="1:26" s="37" customFormat="1">
      <c r="A111" s="35"/>
      <c r="B111" s="42">
        <v>105</v>
      </c>
      <c r="C111" s="43"/>
      <c r="D111" s="44"/>
      <c r="E111" s="45"/>
      <c r="F111" s="46"/>
      <c r="G111" s="46"/>
      <c r="H111" s="47" t="s">
        <v>97</v>
      </c>
      <c r="I111" s="48" t="str">
        <f>IF(Paramètres!E$9="Mises avec indice de confiance (/10)","?","-")</f>
        <v>-</v>
      </c>
      <c r="J111" s="49" t="str">
        <f>IF(H111="?","",IF(Paramètres!E$9="Mises fixes",IF(Paramètres!E$12="Normal",Paramètres!E$6*0.05,IF(Paramètres!E$12="Agressif",Paramètres!E$6*0.1,Paramètres!E$6*0.025)),IF(Paramètres!E$9="Mises proportionnelles",IF(Paramètres!E$12="Normal",O110*0.05,IF(Paramètres!E$12="Agressif",O110*0.1,O110*0.025)),IF(Paramètres!E$9="Mises avec indice de confiance (/10)",IF(Paramètres!E$12="Normal",I111/100*Paramètres!E$6,IF(Paramètres!E$12="Prudent",I111/200*Paramètres!E$6,I111/50*Paramètres!E$6)),IF(Paramètres!E$12="Normal",'Suivi des paris'!O110*0.05/('Suivi des paris'!H111-1),IF(Paramètres!E$12="Prudent",'Suivi des paris'!O110*0.025/('Suivi des paris'!H111-1),'Suivi des paris'!O110*0.1/('Suivi des paris'!H111-1)))))))</f>
        <v/>
      </c>
      <c r="K111" s="50"/>
      <c r="L111" s="51" t="str">
        <f t="shared" si="3"/>
        <v/>
      </c>
      <c r="M111" s="17"/>
      <c r="N111" s="52" t="str">
        <f t="shared" si="4"/>
        <v>-</v>
      </c>
      <c r="O111" s="53">
        <f t="shared" si="5"/>
        <v>23.290000000000003</v>
      </c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</row>
    <row r="112" spans="1:26" s="37" customFormat="1">
      <c r="A112" s="35"/>
      <c r="B112" s="42">
        <v>106</v>
      </c>
      <c r="C112" s="43"/>
      <c r="D112" s="44"/>
      <c r="E112" s="45"/>
      <c r="F112" s="46"/>
      <c r="G112" s="46"/>
      <c r="H112" s="47" t="s">
        <v>97</v>
      </c>
      <c r="I112" s="48" t="str">
        <f>IF(Paramètres!E$9="Mises avec indice de confiance (/10)","?","-")</f>
        <v>-</v>
      </c>
      <c r="J112" s="49" t="str">
        <f>IF(H112="?","",IF(Paramètres!E$9="Mises fixes",IF(Paramètres!E$12="Normal",Paramètres!E$6*0.05,IF(Paramètres!E$12="Agressif",Paramètres!E$6*0.1,Paramètres!E$6*0.025)),IF(Paramètres!E$9="Mises proportionnelles",IF(Paramètres!E$12="Normal",O111*0.05,IF(Paramètres!E$12="Agressif",O111*0.1,O111*0.025)),IF(Paramètres!E$9="Mises avec indice de confiance (/10)",IF(Paramètres!E$12="Normal",I112/100*Paramètres!E$6,IF(Paramètres!E$12="Prudent",I112/200*Paramètres!E$6,I112/50*Paramètres!E$6)),IF(Paramètres!E$12="Normal",'Suivi des paris'!O111*0.05/('Suivi des paris'!H112-1),IF(Paramètres!E$12="Prudent",'Suivi des paris'!O111*0.025/('Suivi des paris'!H112-1),'Suivi des paris'!O111*0.1/('Suivi des paris'!H112-1)))))))</f>
        <v/>
      </c>
      <c r="K112" s="50"/>
      <c r="L112" s="51" t="str">
        <f t="shared" si="3"/>
        <v/>
      </c>
      <c r="M112" s="17"/>
      <c r="N112" s="52" t="str">
        <f t="shared" si="4"/>
        <v>-</v>
      </c>
      <c r="O112" s="53">
        <f t="shared" si="5"/>
        <v>23.290000000000003</v>
      </c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</row>
    <row r="113" spans="1:26" s="37" customFormat="1">
      <c r="A113" s="35"/>
      <c r="B113" s="42">
        <v>107</v>
      </c>
      <c r="C113" s="43"/>
      <c r="D113" s="44"/>
      <c r="E113" s="45"/>
      <c r="F113" s="46"/>
      <c r="G113" s="46"/>
      <c r="H113" s="47" t="s">
        <v>97</v>
      </c>
      <c r="I113" s="48" t="str">
        <f>IF(Paramètres!E$9="Mises avec indice de confiance (/10)","?","-")</f>
        <v>-</v>
      </c>
      <c r="J113" s="49" t="str">
        <f>IF(H113="?","",IF(Paramètres!E$9="Mises fixes",IF(Paramètres!E$12="Normal",Paramètres!E$6*0.05,IF(Paramètres!E$12="Agressif",Paramètres!E$6*0.1,Paramètres!E$6*0.025)),IF(Paramètres!E$9="Mises proportionnelles",IF(Paramètres!E$12="Normal",O112*0.05,IF(Paramètres!E$12="Agressif",O112*0.1,O112*0.025)),IF(Paramètres!E$9="Mises avec indice de confiance (/10)",IF(Paramètres!E$12="Normal",I113/100*Paramètres!E$6,IF(Paramètres!E$12="Prudent",I113/200*Paramètres!E$6,I113/50*Paramètres!E$6)),IF(Paramètres!E$12="Normal",'Suivi des paris'!O112*0.05/('Suivi des paris'!H113-1),IF(Paramètres!E$12="Prudent",'Suivi des paris'!O112*0.025/('Suivi des paris'!H113-1),'Suivi des paris'!O112*0.1/('Suivi des paris'!H113-1)))))))</f>
        <v/>
      </c>
      <c r="K113" s="50"/>
      <c r="L113" s="51" t="str">
        <f t="shared" si="3"/>
        <v/>
      </c>
      <c r="M113" s="17"/>
      <c r="N113" s="52" t="str">
        <f t="shared" si="4"/>
        <v>-</v>
      </c>
      <c r="O113" s="53">
        <f t="shared" si="5"/>
        <v>23.290000000000003</v>
      </c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</row>
    <row r="114" spans="1:26" s="37" customFormat="1">
      <c r="A114" s="35"/>
      <c r="B114" s="42">
        <v>108</v>
      </c>
      <c r="C114" s="43"/>
      <c r="D114" s="44"/>
      <c r="E114" s="45"/>
      <c r="F114" s="46"/>
      <c r="G114" s="46"/>
      <c r="H114" s="47" t="s">
        <v>97</v>
      </c>
      <c r="I114" s="48" t="str">
        <f>IF(Paramètres!E$9="Mises avec indice de confiance (/10)","?","-")</f>
        <v>-</v>
      </c>
      <c r="J114" s="49" t="str">
        <f>IF(H114="?","",IF(Paramètres!E$9="Mises fixes",IF(Paramètres!E$12="Normal",Paramètres!E$6*0.05,IF(Paramètres!E$12="Agressif",Paramètres!E$6*0.1,Paramètres!E$6*0.025)),IF(Paramètres!E$9="Mises proportionnelles",IF(Paramètres!E$12="Normal",O113*0.05,IF(Paramètres!E$12="Agressif",O113*0.1,O113*0.025)),IF(Paramètres!E$9="Mises avec indice de confiance (/10)",IF(Paramètres!E$12="Normal",I114/100*Paramètres!E$6,IF(Paramètres!E$12="Prudent",I114/200*Paramètres!E$6,I114/50*Paramètres!E$6)),IF(Paramètres!E$12="Normal",'Suivi des paris'!O113*0.05/('Suivi des paris'!H114-1),IF(Paramètres!E$12="Prudent",'Suivi des paris'!O113*0.025/('Suivi des paris'!H114-1),'Suivi des paris'!O113*0.1/('Suivi des paris'!H114-1)))))))</f>
        <v/>
      </c>
      <c r="K114" s="50"/>
      <c r="L114" s="51" t="str">
        <f t="shared" si="3"/>
        <v/>
      </c>
      <c r="M114" s="17"/>
      <c r="N114" s="52" t="str">
        <f t="shared" si="4"/>
        <v>-</v>
      </c>
      <c r="O114" s="53">
        <f t="shared" si="5"/>
        <v>23.290000000000003</v>
      </c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</row>
    <row r="115" spans="1:26" s="37" customFormat="1">
      <c r="A115" s="35"/>
      <c r="B115" s="42">
        <v>109</v>
      </c>
      <c r="C115" s="43"/>
      <c r="D115" s="44"/>
      <c r="E115" s="45"/>
      <c r="F115" s="46"/>
      <c r="G115" s="46"/>
      <c r="H115" s="47" t="s">
        <v>97</v>
      </c>
      <c r="I115" s="48" t="str">
        <f>IF(Paramètres!E$9="Mises avec indice de confiance (/10)","?","-")</f>
        <v>-</v>
      </c>
      <c r="J115" s="49" t="str">
        <f>IF(H115="?","",IF(Paramètres!E$9="Mises fixes",IF(Paramètres!E$12="Normal",Paramètres!E$6*0.05,IF(Paramètres!E$12="Agressif",Paramètres!E$6*0.1,Paramètres!E$6*0.025)),IF(Paramètres!E$9="Mises proportionnelles",IF(Paramètres!E$12="Normal",O114*0.05,IF(Paramètres!E$12="Agressif",O114*0.1,O114*0.025)),IF(Paramètres!E$9="Mises avec indice de confiance (/10)",IF(Paramètres!E$12="Normal",I115/100*Paramètres!E$6,IF(Paramètres!E$12="Prudent",I115/200*Paramètres!E$6,I115/50*Paramètres!E$6)),IF(Paramètres!E$12="Normal",'Suivi des paris'!O114*0.05/('Suivi des paris'!H115-1),IF(Paramètres!E$12="Prudent",'Suivi des paris'!O114*0.025/('Suivi des paris'!H115-1),'Suivi des paris'!O114*0.1/('Suivi des paris'!H115-1)))))))</f>
        <v/>
      </c>
      <c r="K115" s="50"/>
      <c r="L115" s="51" t="str">
        <f t="shared" si="3"/>
        <v/>
      </c>
      <c r="M115" s="17"/>
      <c r="N115" s="52" t="str">
        <f t="shared" si="4"/>
        <v>-</v>
      </c>
      <c r="O115" s="53">
        <f t="shared" si="5"/>
        <v>23.290000000000003</v>
      </c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</row>
    <row r="116" spans="1:26" s="37" customFormat="1">
      <c r="A116" s="35"/>
      <c r="B116" s="42">
        <v>110</v>
      </c>
      <c r="C116" s="43"/>
      <c r="D116" s="44"/>
      <c r="E116" s="45"/>
      <c r="F116" s="46"/>
      <c r="G116" s="46"/>
      <c r="H116" s="47" t="s">
        <v>97</v>
      </c>
      <c r="I116" s="48" t="str">
        <f>IF(Paramètres!E$9="Mises avec indice de confiance (/10)","?","-")</f>
        <v>-</v>
      </c>
      <c r="J116" s="49" t="str">
        <f>IF(H116="?","",IF(Paramètres!E$9="Mises fixes",IF(Paramètres!E$12="Normal",Paramètres!E$6*0.05,IF(Paramètres!E$12="Agressif",Paramètres!E$6*0.1,Paramètres!E$6*0.025)),IF(Paramètres!E$9="Mises proportionnelles",IF(Paramètres!E$12="Normal",O115*0.05,IF(Paramètres!E$12="Agressif",O115*0.1,O115*0.025)),IF(Paramètres!E$9="Mises avec indice de confiance (/10)",IF(Paramètres!E$12="Normal",I116/100*Paramètres!E$6,IF(Paramètres!E$12="Prudent",I116/200*Paramètres!E$6,I116/50*Paramètres!E$6)),IF(Paramètres!E$12="Normal",'Suivi des paris'!O115*0.05/('Suivi des paris'!H116-1),IF(Paramètres!E$12="Prudent",'Suivi des paris'!O115*0.025/('Suivi des paris'!H116-1),'Suivi des paris'!O115*0.1/('Suivi des paris'!H116-1)))))))</f>
        <v/>
      </c>
      <c r="K116" s="50"/>
      <c r="L116" s="51" t="str">
        <f t="shared" si="3"/>
        <v/>
      </c>
      <c r="M116" s="17"/>
      <c r="N116" s="52" t="str">
        <f t="shared" si="4"/>
        <v>-</v>
      </c>
      <c r="O116" s="53">
        <f t="shared" si="5"/>
        <v>23.290000000000003</v>
      </c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</row>
    <row r="117" spans="1:26" s="55" customFormat="1">
      <c r="A117" s="54"/>
      <c r="B117" s="42">
        <v>111</v>
      </c>
      <c r="C117" s="43"/>
      <c r="D117" s="44"/>
      <c r="E117" s="45"/>
      <c r="F117" s="46"/>
      <c r="G117" s="46"/>
      <c r="H117" s="47" t="s">
        <v>97</v>
      </c>
      <c r="I117" s="48" t="str">
        <f>IF(Paramètres!E$9="Mises avec indice de confiance (/10)","?","-")</f>
        <v>-</v>
      </c>
      <c r="J117" s="49" t="str">
        <f>IF(H117="?","",IF(Paramètres!E$9="Mises fixes",IF(Paramètres!E$12="Normal",Paramètres!E$6*0.05,IF(Paramètres!E$12="Agressif",Paramètres!E$6*0.1,Paramètres!E$6*0.025)),IF(Paramètres!E$9="Mises proportionnelles",IF(Paramètres!E$12="Normal",O116*0.05,IF(Paramètres!E$12="Agressif",O116*0.1,O116*0.025)),IF(Paramètres!E$9="Mises avec indice de confiance (/10)",IF(Paramètres!E$12="Normal",I117/100*Paramètres!E$6,IF(Paramètres!E$12="Prudent",I117/200*Paramètres!E$6,I117/50*Paramètres!E$6)),IF(Paramètres!E$12="Normal",'Suivi des paris'!O116*0.05/('Suivi des paris'!H117-1),IF(Paramètres!E$12="Prudent",'Suivi des paris'!O116*0.025/('Suivi des paris'!H117-1),'Suivi des paris'!O116*0.1/('Suivi des paris'!H117-1)))))))</f>
        <v/>
      </c>
      <c r="K117" s="50"/>
      <c r="L117" s="51" t="str">
        <f t="shared" si="3"/>
        <v/>
      </c>
      <c r="M117" s="17"/>
      <c r="N117" s="52" t="str">
        <f t="shared" si="4"/>
        <v>-</v>
      </c>
      <c r="O117" s="53">
        <f t="shared" si="5"/>
        <v>23.290000000000003</v>
      </c>
      <c r="P117" s="54"/>
      <c r="Q117" s="54"/>
      <c r="R117" s="54"/>
      <c r="S117" s="54"/>
      <c r="T117" s="54"/>
      <c r="U117" s="54"/>
      <c r="V117" s="54"/>
      <c r="W117" s="54"/>
      <c r="X117" s="54"/>
      <c r="Y117" s="54"/>
      <c r="Z117" s="54"/>
    </row>
    <row r="118" spans="1:26" s="37" customFormat="1">
      <c r="A118" s="35"/>
      <c r="B118" s="42">
        <v>112</v>
      </c>
      <c r="C118" s="43"/>
      <c r="D118" s="44"/>
      <c r="E118" s="45"/>
      <c r="F118" s="46"/>
      <c r="G118" s="46"/>
      <c r="H118" s="47" t="s">
        <v>97</v>
      </c>
      <c r="I118" s="48" t="str">
        <f>IF(Paramètres!E$9="Mises avec indice de confiance (/10)","?","-")</f>
        <v>-</v>
      </c>
      <c r="J118" s="49" t="str">
        <f>IF(H118="?","",IF(Paramètres!E$9="Mises fixes",IF(Paramètres!E$12="Normal",Paramètres!E$6*0.05,IF(Paramètres!E$12="Agressif",Paramètres!E$6*0.1,Paramètres!E$6*0.025)),IF(Paramètres!E$9="Mises proportionnelles",IF(Paramètres!E$12="Normal",O117*0.05,IF(Paramètres!E$12="Agressif",O117*0.1,O117*0.025)),IF(Paramètres!E$9="Mises avec indice de confiance (/10)",IF(Paramètres!E$12="Normal",I118/100*Paramètres!E$6,IF(Paramètres!E$12="Prudent",I118/200*Paramètres!E$6,I118/50*Paramètres!E$6)),IF(Paramètres!E$12="Normal",'Suivi des paris'!O117*0.05/('Suivi des paris'!H118-1),IF(Paramètres!E$12="Prudent",'Suivi des paris'!O117*0.025/('Suivi des paris'!H118-1),'Suivi des paris'!O117*0.1/('Suivi des paris'!H118-1)))))))</f>
        <v/>
      </c>
      <c r="K118" s="50"/>
      <c r="L118" s="51" t="str">
        <f t="shared" si="3"/>
        <v/>
      </c>
      <c r="M118" s="17"/>
      <c r="N118" s="52" t="str">
        <f t="shared" si="4"/>
        <v>-</v>
      </c>
      <c r="O118" s="53">
        <f t="shared" si="5"/>
        <v>23.290000000000003</v>
      </c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</row>
    <row r="119" spans="1:26" s="37" customFormat="1">
      <c r="A119" s="35"/>
      <c r="B119" s="42">
        <v>113</v>
      </c>
      <c r="C119" s="43"/>
      <c r="D119" s="44"/>
      <c r="E119" s="45"/>
      <c r="F119" s="46"/>
      <c r="G119" s="46"/>
      <c r="H119" s="47" t="s">
        <v>97</v>
      </c>
      <c r="I119" s="48" t="str">
        <f>IF(Paramètres!E$9="Mises avec indice de confiance (/10)","?","-")</f>
        <v>-</v>
      </c>
      <c r="J119" s="49" t="str">
        <f>IF(H119="?","",IF(Paramètres!E$9="Mises fixes",IF(Paramètres!E$12="Normal",Paramètres!E$6*0.05,IF(Paramètres!E$12="Agressif",Paramètres!E$6*0.1,Paramètres!E$6*0.025)),IF(Paramètres!E$9="Mises proportionnelles",IF(Paramètres!E$12="Normal",O118*0.05,IF(Paramètres!E$12="Agressif",O118*0.1,O118*0.025)),IF(Paramètres!E$9="Mises avec indice de confiance (/10)",IF(Paramètres!E$12="Normal",I119/100*Paramètres!E$6,IF(Paramètres!E$12="Prudent",I119/200*Paramètres!E$6,I119/50*Paramètres!E$6)),IF(Paramètres!E$12="Normal",'Suivi des paris'!O118*0.05/('Suivi des paris'!H119-1),IF(Paramètres!E$12="Prudent",'Suivi des paris'!O118*0.025/('Suivi des paris'!H119-1),'Suivi des paris'!O118*0.1/('Suivi des paris'!H119-1)))))))</f>
        <v/>
      </c>
      <c r="K119" s="50"/>
      <c r="L119" s="51" t="str">
        <f t="shared" si="3"/>
        <v/>
      </c>
      <c r="M119" s="17"/>
      <c r="N119" s="52" t="str">
        <f t="shared" si="4"/>
        <v>-</v>
      </c>
      <c r="O119" s="53">
        <f t="shared" si="5"/>
        <v>23.290000000000003</v>
      </c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</row>
    <row r="120" spans="1:26" s="37" customFormat="1">
      <c r="A120" s="35"/>
      <c r="B120" s="42">
        <v>114</v>
      </c>
      <c r="C120" s="43"/>
      <c r="D120" s="44"/>
      <c r="E120" s="45"/>
      <c r="F120" s="46"/>
      <c r="G120" s="46"/>
      <c r="H120" s="47" t="s">
        <v>97</v>
      </c>
      <c r="I120" s="48" t="str">
        <f>IF(Paramètres!E$9="Mises avec indice de confiance (/10)","?","-")</f>
        <v>-</v>
      </c>
      <c r="J120" s="49" t="str">
        <f>IF(H120="?","",IF(Paramètres!E$9="Mises fixes",IF(Paramètres!E$12="Normal",Paramètres!E$6*0.05,IF(Paramètres!E$12="Agressif",Paramètres!E$6*0.1,Paramètres!E$6*0.025)),IF(Paramètres!E$9="Mises proportionnelles",IF(Paramètres!E$12="Normal",O119*0.05,IF(Paramètres!E$12="Agressif",O119*0.1,O119*0.025)),IF(Paramètres!E$9="Mises avec indice de confiance (/10)",IF(Paramètres!E$12="Normal",I120/100*Paramètres!E$6,IF(Paramètres!E$12="Prudent",I120/200*Paramètres!E$6,I120/50*Paramètres!E$6)),IF(Paramètres!E$12="Normal",'Suivi des paris'!O119*0.05/('Suivi des paris'!H120-1),IF(Paramètres!E$12="Prudent",'Suivi des paris'!O119*0.025/('Suivi des paris'!H120-1),'Suivi des paris'!O119*0.1/('Suivi des paris'!H120-1)))))))</f>
        <v/>
      </c>
      <c r="K120" s="50"/>
      <c r="L120" s="51" t="str">
        <f t="shared" si="3"/>
        <v/>
      </c>
      <c r="M120" s="17"/>
      <c r="N120" s="52" t="str">
        <f t="shared" si="4"/>
        <v>-</v>
      </c>
      <c r="O120" s="53">
        <f t="shared" si="5"/>
        <v>23.290000000000003</v>
      </c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</row>
    <row r="121" spans="1:26" s="37" customFormat="1">
      <c r="A121" s="35"/>
      <c r="B121" s="42">
        <v>115</v>
      </c>
      <c r="C121" s="43"/>
      <c r="D121" s="44"/>
      <c r="E121" s="45"/>
      <c r="F121" s="46"/>
      <c r="G121" s="46"/>
      <c r="H121" s="47" t="s">
        <v>97</v>
      </c>
      <c r="I121" s="48" t="str">
        <f>IF(Paramètres!E$9="Mises avec indice de confiance (/10)","?","-")</f>
        <v>-</v>
      </c>
      <c r="J121" s="49" t="str">
        <f>IF(H121="?","",IF(Paramètres!E$9="Mises fixes",IF(Paramètres!E$12="Normal",Paramètres!E$6*0.05,IF(Paramètres!E$12="Agressif",Paramètres!E$6*0.1,Paramètres!E$6*0.025)),IF(Paramètres!E$9="Mises proportionnelles",IF(Paramètres!E$12="Normal",O120*0.05,IF(Paramètres!E$12="Agressif",O120*0.1,O120*0.025)),IF(Paramètres!E$9="Mises avec indice de confiance (/10)",IF(Paramètres!E$12="Normal",I121/100*Paramètres!E$6,IF(Paramètres!E$12="Prudent",I121/200*Paramètres!E$6,I121/50*Paramètres!E$6)),IF(Paramètres!E$12="Normal",'Suivi des paris'!O120*0.05/('Suivi des paris'!H121-1),IF(Paramètres!E$12="Prudent",'Suivi des paris'!O120*0.025/('Suivi des paris'!H121-1),'Suivi des paris'!O120*0.1/('Suivi des paris'!H121-1)))))))</f>
        <v/>
      </c>
      <c r="K121" s="50"/>
      <c r="L121" s="51" t="str">
        <f t="shared" si="3"/>
        <v/>
      </c>
      <c r="M121" s="17"/>
      <c r="N121" s="52" t="str">
        <f t="shared" si="4"/>
        <v>-</v>
      </c>
      <c r="O121" s="53">
        <f t="shared" si="5"/>
        <v>23.290000000000003</v>
      </c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</row>
    <row r="122" spans="1:26" s="37" customFormat="1">
      <c r="A122" s="35"/>
      <c r="B122" s="42">
        <v>116</v>
      </c>
      <c r="C122" s="43"/>
      <c r="D122" s="44"/>
      <c r="E122" s="45"/>
      <c r="F122" s="46"/>
      <c r="G122" s="46"/>
      <c r="H122" s="47" t="s">
        <v>97</v>
      </c>
      <c r="I122" s="48" t="str">
        <f>IF(Paramètres!E$9="Mises avec indice de confiance (/10)","?","-")</f>
        <v>-</v>
      </c>
      <c r="J122" s="49" t="str">
        <f>IF(H122="?","",IF(Paramètres!E$9="Mises fixes",IF(Paramètres!E$12="Normal",Paramètres!E$6*0.05,IF(Paramètres!E$12="Agressif",Paramètres!E$6*0.1,Paramètres!E$6*0.025)),IF(Paramètres!E$9="Mises proportionnelles",IF(Paramètres!E$12="Normal",O121*0.05,IF(Paramètres!E$12="Agressif",O121*0.1,O121*0.025)),IF(Paramètres!E$9="Mises avec indice de confiance (/10)",IF(Paramètres!E$12="Normal",I122/100*Paramètres!E$6,IF(Paramètres!E$12="Prudent",I122/200*Paramètres!E$6,I122/50*Paramètres!E$6)),IF(Paramètres!E$12="Normal",'Suivi des paris'!O121*0.05/('Suivi des paris'!H122-1),IF(Paramètres!E$12="Prudent",'Suivi des paris'!O121*0.025/('Suivi des paris'!H122-1),'Suivi des paris'!O121*0.1/('Suivi des paris'!H122-1)))))))</f>
        <v/>
      </c>
      <c r="K122" s="50"/>
      <c r="L122" s="51" t="str">
        <f t="shared" si="3"/>
        <v/>
      </c>
      <c r="M122" s="17"/>
      <c r="N122" s="52" t="str">
        <f t="shared" si="4"/>
        <v>-</v>
      </c>
      <c r="O122" s="53">
        <f t="shared" si="5"/>
        <v>23.290000000000003</v>
      </c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</row>
    <row r="123" spans="1:26" s="37" customFormat="1">
      <c r="A123" s="35"/>
      <c r="B123" s="42">
        <v>117</v>
      </c>
      <c r="C123" s="43"/>
      <c r="D123" s="44"/>
      <c r="E123" s="45"/>
      <c r="F123" s="46"/>
      <c r="G123" s="46"/>
      <c r="H123" s="47" t="s">
        <v>97</v>
      </c>
      <c r="I123" s="48" t="str">
        <f>IF(Paramètres!E$9="Mises avec indice de confiance (/10)","?","-")</f>
        <v>-</v>
      </c>
      <c r="J123" s="49" t="str">
        <f>IF(H123="?","",IF(Paramètres!E$9="Mises fixes",IF(Paramètres!E$12="Normal",Paramètres!E$6*0.05,IF(Paramètres!E$12="Agressif",Paramètres!E$6*0.1,Paramètres!E$6*0.025)),IF(Paramètres!E$9="Mises proportionnelles",IF(Paramètres!E$12="Normal",O122*0.05,IF(Paramètres!E$12="Agressif",O122*0.1,O122*0.025)),IF(Paramètres!E$9="Mises avec indice de confiance (/10)",IF(Paramètres!E$12="Normal",I123/100*Paramètres!E$6,IF(Paramètres!E$12="Prudent",I123/200*Paramètres!E$6,I123/50*Paramètres!E$6)),IF(Paramètres!E$12="Normal",'Suivi des paris'!O122*0.05/('Suivi des paris'!H123-1),IF(Paramètres!E$12="Prudent",'Suivi des paris'!O122*0.025/('Suivi des paris'!H123-1),'Suivi des paris'!O122*0.1/('Suivi des paris'!H123-1)))))))</f>
        <v/>
      </c>
      <c r="K123" s="50"/>
      <c r="L123" s="51" t="str">
        <f t="shared" si="3"/>
        <v/>
      </c>
      <c r="M123" s="17"/>
      <c r="N123" s="52" t="str">
        <f t="shared" si="4"/>
        <v>-</v>
      </c>
      <c r="O123" s="53">
        <f t="shared" si="5"/>
        <v>23.290000000000003</v>
      </c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</row>
    <row r="124" spans="1:26" s="37" customFormat="1">
      <c r="A124" s="35"/>
      <c r="B124" s="42">
        <v>118</v>
      </c>
      <c r="C124" s="43"/>
      <c r="D124" s="44"/>
      <c r="E124" s="45"/>
      <c r="F124" s="46"/>
      <c r="G124" s="46"/>
      <c r="H124" s="47" t="s">
        <v>97</v>
      </c>
      <c r="I124" s="48" t="str">
        <f>IF(Paramètres!E$9="Mises avec indice de confiance (/10)","?","-")</f>
        <v>-</v>
      </c>
      <c r="J124" s="49" t="str">
        <f>IF(H124="?","",IF(Paramètres!E$9="Mises fixes",IF(Paramètres!E$12="Normal",Paramètres!E$6*0.05,IF(Paramètres!E$12="Agressif",Paramètres!E$6*0.1,Paramètres!E$6*0.025)),IF(Paramètres!E$9="Mises proportionnelles",IF(Paramètres!E$12="Normal",O123*0.05,IF(Paramètres!E$12="Agressif",O123*0.1,O123*0.025)),IF(Paramètres!E$9="Mises avec indice de confiance (/10)",IF(Paramètres!E$12="Normal",I124/100*Paramètres!E$6,IF(Paramètres!E$12="Prudent",I124/200*Paramètres!E$6,I124/50*Paramètres!E$6)),IF(Paramètres!E$12="Normal",'Suivi des paris'!O123*0.05/('Suivi des paris'!H124-1),IF(Paramètres!E$12="Prudent",'Suivi des paris'!O123*0.025/('Suivi des paris'!H124-1),'Suivi des paris'!O123*0.1/('Suivi des paris'!H124-1)))))))</f>
        <v/>
      </c>
      <c r="K124" s="50"/>
      <c r="L124" s="51" t="str">
        <f t="shared" si="3"/>
        <v/>
      </c>
      <c r="M124" s="17"/>
      <c r="N124" s="52" t="str">
        <f t="shared" si="4"/>
        <v>-</v>
      </c>
      <c r="O124" s="53">
        <f t="shared" si="5"/>
        <v>23.290000000000003</v>
      </c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</row>
    <row r="125" spans="1:26" s="37" customFormat="1">
      <c r="A125" s="35"/>
      <c r="B125" s="42">
        <v>119</v>
      </c>
      <c r="C125" s="43"/>
      <c r="D125" s="44"/>
      <c r="E125" s="45"/>
      <c r="F125" s="46"/>
      <c r="G125" s="46"/>
      <c r="H125" s="47" t="s">
        <v>97</v>
      </c>
      <c r="I125" s="48" t="str">
        <f>IF(Paramètres!E$9="Mises avec indice de confiance (/10)","?","-")</f>
        <v>-</v>
      </c>
      <c r="J125" s="49" t="str">
        <f>IF(H125="?","",IF(Paramètres!E$9="Mises fixes",IF(Paramètres!E$12="Normal",Paramètres!E$6*0.05,IF(Paramètres!E$12="Agressif",Paramètres!E$6*0.1,Paramètres!E$6*0.025)),IF(Paramètres!E$9="Mises proportionnelles",IF(Paramètres!E$12="Normal",O124*0.05,IF(Paramètres!E$12="Agressif",O124*0.1,O124*0.025)),IF(Paramètres!E$9="Mises avec indice de confiance (/10)",IF(Paramètres!E$12="Normal",I125/100*Paramètres!E$6,IF(Paramètres!E$12="Prudent",I125/200*Paramètres!E$6,I125/50*Paramètres!E$6)),IF(Paramètres!E$12="Normal",'Suivi des paris'!O124*0.05/('Suivi des paris'!H125-1),IF(Paramètres!E$12="Prudent",'Suivi des paris'!O124*0.025/('Suivi des paris'!H125-1),'Suivi des paris'!O124*0.1/('Suivi des paris'!H125-1)))))))</f>
        <v/>
      </c>
      <c r="K125" s="50"/>
      <c r="L125" s="51" t="str">
        <f t="shared" si="3"/>
        <v/>
      </c>
      <c r="M125" s="17"/>
      <c r="N125" s="52" t="str">
        <f t="shared" si="4"/>
        <v>-</v>
      </c>
      <c r="O125" s="53">
        <f t="shared" si="5"/>
        <v>23.290000000000003</v>
      </c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</row>
    <row r="126" spans="1:26" s="37" customFormat="1">
      <c r="A126" s="35"/>
      <c r="B126" s="42">
        <v>120</v>
      </c>
      <c r="C126" s="43"/>
      <c r="D126" s="44"/>
      <c r="E126" s="45"/>
      <c r="F126" s="46"/>
      <c r="G126" s="46"/>
      <c r="H126" s="47" t="s">
        <v>97</v>
      </c>
      <c r="I126" s="48" t="str">
        <f>IF(Paramètres!E$9="Mises avec indice de confiance (/10)","?","-")</f>
        <v>-</v>
      </c>
      <c r="J126" s="49" t="str">
        <f>IF(H126="?","",IF(Paramètres!E$9="Mises fixes",IF(Paramètres!E$12="Normal",Paramètres!E$6*0.05,IF(Paramètres!E$12="Agressif",Paramètres!E$6*0.1,Paramètres!E$6*0.025)),IF(Paramètres!E$9="Mises proportionnelles",IF(Paramètres!E$12="Normal",O125*0.05,IF(Paramètres!E$12="Agressif",O125*0.1,O125*0.025)),IF(Paramètres!E$9="Mises avec indice de confiance (/10)",IF(Paramètres!E$12="Normal",I126/100*Paramètres!E$6,IF(Paramètres!E$12="Prudent",I126/200*Paramètres!E$6,I126/50*Paramètres!E$6)),IF(Paramètres!E$12="Normal",'Suivi des paris'!O125*0.05/('Suivi des paris'!H126-1),IF(Paramètres!E$12="Prudent",'Suivi des paris'!O125*0.025/('Suivi des paris'!H126-1),'Suivi des paris'!O125*0.1/('Suivi des paris'!H126-1)))))))</f>
        <v/>
      </c>
      <c r="K126" s="50"/>
      <c r="L126" s="51" t="str">
        <f t="shared" si="3"/>
        <v/>
      </c>
      <c r="M126" s="17"/>
      <c r="N126" s="52" t="str">
        <f t="shared" si="4"/>
        <v>-</v>
      </c>
      <c r="O126" s="53">
        <f t="shared" si="5"/>
        <v>23.290000000000003</v>
      </c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</row>
    <row r="127" spans="1:26" s="37" customFormat="1">
      <c r="A127" s="35"/>
      <c r="B127" s="42">
        <v>121</v>
      </c>
      <c r="C127" s="43"/>
      <c r="D127" s="44"/>
      <c r="E127" s="45"/>
      <c r="F127" s="46"/>
      <c r="G127" s="46"/>
      <c r="H127" s="47" t="s">
        <v>97</v>
      </c>
      <c r="I127" s="48" t="str">
        <f>IF(Paramètres!E$9="Mises avec indice de confiance (/10)","?","-")</f>
        <v>-</v>
      </c>
      <c r="J127" s="49" t="str">
        <f>IF(H127="?","",IF(Paramètres!E$9="Mises fixes",IF(Paramètres!E$12="Normal",Paramètres!E$6*0.05,IF(Paramètres!E$12="Agressif",Paramètres!E$6*0.1,Paramètres!E$6*0.025)),IF(Paramètres!E$9="Mises proportionnelles",IF(Paramètres!E$12="Normal",O126*0.05,IF(Paramètres!E$12="Agressif",O126*0.1,O126*0.025)),IF(Paramètres!E$9="Mises avec indice de confiance (/10)",IF(Paramètres!E$12="Normal",I127/100*Paramètres!E$6,IF(Paramètres!E$12="Prudent",I127/200*Paramètres!E$6,I127/50*Paramètres!E$6)),IF(Paramètres!E$12="Normal",'Suivi des paris'!O126*0.05/('Suivi des paris'!H127-1),IF(Paramètres!E$12="Prudent",'Suivi des paris'!O126*0.025/('Suivi des paris'!H127-1),'Suivi des paris'!O126*0.1/('Suivi des paris'!H127-1)))))))</f>
        <v/>
      </c>
      <c r="K127" s="50"/>
      <c r="L127" s="51" t="str">
        <f t="shared" si="3"/>
        <v/>
      </c>
      <c r="M127" s="17"/>
      <c r="N127" s="52" t="str">
        <f t="shared" si="4"/>
        <v>-</v>
      </c>
      <c r="O127" s="53">
        <f t="shared" si="5"/>
        <v>23.290000000000003</v>
      </c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</row>
    <row r="128" spans="1:26" s="37" customFormat="1">
      <c r="A128" s="35"/>
      <c r="B128" s="42">
        <v>122</v>
      </c>
      <c r="C128" s="43"/>
      <c r="D128" s="44"/>
      <c r="E128" s="45"/>
      <c r="F128" s="46"/>
      <c r="G128" s="46"/>
      <c r="H128" s="47" t="s">
        <v>97</v>
      </c>
      <c r="I128" s="48" t="str">
        <f>IF(Paramètres!E$9="Mises avec indice de confiance (/10)","?","-")</f>
        <v>-</v>
      </c>
      <c r="J128" s="49" t="str">
        <f>IF(H128="?","",IF(Paramètres!E$9="Mises fixes",IF(Paramètres!E$12="Normal",Paramètres!E$6*0.05,IF(Paramètres!E$12="Agressif",Paramètres!E$6*0.1,Paramètres!E$6*0.025)),IF(Paramètres!E$9="Mises proportionnelles",IF(Paramètres!E$12="Normal",O127*0.05,IF(Paramètres!E$12="Agressif",O127*0.1,O127*0.025)),IF(Paramètres!E$9="Mises avec indice de confiance (/10)",IF(Paramètres!E$12="Normal",I128/100*Paramètres!E$6,IF(Paramètres!E$12="Prudent",I128/200*Paramètres!E$6,I128/50*Paramètres!E$6)),IF(Paramètres!E$12="Normal",'Suivi des paris'!O127*0.05/('Suivi des paris'!H128-1),IF(Paramètres!E$12="Prudent",'Suivi des paris'!O127*0.025/('Suivi des paris'!H128-1),'Suivi des paris'!O127*0.1/('Suivi des paris'!H128-1)))))))</f>
        <v/>
      </c>
      <c r="K128" s="50"/>
      <c r="L128" s="51" t="str">
        <f t="shared" si="3"/>
        <v/>
      </c>
      <c r="M128" s="17"/>
      <c r="N128" s="52" t="str">
        <f t="shared" si="4"/>
        <v>-</v>
      </c>
      <c r="O128" s="53">
        <f t="shared" si="5"/>
        <v>23.290000000000003</v>
      </c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</row>
    <row r="129" spans="1:26" s="37" customFormat="1">
      <c r="A129" s="35"/>
      <c r="B129" s="42">
        <v>123</v>
      </c>
      <c r="C129" s="43"/>
      <c r="D129" s="44"/>
      <c r="E129" s="45"/>
      <c r="F129" s="46"/>
      <c r="G129" s="46"/>
      <c r="H129" s="47" t="s">
        <v>97</v>
      </c>
      <c r="I129" s="48" t="str">
        <f>IF(Paramètres!E$9="Mises avec indice de confiance (/10)","?","-")</f>
        <v>-</v>
      </c>
      <c r="J129" s="49" t="str">
        <f>IF(H129="?","",IF(Paramètres!E$9="Mises fixes",IF(Paramètres!E$12="Normal",Paramètres!E$6*0.05,IF(Paramètres!E$12="Agressif",Paramètres!E$6*0.1,Paramètres!E$6*0.025)),IF(Paramètres!E$9="Mises proportionnelles",IF(Paramètres!E$12="Normal",O128*0.05,IF(Paramètres!E$12="Agressif",O128*0.1,O128*0.025)),IF(Paramètres!E$9="Mises avec indice de confiance (/10)",IF(Paramètres!E$12="Normal",I129/100*Paramètres!E$6,IF(Paramètres!E$12="Prudent",I129/200*Paramètres!E$6,I129/50*Paramètres!E$6)),IF(Paramètres!E$12="Normal",'Suivi des paris'!O128*0.05/('Suivi des paris'!H129-1),IF(Paramètres!E$12="Prudent",'Suivi des paris'!O128*0.025/('Suivi des paris'!H129-1),'Suivi des paris'!O128*0.1/('Suivi des paris'!H129-1)))))))</f>
        <v/>
      </c>
      <c r="K129" s="50"/>
      <c r="L129" s="51" t="str">
        <f t="shared" si="3"/>
        <v/>
      </c>
      <c r="M129" s="17"/>
      <c r="N129" s="52" t="str">
        <f t="shared" si="4"/>
        <v>-</v>
      </c>
      <c r="O129" s="53">
        <f t="shared" si="5"/>
        <v>23.290000000000003</v>
      </c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</row>
    <row r="130" spans="1:26" s="37" customFormat="1">
      <c r="A130" s="35"/>
      <c r="B130" s="42">
        <v>124</v>
      </c>
      <c r="C130" s="43"/>
      <c r="D130" s="44"/>
      <c r="E130" s="45"/>
      <c r="F130" s="46"/>
      <c r="G130" s="46"/>
      <c r="H130" s="47" t="s">
        <v>97</v>
      </c>
      <c r="I130" s="48" t="str">
        <f>IF(Paramètres!E$9="Mises avec indice de confiance (/10)","?","-")</f>
        <v>-</v>
      </c>
      <c r="J130" s="49" t="str">
        <f>IF(H130="?","",IF(Paramètres!E$9="Mises fixes",IF(Paramètres!E$12="Normal",Paramètres!E$6*0.05,IF(Paramètres!E$12="Agressif",Paramètres!E$6*0.1,Paramètres!E$6*0.025)),IF(Paramètres!E$9="Mises proportionnelles",IF(Paramètres!E$12="Normal",O129*0.05,IF(Paramètres!E$12="Agressif",O129*0.1,O129*0.025)),IF(Paramètres!E$9="Mises avec indice de confiance (/10)",IF(Paramètres!E$12="Normal",I130/100*Paramètres!E$6,IF(Paramètres!E$12="Prudent",I130/200*Paramètres!E$6,I130/50*Paramètres!E$6)),IF(Paramètres!E$12="Normal",'Suivi des paris'!O129*0.05/('Suivi des paris'!H130-1),IF(Paramètres!E$12="Prudent",'Suivi des paris'!O129*0.025/('Suivi des paris'!H130-1),'Suivi des paris'!O129*0.1/('Suivi des paris'!H130-1)))))))</f>
        <v/>
      </c>
      <c r="K130" s="50"/>
      <c r="L130" s="51" t="str">
        <f t="shared" si="3"/>
        <v/>
      </c>
      <c r="M130" s="17"/>
      <c r="N130" s="52" t="str">
        <f t="shared" si="4"/>
        <v>-</v>
      </c>
      <c r="O130" s="53">
        <f t="shared" si="5"/>
        <v>23.290000000000003</v>
      </c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</row>
    <row r="131" spans="1:26" s="37" customFormat="1">
      <c r="A131" s="35"/>
      <c r="B131" s="42">
        <v>125</v>
      </c>
      <c r="C131" s="43"/>
      <c r="D131" s="44"/>
      <c r="E131" s="45"/>
      <c r="F131" s="46"/>
      <c r="G131" s="46"/>
      <c r="H131" s="47" t="s">
        <v>97</v>
      </c>
      <c r="I131" s="48" t="str">
        <f>IF(Paramètres!E$9="Mises avec indice de confiance (/10)","?","-")</f>
        <v>-</v>
      </c>
      <c r="J131" s="49" t="str">
        <f>IF(H131="?","",IF(Paramètres!E$9="Mises fixes",IF(Paramètres!E$12="Normal",Paramètres!E$6*0.05,IF(Paramètres!E$12="Agressif",Paramètres!E$6*0.1,Paramètres!E$6*0.025)),IF(Paramètres!E$9="Mises proportionnelles",IF(Paramètres!E$12="Normal",O130*0.05,IF(Paramètres!E$12="Agressif",O130*0.1,O130*0.025)),IF(Paramètres!E$9="Mises avec indice de confiance (/10)",IF(Paramètres!E$12="Normal",I131/100*Paramètres!E$6,IF(Paramètres!E$12="Prudent",I131/200*Paramètres!E$6,I131/50*Paramètres!E$6)),IF(Paramètres!E$12="Normal",'Suivi des paris'!O130*0.05/('Suivi des paris'!H131-1),IF(Paramètres!E$12="Prudent",'Suivi des paris'!O130*0.025/('Suivi des paris'!H131-1),'Suivi des paris'!O130*0.1/('Suivi des paris'!H131-1)))))))</f>
        <v/>
      </c>
      <c r="K131" s="50"/>
      <c r="L131" s="51" t="str">
        <f t="shared" si="3"/>
        <v/>
      </c>
      <c r="M131" s="17"/>
      <c r="N131" s="52" t="str">
        <f t="shared" si="4"/>
        <v>-</v>
      </c>
      <c r="O131" s="53">
        <f t="shared" si="5"/>
        <v>23.290000000000003</v>
      </c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</row>
    <row r="132" spans="1:26" s="37" customFormat="1">
      <c r="A132" s="35"/>
      <c r="B132" s="42">
        <v>126</v>
      </c>
      <c r="C132" s="43"/>
      <c r="D132" s="44"/>
      <c r="E132" s="45"/>
      <c r="F132" s="46"/>
      <c r="G132" s="46"/>
      <c r="H132" s="47" t="s">
        <v>97</v>
      </c>
      <c r="I132" s="48" t="str">
        <f>IF(Paramètres!E$9="Mises avec indice de confiance (/10)","?","-")</f>
        <v>-</v>
      </c>
      <c r="J132" s="49" t="str">
        <f>IF(H132="?","",IF(Paramètres!E$9="Mises fixes",IF(Paramètres!E$12="Normal",Paramètres!E$6*0.05,IF(Paramètres!E$12="Agressif",Paramètres!E$6*0.1,Paramètres!E$6*0.025)),IF(Paramètres!E$9="Mises proportionnelles",IF(Paramètres!E$12="Normal",O131*0.05,IF(Paramètres!E$12="Agressif",O131*0.1,O131*0.025)),IF(Paramètres!E$9="Mises avec indice de confiance (/10)",IF(Paramètres!E$12="Normal",I132/100*Paramètres!E$6,IF(Paramètres!E$12="Prudent",I132/200*Paramètres!E$6,I132/50*Paramètres!E$6)),IF(Paramètres!E$12="Normal",'Suivi des paris'!O131*0.05/('Suivi des paris'!H132-1),IF(Paramètres!E$12="Prudent",'Suivi des paris'!O131*0.025/('Suivi des paris'!H132-1),'Suivi des paris'!O131*0.1/('Suivi des paris'!H132-1)))))))</f>
        <v/>
      </c>
      <c r="K132" s="50"/>
      <c r="L132" s="51" t="str">
        <f t="shared" si="3"/>
        <v/>
      </c>
      <c r="M132" s="17"/>
      <c r="N132" s="52" t="str">
        <f t="shared" si="4"/>
        <v>-</v>
      </c>
      <c r="O132" s="53">
        <f t="shared" si="5"/>
        <v>23.290000000000003</v>
      </c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</row>
    <row r="133" spans="1:26" s="37" customFormat="1">
      <c r="A133" s="35"/>
      <c r="B133" s="42">
        <v>127</v>
      </c>
      <c r="C133" s="43"/>
      <c r="D133" s="44"/>
      <c r="E133" s="45"/>
      <c r="F133" s="46"/>
      <c r="G133" s="46"/>
      <c r="H133" s="47" t="s">
        <v>97</v>
      </c>
      <c r="I133" s="48" t="str">
        <f>IF(Paramètres!E$9="Mises avec indice de confiance (/10)","?","-")</f>
        <v>-</v>
      </c>
      <c r="J133" s="49" t="str">
        <f>IF(H133="?","",IF(Paramètres!E$9="Mises fixes",IF(Paramètres!E$12="Normal",Paramètres!E$6*0.05,IF(Paramètres!E$12="Agressif",Paramètres!E$6*0.1,Paramètres!E$6*0.025)),IF(Paramètres!E$9="Mises proportionnelles",IF(Paramètres!E$12="Normal",O132*0.05,IF(Paramètres!E$12="Agressif",O132*0.1,O132*0.025)),IF(Paramètres!E$9="Mises avec indice de confiance (/10)",IF(Paramètres!E$12="Normal",I133/100*Paramètres!E$6,IF(Paramètres!E$12="Prudent",I133/200*Paramètres!E$6,I133/50*Paramètres!E$6)),IF(Paramètres!E$12="Normal",'Suivi des paris'!O132*0.05/('Suivi des paris'!H133-1),IF(Paramètres!E$12="Prudent",'Suivi des paris'!O132*0.025/('Suivi des paris'!H133-1),'Suivi des paris'!O132*0.1/('Suivi des paris'!H133-1)))))))</f>
        <v/>
      </c>
      <c r="K133" s="50"/>
      <c r="L133" s="51" t="str">
        <f t="shared" si="3"/>
        <v/>
      </c>
      <c r="M133" s="17"/>
      <c r="N133" s="52" t="str">
        <f t="shared" si="4"/>
        <v>-</v>
      </c>
      <c r="O133" s="53">
        <f t="shared" si="5"/>
        <v>23.290000000000003</v>
      </c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</row>
    <row r="134" spans="1:26" s="37" customFormat="1">
      <c r="A134" s="35"/>
      <c r="B134" s="42">
        <v>128</v>
      </c>
      <c r="C134" s="43"/>
      <c r="D134" s="44"/>
      <c r="E134" s="45"/>
      <c r="F134" s="46"/>
      <c r="G134" s="46"/>
      <c r="H134" s="47" t="s">
        <v>97</v>
      </c>
      <c r="I134" s="48" t="str">
        <f>IF(Paramètres!E$9="Mises avec indice de confiance (/10)","?","-")</f>
        <v>-</v>
      </c>
      <c r="J134" s="49" t="str">
        <f>IF(H134="?","",IF(Paramètres!E$9="Mises fixes",IF(Paramètres!E$12="Normal",Paramètres!E$6*0.05,IF(Paramètres!E$12="Agressif",Paramètres!E$6*0.1,Paramètres!E$6*0.025)),IF(Paramètres!E$9="Mises proportionnelles",IF(Paramètres!E$12="Normal",O133*0.05,IF(Paramètres!E$12="Agressif",O133*0.1,O133*0.025)),IF(Paramètres!E$9="Mises avec indice de confiance (/10)",IF(Paramètres!E$12="Normal",I134/100*Paramètres!E$6,IF(Paramètres!E$12="Prudent",I134/200*Paramètres!E$6,I134/50*Paramètres!E$6)),IF(Paramètres!E$12="Normal",'Suivi des paris'!O133*0.05/('Suivi des paris'!H134-1),IF(Paramètres!E$12="Prudent",'Suivi des paris'!O133*0.025/('Suivi des paris'!H134-1),'Suivi des paris'!O133*0.1/('Suivi des paris'!H134-1)))))))</f>
        <v/>
      </c>
      <c r="K134" s="50"/>
      <c r="L134" s="51" t="str">
        <f t="shared" si="3"/>
        <v/>
      </c>
      <c r="M134" s="17"/>
      <c r="N134" s="52" t="str">
        <f t="shared" si="4"/>
        <v>-</v>
      </c>
      <c r="O134" s="53">
        <f t="shared" si="5"/>
        <v>23.290000000000003</v>
      </c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</row>
    <row r="135" spans="1:26" s="37" customFormat="1">
      <c r="A135" s="35"/>
      <c r="B135" s="42">
        <v>129</v>
      </c>
      <c r="C135" s="43"/>
      <c r="D135" s="44"/>
      <c r="E135" s="45"/>
      <c r="F135" s="46"/>
      <c r="G135" s="46"/>
      <c r="H135" s="47" t="s">
        <v>97</v>
      </c>
      <c r="I135" s="48" t="str">
        <f>IF(Paramètres!E$9="Mises avec indice de confiance (/10)","?","-")</f>
        <v>-</v>
      </c>
      <c r="J135" s="49" t="str">
        <f>IF(H135="?","",IF(Paramètres!E$9="Mises fixes",IF(Paramètres!E$12="Normal",Paramètres!E$6*0.05,IF(Paramètres!E$12="Agressif",Paramètres!E$6*0.1,Paramètres!E$6*0.025)),IF(Paramètres!E$9="Mises proportionnelles",IF(Paramètres!E$12="Normal",O134*0.05,IF(Paramètres!E$12="Agressif",O134*0.1,O134*0.025)),IF(Paramètres!E$9="Mises avec indice de confiance (/10)",IF(Paramètres!E$12="Normal",I135/100*Paramètres!E$6,IF(Paramètres!E$12="Prudent",I135/200*Paramètres!E$6,I135/50*Paramètres!E$6)),IF(Paramètres!E$12="Normal",'Suivi des paris'!O134*0.05/('Suivi des paris'!H135-1),IF(Paramètres!E$12="Prudent",'Suivi des paris'!O134*0.025/('Suivi des paris'!H135-1),'Suivi des paris'!O134*0.1/('Suivi des paris'!H135-1)))))))</f>
        <v/>
      </c>
      <c r="K135" s="50"/>
      <c r="L135" s="51" t="str">
        <f t="shared" ref="L135:L198" si="6">IF(K135&gt;0,IF(M135="",K135,""),"")</f>
        <v/>
      </c>
      <c r="M135" s="17"/>
      <c r="N135" s="52" t="str">
        <f t="shared" ref="N135:N198" si="7">IF(H135="?","-",IF(M135="Gagné",K135*H135-K135,IF(M135="Perdu",-K135,0)))</f>
        <v>-</v>
      </c>
      <c r="O135" s="53">
        <f t="shared" ref="O135:O198" si="8">IF(N135="-",O134,O134+N135)</f>
        <v>23.290000000000003</v>
      </c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</row>
    <row r="136" spans="1:26" s="37" customFormat="1">
      <c r="A136" s="35"/>
      <c r="B136" s="42">
        <v>130</v>
      </c>
      <c r="C136" s="43"/>
      <c r="D136" s="44"/>
      <c r="E136" s="45"/>
      <c r="F136" s="46"/>
      <c r="G136" s="46"/>
      <c r="H136" s="47" t="s">
        <v>97</v>
      </c>
      <c r="I136" s="48" t="str">
        <f>IF(Paramètres!E$9="Mises avec indice de confiance (/10)","?","-")</f>
        <v>-</v>
      </c>
      <c r="J136" s="49" t="str">
        <f>IF(H136="?","",IF(Paramètres!E$9="Mises fixes",IF(Paramètres!E$12="Normal",Paramètres!E$6*0.05,IF(Paramètres!E$12="Agressif",Paramètres!E$6*0.1,Paramètres!E$6*0.025)),IF(Paramètres!E$9="Mises proportionnelles",IF(Paramètres!E$12="Normal",O135*0.05,IF(Paramètres!E$12="Agressif",O135*0.1,O135*0.025)),IF(Paramètres!E$9="Mises avec indice de confiance (/10)",IF(Paramètres!E$12="Normal",I136/100*Paramètres!E$6,IF(Paramètres!E$12="Prudent",I136/200*Paramètres!E$6,I136/50*Paramètres!E$6)),IF(Paramètres!E$12="Normal",'Suivi des paris'!O135*0.05/('Suivi des paris'!H136-1),IF(Paramètres!E$12="Prudent",'Suivi des paris'!O135*0.025/('Suivi des paris'!H136-1),'Suivi des paris'!O135*0.1/('Suivi des paris'!H136-1)))))))</f>
        <v/>
      </c>
      <c r="K136" s="50"/>
      <c r="L136" s="51" t="str">
        <f t="shared" si="6"/>
        <v/>
      </c>
      <c r="M136" s="17"/>
      <c r="N136" s="52" t="str">
        <f t="shared" si="7"/>
        <v>-</v>
      </c>
      <c r="O136" s="53">
        <f t="shared" si="8"/>
        <v>23.290000000000003</v>
      </c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</row>
    <row r="137" spans="1:26" s="37" customFormat="1">
      <c r="A137" s="35"/>
      <c r="B137" s="42">
        <v>131</v>
      </c>
      <c r="C137" s="43"/>
      <c r="D137" s="44"/>
      <c r="E137" s="45"/>
      <c r="F137" s="46"/>
      <c r="G137" s="46"/>
      <c r="H137" s="47" t="s">
        <v>97</v>
      </c>
      <c r="I137" s="48" t="str">
        <f>IF(Paramètres!E$9="Mises avec indice de confiance (/10)","?","-")</f>
        <v>-</v>
      </c>
      <c r="J137" s="49" t="str">
        <f>IF(H137="?","",IF(Paramètres!E$9="Mises fixes",IF(Paramètres!E$12="Normal",Paramètres!E$6*0.05,IF(Paramètres!E$12="Agressif",Paramètres!E$6*0.1,Paramètres!E$6*0.025)),IF(Paramètres!E$9="Mises proportionnelles",IF(Paramètres!E$12="Normal",O136*0.05,IF(Paramètres!E$12="Agressif",O136*0.1,O136*0.025)),IF(Paramètres!E$9="Mises avec indice de confiance (/10)",IF(Paramètres!E$12="Normal",I137/100*Paramètres!E$6,IF(Paramètres!E$12="Prudent",I137/200*Paramètres!E$6,I137/50*Paramètres!E$6)),IF(Paramètres!E$12="Normal",'Suivi des paris'!O136*0.05/('Suivi des paris'!H137-1),IF(Paramètres!E$12="Prudent",'Suivi des paris'!O136*0.025/('Suivi des paris'!H137-1),'Suivi des paris'!O136*0.1/('Suivi des paris'!H137-1)))))))</f>
        <v/>
      </c>
      <c r="K137" s="50"/>
      <c r="L137" s="51" t="str">
        <f t="shared" si="6"/>
        <v/>
      </c>
      <c r="M137" s="17"/>
      <c r="N137" s="52" t="str">
        <f t="shared" si="7"/>
        <v>-</v>
      </c>
      <c r="O137" s="53">
        <f t="shared" si="8"/>
        <v>23.290000000000003</v>
      </c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</row>
    <row r="138" spans="1:26" s="37" customFormat="1">
      <c r="A138" s="35"/>
      <c r="B138" s="42">
        <v>132</v>
      </c>
      <c r="C138" s="43"/>
      <c r="D138" s="44"/>
      <c r="E138" s="45"/>
      <c r="F138" s="46"/>
      <c r="G138" s="46"/>
      <c r="H138" s="47" t="s">
        <v>97</v>
      </c>
      <c r="I138" s="48" t="str">
        <f>IF(Paramètres!E$9="Mises avec indice de confiance (/10)","?","-")</f>
        <v>-</v>
      </c>
      <c r="J138" s="49" t="str">
        <f>IF(H138="?","",IF(Paramètres!E$9="Mises fixes",IF(Paramètres!E$12="Normal",Paramètres!E$6*0.05,IF(Paramètres!E$12="Agressif",Paramètres!E$6*0.1,Paramètres!E$6*0.025)),IF(Paramètres!E$9="Mises proportionnelles",IF(Paramètres!E$12="Normal",O137*0.05,IF(Paramètres!E$12="Agressif",O137*0.1,O137*0.025)),IF(Paramètres!E$9="Mises avec indice de confiance (/10)",IF(Paramètres!E$12="Normal",I138/100*Paramètres!E$6,IF(Paramètres!E$12="Prudent",I138/200*Paramètres!E$6,I138/50*Paramètres!E$6)),IF(Paramètres!E$12="Normal",'Suivi des paris'!O137*0.05/('Suivi des paris'!H138-1),IF(Paramètres!E$12="Prudent",'Suivi des paris'!O137*0.025/('Suivi des paris'!H138-1),'Suivi des paris'!O137*0.1/('Suivi des paris'!H138-1)))))))</f>
        <v/>
      </c>
      <c r="K138" s="50"/>
      <c r="L138" s="51" t="str">
        <f t="shared" si="6"/>
        <v/>
      </c>
      <c r="M138" s="17"/>
      <c r="N138" s="52" t="str">
        <f t="shared" si="7"/>
        <v>-</v>
      </c>
      <c r="O138" s="53">
        <f t="shared" si="8"/>
        <v>23.290000000000003</v>
      </c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</row>
    <row r="139" spans="1:26" s="37" customFormat="1">
      <c r="A139" s="35"/>
      <c r="B139" s="42">
        <v>133</v>
      </c>
      <c r="C139" s="43"/>
      <c r="D139" s="44"/>
      <c r="E139" s="45"/>
      <c r="F139" s="46"/>
      <c r="G139" s="46"/>
      <c r="H139" s="47" t="s">
        <v>97</v>
      </c>
      <c r="I139" s="48" t="str">
        <f>IF(Paramètres!E$9="Mises avec indice de confiance (/10)","?","-")</f>
        <v>-</v>
      </c>
      <c r="J139" s="49" t="str">
        <f>IF(H139="?","",IF(Paramètres!E$9="Mises fixes",IF(Paramètres!E$12="Normal",Paramètres!E$6*0.05,IF(Paramètres!E$12="Agressif",Paramètres!E$6*0.1,Paramètres!E$6*0.025)),IF(Paramètres!E$9="Mises proportionnelles",IF(Paramètres!E$12="Normal",O138*0.05,IF(Paramètres!E$12="Agressif",O138*0.1,O138*0.025)),IF(Paramètres!E$9="Mises avec indice de confiance (/10)",IF(Paramètres!E$12="Normal",I139/100*Paramètres!E$6,IF(Paramètres!E$12="Prudent",I139/200*Paramètres!E$6,I139/50*Paramètres!E$6)),IF(Paramètres!E$12="Normal",'Suivi des paris'!O138*0.05/('Suivi des paris'!H139-1),IF(Paramètres!E$12="Prudent",'Suivi des paris'!O138*0.025/('Suivi des paris'!H139-1),'Suivi des paris'!O138*0.1/('Suivi des paris'!H139-1)))))))</f>
        <v/>
      </c>
      <c r="K139" s="50"/>
      <c r="L139" s="51" t="str">
        <f t="shared" si="6"/>
        <v/>
      </c>
      <c r="M139" s="17"/>
      <c r="N139" s="52" t="str">
        <f t="shared" si="7"/>
        <v>-</v>
      </c>
      <c r="O139" s="53">
        <f t="shared" si="8"/>
        <v>23.290000000000003</v>
      </c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</row>
    <row r="140" spans="1:26" s="37" customFormat="1">
      <c r="A140" s="35"/>
      <c r="B140" s="42">
        <v>134</v>
      </c>
      <c r="C140" s="43"/>
      <c r="D140" s="44"/>
      <c r="E140" s="45"/>
      <c r="F140" s="46"/>
      <c r="G140" s="46"/>
      <c r="H140" s="47" t="s">
        <v>97</v>
      </c>
      <c r="I140" s="48" t="str">
        <f>IF(Paramètres!E$9="Mises avec indice de confiance (/10)","?","-")</f>
        <v>-</v>
      </c>
      <c r="J140" s="49" t="str">
        <f>IF(H140="?","",IF(Paramètres!E$9="Mises fixes",IF(Paramètres!E$12="Normal",Paramètres!E$6*0.05,IF(Paramètres!E$12="Agressif",Paramètres!E$6*0.1,Paramètres!E$6*0.025)),IF(Paramètres!E$9="Mises proportionnelles",IF(Paramètres!E$12="Normal",O139*0.05,IF(Paramètres!E$12="Agressif",O139*0.1,O139*0.025)),IF(Paramètres!E$9="Mises avec indice de confiance (/10)",IF(Paramètres!E$12="Normal",I140/100*Paramètres!E$6,IF(Paramètres!E$12="Prudent",I140/200*Paramètres!E$6,I140/50*Paramètres!E$6)),IF(Paramètres!E$12="Normal",'Suivi des paris'!O139*0.05/('Suivi des paris'!H140-1),IF(Paramètres!E$12="Prudent",'Suivi des paris'!O139*0.025/('Suivi des paris'!H140-1),'Suivi des paris'!O139*0.1/('Suivi des paris'!H140-1)))))))</f>
        <v/>
      </c>
      <c r="K140" s="50"/>
      <c r="L140" s="51" t="str">
        <f t="shared" si="6"/>
        <v/>
      </c>
      <c r="M140" s="17"/>
      <c r="N140" s="52" t="str">
        <f t="shared" si="7"/>
        <v>-</v>
      </c>
      <c r="O140" s="53">
        <f t="shared" si="8"/>
        <v>23.290000000000003</v>
      </c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</row>
    <row r="141" spans="1:26" s="37" customFormat="1">
      <c r="A141" s="35"/>
      <c r="B141" s="42">
        <v>135</v>
      </c>
      <c r="C141" s="43"/>
      <c r="D141" s="44"/>
      <c r="E141" s="45"/>
      <c r="F141" s="46"/>
      <c r="G141" s="46"/>
      <c r="H141" s="47" t="s">
        <v>97</v>
      </c>
      <c r="I141" s="48" t="str">
        <f>IF(Paramètres!E$9="Mises avec indice de confiance (/10)","?","-")</f>
        <v>-</v>
      </c>
      <c r="J141" s="49" t="str">
        <f>IF(H141="?","",IF(Paramètres!E$9="Mises fixes",IF(Paramètres!E$12="Normal",Paramètres!E$6*0.05,IF(Paramètres!E$12="Agressif",Paramètres!E$6*0.1,Paramètres!E$6*0.025)),IF(Paramètres!E$9="Mises proportionnelles",IF(Paramètres!E$12="Normal",O140*0.05,IF(Paramètres!E$12="Agressif",O140*0.1,O140*0.025)),IF(Paramètres!E$9="Mises avec indice de confiance (/10)",IF(Paramètres!E$12="Normal",I141/100*Paramètres!E$6,IF(Paramètres!E$12="Prudent",I141/200*Paramètres!E$6,I141/50*Paramètres!E$6)),IF(Paramètres!E$12="Normal",'Suivi des paris'!O140*0.05/('Suivi des paris'!H141-1),IF(Paramètres!E$12="Prudent",'Suivi des paris'!O140*0.025/('Suivi des paris'!H141-1),'Suivi des paris'!O140*0.1/('Suivi des paris'!H141-1)))))))</f>
        <v/>
      </c>
      <c r="K141" s="50"/>
      <c r="L141" s="51" t="str">
        <f t="shared" si="6"/>
        <v/>
      </c>
      <c r="M141" s="17"/>
      <c r="N141" s="52" t="str">
        <f t="shared" si="7"/>
        <v>-</v>
      </c>
      <c r="O141" s="53">
        <f t="shared" si="8"/>
        <v>23.290000000000003</v>
      </c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</row>
    <row r="142" spans="1:26" s="37" customFormat="1">
      <c r="A142" s="35"/>
      <c r="B142" s="42">
        <v>136</v>
      </c>
      <c r="C142" s="43"/>
      <c r="D142" s="44"/>
      <c r="E142" s="45"/>
      <c r="F142" s="46"/>
      <c r="G142" s="46"/>
      <c r="H142" s="47" t="s">
        <v>97</v>
      </c>
      <c r="I142" s="48" t="str">
        <f>IF(Paramètres!E$9="Mises avec indice de confiance (/10)","?","-")</f>
        <v>-</v>
      </c>
      <c r="J142" s="49" t="str">
        <f>IF(H142="?","",IF(Paramètres!E$9="Mises fixes",IF(Paramètres!E$12="Normal",Paramètres!E$6*0.05,IF(Paramètres!E$12="Agressif",Paramètres!E$6*0.1,Paramètres!E$6*0.025)),IF(Paramètres!E$9="Mises proportionnelles",IF(Paramètres!E$12="Normal",O141*0.05,IF(Paramètres!E$12="Agressif",O141*0.1,O141*0.025)),IF(Paramètres!E$9="Mises avec indice de confiance (/10)",IF(Paramètres!E$12="Normal",I142/100*Paramètres!E$6,IF(Paramètres!E$12="Prudent",I142/200*Paramètres!E$6,I142/50*Paramètres!E$6)),IF(Paramètres!E$12="Normal",'Suivi des paris'!O141*0.05/('Suivi des paris'!H142-1),IF(Paramètres!E$12="Prudent",'Suivi des paris'!O141*0.025/('Suivi des paris'!H142-1),'Suivi des paris'!O141*0.1/('Suivi des paris'!H142-1)))))))</f>
        <v/>
      </c>
      <c r="K142" s="50"/>
      <c r="L142" s="51" t="str">
        <f t="shared" si="6"/>
        <v/>
      </c>
      <c r="M142" s="17"/>
      <c r="N142" s="52" t="str">
        <f t="shared" si="7"/>
        <v>-</v>
      </c>
      <c r="O142" s="53">
        <f t="shared" si="8"/>
        <v>23.290000000000003</v>
      </c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</row>
    <row r="143" spans="1:26" s="37" customFormat="1">
      <c r="A143" s="35"/>
      <c r="B143" s="42">
        <v>137</v>
      </c>
      <c r="C143" s="43"/>
      <c r="D143" s="44"/>
      <c r="E143" s="45"/>
      <c r="F143" s="46"/>
      <c r="G143" s="46"/>
      <c r="H143" s="47" t="s">
        <v>97</v>
      </c>
      <c r="I143" s="48" t="str">
        <f>IF(Paramètres!E$9="Mises avec indice de confiance (/10)","?","-")</f>
        <v>-</v>
      </c>
      <c r="J143" s="49" t="str">
        <f>IF(H143="?","",IF(Paramètres!E$9="Mises fixes",IF(Paramètres!E$12="Normal",Paramètres!E$6*0.05,IF(Paramètres!E$12="Agressif",Paramètres!E$6*0.1,Paramètres!E$6*0.025)),IF(Paramètres!E$9="Mises proportionnelles",IF(Paramètres!E$12="Normal",O142*0.05,IF(Paramètres!E$12="Agressif",O142*0.1,O142*0.025)),IF(Paramètres!E$9="Mises avec indice de confiance (/10)",IF(Paramètres!E$12="Normal",I143/100*Paramètres!E$6,IF(Paramètres!E$12="Prudent",I143/200*Paramètres!E$6,I143/50*Paramètres!E$6)),IF(Paramètres!E$12="Normal",'Suivi des paris'!O142*0.05/('Suivi des paris'!H143-1),IF(Paramètres!E$12="Prudent",'Suivi des paris'!O142*0.025/('Suivi des paris'!H143-1),'Suivi des paris'!O142*0.1/('Suivi des paris'!H143-1)))))))</f>
        <v/>
      </c>
      <c r="K143" s="50"/>
      <c r="L143" s="51" t="str">
        <f t="shared" si="6"/>
        <v/>
      </c>
      <c r="M143" s="17"/>
      <c r="N143" s="52" t="str">
        <f t="shared" si="7"/>
        <v>-</v>
      </c>
      <c r="O143" s="53">
        <f t="shared" si="8"/>
        <v>23.290000000000003</v>
      </c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</row>
    <row r="144" spans="1:26" s="37" customFormat="1">
      <c r="A144" s="35"/>
      <c r="B144" s="42">
        <v>138</v>
      </c>
      <c r="C144" s="43"/>
      <c r="D144" s="44"/>
      <c r="E144" s="45"/>
      <c r="F144" s="46"/>
      <c r="G144" s="46"/>
      <c r="H144" s="47" t="s">
        <v>97</v>
      </c>
      <c r="I144" s="48" t="str">
        <f>IF(Paramètres!E$9="Mises avec indice de confiance (/10)","?","-")</f>
        <v>-</v>
      </c>
      <c r="J144" s="49" t="str">
        <f>IF(H144="?","",IF(Paramètres!E$9="Mises fixes",IF(Paramètres!E$12="Normal",Paramètres!E$6*0.05,IF(Paramètres!E$12="Agressif",Paramètres!E$6*0.1,Paramètres!E$6*0.025)),IF(Paramètres!E$9="Mises proportionnelles",IF(Paramètres!E$12="Normal",O143*0.05,IF(Paramètres!E$12="Agressif",O143*0.1,O143*0.025)),IF(Paramètres!E$9="Mises avec indice de confiance (/10)",IF(Paramètres!E$12="Normal",I144/100*Paramètres!E$6,IF(Paramètres!E$12="Prudent",I144/200*Paramètres!E$6,I144/50*Paramètres!E$6)),IF(Paramètres!E$12="Normal",'Suivi des paris'!O143*0.05/('Suivi des paris'!H144-1),IF(Paramètres!E$12="Prudent",'Suivi des paris'!O143*0.025/('Suivi des paris'!H144-1),'Suivi des paris'!O143*0.1/('Suivi des paris'!H144-1)))))))</f>
        <v/>
      </c>
      <c r="K144" s="50"/>
      <c r="L144" s="51" t="str">
        <f t="shared" si="6"/>
        <v/>
      </c>
      <c r="M144" s="17"/>
      <c r="N144" s="52" t="str">
        <f t="shared" si="7"/>
        <v>-</v>
      </c>
      <c r="O144" s="53">
        <f t="shared" si="8"/>
        <v>23.290000000000003</v>
      </c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</row>
    <row r="145" spans="1:26" s="37" customFormat="1">
      <c r="A145" s="35"/>
      <c r="B145" s="42">
        <v>139</v>
      </c>
      <c r="C145" s="43"/>
      <c r="D145" s="44"/>
      <c r="E145" s="45"/>
      <c r="F145" s="46"/>
      <c r="G145" s="46"/>
      <c r="H145" s="47" t="s">
        <v>97</v>
      </c>
      <c r="I145" s="48" t="str">
        <f>IF(Paramètres!E$9="Mises avec indice de confiance (/10)","?","-")</f>
        <v>-</v>
      </c>
      <c r="J145" s="49" t="str">
        <f>IF(H145="?","",IF(Paramètres!E$9="Mises fixes",IF(Paramètres!E$12="Normal",Paramètres!E$6*0.05,IF(Paramètres!E$12="Agressif",Paramètres!E$6*0.1,Paramètres!E$6*0.025)),IF(Paramètres!E$9="Mises proportionnelles",IF(Paramètres!E$12="Normal",O144*0.05,IF(Paramètres!E$12="Agressif",O144*0.1,O144*0.025)),IF(Paramètres!E$9="Mises avec indice de confiance (/10)",IF(Paramètres!E$12="Normal",I145/100*Paramètres!E$6,IF(Paramètres!E$12="Prudent",I145/200*Paramètres!E$6,I145/50*Paramètres!E$6)),IF(Paramètres!E$12="Normal",'Suivi des paris'!O144*0.05/('Suivi des paris'!H145-1),IF(Paramètres!E$12="Prudent",'Suivi des paris'!O144*0.025/('Suivi des paris'!H145-1),'Suivi des paris'!O144*0.1/('Suivi des paris'!H145-1)))))))</f>
        <v/>
      </c>
      <c r="K145" s="50"/>
      <c r="L145" s="51" t="str">
        <f t="shared" si="6"/>
        <v/>
      </c>
      <c r="M145" s="17"/>
      <c r="N145" s="52" t="str">
        <f t="shared" si="7"/>
        <v>-</v>
      </c>
      <c r="O145" s="53">
        <f t="shared" si="8"/>
        <v>23.290000000000003</v>
      </c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</row>
    <row r="146" spans="1:26" s="37" customFormat="1">
      <c r="A146" s="35"/>
      <c r="B146" s="42">
        <v>140</v>
      </c>
      <c r="C146" s="43"/>
      <c r="D146" s="44"/>
      <c r="E146" s="45"/>
      <c r="F146" s="46"/>
      <c r="G146" s="46"/>
      <c r="H146" s="47" t="s">
        <v>97</v>
      </c>
      <c r="I146" s="48" t="str">
        <f>IF(Paramètres!E$9="Mises avec indice de confiance (/10)","?","-")</f>
        <v>-</v>
      </c>
      <c r="J146" s="49" t="str">
        <f>IF(H146="?","",IF(Paramètres!E$9="Mises fixes",IF(Paramètres!E$12="Normal",Paramètres!E$6*0.05,IF(Paramètres!E$12="Agressif",Paramètres!E$6*0.1,Paramètres!E$6*0.025)),IF(Paramètres!E$9="Mises proportionnelles",IF(Paramètres!E$12="Normal",O145*0.05,IF(Paramètres!E$12="Agressif",O145*0.1,O145*0.025)),IF(Paramètres!E$9="Mises avec indice de confiance (/10)",IF(Paramètres!E$12="Normal",I146/100*Paramètres!E$6,IF(Paramètres!E$12="Prudent",I146/200*Paramètres!E$6,I146/50*Paramètres!E$6)),IF(Paramètres!E$12="Normal",'Suivi des paris'!O145*0.05/('Suivi des paris'!H146-1),IF(Paramètres!E$12="Prudent",'Suivi des paris'!O145*0.025/('Suivi des paris'!H146-1),'Suivi des paris'!O145*0.1/('Suivi des paris'!H146-1)))))))</f>
        <v/>
      </c>
      <c r="K146" s="50"/>
      <c r="L146" s="51" t="str">
        <f t="shared" si="6"/>
        <v/>
      </c>
      <c r="M146" s="17"/>
      <c r="N146" s="52" t="str">
        <f t="shared" si="7"/>
        <v>-</v>
      </c>
      <c r="O146" s="53">
        <f t="shared" si="8"/>
        <v>23.290000000000003</v>
      </c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</row>
    <row r="147" spans="1:26" s="37" customFormat="1">
      <c r="A147" s="35"/>
      <c r="B147" s="42">
        <v>141</v>
      </c>
      <c r="C147" s="43"/>
      <c r="D147" s="44"/>
      <c r="E147" s="45"/>
      <c r="F147" s="46"/>
      <c r="G147" s="46"/>
      <c r="H147" s="47" t="s">
        <v>97</v>
      </c>
      <c r="I147" s="48" t="str">
        <f>IF(Paramètres!E$9="Mises avec indice de confiance (/10)","?","-")</f>
        <v>-</v>
      </c>
      <c r="J147" s="49" t="str">
        <f>IF(H147="?","",IF(Paramètres!E$9="Mises fixes",IF(Paramètres!E$12="Normal",Paramètres!E$6*0.05,IF(Paramètres!E$12="Agressif",Paramètres!E$6*0.1,Paramètres!E$6*0.025)),IF(Paramètres!E$9="Mises proportionnelles",IF(Paramètres!E$12="Normal",O146*0.05,IF(Paramètres!E$12="Agressif",O146*0.1,O146*0.025)),IF(Paramètres!E$9="Mises avec indice de confiance (/10)",IF(Paramètres!E$12="Normal",I147/100*Paramètres!E$6,IF(Paramètres!E$12="Prudent",I147/200*Paramètres!E$6,I147/50*Paramètres!E$6)),IF(Paramètres!E$12="Normal",'Suivi des paris'!O146*0.05/('Suivi des paris'!H147-1),IF(Paramètres!E$12="Prudent",'Suivi des paris'!O146*0.025/('Suivi des paris'!H147-1),'Suivi des paris'!O146*0.1/('Suivi des paris'!H147-1)))))))</f>
        <v/>
      </c>
      <c r="K147" s="50"/>
      <c r="L147" s="51" t="str">
        <f t="shared" si="6"/>
        <v/>
      </c>
      <c r="M147" s="17"/>
      <c r="N147" s="52" t="str">
        <f t="shared" si="7"/>
        <v>-</v>
      </c>
      <c r="O147" s="53">
        <f t="shared" si="8"/>
        <v>23.290000000000003</v>
      </c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</row>
    <row r="148" spans="1:26">
      <c r="A148" s="1"/>
      <c r="B148" s="42">
        <v>142</v>
      </c>
      <c r="C148" s="43"/>
      <c r="D148" s="44"/>
      <c r="E148" s="45"/>
      <c r="F148" s="46"/>
      <c r="G148" s="46"/>
      <c r="H148" s="47" t="s">
        <v>97</v>
      </c>
      <c r="I148" s="48" t="str">
        <f>IF(Paramètres!E$9="Mises avec indice de confiance (/10)","?","-")</f>
        <v>-</v>
      </c>
      <c r="J148" s="49" t="str">
        <f>IF(H148="?","",IF(Paramètres!E$9="Mises fixes",IF(Paramètres!E$12="Normal",Paramètres!E$6*0.05,IF(Paramètres!E$12="Agressif",Paramètres!E$6*0.1,Paramètres!E$6*0.025)),IF(Paramètres!E$9="Mises proportionnelles",IF(Paramètres!E$12="Normal",O147*0.05,IF(Paramètres!E$12="Agressif",O147*0.1,O147*0.025)),IF(Paramètres!E$9="Mises avec indice de confiance (/10)",IF(Paramètres!E$12="Normal",I148/100*Paramètres!E$6,IF(Paramètres!E$12="Prudent",I148/200*Paramètres!E$6,I148/50*Paramètres!E$6)),IF(Paramètres!E$12="Normal",'Suivi des paris'!O147*0.05/('Suivi des paris'!H148-1),IF(Paramètres!E$12="Prudent",'Suivi des paris'!O147*0.025/('Suivi des paris'!H148-1),'Suivi des paris'!O147*0.1/('Suivi des paris'!H148-1)))))))</f>
        <v/>
      </c>
      <c r="K148" s="50"/>
      <c r="L148" s="51" t="str">
        <f t="shared" si="6"/>
        <v/>
      </c>
      <c r="M148" s="17"/>
      <c r="N148" s="52" t="str">
        <f t="shared" si="7"/>
        <v>-</v>
      </c>
      <c r="O148" s="53">
        <f t="shared" si="8"/>
        <v>23.290000000000003</v>
      </c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>
      <c r="A149" s="1"/>
      <c r="B149" s="42">
        <v>143</v>
      </c>
      <c r="C149" s="43"/>
      <c r="D149" s="44"/>
      <c r="E149" s="45"/>
      <c r="F149" s="46"/>
      <c r="G149" s="46"/>
      <c r="H149" s="47" t="s">
        <v>97</v>
      </c>
      <c r="I149" s="48" t="str">
        <f>IF(Paramètres!E$9="Mises avec indice de confiance (/10)","?","-")</f>
        <v>-</v>
      </c>
      <c r="J149" s="49" t="str">
        <f>IF(H149="?","",IF(Paramètres!E$9="Mises fixes",IF(Paramètres!E$12="Normal",Paramètres!E$6*0.05,IF(Paramètres!E$12="Agressif",Paramètres!E$6*0.1,Paramètres!E$6*0.025)),IF(Paramètres!E$9="Mises proportionnelles",IF(Paramètres!E$12="Normal",O148*0.05,IF(Paramètres!E$12="Agressif",O148*0.1,O148*0.025)),IF(Paramètres!E$9="Mises avec indice de confiance (/10)",IF(Paramètres!E$12="Normal",I149/100*Paramètres!E$6,IF(Paramètres!E$12="Prudent",I149/200*Paramètres!E$6,I149/50*Paramètres!E$6)),IF(Paramètres!E$12="Normal",'Suivi des paris'!O148*0.05/('Suivi des paris'!H149-1),IF(Paramètres!E$12="Prudent",'Suivi des paris'!O148*0.025/('Suivi des paris'!H149-1),'Suivi des paris'!O148*0.1/('Suivi des paris'!H149-1)))))))</f>
        <v/>
      </c>
      <c r="K149" s="50"/>
      <c r="L149" s="51" t="str">
        <f t="shared" si="6"/>
        <v/>
      </c>
      <c r="M149" s="17"/>
      <c r="N149" s="52" t="str">
        <f t="shared" si="7"/>
        <v>-</v>
      </c>
      <c r="O149" s="53">
        <f t="shared" si="8"/>
        <v>23.290000000000003</v>
      </c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>
      <c r="A150" s="1"/>
      <c r="B150" s="42">
        <v>144</v>
      </c>
      <c r="C150" s="43"/>
      <c r="D150" s="44"/>
      <c r="E150" s="45"/>
      <c r="F150" s="46"/>
      <c r="G150" s="46"/>
      <c r="H150" s="47" t="s">
        <v>97</v>
      </c>
      <c r="I150" s="48" t="str">
        <f>IF(Paramètres!E$9="Mises avec indice de confiance (/10)","?","-")</f>
        <v>-</v>
      </c>
      <c r="J150" s="49" t="str">
        <f>IF(H150="?","",IF(Paramètres!E$9="Mises fixes",IF(Paramètres!E$12="Normal",Paramètres!E$6*0.05,IF(Paramètres!E$12="Agressif",Paramètres!E$6*0.1,Paramètres!E$6*0.025)),IF(Paramètres!E$9="Mises proportionnelles",IF(Paramètres!E$12="Normal",O149*0.05,IF(Paramètres!E$12="Agressif",O149*0.1,O149*0.025)),IF(Paramètres!E$9="Mises avec indice de confiance (/10)",IF(Paramètres!E$12="Normal",I150/100*Paramètres!E$6,IF(Paramètres!E$12="Prudent",I150/200*Paramètres!E$6,I150/50*Paramètres!E$6)),IF(Paramètres!E$12="Normal",'Suivi des paris'!O149*0.05/('Suivi des paris'!H150-1),IF(Paramètres!E$12="Prudent",'Suivi des paris'!O149*0.025/('Suivi des paris'!H150-1),'Suivi des paris'!O149*0.1/('Suivi des paris'!H150-1)))))))</f>
        <v/>
      </c>
      <c r="K150" s="50"/>
      <c r="L150" s="51" t="str">
        <f t="shared" si="6"/>
        <v/>
      </c>
      <c r="M150" s="17"/>
      <c r="N150" s="52" t="str">
        <f t="shared" si="7"/>
        <v>-</v>
      </c>
      <c r="O150" s="53">
        <f t="shared" si="8"/>
        <v>23.290000000000003</v>
      </c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>
      <c r="A151" s="1"/>
      <c r="B151" s="42">
        <v>145</v>
      </c>
      <c r="C151" s="43"/>
      <c r="D151" s="44"/>
      <c r="E151" s="45"/>
      <c r="F151" s="46"/>
      <c r="G151" s="46"/>
      <c r="H151" s="47" t="s">
        <v>97</v>
      </c>
      <c r="I151" s="48" t="str">
        <f>IF(Paramètres!E$9="Mises avec indice de confiance (/10)","?","-")</f>
        <v>-</v>
      </c>
      <c r="J151" s="49" t="str">
        <f>IF(H151="?","",IF(Paramètres!E$9="Mises fixes",IF(Paramètres!E$12="Normal",Paramètres!E$6*0.05,IF(Paramètres!E$12="Agressif",Paramètres!E$6*0.1,Paramètres!E$6*0.025)),IF(Paramètres!E$9="Mises proportionnelles",IF(Paramètres!E$12="Normal",O150*0.05,IF(Paramètres!E$12="Agressif",O150*0.1,O150*0.025)),IF(Paramètres!E$9="Mises avec indice de confiance (/10)",IF(Paramètres!E$12="Normal",I151/100*Paramètres!E$6,IF(Paramètres!E$12="Prudent",I151/200*Paramètres!E$6,I151/50*Paramètres!E$6)),IF(Paramètres!E$12="Normal",'Suivi des paris'!O150*0.05/('Suivi des paris'!H151-1),IF(Paramètres!E$12="Prudent",'Suivi des paris'!O150*0.025/('Suivi des paris'!H151-1),'Suivi des paris'!O150*0.1/('Suivi des paris'!H151-1)))))))</f>
        <v/>
      </c>
      <c r="K151" s="50"/>
      <c r="L151" s="51" t="str">
        <f t="shared" si="6"/>
        <v/>
      </c>
      <c r="M151" s="17"/>
      <c r="N151" s="52" t="str">
        <f t="shared" si="7"/>
        <v>-</v>
      </c>
      <c r="O151" s="53">
        <f t="shared" si="8"/>
        <v>23.290000000000003</v>
      </c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>
      <c r="A152" s="1"/>
      <c r="B152" s="42">
        <v>146</v>
      </c>
      <c r="C152" s="43"/>
      <c r="D152" s="44"/>
      <c r="E152" s="45"/>
      <c r="F152" s="46"/>
      <c r="G152" s="46"/>
      <c r="H152" s="47" t="s">
        <v>97</v>
      </c>
      <c r="I152" s="48" t="str">
        <f>IF(Paramètres!E$9="Mises avec indice de confiance (/10)","?","-")</f>
        <v>-</v>
      </c>
      <c r="J152" s="49" t="str">
        <f>IF(H152="?","",IF(Paramètres!E$9="Mises fixes",IF(Paramètres!E$12="Normal",Paramètres!E$6*0.05,IF(Paramètres!E$12="Agressif",Paramètres!E$6*0.1,Paramètres!E$6*0.025)),IF(Paramètres!E$9="Mises proportionnelles",IF(Paramètres!E$12="Normal",O151*0.05,IF(Paramètres!E$12="Agressif",O151*0.1,O151*0.025)),IF(Paramètres!E$9="Mises avec indice de confiance (/10)",IF(Paramètres!E$12="Normal",I152/100*Paramètres!E$6,IF(Paramètres!E$12="Prudent",I152/200*Paramètres!E$6,I152/50*Paramètres!E$6)),IF(Paramètres!E$12="Normal",'Suivi des paris'!O151*0.05/('Suivi des paris'!H152-1),IF(Paramètres!E$12="Prudent",'Suivi des paris'!O151*0.025/('Suivi des paris'!H152-1),'Suivi des paris'!O151*0.1/('Suivi des paris'!H152-1)))))))</f>
        <v/>
      </c>
      <c r="K152" s="50"/>
      <c r="L152" s="51" t="str">
        <f t="shared" si="6"/>
        <v/>
      </c>
      <c r="M152" s="17"/>
      <c r="N152" s="52" t="str">
        <f t="shared" si="7"/>
        <v>-</v>
      </c>
      <c r="O152" s="53">
        <f t="shared" si="8"/>
        <v>23.290000000000003</v>
      </c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>
      <c r="A153" s="1"/>
      <c r="B153" s="42">
        <v>147</v>
      </c>
      <c r="C153" s="43"/>
      <c r="D153" s="44"/>
      <c r="E153" s="45"/>
      <c r="F153" s="46"/>
      <c r="G153" s="46"/>
      <c r="H153" s="47" t="s">
        <v>97</v>
      </c>
      <c r="I153" s="48" t="str">
        <f>IF(Paramètres!E$9="Mises avec indice de confiance (/10)","?","-")</f>
        <v>-</v>
      </c>
      <c r="J153" s="49" t="str">
        <f>IF(H153="?","",IF(Paramètres!E$9="Mises fixes",IF(Paramètres!E$12="Normal",Paramètres!E$6*0.05,IF(Paramètres!E$12="Agressif",Paramètres!E$6*0.1,Paramètres!E$6*0.025)),IF(Paramètres!E$9="Mises proportionnelles",IF(Paramètres!E$12="Normal",O152*0.05,IF(Paramètres!E$12="Agressif",O152*0.1,O152*0.025)),IF(Paramètres!E$9="Mises avec indice de confiance (/10)",IF(Paramètres!E$12="Normal",I153/100*Paramètres!E$6,IF(Paramètres!E$12="Prudent",I153/200*Paramètres!E$6,I153/50*Paramètres!E$6)),IF(Paramètres!E$12="Normal",'Suivi des paris'!O152*0.05/('Suivi des paris'!H153-1),IF(Paramètres!E$12="Prudent",'Suivi des paris'!O152*0.025/('Suivi des paris'!H153-1),'Suivi des paris'!O152*0.1/('Suivi des paris'!H153-1)))))))</f>
        <v/>
      </c>
      <c r="K153" s="50"/>
      <c r="L153" s="51" t="str">
        <f t="shared" si="6"/>
        <v/>
      </c>
      <c r="M153" s="17"/>
      <c r="N153" s="52" t="str">
        <f t="shared" si="7"/>
        <v>-</v>
      </c>
      <c r="O153" s="53">
        <f t="shared" si="8"/>
        <v>23.290000000000003</v>
      </c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>
      <c r="A154" s="1"/>
      <c r="B154" s="42">
        <v>148</v>
      </c>
      <c r="C154" s="43"/>
      <c r="D154" s="44"/>
      <c r="E154" s="45"/>
      <c r="F154" s="46"/>
      <c r="G154" s="46"/>
      <c r="H154" s="47" t="s">
        <v>97</v>
      </c>
      <c r="I154" s="48" t="str">
        <f>IF(Paramètres!E$9="Mises avec indice de confiance (/10)","?","-")</f>
        <v>-</v>
      </c>
      <c r="J154" s="49" t="str">
        <f>IF(H154="?","",IF(Paramètres!E$9="Mises fixes",IF(Paramètres!E$12="Normal",Paramètres!E$6*0.05,IF(Paramètres!E$12="Agressif",Paramètres!E$6*0.1,Paramètres!E$6*0.025)),IF(Paramètres!E$9="Mises proportionnelles",IF(Paramètres!E$12="Normal",O153*0.05,IF(Paramètres!E$12="Agressif",O153*0.1,O153*0.025)),IF(Paramètres!E$9="Mises avec indice de confiance (/10)",IF(Paramètres!E$12="Normal",I154/100*Paramètres!E$6,IF(Paramètres!E$12="Prudent",I154/200*Paramètres!E$6,I154/50*Paramètres!E$6)),IF(Paramètres!E$12="Normal",'Suivi des paris'!O153*0.05/('Suivi des paris'!H154-1),IF(Paramètres!E$12="Prudent",'Suivi des paris'!O153*0.025/('Suivi des paris'!H154-1),'Suivi des paris'!O153*0.1/('Suivi des paris'!H154-1)))))))</f>
        <v/>
      </c>
      <c r="K154" s="50"/>
      <c r="L154" s="51" t="str">
        <f t="shared" si="6"/>
        <v/>
      </c>
      <c r="M154" s="17"/>
      <c r="N154" s="52" t="str">
        <f t="shared" si="7"/>
        <v>-</v>
      </c>
      <c r="O154" s="53">
        <f t="shared" si="8"/>
        <v>23.290000000000003</v>
      </c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>
      <c r="A155" s="1"/>
      <c r="B155" s="42">
        <v>149</v>
      </c>
      <c r="C155" s="43"/>
      <c r="D155" s="44"/>
      <c r="E155" s="45"/>
      <c r="F155" s="46"/>
      <c r="G155" s="46"/>
      <c r="H155" s="47" t="s">
        <v>97</v>
      </c>
      <c r="I155" s="48" t="str">
        <f>IF(Paramètres!E$9="Mises avec indice de confiance (/10)","?","-")</f>
        <v>-</v>
      </c>
      <c r="J155" s="49" t="str">
        <f>IF(H155="?","",IF(Paramètres!E$9="Mises fixes",IF(Paramètres!E$12="Normal",Paramètres!E$6*0.05,IF(Paramètres!E$12="Agressif",Paramètres!E$6*0.1,Paramètres!E$6*0.025)),IF(Paramètres!E$9="Mises proportionnelles",IF(Paramètres!E$12="Normal",O154*0.05,IF(Paramètres!E$12="Agressif",O154*0.1,O154*0.025)),IF(Paramètres!E$9="Mises avec indice de confiance (/10)",IF(Paramètres!E$12="Normal",I155/100*Paramètres!E$6,IF(Paramètres!E$12="Prudent",I155/200*Paramètres!E$6,I155/50*Paramètres!E$6)),IF(Paramètres!E$12="Normal",'Suivi des paris'!O154*0.05/('Suivi des paris'!H155-1),IF(Paramètres!E$12="Prudent",'Suivi des paris'!O154*0.025/('Suivi des paris'!H155-1),'Suivi des paris'!O154*0.1/('Suivi des paris'!H155-1)))))))</f>
        <v/>
      </c>
      <c r="K155" s="50"/>
      <c r="L155" s="51" t="str">
        <f t="shared" si="6"/>
        <v/>
      </c>
      <c r="M155" s="17"/>
      <c r="N155" s="52" t="str">
        <f t="shared" si="7"/>
        <v>-</v>
      </c>
      <c r="O155" s="53">
        <f t="shared" si="8"/>
        <v>23.290000000000003</v>
      </c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>
      <c r="A156" s="1"/>
      <c r="B156" s="42">
        <v>150</v>
      </c>
      <c r="C156" s="43"/>
      <c r="D156" s="44"/>
      <c r="E156" s="45"/>
      <c r="F156" s="46"/>
      <c r="G156" s="46"/>
      <c r="H156" s="47" t="s">
        <v>97</v>
      </c>
      <c r="I156" s="48" t="str">
        <f>IF(Paramètres!E$9="Mises avec indice de confiance (/10)","?","-")</f>
        <v>-</v>
      </c>
      <c r="J156" s="49" t="str">
        <f>IF(H156="?","",IF(Paramètres!E$9="Mises fixes",IF(Paramètres!E$12="Normal",Paramètres!E$6*0.05,IF(Paramètres!E$12="Agressif",Paramètres!E$6*0.1,Paramètres!E$6*0.025)),IF(Paramètres!E$9="Mises proportionnelles",IF(Paramètres!E$12="Normal",O155*0.05,IF(Paramètres!E$12="Agressif",O155*0.1,O155*0.025)),IF(Paramètres!E$9="Mises avec indice de confiance (/10)",IF(Paramètres!E$12="Normal",I156/100*Paramètres!E$6,IF(Paramètres!E$12="Prudent",I156/200*Paramètres!E$6,I156/50*Paramètres!E$6)),IF(Paramètres!E$12="Normal",'Suivi des paris'!O155*0.05/('Suivi des paris'!H156-1),IF(Paramètres!E$12="Prudent",'Suivi des paris'!O155*0.025/('Suivi des paris'!H156-1),'Suivi des paris'!O155*0.1/('Suivi des paris'!H156-1)))))))</f>
        <v/>
      </c>
      <c r="K156" s="50"/>
      <c r="L156" s="51" t="str">
        <f t="shared" si="6"/>
        <v/>
      </c>
      <c r="M156" s="17"/>
      <c r="N156" s="52" t="str">
        <f t="shared" si="7"/>
        <v>-</v>
      </c>
      <c r="O156" s="53">
        <f t="shared" si="8"/>
        <v>23.290000000000003</v>
      </c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>
      <c r="A157" s="1"/>
      <c r="B157" s="42">
        <v>151</v>
      </c>
      <c r="C157" s="43"/>
      <c r="D157" s="44"/>
      <c r="E157" s="45"/>
      <c r="F157" s="46"/>
      <c r="G157" s="46"/>
      <c r="H157" s="47" t="s">
        <v>97</v>
      </c>
      <c r="I157" s="48" t="str">
        <f>IF(Paramètres!E$9="Mises avec indice de confiance (/10)","?","-")</f>
        <v>-</v>
      </c>
      <c r="J157" s="49" t="str">
        <f>IF(H157="?","",IF(Paramètres!E$9="Mises fixes",IF(Paramètres!E$12="Normal",Paramètres!E$6*0.05,IF(Paramètres!E$12="Agressif",Paramètres!E$6*0.1,Paramètres!E$6*0.025)),IF(Paramètres!E$9="Mises proportionnelles",IF(Paramètres!E$12="Normal",O156*0.05,IF(Paramètres!E$12="Agressif",O156*0.1,O156*0.025)),IF(Paramètres!E$9="Mises avec indice de confiance (/10)",IF(Paramètres!E$12="Normal",I157/100*Paramètres!E$6,IF(Paramètres!E$12="Prudent",I157/200*Paramètres!E$6,I157/50*Paramètres!E$6)),IF(Paramètres!E$12="Normal",'Suivi des paris'!O156*0.05/('Suivi des paris'!H157-1),IF(Paramètres!E$12="Prudent",'Suivi des paris'!O156*0.025/('Suivi des paris'!H157-1),'Suivi des paris'!O156*0.1/('Suivi des paris'!H157-1)))))))</f>
        <v/>
      </c>
      <c r="K157" s="50"/>
      <c r="L157" s="51" t="str">
        <f t="shared" si="6"/>
        <v/>
      </c>
      <c r="M157" s="17"/>
      <c r="N157" s="52" t="str">
        <f t="shared" si="7"/>
        <v>-</v>
      </c>
      <c r="O157" s="53">
        <f t="shared" si="8"/>
        <v>23.290000000000003</v>
      </c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>
      <c r="A158" s="1"/>
      <c r="B158" s="42">
        <v>152</v>
      </c>
      <c r="C158" s="43"/>
      <c r="D158" s="44"/>
      <c r="E158" s="45"/>
      <c r="F158" s="46"/>
      <c r="G158" s="46"/>
      <c r="H158" s="47" t="s">
        <v>97</v>
      </c>
      <c r="I158" s="48" t="str">
        <f>IF(Paramètres!E$9="Mises avec indice de confiance (/10)","?","-")</f>
        <v>-</v>
      </c>
      <c r="J158" s="49" t="str">
        <f>IF(H158="?","",IF(Paramètres!E$9="Mises fixes",IF(Paramètres!E$12="Normal",Paramètres!E$6*0.05,IF(Paramètres!E$12="Agressif",Paramètres!E$6*0.1,Paramètres!E$6*0.025)),IF(Paramètres!E$9="Mises proportionnelles",IF(Paramètres!E$12="Normal",O157*0.05,IF(Paramètres!E$12="Agressif",O157*0.1,O157*0.025)),IF(Paramètres!E$9="Mises avec indice de confiance (/10)",IF(Paramètres!E$12="Normal",I158/100*Paramètres!E$6,IF(Paramètres!E$12="Prudent",I158/200*Paramètres!E$6,I158/50*Paramètres!E$6)),IF(Paramètres!E$12="Normal",'Suivi des paris'!O157*0.05/('Suivi des paris'!H158-1),IF(Paramètres!E$12="Prudent",'Suivi des paris'!O157*0.025/('Suivi des paris'!H158-1),'Suivi des paris'!O157*0.1/('Suivi des paris'!H158-1)))))))</f>
        <v/>
      </c>
      <c r="K158" s="50"/>
      <c r="L158" s="51" t="str">
        <f t="shared" si="6"/>
        <v/>
      </c>
      <c r="M158" s="17"/>
      <c r="N158" s="52" t="str">
        <f t="shared" si="7"/>
        <v>-</v>
      </c>
      <c r="O158" s="53">
        <f t="shared" si="8"/>
        <v>23.290000000000003</v>
      </c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>
      <c r="A159" s="1"/>
      <c r="B159" s="42">
        <v>153</v>
      </c>
      <c r="C159" s="43"/>
      <c r="D159" s="44"/>
      <c r="E159" s="45"/>
      <c r="F159" s="46"/>
      <c r="G159" s="46"/>
      <c r="H159" s="47" t="s">
        <v>97</v>
      </c>
      <c r="I159" s="48" t="str">
        <f>IF(Paramètres!E$9="Mises avec indice de confiance (/10)","?","-")</f>
        <v>-</v>
      </c>
      <c r="J159" s="49" t="str">
        <f>IF(H159="?","",IF(Paramètres!E$9="Mises fixes",IF(Paramètres!E$12="Normal",Paramètres!E$6*0.05,IF(Paramètres!E$12="Agressif",Paramètres!E$6*0.1,Paramètres!E$6*0.025)),IF(Paramètres!E$9="Mises proportionnelles",IF(Paramètres!E$12="Normal",O158*0.05,IF(Paramètres!E$12="Agressif",O158*0.1,O158*0.025)),IF(Paramètres!E$9="Mises avec indice de confiance (/10)",IF(Paramètres!E$12="Normal",I159/100*Paramètres!E$6,IF(Paramètres!E$12="Prudent",I159/200*Paramètres!E$6,I159/50*Paramètres!E$6)),IF(Paramètres!E$12="Normal",'Suivi des paris'!O158*0.05/('Suivi des paris'!H159-1),IF(Paramètres!E$12="Prudent",'Suivi des paris'!O158*0.025/('Suivi des paris'!H159-1),'Suivi des paris'!O158*0.1/('Suivi des paris'!H159-1)))))))</f>
        <v/>
      </c>
      <c r="K159" s="50"/>
      <c r="L159" s="51" t="str">
        <f t="shared" si="6"/>
        <v/>
      </c>
      <c r="M159" s="17"/>
      <c r="N159" s="52" t="str">
        <f t="shared" si="7"/>
        <v>-</v>
      </c>
      <c r="O159" s="53">
        <f t="shared" si="8"/>
        <v>23.290000000000003</v>
      </c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>
      <c r="A160" s="1"/>
      <c r="B160" s="42">
        <v>154</v>
      </c>
      <c r="C160" s="43"/>
      <c r="D160" s="44"/>
      <c r="E160" s="45"/>
      <c r="F160" s="46"/>
      <c r="G160" s="46"/>
      <c r="H160" s="47" t="s">
        <v>97</v>
      </c>
      <c r="I160" s="48" t="str">
        <f>IF(Paramètres!E$9="Mises avec indice de confiance (/10)","?","-")</f>
        <v>-</v>
      </c>
      <c r="J160" s="49" t="str">
        <f>IF(H160="?","",IF(Paramètres!E$9="Mises fixes",IF(Paramètres!E$12="Normal",Paramètres!E$6*0.05,IF(Paramètres!E$12="Agressif",Paramètres!E$6*0.1,Paramètres!E$6*0.025)),IF(Paramètres!E$9="Mises proportionnelles",IF(Paramètres!E$12="Normal",O159*0.05,IF(Paramètres!E$12="Agressif",O159*0.1,O159*0.025)),IF(Paramètres!E$9="Mises avec indice de confiance (/10)",IF(Paramètres!E$12="Normal",I160/100*Paramètres!E$6,IF(Paramètres!E$12="Prudent",I160/200*Paramètres!E$6,I160/50*Paramètres!E$6)),IF(Paramètres!E$12="Normal",'Suivi des paris'!O159*0.05/('Suivi des paris'!H160-1),IF(Paramètres!E$12="Prudent",'Suivi des paris'!O159*0.025/('Suivi des paris'!H160-1),'Suivi des paris'!O159*0.1/('Suivi des paris'!H160-1)))))))</f>
        <v/>
      </c>
      <c r="K160" s="50"/>
      <c r="L160" s="51" t="str">
        <f t="shared" si="6"/>
        <v/>
      </c>
      <c r="M160" s="17"/>
      <c r="N160" s="52" t="str">
        <f t="shared" si="7"/>
        <v>-</v>
      </c>
      <c r="O160" s="53">
        <f t="shared" si="8"/>
        <v>23.290000000000003</v>
      </c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>
      <c r="A161" s="1"/>
      <c r="B161" s="42">
        <v>155</v>
      </c>
      <c r="C161" s="43"/>
      <c r="D161" s="44"/>
      <c r="E161" s="45"/>
      <c r="F161" s="46"/>
      <c r="G161" s="46"/>
      <c r="H161" s="47" t="s">
        <v>97</v>
      </c>
      <c r="I161" s="48" t="str">
        <f>IF(Paramètres!E$9="Mises avec indice de confiance (/10)","?","-")</f>
        <v>-</v>
      </c>
      <c r="J161" s="49" t="str">
        <f>IF(H161="?","",IF(Paramètres!E$9="Mises fixes",IF(Paramètres!E$12="Normal",Paramètres!E$6*0.05,IF(Paramètres!E$12="Agressif",Paramètres!E$6*0.1,Paramètres!E$6*0.025)),IF(Paramètres!E$9="Mises proportionnelles",IF(Paramètres!E$12="Normal",O160*0.05,IF(Paramètres!E$12="Agressif",O160*0.1,O160*0.025)),IF(Paramètres!E$9="Mises avec indice de confiance (/10)",IF(Paramètres!E$12="Normal",I161/100*Paramètres!E$6,IF(Paramètres!E$12="Prudent",I161/200*Paramètres!E$6,I161/50*Paramètres!E$6)),IF(Paramètres!E$12="Normal",'Suivi des paris'!O160*0.05/('Suivi des paris'!H161-1),IF(Paramètres!E$12="Prudent",'Suivi des paris'!O160*0.025/('Suivi des paris'!H161-1),'Suivi des paris'!O160*0.1/('Suivi des paris'!H161-1)))))))</f>
        <v/>
      </c>
      <c r="K161" s="50"/>
      <c r="L161" s="51" t="str">
        <f t="shared" si="6"/>
        <v/>
      </c>
      <c r="M161" s="17"/>
      <c r="N161" s="52" t="str">
        <f t="shared" si="7"/>
        <v>-</v>
      </c>
      <c r="O161" s="53">
        <f t="shared" si="8"/>
        <v>23.290000000000003</v>
      </c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>
      <c r="A162" s="1"/>
      <c r="B162" s="42">
        <v>156</v>
      </c>
      <c r="C162" s="43"/>
      <c r="D162" s="44"/>
      <c r="E162" s="45"/>
      <c r="F162" s="46"/>
      <c r="G162" s="46"/>
      <c r="H162" s="47" t="s">
        <v>97</v>
      </c>
      <c r="I162" s="48" t="str">
        <f>IF(Paramètres!E$9="Mises avec indice de confiance (/10)","?","-")</f>
        <v>-</v>
      </c>
      <c r="J162" s="49" t="str">
        <f>IF(H162="?","",IF(Paramètres!E$9="Mises fixes",IF(Paramètres!E$12="Normal",Paramètres!E$6*0.05,IF(Paramètres!E$12="Agressif",Paramètres!E$6*0.1,Paramètres!E$6*0.025)),IF(Paramètres!E$9="Mises proportionnelles",IF(Paramètres!E$12="Normal",O161*0.05,IF(Paramètres!E$12="Agressif",O161*0.1,O161*0.025)),IF(Paramètres!E$9="Mises avec indice de confiance (/10)",IF(Paramètres!E$12="Normal",I162/100*Paramètres!E$6,IF(Paramètres!E$12="Prudent",I162/200*Paramètres!E$6,I162/50*Paramètres!E$6)),IF(Paramètres!E$12="Normal",'Suivi des paris'!O161*0.05/('Suivi des paris'!H162-1),IF(Paramètres!E$12="Prudent",'Suivi des paris'!O161*0.025/('Suivi des paris'!H162-1),'Suivi des paris'!O161*0.1/('Suivi des paris'!H162-1)))))))</f>
        <v/>
      </c>
      <c r="K162" s="50"/>
      <c r="L162" s="51" t="str">
        <f t="shared" si="6"/>
        <v/>
      </c>
      <c r="M162" s="17"/>
      <c r="N162" s="52" t="str">
        <f t="shared" si="7"/>
        <v>-</v>
      </c>
      <c r="O162" s="53">
        <f t="shared" si="8"/>
        <v>23.290000000000003</v>
      </c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>
      <c r="A163" s="1"/>
      <c r="B163" s="42">
        <v>157</v>
      </c>
      <c r="C163" s="43"/>
      <c r="D163" s="44"/>
      <c r="E163" s="45"/>
      <c r="F163" s="46"/>
      <c r="G163" s="46"/>
      <c r="H163" s="47" t="s">
        <v>97</v>
      </c>
      <c r="I163" s="48" t="str">
        <f>IF(Paramètres!E$9="Mises avec indice de confiance (/10)","?","-")</f>
        <v>-</v>
      </c>
      <c r="J163" s="49" t="str">
        <f>IF(H163="?","",IF(Paramètres!E$9="Mises fixes",IF(Paramètres!E$12="Normal",Paramètres!E$6*0.05,IF(Paramètres!E$12="Agressif",Paramètres!E$6*0.1,Paramètres!E$6*0.025)),IF(Paramètres!E$9="Mises proportionnelles",IF(Paramètres!E$12="Normal",O162*0.05,IF(Paramètres!E$12="Agressif",O162*0.1,O162*0.025)),IF(Paramètres!E$9="Mises avec indice de confiance (/10)",IF(Paramètres!E$12="Normal",I163/100*Paramètres!E$6,IF(Paramètres!E$12="Prudent",I163/200*Paramètres!E$6,I163/50*Paramètres!E$6)),IF(Paramètres!E$12="Normal",'Suivi des paris'!O162*0.05/('Suivi des paris'!H163-1),IF(Paramètres!E$12="Prudent",'Suivi des paris'!O162*0.025/('Suivi des paris'!H163-1),'Suivi des paris'!O162*0.1/('Suivi des paris'!H163-1)))))))</f>
        <v/>
      </c>
      <c r="K163" s="50"/>
      <c r="L163" s="51" t="str">
        <f t="shared" si="6"/>
        <v/>
      </c>
      <c r="M163" s="17"/>
      <c r="N163" s="52" t="str">
        <f t="shared" si="7"/>
        <v>-</v>
      </c>
      <c r="O163" s="53">
        <f t="shared" si="8"/>
        <v>23.290000000000003</v>
      </c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>
      <c r="A164" s="1"/>
      <c r="B164" s="42">
        <v>158</v>
      </c>
      <c r="C164" s="43"/>
      <c r="D164" s="44"/>
      <c r="E164" s="45"/>
      <c r="F164" s="46"/>
      <c r="G164" s="46"/>
      <c r="H164" s="47" t="s">
        <v>97</v>
      </c>
      <c r="I164" s="48" t="str">
        <f>IF(Paramètres!E$9="Mises avec indice de confiance (/10)","?","-")</f>
        <v>-</v>
      </c>
      <c r="J164" s="49" t="str">
        <f>IF(H164="?","",IF(Paramètres!E$9="Mises fixes",IF(Paramètres!E$12="Normal",Paramètres!E$6*0.05,IF(Paramètres!E$12="Agressif",Paramètres!E$6*0.1,Paramètres!E$6*0.025)),IF(Paramètres!E$9="Mises proportionnelles",IF(Paramètres!E$12="Normal",O163*0.05,IF(Paramètres!E$12="Agressif",O163*0.1,O163*0.025)),IF(Paramètres!E$9="Mises avec indice de confiance (/10)",IF(Paramètres!E$12="Normal",I164/100*Paramètres!E$6,IF(Paramètres!E$12="Prudent",I164/200*Paramètres!E$6,I164/50*Paramètres!E$6)),IF(Paramètres!E$12="Normal",'Suivi des paris'!O163*0.05/('Suivi des paris'!H164-1),IF(Paramètres!E$12="Prudent",'Suivi des paris'!O163*0.025/('Suivi des paris'!H164-1),'Suivi des paris'!O163*0.1/('Suivi des paris'!H164-1)))))))</f>
        <v/>
      </c>
      <c r="K164" s="50"/>
      <c r="L164" s="51" t="str">
        <f t="shared" si="6"/>
        <v/>
      </c>
      <c r="M164" s="17"/>
      <c r="N164" s="52" t="str">
        <f t="shared" si="7"/>
        <v>-</v>
      </c>
      <c r="O164" s="53">
        <f t="shared" si="8"/>
        <v>23.290000000000003</v>
      </c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>
      <c r="A165" s="1"/>
      <c r="B165" s="42">
        <v>159</v>
      </c>
      <c r="C165" s="43"/>
      <c r="D165" s="44"/>
      <c r="E165" s="45"/>
      <c r="F165" s="46"/>
      <c r="G165" s="46"/>
      <c r="H165" s="47" t="s">
        <v>97</v>
      </c>
      <c r="I165" s="48" t="str">
        <f>IF(Paramètres!E$9="Mises avec indice de confiance (/10)","?","-")</f>
        <v>-</v>
      </c>
      <c r="J165" s="49" t="str">
        <f>IF(H165="?","",IF(Paramètres!E$9="Mises fixes",IF(Paramètres!E$12="Normal",Paramètres!E$6*0.05,IF(Paramètres!E$12="Agressif",Paramètres!E$6*0.1,Paramètres!E$6*0.025)),IF(Paramètres!E$9="Mises proportionnelles",IF(Paramètres!E$12="Normal",O164*0.05,IF(Paramètres!E$12="Agressif",O164*0.1,O164*0.025)),IF(Paramètres!E$9="Mises avec indice de confiance (/10)",IF(Paramètres!E$12="Normal",I165/100*Paramètres!E$6,IF(Paramètres!E$12="Prudent",I165/200*Paramètres!E$6,I165/50*Paramètres!E$6)),IF(Paramètres!E$12="Normal",'Suivi des paris'!O164*0.05/('Suivi des paris'!H165-1),IF(Paramètres!E$12="Prudent",'Suivi des paris'!O164*0.025/('Suivi des paris'!H165-1),'Suivi des paris'!O164*0.1/('Suivi des paris'!H165-1)))))))</f>
        <v/>
      </c>
      <c r="K165" s="50"/>
      <c r="L165" s="51" t="str">
        <f t="shared" si="6"/>
        <v/>
      </c>
      <c r="M165" s="17"/>
      <c r="N165" s="52" t="str">
        <f t="shared" si="7"/>
        <v>-</v>
      </c>
      <c r="O165" s="53">
        <f t="shared" si="8"/>
        <v>23.290000000000003</v>
      </c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>
      <c r="A166" s="1"/>
      <c r="B166" s="42">
        <v>160</v>
      </c>
      <c r="C166" s="43"/>
      <c r="D166" s="44"/>
      <c r="E166" s="45"/>
      <c r="F166" s="46"/>
      <c r="G166" s="46"/>
      <c r="H166" s="47" t="s">
        <v>97</v>
      </c>
      <c r="I166" s="48" t="str">
        <f>IF(Paramètres!E$9="Mises avec indice de confiance (/10)","?","-")</f>
        <v>-</v>
      </c>
      <c r="J166" s="49" t="str">
        <f>IF(H166="?","",IF(Paramètres!E$9="Mises fixes",IF(Paramètres!E$12="Normal",Paramètres!E$6*0.05,IF(Paramètres!E$12="Agressif",Paramètres!E$6*0.1,Paramètres!E$6*0.025)),IF(Paramètres!E$9="Mises proportionnelles",IF(Paramètres!E$12="Normal",O165*0.05,IF(Paramètres!E$12="Agressif",O165*0.1,O165*0.025)),IF(Paramètres!E$9="Mises avec indice de confiance (/10)",IF(Paramètres!E$12="Normal",I166/100*Paramètres!E$6,IF(Paramètres!E$12="Prudent",I166/200*Paramètres!E$6,I166/50*Paramètres!E$6)),IF(Paramètres!E$12="Normal",'Suivi des paris'!O165*0.05/('Suivi des paris'!H166-1),IF(Paramètres!E$12="Prudent",'Suivi des paris'!O165*0.025/('Suivi des paris'!H166-1),'Suivi des paris'!O165*0.1/('Suivi des paris'!H166-1)))))))</f>
        <v/>
      </c>
      <c r="K166" s="50"/>
      <c r="L166" s="51" t="str">
        <f t="shared" si="6"/>
        <v/>
      </c>
      <c r="M166" s="17"/>
      <c r="N166" s="52" t="str">
        <f t="shared" si="7"/>
        <v>-</v>
      </c>
      <c r="O166" s="53">
        <f t="shared" si="8"/>
        <v>23.290000000000003</v>
      </c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>
      <c r="A167" s="1"/>
      <c r="B167" s="42">
        <v>161</v>
      </c>
      <c r="C167" s="43"/>
      <c r="D167" s="44"/>
      <c r="E167" s="45"/>
      <c r="F167" s="46"/>
      <c r="G167" s="46"/>
      <c r="H167" s="47" t="s">
        <v>97</v>
      </c>
      <c r="I167" s="48" t="str">
        <f>IF(Paramètres!E$9="Mises avec indice de confiance (/10)","?","-")</f>
        <v>-</v>
      </c>
      <c r="J167" s="49" t="str">
        <f>IF(H167="?","",IF(Paramètres!E$9="Mises fixes",IF(Paramètres!E$12="Normal",Paramètres!E$6*0.05,IF(Paramètres!E$12="Agressif",Paramètres!E$6*0.1,Paramètres!E$6*0.025)),IF(Paramètres!E$9="Mises proportionnelles",IF(Paramètres!E$12="Normal",O166*0.05,IF(Paramètres!E$12="Agressif",O166*0.1,O166*0.025)),IF(Paramètres!E$9="Mises avec indice de confiance (/10)",IF(Paramètres!E$12="Normal",I167/100*Paramètres!E$6,IF(Paramètres!E$12="Prudent",I167/200*Paramètres!E$6,I167/50*Paramètres!E$6)),IF(Paramètres!E$12="Normal",'Suivi des paris'!O166*0.05/('Suivi des paris'!H167-1),IF(Paramètres!E$12="Prudent",'Suivi des paris'!O166*0.025/('Suivi des paris'!H167-1),'Suivi des paris'!O166*0.1/('Suivi des paris'!H167-1)))))))</f>
        <v/>
      </c>
      <c r="K167" s="50"/>
      <c r="L167" s="51" t="str">
        <f t="shared" si="6"/>
        <v/>
      </c>
      <c r="M167" s="17"/>
      <c r="N167" s="52" t="str">
        <f t="shared" si="7"/>
        <v>-</v>
      </c>
      <c r="O167" s="53">
        <f t="shared" si="8"/>
        <v>23.290000000000003</v>
      </c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>
      <c r="A168" s="1"/>
      <c r="B168" s="42">
        <v>162</v>
      </c>
      <c r="C168" s="43"/>
      <c r="D168" s="44"/>
      <c r="E168" s="45"/>
      <c r="F168" s="46"/>
      <c r="G168" s="46"/>
      <c r="H168" s="47" t="s">
        <v>97</v>
      </c>
      <c r="I168" s="48" t="str">
        <f>IF(Paramètres!E$9="Mises avec indice de confiance (/10)","?","-")</f>
        <v>-</v>
      </c>
      <c r="J168" s="49" t="str">
        <f>IF(H168="?","",IF(Paramètres!E$9="Mises fixes",IF(Paramètres!E$12="Normal",Paramètres!E$6*0.05,IF(Paramètres!E$12="Agressif",Paramètres!E$6*0.1,Paramètres!E$6*0.025)),IF(Paramètres!E$9="Mises proportionnelles",IF(Paramètres!E$12="Normal",O167*0.05,IF(Paramètres!E$12="Agressif",O167*0.1,O167*0.025)),IF(Paramètres!E$9="Mises avec indice de confiance (/10)",IF(Paramètres!E$12="Normal",I168/100*Paramètres!E$6,IF(Paramètres!E$12="Prudent",I168/200*Paramètres!E$6,I168/50*Paramètres!E$6)),IF(Paramètres!E$12="Normal",'Suivi des paris'!O167*0.05/('Suivi des paris'!H168-1),IF(Paramètres!E$12="Prudent",'Suivi des paris'!O167*0.025/('Suivi des paris'!H168-1),'Suivi des paris'!O167*0.1/('Suivi des paris'!H168-1)))))))</f>
        <v/>
      </c>
      <c r="K168" s="50"/>
      <c r="L168" s="51" t="str">
        <f t="shared" si="6"/>
        <v/>
      </c>
      <c r="M168" s="17"/>
      <c r="N168" s="52" t="str">
        <f t="shared" si="7"/>
        <v>-</v>
      </c>
      <c r="O168" s="53">
        <f t="shared" si="8"/>
        <v>23.290000000000003</v>
      </c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>
      <c r="A169" s="1"/>
      <c r="B169" s="42">
        <v>163</v>
      </c>
      <c r="C169" s="43"/>
      <c r="D169" s="44"/>
      <c r="E169" s="45"/>
      <c r="F169" s="46"/>
      <c r="G169" s="46"/>
      <c r="H169" s="47" t="s">
        <v>97</v>
      </c>
      <c r="I169" s="48" t="str">
        <f>IF(Paramètres!E$9="Mises avec indice de confiance (/10)","?","-")</f>
        <v>-</v>
      </c>
      <c r="J169" s="49" t="str">
        <f>IF(H169="?","",IF(Paramètres!E$9="Mises fixes",IF(Paramètres!E$12="Normal",Paramètres!E$6*0.05,IF(Paramètres!E$12="Agressif",Paramètres!E$6*0.1,Paramètres!E$6*0.025)),IF(Paramètres!E$9="Mises proportionnelles",IF(Paramètres!E$12="Normal",O168*0.05,IF(Paramètres!E$12="Agressif",O168*0.1,O168*0.025)),IF(Paramètres!E$9="Mises avec indice de confiance (/10)",IF(Paramètres!E$12="Normal",I169/100*Paramètres!E$6,IF(Paramètres!E$12="Prudent",I169/200*Paramètres!E$6,I169/50*Paramètres!E$6)),IF(Paramètres!E$12="Normal",'Suivi des paris'!O168*0.05/('Suivi des paris'!H169-1),IF(Paramètres!E$12="Prudent",'Suivi des paris'!O168*0.025/('Suivi des paris'!H169-1),'Suivi des paris'!O168*0.1/('Suivi des paris'!H169-1)))))))</f>
        <v/>
      </c>
      <c r="K169" s="50"/>
      <c r="L169" s="51" t="str">
        <f t="shared" si="6"/>
        <v/>
      </c>
      <c r="M169" s="17"/>
      <c r="N169" s="52" t="str">
        <f t="shared" si="7"/>
        <v>-</v>
      </c>
      <c r="O169" s="53">
        <f t="shared" si="8"/>
        <v>23.290000000000003</v>
      </c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>
      <c r="A170" s="1"/>
      <c r="B170" s="42">
        <v>164</v>
      </c>
      <c r="C170" s="43"/>
      <c r="D170" s="44"/>
      <c r="E170" s="45"/>
      <c r="F170" s="46"/>
      <c r="G170" s="46"/>
      <c r="H170" s="47" t="s">
        <v>97</v>
      </c>
      <c r="I170" s="48" t="str">
        <f>IF(Paramètres!E$9="Mises avec indice de confiance (/10)","?","-")</f>
        <v>-</v>
      </c>
      <c r="J170" s="49" t="str">
        <f>IF(H170="?","",IF(Paramètres!E$9="Mises fixes",IF(Paramètres!E$12="Normal",Paramètres!E$6*0.05,IF(Paramètres!E$12="Agressif",Paramètres!E$6*0.1,Paramètres!E$6*0.025)),IF(Paramètres!E$9="Mises proportionnelles",IF(Paramètres!E$12="Normal",O169*0.05,IF(Paramètres!E$12="Agressif",O169*0.1,O169*0.025)),IF(Paramètres!E$9="Mises avec indice de confiance (/10)",IF(Paramètres!E$12="Normal",I170/100*Paramètres!E$6,IF(Paramètres!E$12="Prudent",I170/200*Paramètres!E$6,I170/50*Paramètres!E$6)),IF(Paramètres!E$12="Normal",'Suivi des paris'!O169*0.05/('Suivi des paris'!H170-1),IF(Paramètres!E$12="Prudent",'Suivi des paris'!O169*0.025/('Suivi des paris'!H170-1),'Suivi des paris'!O169*0.1/('Suivi des paris'!H170-1)))))))</f>
        <v/>
      </c>
      <c r="K170" s="50"/>
      <c r="L170" s="51" t="str">
        <f t="shared" si="6"/>
        <v/>
      </c>
      <c r="M170" s="17"/>
      <c r="N170" s="52" t="str">
        <f t="shared" si="7"/>
        <v>-</v>
      </c>
      <c r="O170" s="53">
        <f t="shared" si="8"/>
        <v>23.290000000000003</v>
      </c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>
      <c r="A171" s="1"/>
      <c r="B171" s="42">
        <v>165</v>
      </c>
      <c r="C171" s="43"/>
      <c r="D171" s="44"/>
      <c r="E171" s="45"/>
      <c r="F171" s="46"/>
      <c r="G171" s="46"/>
      <c r="H171" s="47" t="s">
        <v>97</v>
      </c>
      <c r="I171" s="48" t="str">
        <f>IF(Paramètres!E$9="Mises avec indice de confiance (/10)","?","-")</f>
        <v>-</v>
      </c>
      <c r="J171" s="49" t="str">
        <f>IF(H171="?","",IF(Paramètres!E$9="Mises fixes",IF(Paramètres!E$12="Normal",Paramètres!E$6*0.05,IF(Paramètres!E$12="Agressif",Paramètres!E$6*0.1,Paramètres!E$6*0.025)),IF(Paramètres!E$9="Mises proportionnelles",IF(Paramètres!E$12="Normal",O170*0.05,IF(Paramètres!E$12="Agressif",O170*0.1,O170*0.025)),IF(Paramètres!E$9="Mises avec indice de confiance (/10)",IF(Paramètres!E$12="Normal",I171/100*Paramètres!E$6,IF(Paramètres!E$12="Prudent",I171/200*Paramètres!E$6,I171/50*Paramètres!E$6)),IF(Paramètres!E$12="Normal",'Suivi des paris'!O170*0.05/('Suivi des paris'!H171-1),IF(Paramètres!E$12="Prudent",'Suivi des paris'!O170*0.025/('Suivi des paris'!H171-1),'Suivi des paris'!O170*0.1/('Suivi des paris'!H171-1)))))))</f>
        <v/>
      </c>
      <c r="K171" s="50"/>
      <c r="L171" s="51" t="str">
        <f t="shared" si="6"/>
        <v/>
      </c>
      <c r="M171" s="17"/>
      <c r="N171" s="52" t="str">
        <f t="shared" si="7"/>
        <v>-</v>
      </c>
      <c r="O171" s="53">
        <f t="shared" si="8"/>
        <v>23.290000000000003</v>
      </c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>
      <c r="A172" s="1"/>
      <c r="B172" s="42">
        <v>166</v>
      </c>
      <c r="C172" s="43"/>
      <c r="D172" s="44"/>
      <c r="E172" s="45"/>
      <c r="F172" s="46"/>
      <c r="G172" s="46"/>
      <c r="H172" s="47" t="s">
        <v>97</v>
      </c>
      <c r="I172" s="48" t="str">
        <f>IF(Paramètres!E$9="Mises avec indice de confiance (/10)","?","-")</f>
        <v>-</v>
      </c>
      <c r="J172" s="49" t="str">
        <f>IF(H172="?","",IF(Paramètres!E$9="Mises fixes",IF(Paramètres!E$12="Normal",Paramètres!E$6*0.05,IF(Paramètres!E$12="Agressif",Paramètres!E$6*0.1,Paramètres!E$6*0.025)),IF(Paramètres!E$9="Mises proportionnelles",IF(Paramètres!E$12="Normal",O171*0.05,IF(Paramètres!E$12="Agressif",O171*0.1,O171*0.025)),IF(Paramètres!E$9="Mises avec indice de confiance (/10)",IF(Paramètres!E$12="Normal",I172/100*Paramètres!E$6,IF(Paramètres!E$12="Prudent",I172/200*Paramètres!E$6,I172/50*Paramètres!E$6)),IF(Paramètres!E$12="Normal",'Suivi des paris'!O171*0.05/('Suivi des paris'!H172-1),IF(Paramètres!E$12="Prudent",'Suivi des paris'!O171*0.025/('Suivi des paris'!H172-1),'Suivi des paris'!O171*0.1/('Suivi des paris'!H172-1)))))))</f>
        <v/>
      </c>
      <c r="K172" s="50"/>
      <c r="L172" s="51" t="str">
        <f t="shared" si="6"/>
        <v/>
      </c>
      <c r="M172" s="17"/>
      <c r="N172" s="52" t="str">
        <f t="shared" si="7"/>
        <v>-</v>
      </c>
      <c r="O172" s="53">
        <f t="shared" si="8"/>
        <v>23.290000000000003</v>
      </c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>
      <c r="A173" s="1"/>
      <c r="B173" s="42">
        <v>167</v>
      </c>
      <c r="C173" s="43"/>
      <c r="D173" s="44"/>
      <c r="E173" s="45"/>
      <c r="F173" s="46"/>
      <c r="G173" s="46"/>
      <c r="H173" s="47" t="s">
        <v>97</v>
      </c>
      <c r="I173" s="48" t="str">
        <f>IF(Paramètres!E$9="Mises avec indice de confiance (/10)","?","-")</f>
        <v>-</v>
      </c>
      <c r="J173" s="49" t="str">
        <f>IF(H173="?","",IF(Paramètres!E$9="Mises fixes",IF(Paramètres!E$12="Normal",Paramètres!E$6*0.05,IF(Paramètres!E$12="Agressif",Paramètres!E$6*0.1,Paramètres!E$6*0.025)),IF(Paramètres!E$9="Mises proportionnelles",IF(Paramètres!E$12="Normal",O172*0.05,IF(Paramètres!E$12="Agressif",O172*0.1,O172*0.025)),IF(Paramètres!E$9="Mises avec indice de confiance (/10)",IF(Paramètres!E$12="Normal",I173/100*Paramètres!E$6,IF(Paramètres!E$12="Prudent",I173/200*Paramètres!E$6,I173/50*Paramètres!E$6)),IF(Paramètres!E$12="Normal",'Suivi des paris'!O172*0.05/('Suivi des paris'!H173-1),IF(Paramètres!E$12="Prudent",'Suivi des paris'!O172*0.025/('Suivi des paris'!H173-1),'Suivi des paris'!O172*0.1/('Suivi des paris'!H173-1)))))))</f>
        <v/>
      </c>
      <c r="K173" s="50"/>
      <c r="L173" s="51" t="str">
        <f t="shared" si="6"/>
        <v/>
      </c>
      <c r="M173" s="17"/>
      <c r="N173" s="52" t="str">
        <f t="shared" si="7"/>
        <v>-</v>
      </c>
      <c r="O173" s="53">
        <f t="shared" si="8"/>
        <v>23.290000000000003</v>
      </c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>
      <c r="A174" s="1"/>
      <c r="B174" s="42">
        <v>168</v>
      </c>
      <c r="C174" s="43"/>
      <c r="D174" s="44"/>
      <c r="E174" s="45"/>
      <c r="F174" s="46"/>
      <c r="G174" s="46"/>
      <c r="H174" s="47" t="s">
        <v>97</v>
      </c>
      <c r="I174" s="48" t="str">
        <f>IF(Paramètres!E$9="Mises avec indice de confiance (/10)","?","-")</f>
        <v>-</v>
      </c>
      <c r="J174" s="49" t="str">
        <f>IF(H174="?","",IF(Paramètres!E$9="Mises fixes",IF(Paramètres!E$12="Normal",Paramètres!E$6*0.05,IF(Paramètres!E$12="Agressif",Paramètres!E$6*0.1,Paramètres!E$6*0.025)),IF(Paramètres!E$9="Mises proportionnelles",IF(Paramètres!E$12="Normal",O173*0.05,IF(Paramètres!E$12="Agressif",O173*0.1,O173*0.025)),IF(Paramètres!E$9="Mises avec indice de confiance (/10)",IF(Paramètres!E$12="Normal",I174/100*Paramètres!E$6,IF(Paramètres!E$12="Prudent",I174/200*Paramètres!E$6,I174/50*Paramètres!E$6)),IF(Paramètres!E$12="Normal",'Suivi des paris'!O173*0.05/('Suivi des paris'!H174-1),IF(Paramètres!E$12="Prudent",'Suivi des paris'!O173*0.025/('Suivi des paris'!H174-1),'Suivi des paris'!O173*0.1/('Suivi des paris'!H174-1)))))))</f>
        <v/>
      </c>
      <c r="K174" s="50"/>
      <c r="L174" s="51" t="str">
        <f t="shared" si="6"/>
        <v/>
      </c>
      <c r="M174" s="17"/>
      <c r="N174" s="52" t="str">
        <f t="shared" si="7"/>
        <v>-</v>
      </c>
      <c r="O174" s="53">
        <f t="shared" si="8"/>
        <v>23.290000000000003</v>
      </c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>
      <c r="A175" s="1"/>
      <c r="B175" s="42">
        <v>169</v>
      </c>
      <c r="C175" s="43"/>
      <c r="D175" s="44"/>
      <c r="E175" s="45"/>
      <c r="F175" s="46"/>
      <c r="G175" s="46"/>
      <c r="H175" s="47" t="s">
        <v>97</v>
      </c>
      <c r="I175" s="48" t="str">
        <f>IF(Paramètres!E$9="Mises avec indice de confiance (/10)","?","-")</f>
        <v>-</v>
      </c>
      <c r="J175" s="49" t="str">
        <f>IF(H175="?","",IF(Paramètres!E$9="Mises fixes",IF(Paramètres!E$12="Normal",Paramètres!E$6*0.05,IF(Paramètres!E$12="Agressif",Paramètres!E$6*0.1,Paramètres!E$6*0.025)),IF(Paramètres!E$9="Mises proportionnelles",IF(Paramètres!E$12="Normal",O174*0.05,IF(Paramètres!E$12="Agressif",O174*0.1,O174*0.025)),IF(Paramètres!E$9="Mises avec indice de confiance (/10)",IF(Paramètres!E$12="Normal",I175/100*Paramètres!E$6,IF(Paramètres!E$12="Prudent",I175/200*Paramètres!E$6,I175/50*Paramètres!E$6)),IF(Paramètres!E$12="Normal",'Suivi des paris'!O174*0.05/('Suivi des paris'!H175-1),IF(Paramètres!E$12="Prudent",'Suivi des paris'!O174*0.025/('Suivi des paris'!H175-1),'Suivi des paris'!O174*0.1/('Suivi des paris'!H175-1)))))))</f>
        <v/>
      </c>
      <c r="K175" s="50"/>
      <c r="L175" s="51" t="str">
        <f t="shared" si="6"/>
        <v/>
      </c>
      <c r="M175" s="17"/>
      <c r="N175" s="52" t="str">
        <f t="shared" si="7"/>
        <v>-</v>
      </c>
      <c r="O175" s="53">
        <f t="shared" si="8"/>
        <v>23.290000000000003</v>
      </c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>
      <c r="A176" s="1"/>
      <c r="B176" s="42">
        <v>170</v>
      </c>
      <c r="C176" s="43"/>
      <c r="D176" s="44"/>
      <c r="E176" s="45"/>
      <c r="F176" s="46"/>
      <c r="G176" s="46"/>
      <c r="H176" s="47" t="s">
        <v>97</v>
      </c>
      <c r="I176" s="48" t="str">
        <f>IF(Paramètres!E$9="Mises avec indice de confiance (/10)","?","-")</f>
        <v>-</v>
      </c>
      <c r="J176" s="49" t="str">
        <f>IF(H176="?","",IF(Paramètres!E$9="Mises fixes",IF(Paramètres!E$12="Normal",Paramètres!E$6*0.05,IF(Paramètres!E$12="Agressif",Paramètres!E$6*0.1,Paramètres!E$6*0.025)),IF(Paramètres!E$9="Mises proportionnelles",IF(Paramètres!E$12="Normal",O175*0.05,IF(Paramètres!E$12="Agressif",O175*0.1,O175*0.025)),IF(Paramètres!E$9="Mises avec indice de confiance (/10)",IF(Paramètres!E$12="Normal",I176/100*Paramètres!E$6,IF(Paramètres!E$12="Prudent",I176/200*Paramètres!E$6,I176/50*Paramètres!E$6)),IF(Paramètres!E$12="Normal",'Suivi des paris'!O175*0.05/('Suivi des paris'!H176-1),IF(Paramètres!E$12="Prudent",'Suivi des paris'!O175*0.025/('Suivi des paris'!H176-1),'Suivi des paris'!O175*0.1/('Suivi des paris'!H176-1)))))))</f>
        <v/>
      </c>
      <c r="K176" s="50"/>
      <c r="L176" s="51" t="str">
        <f t="shared" si="6"/>
        <v/>
      </c>
      <c r="M176" s="17"/>
      <c r="N176" s="52" t="str">
        <f t="shared" si="7"/>
        <v>-</v>
      </c>
      <c r="O176" s="53">
        <f t="shared" si="8"/>
        <v>23.290000000000003</v>
      </c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>
      <c r="A177" s="1"/>
      <c r="B177" s="42">
        <v>171</v>
      </c>
      <c r="C177" s="43"/>
      <c r="D177" s="44"/>
      <c r="E177" s="45"/>
      <c r="F177" s="46"/>
      <c r="G177" s="46"/>
      <c r="H177" s="47" t="s">
        <v>97</v>
      </c>
      <c r="I177" s="48" t="str">
        <f>IF(Paramètres!E$9="Mises avec indice de confiance (/10)","?","-")</f>
        <v>-</v>
      </c>
      <c r="J177" s="49" t="str">
        <f>IF(H177="?","",IF(Paramètres!E$9="Mises fixes",IF(Paramètres!E$12="Normal",Paramètres!E$6*0.05,IF(Paramètres!E$12="Agressif",Paramètres!E$6*0.1,Paramètres!E$6*0.025)),IF(Paramètres!E$9="Mises proportionnelles",IF(Paramètres!E$12="Normal",O176*0.05,IF(Paramètres!E$12="Agressif",O176*0.1,O176*0.025)),IF(Paramètres!E$9="Mises avec indice de confiance (/10)",IF(Paramètres!E$12="Normal",I177/100*Paramètres!E$6,IF(Paramètres!E$12="Prudent",I177/200*Paramètres!E$6,I177/50*Paramètres!E$6)),IF(Paramètres!E$12="Normal",'Suivi des paris'!O176*0.05/('Suivi des paris'!H177-1),IF(Paramètres!E$12="Prudent",'Suivi des paris'!O176*0.025/('Suivi des paris'!H177-1),'Suivi des paris'!O176*0.1/('Suivi des paris'!H177-1)))))))</f>
        <v/>
      </c>
      <c r="K177" s="50"/>
      <c r="L177" s="51" t="str">
        <f t="shared" si="6"/>
        <v/>
      </c>
      <c r="M177" s="17"/>
      <c r="N177" s="52" t="str">
        <f t="shared" si="7"/>
        <v>-</v>
      </c>
      <c r="O177" s="53">
        <f t="shared" si="8"/>
        <v>23.290000000000003</v>
      </c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>
      <c r="A178" s="1"/>
      <c r="B178" s="42">
        <v>172</v>
      </c>
      <c r="C178" s="43"/>
      <c r="D178" s="44"/>
      <c r="E178" s="45"/>
      <c r="F178" s="46"/>
      <c r="G178" s="46"/>
      <c r="H178" s="47" t="s">
        <v>97</v>
      </c>
      <c r="I178" s="48" t="str">
        <f>IF(Paramètres!E$9="Mises avec indice de confiance (/10)","?","-")</f>
        <v>-</v>
      </c>
      <c r="J178" s="49" t="str">
        <f>IF(H178="?","",IF(Paramètres!E$9="Mises fixes",IF(Paramètres!E$12="Normal",Paramètres!E$6*0.05,IF(Paramètres!E$12="Agressif",Paramètres!E$6*0.1,Paramètres!E$6*0.025)),IF(Paramètres!E$9="Mises proportionnelles",IF(Paramètres!E$12="Normal",O177*0.05,IF(Paramètres!E$12="Agressif",O177*0.1,O177*0.025)),IF(Paramètres!E$9="Mises avec indice de confiance (/10)",IF(Paramètres!E$12="Normal",I178/100*Paramètres!E$6,IF(Paramètres!E$12="Prudent",I178/200*Paramètres!E$6,I178/50*Paramètres!E$6)),IF(Paramètres!E$12="Normal",'Suivi des paris'!O177*0.05/('Suivi des paris'!H178-1),IF(Paramètres!E$12="Prudent",'Suivi des paris'!O177*0.025/('Suivi des paris'!H178-1),'Suivi des paris'!O177*0.1/('Suivi des paris'!H178-1)))))))</f>
        <v/>
      </c>
      <c r="K178" s="50"/>
      <c r="L178" s="51" t="str">
        <f t="shared" si="6"/>
        <v/>
      </c>
      <c r="M178" s="17"/>
      <c r="N178" s="52" t="str">
        <f t="shared" si="7"/>
        <v>-</v>
      </c>
      <c r="O178" s="53">
        <f t="shared" si="8"/>
        <v>23.290000000000003</v>
      </c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>
      <c r="A179" s="1"/>
      <c r="B179" s="42">
        <v>173</v>
      </c>
      <c r="C179" s="43"/>
      <c r="D179" s="44"/>
      <c r="E179" s="45"/>
      <c r="F179" s="46"/>
      <c r="G179" s="46"/>
      <c r="H179" s="47" t="s">
        <v>97</v>
      </c>
      <c r="I179" s="48" t="str">
        <f>IF(Paramètres!E$9="Mises avec indice de confiance (/10)","?","-")</f>
        <v>-</v>
      </c>
      <c r="J179" s="49" t="str">
        <f>IF(H179="?","",IF(Paramètres!E$9="Mises fixes",IF(Paramètres!E$12="Normal",Paramètres!E$6*0.05,IF(Paramètres!E$12="Agressif",Paramètres!E$6*0.1,Paramètres!E$6*0.025)),IF(Paramètres!E$9="Mises proportionnelles",IF(Paramètres!E$12="Normal",O178*0.05,IF(Paramètres!E$12="Agressif",O178*0.1,O178*0.025)),IF(Paramètres!E$9="Mises avec indice de confiance (/10)",IF(Paramètres!E$12="Normal",I179/100*Paramètres!E$6,IF(Paramètres!E$12="Prudent",I179/200*Paramètres!E$6,I179/50*Paramètres!E$6)),IF(Paramètres!E$12="Normal",'Suivi des paris'!O178*0.05/('Suivi des paris'!H179-1),IF(Paramètres!E$12="Prudent",'Suivi des paris'!O178*0.025/('Suivi des paris'!H179-1),'Suivi des paris'!O178*0.1/('Suivi des paris'!H179-1)))))))</f>
        <v/>
      </c>
      <c r="K179" s="50"/>
      <c r="L179" s="51" t="str">
        <f t="shared" si="6"/>
        <v/>
      </c>
      <c r="M179" s="17"/>
      <c r="N179" s="52" t="str">
        <f t="shared" si="7"/>
        <v>-</v>
      </c>
      <c r="O179" s="53">
        <f t="shared" si="8"/>
        <v>23.290000000000003</v>
      </c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>
      <c r="A180" s="1"/>
      <c r="B180" s="42">
        <v>174</v>
      </c>
      <c r="C180" s="43"/>
      <c r="D180" s="44"/>
      <c r="E180" s="45"/>
      <c r="F180" s="46"/>
      <c r="G180" s="46"/>
      <c r="H180" s="47" t="s">
        <v>97</v>
      </c>
      <c r="I180" s="48" t="str">
        <f>IF(Paramètres!E$9="Mises avec indice de confiance (/10)","?","-")</f>
        <v>-</v>
      </c>
      <c r="J180" s="49" t="str">
        <f>IF(H180="?","",IF(Paramètres!E$9="Mises fixes",IF(Paramètres!E$12="Normal",Paramètres!E$6*0.05,IF(Paramètres!E$12="Agressif",Paramètres!E$6*0.1,Paramètres!E$6*0.025)),IF(Paramètres!E$9="Mises proportionnelles",IF(Paramètres!E$12="Normal",O179*0.05,IF(Paramètres!E$12="Agressif",O179*0.1,O179*0.025)),IF(Paramètres!E$9="Mises avec indice de confiance (/10)",IF(Paramètres!E$12="Normal",I180/100*Paramètres!E$6,IF(Paramètres!E$12="Prudent",I180/200*Paramètres!E$6,I180/50*Paramètres!E$6)),IF(Paramètres!E$12="Normal",'Suivi des paris'!O179*0.05/('Suivi des paris'!H180-1),IF(Paramètres!E$12="Prudent",'Suivi des paris'!O179*0.025/('Suivi des paris'!H180-1),'Suivi des paris'!O179*0.1/('Suivi des paris'!H180-1)))))))</f>
        <v/>
      </c>
      <c r="K180" s="50"/>
      <c r="L180" s="51" t="str">
        <f t="shared" si="6"/>
        <v/>
      </c>
      <c r="M180" s="17"/>
      <c r="N180" s="52" t="str">
        <f t="shared" si="7"/>
        <v>-</v>
      </c>
      <c r="O180" s="53">
        <f t="shared" si="8"/>
        <v>23.290000000000003</v>
      </c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>
      <c r="A181" s="1"/>
      <c r="B181" s="42">
        <v>175</v>
      </c>
      <c r="C181" s="43"/>
      <c r="D181" s="44"/>
      <c r="E181" s="45"/>
      <c r="F181" s="46"/>
      <c r="G181" s="46"/>
      <c r="H181" s="47" t="s">
        <v>97</v>
      </c>
      <c r="I181" s="48" t="str">
        <f>IF(Paramètres!E$9="Mises avec indice de confiance (/10)","?","-")</f>
        <v>-</v>
      </c>
      <c r="J181" s="49" t="str">
        <f>IF(H181="?","",IF(Paramètres!E$9="Mises fixes",IF(Paramètres!E$12="Normal",Paramètres!E$6*0.05,IF(Paramètres!E$12="Agressif",Paramètres!E$6*0.1,Paramètres!E$6*0.025)),IF(Paramètres!E$9="Mises proportionnelles",IF(Paramètres!E$12="Normal",O180*0.05,IF(Paramètres!E$12="Agressif",O180*0.1,O180*0.025)),IF(Paramètres!E$9="Mises avec indice de confiance (/10)",IF(Paramètres!E$12="Normal",I181/100*Paramètres!E$6,IF(Paramètres!E$12="Prudent",I181/200*Paramètres!E$6,I181/50*Paramètres!E$6)),IF(Paramètres!E$12="Normal",'Suivi des paris'!O180*0.05/('Suivi des paris'!H181-1),IF(Paramètres!E$12="Prudent",'Suivi des paris'!O180*0.025/('Suivi des paris'!H181-1),'Suivi des paris'!O180*0.1/('Suivi des paris'!H181-1)))))))</f>
        <v/>
      </c>
      <c r="K181" s="50"/>
      <c r="L181" s="51" t="str">
        <f t="shared" si="6"/>
        <v/>
      </c>
      <c r="M181" s="17"/>
      <c r="N181" s="52" t="str">
        <f t="shared" si="7"/>
        <v>-</v>
      </c>
      <c r="O181" s="53">
        <f t="shared" si="8"/>
        <v>23.290000000000003</v>
      </c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>
      <c r="A182" s="1"/>
      <c r="B182" s="42">
        <v>176</v>
      </c>
      <c r="C182" s="43"/>
      <c r="D182" s="44"/>
      <c r="E182" s="45"/>
      <c r="F182" s="46"/>
      <c r="G182" s="46"/>
      <c r="H182" s="47" t="s">
        <v>97</v>
      </c>
      <c r="I182" s="48" t="str">
        <f>IF(Paramètres!E$9="Mises avec indice de confiance (/10)","?","-")</f>
        <v>-</v>
      </c>
      <c r="J182" s="49" t="str">
        <f>IF(H182="?","",IF(Paramètres!E$9="Mises fixes",IF(Paramètres!E$12="Normal",Paramètres!E$6*0.05,IF(Paramètres!E$12="Agressif",Paramètres!E$6*0.1,Paramètres!E$6*0.025)),IF(Paramètres!E$9="Mises proportionnelles",IF(Paramètres!E$12="Normal",O181*0.05,IF(Paramètres!E$12="Agressif",O181*0.1,O181*0.025)),IF(Paramètres!E$9="Mises avec indice de confiance (/10)",IF(Paramètres!E$12="Normal",I182/100*Paramètres!E$6,IF(Paramètres!E$12="Prudent",I182/200*Paramètres!E$6,I182/50*Paramètres!E$6)),IF(Paramètres!E$12="Normal",'Suivi des paris'!O181*0.05/('Suivi des paris'!H182-1),IF(Paramètres!E$12="Prudent",'Suivi des paris'!O181*0.025/('Suivi des paris'!H182-1),'Suivi des paris'!O181*0.1/('Suivi des paris'!H182-1)))))))</f>
        <v/>
      </c>
      <c r="K182" s="50"/>
      <c r="L182" s="51" t="str">
        <f t="shared" si="6"/>
        <v/>
      </c>
      <c r="M182" s="17"/>
      <c r="N182" s="52" t="str">
        <f t="shared" si="7"/>
        <v>-</v>
      </c>
      <c r="O182" s="53">
        <f t="shared" si="8"/>
        <v>23.290000000000003</v>
      </c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>
      <c r="A183" s="1"/>
      <c r="B183" s="42">
        <v>177</v>
      </c>
      <c r="C183" s="43"/>
      <c r="D183" s="44"/>
      <c r="E183" s="45"/>
      <c r="F183" s="46"/>
      <c r="G183" s="46"/>
      <c r="H183" s="47" t="s">
        <v>97</v>
      </c>
      <c r="I183" s="48" t="str">
        <f>IF(Paramètres!E$9="Mises avec indice de confiance (/10)","?","-")</f>
        <v>-</v>
      </c>
      <c r="J183" s="49" t="str">
        <f>IF(H183="?","",IF(Paramètres!E$9="Mises fixes",IF(Paramètres!E$12="Normal",Paramètres!E$6*0.05,IF(Paramètres!E$12="Agressif",Paramètres!E$6*0.1,Paramètres!E$6*0.025)),IF(Paramètres!E$9="Mises proportionnelles",IF(Paramètres!E$12="Normal",O182*0.05,IF(Paramètres!E$12="Agressif",O182*0.1,O182*0.025)),IF(Paramètres!E$9="Mises avec indice de confiance (/10)",IF(Paramètres!E$12="Normal",I183/100*Paramètres!E$6,IF(Paramètres!E$12="Prudent",I183/200*Paramètres!E$6,I183/50*Paramètres!E$6)),IF(Paramètres!E$12="Normal",'Suivi des paris'!O182*0.05/('Suivi des paris'!H183-1),IF(Paramètres!E$12="Prudent",'Suivi des paris'!O182*0.025/('Suivi des paris'!H183-1),'Suivi des paris'!O182*0.1/('Suivi des paris'!H183-1)))))))</f>
        <v/>
      </c>
      <c r="K183" s="50"/>
      <c r="L183" s="51" t="str">
        <f t="shared" si="6"/>
        <v/>
      </c>
      <c r="M183" s="17"/>
      <c r="N183" s="52" t="str">
        <f t="shared" si="7"/>
        <v>-</v>
      </c>
      <c r="O183" s="53">
        <f t="shared" si="8"/>
        <v>23.290000000000003</v>
      </c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>
      <c r="A184" s="1"/>
      <c r="B184" s="42">
        <v>178</v>
      </c>
      <c r="C184" s="43"/>
      <c r="D184" s="44"/>
      <c r="E184" s="45"/>
      <c r="F184" s="46"/>
      <c r="G184" s="46"/>
      <c r="H184" s="47" t="s">
        <v>97</v>
      </c>
      <c r="I184" s="48" t="str">
        <f>IF(Paramètres!E$9="Mises avec indice de confiance (/10)","?","-")</f>
        <v>-</v>
      </c>
      <c r="J184" s="49" t="str">
        <f>IF(H184="?","",IF(Paramètres!E$9="Mises fixes",IF(Paramètres!E$12="Normal",Paramètres!E$6*0.05,IF(Paramètres!E$12="Agressif",Paramètres!E$6*0.1,Paramètres!E$6*0.025)),IF(Paramètres!E$9="Mises proportionnelles",IF(Paramètres!E$12="Normal",O183*0.05,IF(Paramètres!E$12="Agressif",O183*0.1,O183*0.025)),IF(Paramètres!E$9="Mises avec indice de confiance (/10)",IF(Paramètres!E$12="Normal",I184/100*Paramètres!E$6,IF(Paramètres!E$12="Prudent",I184/200*Paramètres!E$6,I184/50*Paramètres!E$6)),IF(Paramètres!E$12="Normal",'Suivi des paris'!O183*0.05/('Suivi des paris'!H184-1),IF(Paramètres!E$12="Prudent",'Suivi des paris'!O183*0.025/('Suivi des paris'!H184-1),'Suivi des paris'!O183*0.1/('Suivi des paris'!H184-1)))))))</f>
        <v/>
      </c>
      <c r="K184" s="50"/>
      <c r="L184" s="51" t="str">
        <f t="shared" si="6"/>
        <v/>
      </c>
      <c r="M184" s="17"/>
      <c r="N184" s="52" t="str">
        <f t="shared" si="7"/>
        <v>-</v>
      </c>
      <c r="O184" s="53">
        <f t="shared" si="8"/>
        <v>23.290000000000003</v>
      </c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>
      <c r="A185" s="1"/>
      <c r="B185" s="42">
        <v>179</v>
      </c>
      <c r="C185" s="43"/>
      <c r="D185" s="44"/>
      <c r="E185" s="45"/>
      <c r="F185" s="46"/>
      <c r="G185" s="46"/>
      <c r="H185" s="47" t="s">
        <v>97</v>
      </c>
      <c r="I185" s="48" t="str">
        <f>IF(Paramètres!E$9="Mises avec indice de confiance (/10)","?","-")</f>
        <v>-</v>
      </c>
      <c r="J185" s="49" t="str">
        <f>IF(H185="?","",IF(Paramètres!E$9="Mises fixes",IF(Paramètres!E$12="Normal",Paramètres!E$6*0.05,IF(Paramètres!E$12="Agressif",Paramètres!E$6*0.1,Paramètres!E$6*0.025)),IF(Paramètres!E$9="Mises proportionnelles",IF(Paramètres!E$12="Normal",O184*0.05,IF(Paramètres!E$12="Agressif",O184*0.1,O184*0.025)),IF(Paramètres!E$9="Mises avec indice de confiance (/10)",IF(Paramètres!E$12="Normal",I185/100*Paramètres!E$6,IF(Paramètres!E$12="Prudent",I185/200*Paramètres!E$6,I185/50*Paramètres!E$6)),IF(Paramètres!E$12="Normal",'Suivi des paris'!O184*0.05/('Suivi des paris'!H185-1),IF(Paramètres!E$12="Prudent",'Suivi des paris'!O184*0.025/('Suivi des paris'!H185-1),'Suivi des paris'!O184*0.1/('Suivi des paris'!H185-1)))))))</f>
        <v/>
      </c>
      <c r="K185" s="50"/>
      <c r="L185" s="51" t="str">
        <f t="shared" si="6"/>
        <v/>
      </c>
      <c r="M185" s="17"/>
      <c r="N185" s="52" t="str">
        <f t="shared" si="7"/>
        <v>-</v>
      </c>
      <c r="O185" s="53">
        <f t="shared" si="8"/>
        <v>23.290000000000003</v>
      </c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>
      <c r="A186" s="1"/>
      <c r="B186" s="42">
        <v>180</v>
      </c>
      <c r="C186" s="43"/>
      <c r="D186" s="44"/>
      <c r="E186" s="45"/>
      <c r="F186" s="46"/>
      <c r="G186" s="46"/>
      <c r="H186" s="47" t="s">
        <v>97</v>
      </c>
      <c r="I186" s="48" t="str">
        <f>IF(Paramètres!E$9="Mises avec indice de confiance (/10)","?","-")</f>
        <v>-</v>
      </c>
      <c r="J186" s="49" t="str">
        <f>IF(H186="?","",IF(Paramètres!E$9="Mises fixes",IF(Paramètres!E$12="Normal",Paramètres!E$6*0.05,IF(Paramètres!E$12="Agressif",Paramètres!E$6*0.1,Paramètres!E$6*0.025)),IF(Paramètres!E$9="Mises proportionnelles",IF(Paramètres!E$12="Normal",O185*0.05,IF(Paramètres!E$12="Agressif",O185*0.1,O185*0.025)),IF(Paramètres!E$9="Mises avec indice de confiance (/10)",IF(Paramètres!E$12="Normal",I186/100*Paramètres!E$6,IF(Paramètres!E$12="Prudent",I186/200*Paramètres!E$6,I186/50*Paramètres!E$6)),IF(Paramètres!E$12="Normal",'Suivi des paris'!O185*0.05/('Suivi des paris'!H186-1),IF(Paramètres!E$12="Prudent",'Suivi des paris'!O185*0.025/('Suivi des paris'!H186-1),'Suivi des paris'!O185*0.1/('Suivi des paris'!H186-1)))))))</f>
        <v/>
      </c>
      <c r="K186" s="50"/>
      <c r="L186" s="51" t="str">
        <f t="shared" si="6"/>
        <v/>
      </c>
      <c r="M186" s="17"/>
      <c r="N186" s="52" t="str">
        <f t="shared" si="7"/>
        <v>-</v>
      </c>
      <c r="O186" s="53">
        <f t="shared" si="8"/>
        <v>23.290000000000003</v>
      </c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>
      <c r="A187" s="1"/>
      <c r="B187" s="42">
        <v>181</v>
      </c>
      <c r="C187" s="43"/>
      <c r="D187" s="44"/>
      <c r="E187" s="45"/>
      <c r="F187" s="46"/>
      <c r="G187" s="46"/>
      <c r="H187" s="47" t="s">
        <v>97</v>
      </c>
      <c r="I187" s="48" t="str">
        <f>IF(Paramètres!E$9="Mises avec indice de confiance (/10)","?","-")</f>
        <v>-</v>
      </c>
      <c r="J187" s="49" t="str">
        <f>IF(H187="?","",IF(Paramètres!E$9="Mises fixes",IF(Paramètres!E$12="Normal",Paramètres!E$6*0.05,IF(Paramètres!E$12="Agressif",Paramètres!E$6*0.1,Paramètres!E$6*0.025)),IF(Paramètres!E$9="Mises proportionnelles",IF(Paramètres!E$12="Normal",O186*0.05,IF(Paramètres!E$12="Agressif",O186*0.1,O186*0.025)),IF(Paramètres!E$9="Mises avec indice de confiance (/10)",IF(Paramètres!E$12="Normal",I187/100*Paramètres!E$6,IF(Paramètres!E$12="Prudent",I187/200*Paramètres!E$6,I187/50*Paramètres!E$6)),IF(Paramètres!E$12="Normal",'Suivi des paris'!O186*0.05/('Suivi des paris'!H187-1),IF(Paramètres!E$12="Prudent",'Suivi des paris'!O186*0.025/('Suivi des paris'!H187-1),'Suivi des paris'!O186*0.1/('Suivi des paris'!H187-1)))))))</f>
        <v/>
      </c>
      <c r="K187" s="50"/>
      <c r="L187" s="51" t="str">
        <f t="shared" si="6"/>
        <v/>
      </c>
      <c r="M187" s="17"/>
      <c r="N187" s="52" t="str">
        <f t="shared" si="7"/>
        <v>-</v>
      </c>
      <c r="O187" s="53">
        <f t="shared" si="8"/>
        <v>23.290000000000003</v>
      </c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>
      <c r="A188" s="1"/>
      <c r="B188" s="42">
        <v>182</v>
      </c>
      <c r="C188" s="43"/>
      <c r="D188" s="44"/>
      <c r="E188" s="45"/>
      <c r="F188" s="46"/>
      <c r="G188" s="46"/>
      <c r="H188" s="47" t="s">
        <v>97</v>
      </c>
      <c r="I188" s="48" t="str">
        <f>IF(Paramètres!E$9="Mises avec indice de confiance (/10)","?","-")</f>
        <v>-</v>
      </c>
      <c r="J188" s="49" t="str">
        <f>IF(H188="?","",IF(Paramètres!E$9="Mises fixes",IF(Paramètres!E$12="Normal",Paramètres!E$6*0.05,IF(Paramètres!E$12="Agressif",Paramètres!E$6*0.1,Paramètres!E$6*0.025)),IF(Paramètres!E$9="Mises proportionnelles",IF(Paramètres!E$12="Normal",O187*0.05,IF(Paramètres!E$12="Agressif",O187*0.1,O187*0.025)),IF(Paramètres!E$9="Mises avec indice de confiance (/10)",IF(Paramètres!E$12="Normal",I188/100*Paramètres!E$6,IF(Paramètres!E$12="Prudent",I188/200*Paramètres!E$6,I188/50*Paramètres!E$6)),IF(Paramètres!E$12="Normal",'Suivi des paris'!O187*0.05/('Suivi des paris'!H188-1),IF(Paramètres!E$12="Prudent",'Suivi des paris'!O187*0.025/('Suivi des paris'!H188-1),'Suivi des paris'!O187*0.1/('Suivi des paris'!H188-1)))))))</f>
        <v/>
      </c>
      <c r="K188" s="50"/>
      <c r="L188" s="51" t="str">
        <f t="shared" si="6"/>
        <v/>
      </c>
      <c r="M188" s="17"/>
      <c r="N188" s="52" t="str">
        <f t="shared" si="7"/>
        <v>-</v>
      </c>
      <c r="O188" s="53">
        <f t="shared" si="8"/>
        <v>23.290000000000003</v>
      </c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>
      <c r="A189" s="1"/>
      <c r="B189" s="42">
        <v>183</v>
      </c>
      <c r="C189" s="43"/>
      <c r="D189" s="44"/>
      <c r="E189" s="45"/>
      <c r="F189" s="46"/>
      <c r="G189" s="46"/>
      <c r="H189" s="47" t="s">
        <v>97</v>
      </c>
      <c r="I189" s="48" t="str">
        <f>IF(Paramètres!E$9="Mises avec indice de confiance (/10)","?","-")</f>
        <v>-</v>
      </c>
      <c r="J189" s="49" t="str">
        <f>IF(H189="?","",IF(Paramètres!E$9="Mises fixes",IF(Paramètres!E$12="Normal",Paramètres!E$6*0.05,IF(Paramètres!E$12="Agressif",Paramètres!E$6*0.1,Paramètres!E$6*0.025)),IF(Paramètres!E$9="Mises proportionnelles",IF(Paramètres!E$12="Normal",O188*0.05,IF(Paramètres!E$12="Agressif",O188*0.1,O188*0.025)),IF(Paramètres!E$9="Mises avec indice de confiance (/10)",IF(Paramètres!E$12="Normal",I189/100*Paramètres!E$6,IF(Paramètres!E$12="Prudent",I189/200*Paramètres!E$6,I189/50*Paramètres!E$6)),IF(Paramètres!E$12="Normal",'Suivi des paris'!O188*0.05/('Suivi des paris'!H189-1),IF(Paramètres!E$12="Prudent",'Suivi des paris'!O188*0.025/('Suivi des paris'!H189-1),'Suivi des paris'!O188*0.1/('Suivi des paris'!H189-1)))))))</f>
        <v/>
      </c>
      <c r="K189" s="50"/>
      <c r="L189" s="51" t="str">
        <f t="shared" si="6"/>
        <v/>
      </c>
      <c r="M189" s="17"/>
      <c r="N189" s="52" t="str">
        <f t="shared" si="7"/>
        <v>-</v>
      </c>
      <c r="O189" s="53">
        <f t="shared" si="8"/>
        <v>23.290000000000003</v>
      </c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>
      <c r="A190" s="1"/>
      <c r="B190" s="42">
        <v>184</v>
      </c>
      <c r="C190" s="43"/>
      <c r="D190" s="44"/>
      <c r="E190" s="45"/>
      <c r="F190" s="46"/>
      <c r="G190" s="46"/>
      <c r="H190" s="47" t="s">
        <v>97</v>
      </c>
      <c r="I190" s="48" t="str">
        <f>IF(Paramètres!E$9="Mises avec indice de confiance (/10)","?","-")</f>
        <v>-</v>
      </c>
      <c r="J190" s="49" t="str">
        <f>IF(H190="?","",IF(Paramètres!E$9="Mises fixes",IF(Paramètres!E$12="Normal",Paramètres!E$6*0.05,IF(Paramètres!E$12="Agressif",Paramètres!E$6*0.1,Paramètres!E$6*0.025)),IF(Paramètres!E$9="Mises proportionnelles",IF(Paramètres!E$12="Normal",O189*0.05,IF(Paramètres!E$12="Agressif",O189*0.1,O189*0.025)),IF(Paramètres!E$9="Mises avec indice de confiance (/10)",IF(Paramètres!E$12="Normal",I190/100*Paramètres!E$6,IF(Paramètres!E$12="Prudent",I190/200*Paramètres!E$6,I190/50*Paramètres!E$6)),IF(Paramètres!E$12="Normal",'Suivi des paris'!O189*0.05/('Suivi des paris'!H190-1),IF(Paramètres!E$12="Prudent",'Suivi des paris'!O189*0.025/('Suivi des paris'!H190-1),'Suivi des paris'!O189*0.1/('Suivi des paris'!H190-1)))))))</f>
        <v/>
      </c>
      <c r="K190" s="50"/>
      <c r="L190" s="51" t="str">
        <f t="shared" si="6"/>
        <v/>
      </c>
      <c r="M190" s="17"/>
      <c r="N190" s="52" t="str">
        <f t="shared" si="7"/>
        <v>-</v>
      </c>
      <c r="O190" s="53">
        <f t="shared" si="8"/>
        <v>23.290000000000003</v>
      </c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>
      <c r="A191" s="1"/>
      <c r="B191" s="42">
        <v>185</v>
      </c>
      <c r="C191" s="43"/>
      <c r="D191" s="44"/>
      <c r="E191" s="45"/>
      <c r="F191" s="46"/>
      <c r="G191" s="46"/>
      <c r="H191" s="47" t="s">
        <v>97</v>
      </c>
      <c r="I191" s="48" t="str">
        <f>IF(Paramètres!E$9="Mises avec indice de confiance (/10)","?","-")</f>
        <v>-</v>
      </c>
      <c r="J191" s="49" t="str">
        <f>IF(H191="?","",IF(Paramètres!E$9="Mises fixes",IF(Paramètres!E$12="Normal",Paramètres!E$6*0.05,IF(Paramètres!E$12="Agressif",Paramètres!E$6*0.1,Paramètres!E$6*0.025)),IF(Paramètres!E$9="Mises proportionnelles",IF(Paramètres!E$12="Normal",O190*0.05,IF(Paramètres!E$12="Agressif",O190*0.1,O190*0.025)),IF(Paramètres!E$9="Mises avec indice de confiance (/10)",IF(Paramètres!E$12="Normal",I191/100*Paramètres!E$6,IF(Paramètres!E$12="Prudent",I191/200*Paramètres!E$6,I191/50*Paramètres!E$6)),IF(Paramètres!E$12="Normal",'Suivi des paris'!O190*0.05/('Suivi des paris'!H191-1),IF(Paramètres!E$12="Prudent",'Suivi des paris'!O190*0.025/('Suivi des paris'!H191-1),'Suivi des paris'!O190*0.1/('Suivi des paris'!H191-1)))))))</f>
        <v/>
      </c>
      <c r="K191" s="50"/>
      <c r="L191" s="51" t="str">
        <f t="shared" si="6"/>
        <v/>
      </c>
      <c r="M191" s="17"/>
      <c r="N191" s="52" t="str">
        <f t="shared" si="7"/>
        <v>-</v>
      </c>
      <c r="O191" s="53">
        <f t="shared" si="8"/>
        <v>23.290000000000003</v>
      </c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>
      <c r="A192" s="1"/>
      <c r="B192" s="42">
        <v>186</v>
      </c>
      <c r="C192" s="43"/>
      <c r="D192" s="44"/>
      <c r="E192" s="45"/>
      <c r="F192" s="46"/>
      <c r="G192" s="46"/>
      <c r="H192" s="47" t="s">
        <v>97</v>
      </c>
      <c r="I192" s="48" t="str">
        <f>IF(Paramètres!E$9="Mises avec indice de confiance (/10)","?","-")</f>
        <v>-</v>
      </c>
      <c r="J192" s="49" t="str">
        <f>IF(H192="?","",IF(Paramètres!E$9="Mises fixes",IF(Paramètres!E$12="Normal",Paramètres!E$6*0.05,IF(Paramètres!E$12="Agressif",Paramètres!E$6*0.1,Paramètres!E$6*0.025)),IF(Paramètres!E$9="Mises proportionnelles",IF(Paramètres!E$12="Normal",O191*0.05,IF(Paramètres!E$12="Agressif",O191*0.1,O191*0.025)),IF(Paramètres!E$9="Mises avec indice de confiance (/10)",IF(Paramètres!E$12="Normal",I192/100*Paramètres!E$6,IF(Paramètres!E$12="Prudent",I192/200*Paramètres!E$6,I192/50*Paramètres!E$6)),IF(Paramètres!E$12="Normal",'Suivi des paris'!O191*0.05/('Suivi des paris'!H192-1),IF(Paramètres!E$12="Prudent",'Suivi des paris'!O191*0.025/('Suivi des paris'!H192-1),'Suivi des paris'!O191*0.1/('Suivi des paris'!H192-1)))))))</f>
        <v/>
      </c>
      <c r="K192" s="50"/>
      <c r="L192" s="51" t="str">
        <f t="shared" si="6"/>
        <v/>
      </c>
      <c r="M192" s="17"/>
      <c r="N192" s="52" t="str">
        <f t="shared" si="7"/>
        <v>-</v>
      </c>
      <c r="O192" s="53">
        <f t="shared" si="8"/>
        <v>23.290000000000003</v>
      </c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>
      <c r="A193" s="1"/>
      <c r="B193" s="42">
        <v>187</v>
      </c>
      <c r="C193" s="43"/>
      <c r="D193" s="44"/>
      <c r="E193" s="45"/>
      <c r="F193" s="46"/>
      <c r="G193" s="46"/>
      <c r="H193" s="47" t="s">
        <v>97</v>
      </c>
      <c r="I193" s="48" t="str">
        <f>IF(Paramètres!E$9="Mises avec indice de confiance (/10)","?","-")</f>
        <v>-</v>
      </c>
      <c r="J193" s="49" t="str">
        <f>IF(H193="?","",IF(Paramètres!E$9="Mises fixes",IF(Paramètres!E$12="Normal",Paramètres!E$6*0.05,IF(Paramètres!E$12="Agressif",Paramètres!E$6*0.1,Paramètres!E$6*0.025)),IF(Paramètres!E$9="Mises proportionnelles",IF(Paramètres!E$12="Normal",O192*0.05,IF(Paramètres!E$12="Agressif",O192*0.1,O192*0.025)),IF(Paramètres!E$9="Mises avec indice de confiance (/10)",IF(Paramètres!E$12="Normal",I193/100*Paramètres!E$6,IF(Paramètres!E$12="Prudent",I193/200*Paramètres!E$6,I193/50*Paramètres!E$6)),IF(Paramètres!E$12="Normal",'Suivi des paris'!O192*0.05/('Suivi des paris'!H193-1),IF(Paramètres!E$12="Prudent",'Suivi des paris'!O192*0.025/('Suivi des paris'!H193-1),'Suivi des paris'!O192*0.1/('Suivi des paris'!H193-1)))))))</f>
        <v/>
      </c>
      <c r="K193" s="50"/>
      <c r="L193" s="51" t="str">
        <f t="shared" si="6"/>
        <v/>
      </c>
      <c r="M193" s="17"/>
      <c r="N193" s="52" t="str">
        <f t="shared" si="7"/>
        <v>-</v>
      </c>
      <c r="O193" s="53">
        <f t="shared" si="8"/>
        <v>23.290000000000003</v>
      </c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>
      <c r="A194" s="1"/>
      <c r="B194" s="42">
        <v>188</v>
      </c>
      <c r="C194" s="43"/>
      <c r="D194" s="44"/>
      <c r="E194" s="45"/>
      <c r="F194" s="46"/>
      <c r="G194" s="46"/>
      <c r="H194" s="47" t="s">
        <v>97</v>
      </c>
      <c r="I194" s="48" t="str">
        <f>IF(Paramètres!E$9="Mises avec indice de confiance (/10)","?","-")</f>
        <v>-</v>
      </c>
      <c r="J194" s="49" t="str">
        <f>IF(H194="?","",IF(Paramètres!E$9="Mises fixes",IF(Paramètres!E$12="Normal",Paramètres!E$6*0.05,IF(Paramètres!E$12="Agressif",Paramètres!E$6*0.1,Paramètres!E$6*0.025)),IF(Paramètres!E$9="Mises proportionnelles",IF(Paramètres!E$12="Normal",O193*0.05,IF(Paramètres!E$12="Agressif",O193*0.1,O193*0.025)),IF(Paramètres!E$9="Mises avec indice de confiance (/10)",IF(Paramètres!E$12="Normal",I194/100*Paramètres!E$6,IF(Paramètres!E$12="Prudent",I194/200*Paramètres!E$6,I194/50*Paramètres!E$6)),IF(Paramètres!E$12="Normal",'Suivi des paris'!O193*0.05/('Suivi des paris'!H194-1),IF(Paramètres!E$12="Prudent",'Suivi des paris'!O193*0.025/('Suivi des paris'!H194-1),'Suivi des paris'!O193*0.1/('Suivi des paris'!H194-1)))))))</f>
        <v/>
      </c>
      <c r="K194" s="50"/>
      <c r="L194" s="51" t="str">
        <f t="shared" si="6"/>
        <v/>
      </c>
      <c r="M194" s="17"/>
      <c r="N194" s="52" t="str">
        <f t="shared" si="7"/>
        <v>-</v>
      </c>
      <c r="O194" s="53">
        <f t="shared" si="8"/>
        <v>23.290000000000003</v>
      </c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>
      <c r="A195" s="1"/>
      <c r="B195" s="42">
        <v>189</v>
      </c>
      <c r="C195" s="43"/>
      <c r="D195" s="44"/>
      <c r="E195" s="45"/>
      <c r="F195" s="46"/>
      <c r="G195" s="46"/>
      <c r="H195" s="47" t="s">
        <v>97</v>
      </c>
      <c r="I195" s="48" t="str">
        <f>IF(Paramètres!E$9="Mises avec indice de confiance (/10)","?","-")</f>
        <v>-</v>
      </c>
      <c r="J195" s="49" t="str">
        <f>IF(H195="?","",IF(Paramètres!E$9="Mises fixes",IF(Paramètres!E$12="Normal",Paramètres!E$6*0.05,IF(Paramètres!E$12="Agressif",Paramètres!E$6*0.1,Paramètres!E$6*0.025)),IF(Paramètres!E$9="Mises proportionnelles",IF(Paramètres!E$12="Normal",O194*0.05,IF(Paramètres!E$12="Agressif",O194*0.1,O194*0.025)),IF(Paramètres!E$9="Mises avec indice de confiance (/10)",IF(Paramètres!E$12="Normal",I195/100*Paramètres!E$6,IF(Paramètres!E$12="Prudent",I195/200*Paramètres!E$6,I195/50*Paramètres!E$6)),IF(Paramètres!E$12="Normal",'Suivi des paris'!O194*0.05/('Suivi des paris'!H195-1),IF(Paramètres!E$12="Prudent",'Suivi des paris'!O194*0.025/('Suivi des paris'!H195-1),'Suivi des paris'!O194*0.1/('Suivi des paris'!H195-1)))))))</f>
        <v/>
      </c>
      <c r="K195" s="50"/>
      <c r="L195" s="51" t="str">
        <f t="shared" si="6"/>
        <v/>
      </c>
      <c r="M195" s="17"/>
      <c r="N195" s="52" t="str">
        <f t="shared" si="7"/>
        <v>-</v>
      </c>
      <c r="O195" s="53">
        <f t="shared" si="8"/>
        <v>23.290000000000003</v>
      </c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>
      <c r="A196" s="1"/>
      <c r="B196" s="42">
        <v>190</v>
      </c>
      <c r="C196" s="43"/>
      <c r="D196" s="44"/>
      <c r="E196" s="45"/>
      <c r="F196" s="46"/>
      <c r="G196" s="46"/>
      <c r="H196" s="47" t="s">
        <v>97</v>
      </c>
      <c r="I196" s="48" t="str">
        <f>IF(Paramètres!E$9="Mises avec indice de confiance (/10)","?","-")</f>
        <v>-</v>
      </c>
      <c r="J196" s="49" t="str">
        <f>IF(H196="?","",IF(Paramètres!E$9="Mises fixes",IF(Paramètres!E$12="Normal",Paramètres!E$6*0.05,IF(Paramètres!E$12="Agressif",Paramètres!E$6*0.1,Paramètres!E$6*0.025)),IF(Paramètres!E$9="Mises proportionnelles",IF(Paramètres!E$12="Normal",O195*0.05,IF(Paramètres!E$12="Agressif",O195*0.1,O195*0.025)),IF(Paramètres!E$9="Mises avec indice de confiance (/10)",IF(Paramètres!E$12="Normal",I196/100*Paramètres!E$6,IF(Paramètres!E$12="Prudent",I196/200*Paramètres!E$6,I196/50*Paramètres!E$6)),IF(Paramètres!E$12="Normal",'Suivi des paris'!O195*0.05/('Suivi des paris'!H196-1),IF(Paramètres!E$12="Prudent",'Suivi des paris'!O195*0.025/('Suivi des paris'!H196-1),'Suivi des paris'!O195*0.1/('Suivi des paris'!H196-1)))))))</f>
        <v/>
      </c>
      <c r="K196" s="50"/>
      <c r="L196" s="51" t="str">
        <f t="shared" si="6"/>
        <v/>
      </c>
      <c r="M196" s="17"/>
      <c r="N196" s="52" t="str">
        <f t="shared" si="7"/>
        <v>-</v>
      </c>
      <c r="O196" s="53">
        <f t="shared" si="8"/>
        <v>23.290000000000003</v>
      </c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>
      <c r="A197" s="1"/>
      <c r="B197" s="42">
        <v>191</v>
      </c>
      <c r="C197" s="43"/>
      <c r="D197" s="44"/>
      <c r="E197" s="45"/>
      <c r="F197" s="46"/>
      <c r="G197" s="46"/>
      <c r="H197" s="47" t="s">
        <v>97</v>
      </c>
      <c r="I197" s="48" t="str">
        <f>IF(Paramètres!E$9="Mises avec indice de confiance (/10)","?","-")</f>
        <v>-</v>
      </c>
      <c r="J197" s="49" t="str">
        <f>IF(H197="?","",IF(Paramètres!E$9="Mises fixes",IF(Paramètres!E$12="Normal",Paramètres!E$6*0.05,IF(Paramètres!E$12="Agressif",Paramètres!E$6*0.1,Paramètres!E$6*0.025)),IF(Paramètres!E$9="Mises proportionnelles",IF(Paramètres!E$12="Normal",O196*0.05,IF(Paramètres!E$12="Agressif",O196*0.1,O196*0.025)),IF(Paramètres!E$9="Mises avec indice de confiance (/10)",IF(Paramètres!E$12="Normal",I197/100*Paramètres!E$6,IF(Paramètres!E$12="Prudent",I197/200*Paramètres!E$6,I197/50*Paramètres!E$6)),IF(Paramètres!E$12="Normal",'Suivi des paris'!O196*0.05/('Suivi des paris'!H197-1),IF(Paramètres!E$12="Prudent",'Suivi des paris'!O196*0.025/('Suivi des paris'!H197-1),'Suivi des paris'!O196*0.1/('Suivi des paris'!H197-1)))))))</f>
        <v/>
      </c>
      <c r="K197" s="50"/>
      <c r="L197" s="51" t="str">
        <f t="shared" si="6"/>
        <v/>
      </c>
      <c r="M197" s="17"/>
      <c r="N197" s="52" t="str">
        <f t="shared" si="7"/>
        <v>-</v>
      </c>
      <c r="O197" s="53">
        <f t="shared" si="8"/>
        <v>23.290000000000003</v>
      </c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>
      <c r="A198" s="1"/>
      <c r="B198" s="42">
        <v>192</v>
      </c>
      <c r="C198" s="43"/>
      <c r="D198" s="44"/>
      <c r="E198" s="45"/>
      <c r="F198" s="46"/>
      <c r="G198" s="46"/>
      <c r="H198" s="47" t="s">
        <v>97</v>
      </c>
      <c r="I198" s="48" t="str">
        <f>IF(Paramètres!E$9="Mises avec indice de confiance (/10)","?","-")</f>
        <v>-</v>
      </c>
      <c r="J198" s="49" t="str">
        <f>IF(H198="?","",IF(Paramètres!E$9="Mises fixes",IF(Paramètres!E$12="Normal",Paramètres!E$6*0.05,IF(Paramètres!E$12="Agressif",Paramètres!E$6*0.1,Paramètres!E$6*0.025)),IF(Paramètres!E$9="Mises proportionnelles",IF(Paramètres!E$12="Normal",O197*0.05,IF(Paramètres!E$12="Agressif",O197*0.1,O197*0.025)),IF(Paramètres!E$9="Mises avec indice de confiance (/10)",IF(Paramètres!E$12="Normal",I198/100*Paramètres!E$6,IF(Paramètres!E$12="Prudent",I198/200*Paramètres!E$6,I198/50*Paramètres!E$6)),IF(Paramètres!E$12="Normal",'Suivi des paris'!O197*0.05/('Suivi des paris'!H198-1),IF(Paramètres!E$12="Prudent",'Suivi des paris'!O197*0.025/('Suivi des paris'!H198-1),'Suivi des paris'!O197*0.1/('Suivi des paris'!H198-1)))))))</f>
        <v/>
      </c>
      <c r="K198" s="50"/>
      <c r="L198" s="51" t="str">
        <f t="shared" si="6"/>
        <v/>
      </c>
      <c r="M198" s="17"/>
      <c r="N198" s="52" t="str">
        <f t="shared" si="7"/>
        <v>-</v>
      </c>
      <c r="O198" s="53">
        <f t="shared" si="8"/>
        <v>23.290000000000003</v>
      </c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>
      <c r="A199" s="1"/>
      <c r="B199" s="42">
        <v>193</v>
      </c>
      <c r="C199" s="43"/>
      <c r="D199" s="44"/>
      <c r="E199" s="45"/>
      <c r="F199" s="46"/>
      <c r="G199" s="46"/>
      <c r="H199" s="47" t="s">
        <v>97</v>
      </c>
      <c r="I199" s="48" t="str">
        <f>IF(Paramètres!E$9="Mises avec indice de confiance (/10)","?","-")</f>
        <v>-</v>
      </c>
      <c r="J199" s="49" t="str">
        <f>IF(H199="?","",IF(Paramètres!E$9="Mises fixes",IF(Paramètres!E$12="Normal",Paramètres!E$6*0.05,IF(Paramètres!E$12="Agressif",Paramètres!E$6*0.1,Paramètres!E$6*0.025)),IF(Paramètres!E$9="Mises proportionnelles",IF(Paramètres!E$12="Normal",O198*0.05,IF(Paramètres!E$12="Agressif",O198*0.1,O198*0.025)),IF(Paramètres!E$9="Mises avec indice de confiance (/10)",IF(Paramètres!E$12="Normal",I199/100*Paramètres!E$6,IF(Paramètres!E$12="Prudent",I199/200*Paramètres!E$6,I199/50*Paramètres!E$6)),IF(Paramètres!E$12="Normal",'Suivi des paris'!O198*0.05/('Suivi des paris'!H199-1),IF(Paramètres!E$12="Prudent",'Suivi des paris'!O198*0.025/('Suivi des paris'!H199-1),'Suivi des paris'!O198*0.1/('Suivi des paris'!H199-1)))))))</f>
        <v/>
      </c>
      <c r="K199" s="50"/>
      <c r="L199" s="51" t="str">
        <f t="shared" ref="L199:L262" si="9">IF(K199&gt;0,IF(M199="",K199,""),"")</f>
        <v/>
      </c>
      <c r="M199" s="17"/>
      <c r="N199" s="52" t="str">
        <f t="shared" ref="N199:N262" si="10">IF(H199="?","-",IF(M199="Gagné",K199*H199-K199,IF(M199="Perdu",-K199,0)))</f>
        <v>-</v>
      </c>
      <c r="O199" s="53">
        <f t="shared" ref="O199:O262" si="11">IF(N199="-",O198,O198+N199)</f>
        <v>23.290000000000003</v>
      </c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>
      <c r="A200" s="1"/>
      <c r="B200" s="42">
        <v>194</v>
      </c>
      <c r="C200" s="43"/>
      <c r="D200" s="44"/>
      <c r="E200" s="45"/>
      <c r="F200" s="46"/>
      <c r="G200" s="46"/>
      <c r="H200" s="47" t="s">
        <v>97</v>
      </c>
      <c r="I200" s="48" t="str">
        <f>IF(Paramètres!E$9="Mises avec indice de confiance (/10)","?","-")</f>
        <v>-</v>
      </c>
      <c r="J200" s="49" t="str">
        <f>IF(H200="?","",IF(Paramètres!E$9="Mises fixes",IF(Paramètres!E$12="Normal",Paramètres!E$6*0.05,IF(Paramètres!E$12="Agressif",Paramètres!E$6*0.1,Paramètres!E$6*0.025)),IF(Paramètres!E$9="Mises proportionnelles",IF(Paramètres!E$12="Normal",O199*0.05,IF(Paramètres!E$12="Agressif",O199*0.1,O199*0.025)),IF(Paramètres!E$9="Mises avec indice de confiance (/10)",IF(Paramètres!E$12="Normal",I200/100*Paramètres!E$6,IF(Paramètres!E$12="Prudent",I200/200*Paramètres!E$6,I200/50*Paramètres!E$6)),IF(Paramètres!E$12="Normal",'Suivi des paris'!O199*0.05/('Suivi des paris'!H200-1),IF(Paramètres!E$12="Prudent",'Suivi des paris'!O199*0.025/('Suivi des paris'!H200-1),'Suivi des paris'!O199*0.1/('Suivi des paris'!H200-1)))))))</f>
        <v/>
      </c>
      <c r="K200" s="50"/>
      <c r="L200" s="51" t="str">
        <f t="shared" si="9"/>
        <v/>
      </c>
      <c r="M200" s="17"/>
      <c r="N200" s="52" t="str">
        <f t="shared" si="10"/>
        <v>-</v>
      </c>
      <c r="O200" s="53">
        <f t="shared" si="11"/>
        <v>23.290000000000003</v>
      </c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>
      <c r="A201" s="1"/>
      <c r="B201" s="42">
        <v>195</v>
      </c>
      <c r="C201" s="43"/>
      <c r="D201" s="44"/>
      <c r="E201" s="45"/>
      <c r="F201" s="46"/>
      <c r="G201" s="46"/>
      <c r="H201" s="47" t="s">
        <v>97</v>
      </c>
      <c r="I201" s="48" t="str">
        <f>IF(Paramètres!E$9="Mises avec indice de confiance (/10)","?","-")</f>
        <v>-</v>
      </c>
      <c r="J201" s="49" t="str">
        <f>IF(H201="?","",IF(Paramètres!E$9="Mises fixes",IF(Paramètres!E$12="Normal",Paramètres!E$6*0.05,IF(Paramètres!E$12="Agressif",Paramètres!E$6*0.1,Paramètres!E$6*0.025)),IF(Paramètres!E$9="Mises proportionnelles",IF(Paramètres!E$12="Normal",O200*0.05,IF(Paramètres!E$12="Agressif",O200*0.1,O200*0.025)),IF(Paramètres!E$9="Mises avec indice de confiance (/10)",IF(Paramètres!E$12="Normal",I201/100*Paramètres!E$6,IF(Paramètres!E$12="Prudent",I201/200*Paramètres!E$6,I201/50*Paramètres!E$6)),IF(Paramètres!E$12="Normal",'Suivi des paris'!O200*0.05/('Suivi des paris'!H201-1),IF(Paramètres!E$12="Prudent",'Suivi des paris'!O200*0.025/('Suivi des paris'!H201-1),'Suivi des paris'!O200*0.1/('Suivi des paris'!H201-1)))))))</f>
        <v/>
      </c>
      <c r="K201" s="50"/>
      <c r="L201" s="51" t="str">
        <f t="shared" si="9"/>
        <v/>
      </c>
      <c r="M201" s="17"/>
      <c r="N201" s="52" t="str">
        <f t="shared" si="10"/>
        <v>-</v>
      </c>
      <c r="O201" s="53">
        <f t="shared" si="11"/>
        <v>23.290000000000003</v>
      </c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>
      <c r="A202" s="1"/>
      <c r="B202" s="42">
        <v>196</v>
      </c>
      <c r="C202" s="43"/>
      <c r="D202" s="44"/>
      <c r="E202" s="45"/>
      <c r="F202" s="46"/>
      <c r="G202" s="46"/>
      <c r="H202" s="47" t="s">
        <v>97</v>
      </c>
      <c r="I202" s="48" t="str">
        <f>IF(Paramètres!E$9="Mises avec indice de confiance (/10)","?","-")</f>
        <v>-</v>
      </c>
      <c r="J202" s="49" t="str">
        <f>IF(H202="?","",IF(Paramètres!E$9="Mises fixes",IF(Paramètres!E$12="Normal",Paramètres!E$6*0.05,IF(Paramètres!E$12="Agressif",Paramètres!E$6*0.1,Paramètres!E$6*0.025)),IF(Paramètres!E$9="Mises proportionnelles",IF(Paramètres!E$12="Normal",O201*0.05,IF(Paramètres!E$12="Agressif",O201*0.1,O201*0.025)),IF(Paramètres!E$9="Mises avec indice de confiance (/10)",IF(Paramètres!E$12="Normal",I202/100*Paramètres!E$6,IF(Paramètres!E$12="Prudent",I202/200*Paramètres!E$6,I202/50*Paramètres!E$6)),IF(Paramètres!E$12="Normal",'Suivi des paris'!O201*0.05/('Suivi des paris'!H202-1),IF(Paramètres!E$12="Prudent",'Suivi des paris'!O201*0.025/('Suivi des paris'!H202-1),'Suivi des paris'!O201*0.1/('Suivi des paris'!H202-1)))))))</f>
        <v/>
      </c>
      <c r="K202" s="50"/>
      <c r="L202" s="51" t="str">
        <f t="shared" si="9"/>
        <v/>
      </c>
      <c r="M202" s="17"/>
      <c r="N202" s="52" t="str">
        <f t="shared" si="10"/>
        <v>-</v>
      </c>
      <c r="O202" s="53">
        <f t="shared" si="11"/>
        <v>23.290000000000003</v>
      </c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>
      <c r="A203" s="1"/>
      <c r="B203" s="42">
        <v>197</v>
      </c>
      <c r="C203" s="43"/>
      <c r="D203" s="44"/>
      <c r="E203" s="45"/>
      <c r="F203" s="46"/>
      <c r="G203" s="46"/>
      <c r="H203" s="47" t="s">
        <v>97</v>
      </c>
      <c r="I203" s="48" t="str">
        <f>IF(Paramètres!E$9="Mises avec indice de confiance (/10)","?","-")</f>
        <v>-</v>
      </c>
      <c r="J203" s="49" t="str">
        <f>IF(H203="?","",IF(Paramètres!E$9="Mises fixes",IF(Paramètres!E$12="Normal",Paramètres!E$6*0.05,IF(Paramètres!E$12="Agressif",Paramètres!E$6*0.1,Paramètres!E$6*0.025)),IF(Paramètres!E$9="Mises proportionnelles",IF(Paramètres!E$12="Normal",O202*0.05,IF(Paramètres!E$12="Agressif",O202*0.1,O202*0.025)),IF(Paramètres!E$9="Mises avec indice de confiance (/10)",IF(Paramètres!E$12="Normal",I203/100*Paramètres!E$6,IF(Paramètres!E$12="Prudent",I203/200*Paramètres!E$6,I203/50*Paramètres!E$6)),IF(Paramètres!E$12="Normal",'Suivi des paris'!O202*0.05/('Suivi des paris'!H203-1),IF(Paramètres!E$12="Prudent",'Suivi des paris'!O202*0.025/('Suivi des paris'!H203-1),'Suivi des paris'!O202*0.1/('Suivi des paris'!H203-1)))))))</f>
        <v/>
      </c>
      <c r="K203" s="50"/>
      <c r="L203" s="51" t="str">
        <f t="shared" si="9"/>
        <v/>
      </c>
      <c r="M203" s="17"/>
      <c r="N203" s="52" t="str">
        <f t="shared" si="10"/>
        <v>-</v>
      </c>
      <c r="O203" s="53">
        <f t="shared" si="11"/>
        <v>23.290000000000003</v>
      </c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>
      <c r="A204" s="1"/>
      <c r="B204" s="42">
        <v>198</v>
      </c>
      <c r="C204" s="43"/>
      <c r="D204" s="44"/>
      <c r="E204" s="45"/>
      <c r="F204" s="46"/>
      <c r="G204" s="46"/>
      <c r="H204" s="47" t="s">
        <v>97</v>
      </c>
      <c r="I204" s="48" t="str">
        <f>IF(Paramètres!E$9="Mises avec indice de confiance (/10)","?","-")</f>
        <v>-</v>
      </c>
      <c r="J204" s="49" t="str">
        <f>IF(H204="?","",IF(Paramètres!E$9="Mises fixes",IF(Paramètres!E$12="Normal",Paramètres!E$6*0.05,IF(Paramètres!E$12="Agressif",Paramètres!E$6*0.1,Paramètres!E$6*0.025)),IF(Paramètres!E$9="Mises proportionnelles",IF(Paramètres!E$12="Normal",O203*0.05,IF(Paramètres!E$12="Agressif",O203*0.1,O203*0.025)),IF(Paramètres!E$9="Mises avec indice de confiance (/10)",IF(Paramètres!E$12="Normal",I204/100*Paramètres!E$6,IF(Paramètres!E$12="Prudent",I204/200*Paramètres!E$6,I204/50*Paramètres!E$6)),IF(Paramètres!E$12="Normal",'Suivi des paris'!O203*0.05/('Suivi des paris'!H204-1),IF(Paramètres!E$12="Prudent",'Suivi des paris'!O203*0.025/('Suivi des paris'!H204-1),'Suivi des paris'!O203*0.1/('Suivi des paris'!H204-1)))))))</f>
        <v/>
      </c>
      <c r="K204" s="50"/>
      <c r="L204" s="51" t="str">
        <f t="shared" si="9"/>
        <v/>
      </c>
      <c r="M204" s="17"/>
      <c r="N204" s="52" t="str">
        <f t="shared" si="10"/>
        <v>-</v>
      </c>
      <c r="O204" s="53">
        <f t="shared" si="11"/>
        <v>23.290000000000003</v>
      </c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>
      <c r="A205" s="1"/>
      <c r="B205" s="42">
        <v>199</v>
      </c>
      <c r="C205" s="43"/>
      <c r="D205" s="44"/>
      <c r="E205" s="45"/>
      <c r="F205" s="46"/>
      <c r="G205" s="46"/>
      <c r="H205" s="47" t="s">
        <v>97</v>
      </c>
      <c r="I205" s="48" t="str">
        <f>IF(Paramètres!E$9="Mises avec indice de confiance (/10)","?","-")</f>
        <v>-</v>
      </c>
      <c r="J205" s="49" t="str">
        <f>IF(H205="?","",IF(Paramètres!E$9="Mises fixes",IF(Paramètres!E$12="Normal",Paramètres!E$6*0.05,IF(Paramètres!E$12="Agressif",Paramètres!E$6*0.1,Paramètres!E$6*0.025)),IF(Paramètres!E$9="Mises proportionnelles",IF(Paramètres!E$12="Normal",O204*0.05,IF(Paramètres!E$12="Agressif",O204*0.1,O204*0.025)),IF(Paramètres!E$9="Mises avec indice de confiance (/10)",IF(Paramètres!E$12="Normal",I205/100*Paramètres!E$6,IF(Paramètres!E$12="Prudent",I205/200*Paramètres!E$6,I205/50*Paramètres!E$6)),IF(Paramètres!E$12="Normal",'Suivi des paris'!O204*0.05/('Suivi des paris'!H205-1),IF(Paramètres!E$12="Prudent",'Suivi des paris'!O204*0.025/('Suivi des paris'!H205-1),'Suivi des paris'!O204*0.1/('Suivi des paris'!H205-1)))))))</f>
        <v/>
      </c>
      <c r="K205" s="50"/>
      <c r="L205" s="51" t="str">
        <f t="shared" si="9"/>
        <v/>
      </c>
      <c r="M205" s="17"/>
      <c r="N205" s="52" t="str">
        <f t="shared" si="10"/>
        <v>-</v>
      </c>
      <c r="O205" s="53">
        <f t="shared" si="11"/>
        <v>23.290000000000003</v>
      </c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>
      <c r="A206" s="1"/>
      <c r="B206" s="42">
        <v>200</v>
      </c>
      <c r="C206" s="43"/>
      <c r="D206" s="44"/>
      <c r="E206" s="45"/>
      <c r="F206" s="46"/>
      <c r="G206" s="46"/>
      <c r="H206" s="47" t="s">
        <v>97</v>
      </c>
      <c r="I206" s="48" t="str">
        <f>IF(Paramètres!E$9="Mises avec indice de confiance (/10)","?","-")</f>
        <v>-</v>
      </c>
      <c r="J206" s="49" t="str">
        <f>IF(H206="?","",IF(Paramètres!E$9="Mises fixes",IF(Paramètres!E$12="Normal",Paramètres!E$6*0.05,IF(Paramètres!E$12="Agressif",Paramètres!E$6*0.1,Paramètres!E$6*0.025)),IF(Paramètres!E$9="Mises proportionnelles",IF(Paramètres!E$12="Normal",O205*0.05,IF(Paramètres!E$12="Agressif",O205*0.1,O205*0.025)),IF(Paramètres!E$9="Mises avec indice de confiance (/10)",IF(Paramètres!E$12="Normal",I206/100*Paramètres!E$6,IF(Paramètres!E$12="Prudent",I206/200*Paramètres!E$6,I206/50*Paramètres!E$6)),IF(Paramètres!E$12="Normal",'Suivi des paris'!O205*0.05/('Suivi des paris'!H206-1),IF(Paramètres!E$12="Prudent",'Suivi des paris'!O205*0.025/('Suivi des paris'!H206-1),'Suivi des paris'!O205*0.1/('Suivi des paris'!H206-1)))))))</f>
        <v/>
      </c>
      <c r="K206" s="50"/>
      <c r="L206" s="51" t="str">
        <f t="shared" si="9"/>
        <v/>
      </c>
      <c r="M206" s="17"/>
      <c r="N206" s="52" t="str">
        <f t="shared" si="10"/>
        <v>-</v>
      </c>
      <c r="O206" s="53">
        <f t="shared" si="11"/>
        <v>23.290000000000003</v>
      </c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>
      <c r="A207" s="1"/>
      <c r="B207" s="42">
        <v>201</v>
      </c>
      <c r="C207" s="43"/>
      <c r="D207" s="44"/>
      <c r="E207" s="45"/>
      <c r="F207" s="46"/>
      <c r="G207" s="46"/>
      <c r="H207" s="47" t="s">
        <v>97</v>
      </c>
      <c r="I207" s="48" t="str">
        <f>IF(Paramètres!E$9="Mises avec indice de confiance (/10)","?","-")</f>
        <v>-</v>
      </c>
      <c r="J207" s="49" t="str">
        <f>IF(H207="?","",IF(Paramètres!E$9="Mises fixes",IF(Paramètres!E$12="Normal",Paramètres!E$6*0.05,IF(Paramètres!E$12="Agressif",Paramètres!E$6*0.1,Paramètres!E$6*0.025)),IF(Paramètres!E$9="Mises proportionnelles",IF(Paramètres!E$12="Normal",O206*0.05,IF(Paramètres!E$12="Agressif",O206*0.1,O206*0.025)),IF(Paramètres!E$9="Mises avec indice de confiance (/10)",IF(Paramètres!E$12="Normal",I207/100*Paramètres!E$6,IF(Paramètres!E$12="Prudent",I207/200*Paramètres!E$6,I207/50*Paramètres!E$6)),IF(Paramètres!E$12="Normal",'Suivi des paris'!O206*0.05/('Suivi des paris'!H207-1),IF(Paramètres!E$12="Prudent",'Suivi des paris'!O206*0.025/('Suivi des paris'!H207-1),'Suivi des paris'!O206*0.1/('Suivi des paris'!H207-1)))))))</f>
        <v/>
      </c>
      <c r="K207" s="50"/>
      <c r="L207" s="51" t="str">
        <f t="shared" si="9"/>
        <v/>
      </c>
      <c r="M207" s="17"/>
      <c r="N207" s="52" t="str">
        <f t="shared" si="10"/>
        <v>-</v>
      </c>
      <c r="O207" s="53">
        <f t="shared" si="11"/>
        <v>23.290000000000003</v>
      </c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>
      <c r="A208" s="1"/>
      <c r="B208" s="42">
        <v>202</v>
      </c>
      <c r="C208" s="43"/>
      <c r="D208" s="44"/>
      <c r="E208" s="45"/>
      <c r="F208" s="46"/>
      <c r="G208" s="46"/>
      <c r="H208" s="47" t="s">
        <v>97</v>
      </c>
      <c r="I208" s="48" t="str">
        <f>IF(Paramètres!E$9="Mises avec indice de confiance (/10)","?","-")</f>
        <v>-</v>
      </c>
      <c r="J208" s="49" t="str">
        <f>IF(H208="?","",IF(Paramètres!E$9="Mises fixes",IF(Paramètres!E$12="Normal",Paramètres!E$6*0.05,IF(Paramètres!E$12="Agressif",Paramètres!E$6*0.1,Paramètres!E$6*0.025)),IF(Paramètres!E$9="Mises proportionnelles",IF(Paramètres!E$12="Normal",O207*0.05,IF(Paramètres!E$12="Agressif",O207*0.1,O207*0.025)),IF(Paramètres!E$9="Mises avec indice de confiance (/10)",IF(Paramètres!E$12="Normal",I208/100*Paramètres!E$6,IF(Paramètres!E$12="Prudent",I208/200*Paramètres!E$6,I208/50*Paramètres!E$6)),IF(Paramètres!E$12="Normal",'Suivi des paris'!O207*0.05/('Suivi des paris'!H208-1),IF(Paramètres!E$12="Prudent",'Suivi des paris'!O207*0.025/('Suivi des paris'!H208-1),'Suivi des paris'!O207*0.1/('Suivi des paris'!H208-1)))))))</f>
        <v/>
      </c>
      <c r="K208" s="50"/>
      <c r="L208" s="51" t="str">
        <f t="shared" si="9"/>
        <v/>
      </c>
      <c r="M208" s="17"/>
      <c r="N208" s="52" t="str">
        <f t="shared" si="10"/>
        <v>-</v>
      </c>
      <c r="O208" s="53">
        <f t="shared" si="11"/>
        <v>23.290000000000003</v>
      </c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>
      <c r="A209" s="1"/>
      <c r="B209" s="42">
        <v>203</v>
      </c>
      <c r="C209" s="43"/>
      <c r="D209" s="44"/>
      <c r="E209" s="45"/>
      <c r="F209" s="46"/>
      <c r="G209" s="46"/>
      <c r="H209" s="47" t="s">
        <v>97</v>
      </c>
      <c r="I209" s="48" t="str">
        <f>IF(Paramètres!E$9="Mises avec indice de confiance (/10)","?","-")</f>
        <v>-</v>
      </c>
      <c r="J209" s="49" t="str">
        <f>IF(H209="?","",IF(Paramètres!E$9="Mises fixes",IF(Paramètres!E$12="Normal",Paramètres!E$6*0.05,IF(Paramètres!E$12="Agressif",Paramètres!E$6*0.1,Paramètres!E$6*0.025)),IF(Paramètres!E$9="Mises proportionnelles",IF(Paramètres!E$12="Normal",O208*0.05,IF(Paramètres!E$12="Agressif",O208*0.1,O208*0.025)),IF(Paramètres!E$9="Mises avec indice de confiance (/10)",IF(Paramètres!E$12="Normal",I209/100*Paramètres!E$6,IF(Paramètres!E$12="Prudent",I209/200*Paramètres!E$6,I209/50*Paramètres!E$6)),IF(Paramètres!E$12="Normal",'Suivi des paris'!O208*0.05/('Suivi des paris'!H209-1),IF(Paramètres!E$12="Prudent",'Suivi des paris'!O208*0.025/('Suivi des paris'!H209-1),'Suivi des paris'!O208*0.1/('Suivi des paris'!H209-1)))))))</f>
        <v/>
      </c>
      <c r="K209" s="50"/>
      <c r="L209" s="51" t="str">
        <f t="shared" si="9"/>
        <v/>
      </c>
      <c r="M209" s="17"/>
      <c r="N209" s="52" t="str">
        <f t="shared" si="10"/>
        <v>-</v>
      </c>
      <c r="O209" s="53">
        <f t="shared" si="11"/>
        <v>23.290000000000003</v>
      </c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>
      <c r="A210" s="1"/>
      <c r="B210" s="42">
        <v>204</v>
      </c>
      <c r="C210" s="43"/>
      <c r="D210" s="44"/>
      <c r="E210" s="45"/>
      <c r="F210" s="46"/>
      <c r="G210" s="46"/>
      <c r="H210" s="47" t="s">
        <v>97</v>
      </c>
      <c r="I210" s="48" t="str">
        <f>IF(Paramètres!E$9="Mises avec indice de confiance (/10)","?","-")</f>
        <v>-</v>
      </c>
      <c r="J210" s="49" t="str">
        <f>IF(H210="?","",IF(Paramètres!E$9="Mises fixes",IF(Paramètres!E$12="Normal",Paramètres!E$6*0.05,IF(Paramètres!E$12="Agressif",Paramètres!E$6*0.1,Paramètres!E$6*0.025)),IF(Paramètres!E$9="Mises proportionnelles",IF(Paramètres!E$12="Normal",O209*0.05,IF(Paramètres!E$12="Agressif",O209*0.1,O209*0.025)),IF(Paramètres!E$9="Mises avec indice de confiance (/10)",IF(Paramètres!E$12="Normal",I210/100*Paramètres!E$6,IF(Paramètres!E$12="Prudent",I210/200*Paramètres!E$6,I210/50*Paramètres!E$6)),IF(Paramètres!E$12="Normal",'Suivi des paris'!O209*0.05/('Suivi des paris'!H210-1),IF(Paramètres!E$12="Prudent",'Suivi des paris'!O209*0.025/('Suivi des paris'!H210-1),'Suivi des paris'!O209*0.1/('Suivi des paris'!H210-1)))))))</f>
        <v/>
      </c>
      <c r="K210" s="50"/>
      <c r="L210" s="51" t="str">
        <f t="shared" si="9"/>
        <v/>
      </c>
      <c r="M210" s="17"/>
      <c r="N210" s="52" t="str">
        <f t="shared" si="10"/>
        <v>-</v>
      </c>
      <c r="O210" s="53">
        <f t="shared" si="11"/>
        <v>23.290000000000003</v>
      </c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>
      <c r="A211" s="1"/>
      <c r="B211" s="42">
        <v>205</v>
      </c>
      <c r="C211" s="43"/>
      <c r="D211" s="44"/>
      <c r="E211" s="45"/>
      <c r="F211" s="46"/>
      <c r="G211" s="46"/>
      <c r="H211" s="47" t="s">
        <v>97</v>
      </c>
      <c r="I211" s="48" t="str">
        <f>IF(Paramètres!E$9="Mises avec indice de confiance (/10)","?","-")</f>
        <v>-</v>
      </c>
      <c r="J211" s="49" t="str">
        <f>IF(H211="?","",IF(Paramètres!E$9="Mises fixes",IF(Paramètres!E$12="Normal",Paramètres!E$6*0.05,IF(Paramètres!E$12="Agressif",Paramètres!E$6*0.1,Paramètres!E$6*0.025)),IF(Paramètres!E$9="Mises proportionnelles",IF(Paramètres!E$12="Normal",O210*0.05,IF(Paramètres!E$12="Agressif",O210*0.1,O210*0.025)),IF(Paramètres!E$9="Mises avec indice de confiance (/10)",IF(Paramètres!E$12="Normal",I211/100*Paramètres!E$6,IF(Paramètres!E$12="Prudent",I211/200*Paramètres!E$6,I211/50*Paramètres!E$6)),IF(Paramètres!E$12="Normal",'Suivi des paris'!O210*0.05/('Suivi des paris'!H211-1),IF(Paramètres!E$12="Prudent",'Suivi des paris'!O210*0.025/('Suivi des paris'!H211-1),'Suivi des paris'!O210*0.1/('Suivi des paris'!H211-1)))))))</f>
        <v/>
      </c>
      <c r="K211" s="50"/>
      <c r="L211" s="51" t="str">
        <f t="shared" si="9"/>
        <v/>
      </c>
      <c r="M211" s="17"/>
      <c r="N211" s="52" t="str">
        <f t="shared" si="10"/>
        <v>-</v>
      </c>
      <c r="O211" s="53">
        <f t="shared" si="11"/>
        <v>23.290000000000003</v>
      </c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>
      <c r="A212" s="1"/>
      <c r="B212" s="42">
        <v>206</v>
      </c>
      <c r="C212" s="43"/>
      <c r="D212" s="44"/>
      <c r="E212" s="45"/>
      <c r="F212" s="46"/>
      <c r="G212" s="46"/>
      <c r="H212" s="47" t="s">
        <v>97</v>
      </c>
      <c r="I212" s="48" t="str">
        <f>IF(Paramètres!E$9="Mises avec indice de confiance (/10)","?","-")</f>
        <v>-</v>
      </c>
      <c r="J212" s="49" t="str">
        <f>IF(H212="?","",IF(Paramètres!E$9="Mises fixes",IF(Paramètres!E$12="Normal",Paramètres!E$6*0.05,IF(Paramètres!E$12="Agressif",Paramètres!E$6*0.1,Paramètres!E$6*0.025)),IF(Paramètres!E$9="Mises proportionnelles",IF(Paramètres!E$12="Normal",O211*0.05,IF(Paramètres!E$12="Agressif",O211*0.1,O211*0.025)),IF(Paramètres!E$9="Mises avec indice de confiance (/10)",IF(Paramètres!E$12="Normal",I212/100*Paramètres!E$6,IF(Paramètres!E$12="Prudent",I212/200*Paramètres!E$6,I212/50*Paramètres!E$6)),IF(Paramètres!E$12="Normal",'Suivi des paris'!O211*0.05/('Suivi des paris'!H212-1),IF(Paramètres!E$12="Prudent",'Suivi des paris'!O211*0.025/('Suivi des paris'!H212-1),'Suivi des paris'!O211*0.1/('Suivi des paris'!H212-1)))))))</f>
        <v/>
      </c>
      <c r="K212" s="50"/>
      <c r="L212" s="51" t="str">
        <f t="shared" si="9"/>
        <v/>
      </c>
      <c r="M212" s="17"/>
      <c r="N212" s="52" t="str">
        <f t="shared" si="10"/>
        <v>-</v>
      </c>
      <c r="O212" s="53">
        <f t="shared" si="11"/>
        <v>23.290000000000003</v>
      </c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>
      <c r="A213" s="1"/>
      <c r="B213" s="42">
        <v>207</v>
      </c>
      <c r="C213" s="43"/>
      <c r="D213" s="44"/>
      <c r="E213" s="45"/>
      <c r="F213" s="46"/>
      <c r="G213" s="46"/>
      <c r="H213" s="47" t="s">
        <v>97</v>
      </c>
      <c r="I213" s="48" t="str">
        <f>IF(Paramètres!E$9="Mises avec indice de confiance (/10)","?","-")</f>
        <v>-</v>
      </c>
      <c r="J213" s="49" t="str">
        <f>IF(H213="?","",IF(Paramètres!E$9="Mises fixes",IF(Paramètres!E$12="Normal",Paramètres!E$6*0.05,IF(Paramètres!E$12="Agressif",Paramètres!E$6*0.1,Paramètres!E$6*0.025)),IF(Paramètres!E$9="Mises proportionnelles",IF(Paramètres!E$12="Normal",O212*0.05,IF(Paramètres!E$12="Agressif",O212*0.1,O212*0.025)),IF(Paramètres!E$9="Mises avec indice de confiance (/10)",IF(Paramètres!E$12="Normal",I213/100*Paramètres!E$6,IF(Paramètres!E$12="Prudent",I213/200*Paramètres!E$6,I213/50*Paramètres!E$6)),IF(Paramètres!E$12="Normal",'Suivi des paris'!O212*0.05/('Suivi des paris'!H213-1),IF(Paramètres!E$12="Prudent",'Suivi des paris'!O212*0.025/('Suivi des paris'!H213-1),'Suivi des paris'!O212*0.1/('Suivi des paris'!H213-1)))))))</f>
        <v/>
      </c>
      <c r="K213" s="50"/>
      <c r="L213" s="51" t="str">
        <f t="shared" si="9"/>
        <v/>
      </c>
      <c r="M213" s="17"/>
      <c r="N213" s="52" t="str">
        <f t="shared" si="10"/>
        <v>-</v>
      </c>
      <c r="O213" s="53">
        <f t="shared" si="11"/>
        <v>23.290000000000003</v>
      </c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>
      <c r="A214" s="1"/>
      <c r="B214" s="42">
        <v>208</v>
      </c>
      <c r="C214" s="43"/>
      <c r="D214" s="44"/>
      <c r="E214" s="45"/>
      <c r="F214" s="46"/>
      <c r="G214" s="46"/>
      <c r="H214" s="47" t="s">
        <v>97</v>
      </c>
      <c r="I214" s="48" t="str">
        <f>IF(Paramètres!E$9="Mises avec indice de confiance (/10)","?","-")</f>
        <v>-</v>
      </c>
      <c r="J214" s="49" t="str">
        <f>IF(H214="?","",IF(Paramètres!E$9="Mises fixes",IF(Paramètres!E$12="Normal",Paramètres!E$6*0.05,IF(Paramètres!E$12="Agressif",Paramètres!E$6*0.1,Paramètres!E$6*0.025)),IF(Paramètres!E$9="Mises proportionnelles",IF(Paramètres!E$12="Normal",O213*0.05,IF(Paramètres!E$12="Agressif",O213*0.1,O213*0.025)),IF(Paramètres!E$9="Mises avec indice de confiance (/10)",IF(Paramètres!E$12="Normal",I214/100*Paramètres!E$6,IF(Paramètres!E$12="Prudent",I214/200*Paramètres!E$6,I214/50*Paramètres!E$6)),IF(Paramètres!E$12="Normal",'Suivi des paris'!O213*0.05/('Suivi des paris'!H214-1),IF(Paramètres!E$12="Prudent",'Suivi des paris'!O213*0.025/('Suivi des paris'!H214-1),'Suivi des paris'!O213*0.1/('Suivi des paris'!H214-1)))))))</f>
        <v/>
      </c>
      <c r="K214" s="50"/>
      <c r="L214" s="51" t="str">
        <f t="shared" si="9"/>
        <v/>
      </c>
      <c r="M214" s="17"/>
      <c r="N214" s="52" t="str">
        <f t="shared" si="10"/>
        <v>-</v>
      </c>
      <c r="O214" s="53">
        <f t="shared" si="11"/>
        <v>23.290000000000003</v>
      </c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>
      <c r="A215" s="1"/>
      <c r="B215" s="42">
        <v>209</v>
      </c>
      <c r="C215" s="43"/>
      <c r="D215" s="44"/>
      <c r="E215" s="45"/>
      <c r="F215" s="46"/>
      <c r="G215" s="46"/>
      <c r="H215" s="47" t="s">
        <v>97</v>
      </c>
      <c r="I215" s="48" t="str">
        <f>IF(Paramètres!E$9="Mises avec indice de confiance (/10)","?","-")</f>
        <v>-</v>
      </c>
      <c r="J215" s="49" t="str">
        <f>IF(H215="?","",IF(Paramètres!E$9="Mises fixes",IF(Paramètres!E$12="Normal",Paramètres!E$6*0.05,IF(Paramètres!E$12="Agressif",Paramètres!E$6*0.1,Paramètres!E$6*0.025)),IF(Paramètres!E$9="Mises proportionnelles",IF(Paramètres!E$12="Normal",O214*0.05,IF(Paramètres!E$12="Agressif",O214*0.1,O214*0.025)),IF(Paramètres!E$9="Mises avec indice de confiance (/10)",IF(Paramètres!E$12="Normal",I215/100*Paramètres!E$6,IF(Paramètres!E$12="Prudent",I215/200*Paramètres!E$6,I215/50*Paramètres!E$6)),IF(Paramètres!E$12="Normal",'Suivi des paris'!O214*0.05/('Suivi des paris'!H215-1),IF(Paramètres!E$12="Prudent",'Suivi des paris'!O214*0.025/('Suivi des paris'!H215-1),'Suivi des paris'!O214*0.1/('Suivi des paris'!H215-1)))))))</f>
        <v/>
      </c>
      <c r="K215" s="50"/>
      <c r="L215" s="51" t="str">
        <f t="shared" si="9"/>
        <v/>
      </c>
      <c r="M215" s="17"/>
      <c r="N215" s="52" t="str">
        <f t="shared" si="10"/>
        <v>-</v>
      </c>
      <c r="O215" s="53">
        <f t="shared" si="11"/>
        <v>23.290000000000003</v>
      </c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>
      <c r="A216" s="1"/>
      <c r="B216" s="42">
        <v>210</v>
      </c>
      <c r="C216" s="43"/>
      <c r="D216" s="44"/>
      <c r="E216" s="45"/>
      <c r="F216" s="46"/>
      <c r="G216" s="46"/>
      <c r="H216" s="47" t="s">
        <v>97</v>
      </c>
      <c r="I216" s="48" t="str">
        <f>IF(Paramètres!E$9="Mises avec indice de confiance (/10)","?","-")</f>
        <v>-</v>
      </c>
      <c r="J216" s="49" t="str">
        <f>IF(H216="?","",IF(Paramètres!E$9="Mises fixes",IF(Paramètres!E$12="Normal",Paramètres!E$6*0.05,IF(Paramètres!E$12="Agressif",Paramètres!E$6*0.1,Paramètres!E$6*0.025)),IF(Paramètres!E$9="Mises proportionnelles",IF(Paramètres!E$12="Normal",O215*0.05,IF(Paramètres!E$12="Agressif",O215*0.1,O215*0.025)),IF(Paramètres!E$9="Mises avec indice de confiance (/10)",IF(Paramètres!E$12="Normal",I216/100*Paramètres!E$6,IF(Paramètres!E$12="Prudent",I216/200*Paramètres!E$6,I216/50*Paramètres!E$6)),IF(Paramètres!E$12="Normal",'Suivi des paris'!O215*0.05/('Suivi des paris'!H216-1),IF(Paramètres!E$12="Prudent",'Suivi des paris'!O215*0.025/('Suivi des paris'!H216-1),'Suivi des paris'!O215*0.1/('Suivi des paris'!H216-1)))))))</f>
        <v/>
      </c>
      <c r="K216" s="50"/>
      <c r="L216" s="51" t="str">
        <f t="shared" si="9"/>
        <v/>
      </c>
      <c r="M216" s="17"/>
      <c r="N216" s="52" t="str">
        <f t="shared" si="10"/>
        <v>-</v>
      </c>
      <c r="O216" s="53">
        <f t="shared" si="11"/>
        <v>23.290000000000003</v>
      </c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>
      <c r="A217" s="1"/>
      <c r="B217" s="42">
        <v>211</v>
      </c>
      <c r="C217" s="43"/>
      <c r="D217" s="44"/>
      <c r="E217" s="45"/>
      <c r="F217" s="46"/>
      <c r="G217" s="46"/>
      <c r="H217" s="47" t="s">
        <v>97</v>
      </c>
      <c r="I217" s="48" t="str">
        <f>IF(Paramètres!E$9="Mises avec indice de confiance (/10)","?","-")</f>
        <v>-</v>
      </c>
      <c r="J217" s="49" t="str">
        <f>IF(H217="?","",IF(Paramètres!E$9="Mises fixes",IF(Paramètres!E$12="Normal",Paramètres!E$6*0.05,IF(Paramètres!E$12="Agressif",Paramètres!E$6*0.1,Paramètres!E$6*0.025)),IF(Paramètres!E$9="Mises proportionnelles",IF(Paramètres!E$12="Normal",O216*0.05,IF(Paramètres!E$12="Agressif",O216*0.1,O216*0.025)),IF(Paramètres!E$9="Mises avec indice de confiance (/10)",IF(Paramètres!E$12="Normal",I217/100*Paramètres!E$6,IF(Paramètres!E$12="Prudent",I217/200*Paramètres!E$6,I217/50*Paramètres!E$6)),IF(Paramètres!E$12="Normal",'Suivi des paris'!O216*0.05/('Suivi des paris'!H217-1),IF(Paramètres!E$12="Prudent",'Suivi des paris'!O216*0.025/('Suivi des paris'!H217-1),'Suivi des paris'!O216*0.1/('Suivi des paris'!H217-1)))))))</f>
        <v/>
      </c>
      <c r="K217" s="50"/>
      <c r="L217" s="51" t="str">
        <f t="shared" si="9"/>
        <v/>
      </c>
      <c r="M217" s="17"/>
      <c r="N217" s="52" t="str">
        <f t="shared" si="10"/>
        <v>-</v>
      </c>
      <c r="O217" s="53">
        <f t="shared" si="11"/>
        <v>23.290000000000003</v>
      </c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>
      <c r="A218" s="1"/>
      <c r="B218" s="42">
        <v>212</v>
      </c>
      <c r="C218" s="43"/>
      <c r="D218" s="44"/>
      <c r="E218" s="45"/>
      <c r="F218" s="46"/>
      <c r="G218" s="46"/>
      <c r="H218" s="47" t="s">
        <v>97</v>
      </c>
      <c r="I218" s="48" t="str">
        <f>IF(Paramètres!E$9="Mises avec indice de confiance (/10)","?","-")</f>
        <v>-</v>
      </c>
      <c r="J218" s="49" t="str">
        <f>IF(H218="?","",IF(Paramètres!E$9="Mises fixes",IF(Paramètres!E$12="Normal",Paramètres!E$6*0.05,IF(Paramètres!E$12="Agressif",Paramètres!E$6*0.1,Paramètres!E$6*0.025)),IF(Paramètres!E$9="Mises proportionnelles",IF(Paramètres!E$12="Normal",O217*0.05,IF(Paramètres!E$12="Agressif",O217*0.1,O217*0.025)),IF(Paramètres!E$9="Mises avec indice de confiance (/10)",IF(Paramètres!E$12="Normal",I218/100*Paramètres!E$6,IF(Paramètres!E$12="Prudent",I218/200*Paramètres!E$6,I218/50*Paramètres!E$6)),IF(Paramètres!E$12="Normal",'Suivi des paris'!O217*0.05/('Suivi des paris'!H218-1),IF(Paramètres!E$12="Prudent",'Suivi des paris'!O217*0.025/('Suivi des paris'!H218-1),'Suivi des paris'!O217*0.1/('Suivi des paris'!H218-1)))))))</f>
        <v/>
      </c>
      <c r="K218" s="50"/>
      <c r="L218" s="51" t="str">
        <f t="shared" si="9"/>
        <v/>
      </c>
      <c r="M218" s="17"/>
      <c r="N218" s="52" t="str">
        <f t="shared" si="10"/>
        <v>-</v>
      </c>
      <c r="O218" s="53">
        <f t="shared" si="11"/>
        <v>23.290000000000003</v>
      </c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>
      <c r="A219" s="1"/>
      <c r="B219" s="42">
        <v>213</v>
      </c>
      <c r="C219" s="43"/>
      <c r="D219" s="44"/>
      <c r="E219" s="45"/>
      <c r="F219" s="46"/>
      <c r="G219" s="46"/>
      <c r="H219" s="47" t="s">
        <v>97</v>
      </c>
      <c r="I219" s="48" t="str">
        <f>IF(Paramètres!E$9="Mises avec indice de confiance (/10)","?","-")</f>
        <v>-</v>
      </c>
      <c r="J219" s="49" t="str">
        <f>IF(H219="?","",IF(Paramètres!E$9="Mises fixes",IF(Paramètres!E$12="Normal",Paramètres!E$6*0.05,IF(Paramètres!E$12="Agressif",Paramètres!E$6*0.1,Paramètres!E$6*0.025)),IF(Paramètres!E$9="Mises proportionnelles",IF(Paramètres!E$12="Normal",O218*0.05,IF(Paramètres!E$12="Agressif",O218*0.1,O218*0.025)),IF(Paramètres!E$9="Mises avec indice de confiance (/10)",IF(Paramètres!E$12="Normal",I219/100*Paramètres!E$6,IF(Paramètres!E$12="Prudent",I219/200*Paramètres!E$6,I219/50*Paramètres!E$6)),IF(Paramètres!E$12="Normal",'Suivi des paris'!O218*0.05/('Suivi des paris'!H219-1),IF(Paramètres!E$12="Prudent",'Suivi des paris'!O218*0.025/('Suivi des paris'!H219-1),'Suivi des paris'!O218*0.1/('Suivi des paris'!H219-1)))))))</f>
        <v/>
      </c>
      <c r="K219" s="50"/>
      <c r="L219" s="51" t="str">
        <f t="shared" si="9"/>
        <v/>
      </c>
      <c r="M219" s="17"/>
      <c r="N219" s="52" t="str">
        <f t="shared" si="10"/>
        <v>-</v>
      </c>
      <c r="O219" s="53">
        <f t="shared" si="11"/>
        <v>23.290000000000003</v>
      </c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>
      <c r="A220" s="1"/>
      <c r="B220" s="42">
        <v>214</v>
      </c>
      <c r="C220" s="43"/>
      <c r="D220" s="44"/>
      <c r="E220" s="45"/>
      <c r="F220" s="46"/>
      <c r="G220" s="46"/>
      <c r="H220" s="47" t="s">
        <v>97</v>
      </c>
      <c r="I220" s="48" t="str">
        <f>IF(Paramètres!E$9="Mises avec indice de confiance (/10)","?","-")</f>
        <v>-</v>
      </c>
      <c r="J220" s="49" t="str">
        <f>IF(H220="?","",IF(Paramètres!E$9="Mises fixes",IF(Paramètres!E$12="Normal",Paramètres!E$6*0.05,IF(Paramètres!E$12="Agressif",Paramètres!E$6*0.1,Paramètres!E$6*0.025)),IF(Paramètres!E$9="Mises proportionnelles",IF(Paramètres!E$12="Normal",O219*0.05,IF(Paramètres!E$12="Agressif",O219*0.1,O219*0.025)),IF(Paramètres!E$9="Mises avec indice de confiance (/10)",IF(Paramètres!E$12="Normal",I220/100*Paramètres!E$6,IF(Paramètres!E$12="Prudent",I220/200*Paramètres!E$6,I220/50*Paramètres!E$6)),IF(Paramètres!E$12="Normal",'Suivi des paris'!O219*0.05/('Suivi des paris'!H220-1),IF(Paramètres!E$12="Prudent",'Suivi des paris'!O219*0.025/('Suivi des paris'!H220-1),'Suivi des paris'!O219*0.1/('Suivi des paris'!H220-1)))))))</f>
        <v/>
      </c>
      <c r="K220" s="50"/>
      <c r="L220" s="51" t="str">
        <f t="shared" si="9"/>
        <v/>
      </c>
      <c r="M220" s="17"/>
      <c r="N220" s="52" t="str">
        <f t="shared" si="10"/>
        <v>-</v>
      </c>
      <c r="O220" s="53">
        <f t="shared" si="11"/>
        <v>23.290000000000003</v>
      </c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>
      <c r="A221" s="1"/>
      <c r="B221" s="42">
        <v>215</v>
      </c>
      <c r="C221" s="43"/>
      <c r="D221" s="44"/>
      <c r="E221" s="45"/>
      <c r="F221" s="46"/>
      <c r="G221" s="46"/>
      <c r="H221" s="47" t="s">
        <v>97</v>
      </c>
      <c r="I221" s="48" t="str">
        <f>IF(Paramètres!E$9="Mises avec indice de confiance (/10)","?","-")</f>
        <v>-</v>
      </c>
      <c r="J221" s="49" t="str">
        <f>IF(H221="?","",IF(Paramètres!E$9="Mises fixes",IF(Paramètres!E$12="Normal",Paramètres!E$6*0.05,IF(Paramètres!E$12="Agressif",Paramètres!E$6*0.1,Paramètres!E$6*0.025)),IF(Paramètres!E$9="Mises proportionnelles",IF(Paramètres!E$12="Normal",O220*0.05,IF(Paramètres!E$12="Agressif",O220*0.1,O220*0.025)),IF(Paramètres!E$9="Mises avec indice de confiance (/10)",IF(Paramètres!E$12="Normal",I221/100*Paramètres!E$6,IF(Paramètres!E$12="Prudent",I221/200*Paramètres!E$6,I221/50*Paramètres!E$6)),IF(Paramètres!E$12="Normal",'Suivi des paris'!O220*0.05/('Suivi des paris'!H221-1),IF(Paramètres!E$12="Prudent",'Suivi des paris'!O220*0.025/('Suivi des paris'!H221-1),'Suivi des paris'!O220*0.1/('Suivi des paris'!H221-1)))))))</f>
        <v/>
      </c>
      <c r="K221" s="50"/>
      <c r="L221" s="51" t="str">
        <f t="shared" si="9"/>
        <v/>
      </c>
      <c r="M221" s="17"/>
      <c r="N221" s="52" t="str">
        <f t="shared" si="10"/>
        <v>-</v>
      </c>
      <c r="O221" s="53">
        <f t="shared" si="11"/>
        <v>23.290000000000003</v>
      </c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>
      <c r="A222" s="1"/>
      <c r="B222" s="42">
        <v>216</v>
      </c>
      <c r="C222" s="43"/>
      <c r="D222" s="44"/>
      <c r="E222" s="45"/>
      <c r="F222" s="46"/>
      <c r="G222" s="46"/>
      <c r="H222" s="47" t="s">
        <v>97</v>
      </c>
      <c r="I222" s="48" t="str">
        <f>IF(Paramètres!E$9="Mises avec indice de confiance (/10)","?","-")</f>
        <v>-</v>
      </c>
      <c r="J222" s="49" t="str">
        <f>IF(H222="?","",IF(Paramètres!E$9="Mises fixes",IF(Paramètres!E$12="Normal",Paramètres!E$6*0.05,IF(Paramètres!E$12="Agressif",Paramètres!E$6*0.1,Paramètres!E$6*0.025)),IF(Paramètres!E$9="Mises proportionnelles",IF(Paramètres!E$12="Normal",O221*0.05,IF(Paramètres!E$12="Agressif",O221*0.1,O221*0.025)),IF(Paramètres!E$9="Mises avec indice de confiance (/10)",IF(Paramètres!E$12="Normal",I222/100*Paramètres!E$6,IF(Paramètres!E$12="Prudent",I222/200*Paramètres!E$6,I222/50*Paramètres!E$6)),IF(Paramètres!E$12="Normal",'Suivi des paris'!O221*0.05/('Suivi des paris'!H222-1),IF(Paramètres!E$12="Prudent",'Suivi des paris'!O221*0.025/('Suivi des paris'!H222-1),'Suivi des paris'!O221*0.1/('Suivi des paris'!H222-1)))))))</f>
        <v/>
      </c>
      <c r="K222" s="50"/>
      <c r="L222" s="51" t="str">
        <f t="shared" si="9"/>
        <v/>
      </c>
      <c r="M222" s="17"/>
      <c r="N222" s="52" t="str">
        <f t="shared" si="10"/>
        <v>-</v>
      </c>
      <c r="O222" s="53">
        <f t="shared" si="11"/>
        <v>23.290000000000003</v>
      </c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>
      <c r="A223" s="1"/>
      <c r="B223" s="42">
        <v>217</v>
      </c>
      <c r="C223" s="43"/>
      <c r="D223" s="44"/>
      <c r="E223" s="45"/>
      <c r="F223" s="46"/>
      <c r="G223" s="46"/>
      <c r="H223" s="47" t="s">
        <v>97</v>
      </c>
      <c r="I223" s="48" t="str">
        <f>IF(Paramètres!E$9="Mises avec indice de confiance (/10)","?","-")</f>
        <v>-</v>
      </c>
      <c r="J223" s="49" t="str">
        <f>IF(H223="?","",IF(Paramètres!E$9="Mises fixes",IF(Paramètres!E$12="Normal",Paramètres!E$6*0.05,IF(Paramètres!E$12="Agressif",Paramètres!E$6*0.1,Paramètres!E$6*0.025)),IF(Paramètres!E$9="Mises proportionnelles",IF(Paramètres!E$12="Normal",O222*0.05,IF(Paramètres!E$12="Agressif",O222*0.1,O222*0.025)),IF(Paramètres!E$9="Mises avec indice de confiance (/10)",IF(Paramètres!E$12="Normal",I223/100*Paramètres!E$6,IF(Paramètres!E$12="Prudent",I223/200*Paramètres!E$6,I223/50*Paramètres!E$6)),IF(Paramètres!E$12="Normal",'Suivi des paris'!O222*0.05/('Suivi des paris'!H223-1),IF(Paramètres!E$12="Prudent",'Suivi des paris'!O222*0.025/('Suivi des paris'!H223-1),'Suivi des paris'!O222*0.1/('Suivi des paris'!H223-1)))))))</f>
        <v/>
      </c>
      <c r="K223" s="50"/>
      <c r="L223" s="51" t="str">
        <f t="shared" si="9"/>
        <v/>
      </c>
      <c r="M223" s="17"/>
      <c r="N223" s="52" t="str">
        <f t="shared" si="10"/>
        <v>-</v>
      </c>
      <c r="O223" s="53">
        <f t="shared" si="11"/>
        <v>23.290000000000003</v>
      </c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>
      <c r="A224" s="1"/>
      <c r="B224" s="42">
        <v>218</v>
      </c>
      <c r="C224" s="43"/>
      <c r="D224" s="44"/>
      <c r="E224" s="45"/>
      <c r="F224" s="46"/>
      <c r="G224" s="46"/>
      <c r="H224" s="47" t="s">
        <v>97</v>
      </c>
      <c r="I224" s="48" t="str">
        <f>IF(Paramètres!E$9="Mises avec indice de confiance (/10)","?","-")</f>
        <v>-</v>
      </c>
      <c r="J224" s="49" t="str">
        <f>IF(H224="?","",IF(Paramètres!E$9="Mises fixes",IF(Paramètres!E$12="Normal",Paramètres!E$6*0.05,IF(Paramètres!E$12="Agressif",Paramètres!E$6*0.1,Paramètres!E$6*0.025)),IF(Paramètres!E$9="Mises proportionnelles",IF(Paramètres!E$12="Normal",O223*0.05,IF(Paramètres!E$12="Agressif",O223*0.1,O223*0.025)),IF(Paramètres!E$9="Mises avec indice de confiance (/10)",IF(Paramètres!E$12="Normal",I224/100*Paramètres!E$6,IF(Paramètres!E$12="Prudent",I224/200*Paramètres!E$6,I224/50*Paramètres!E$6)),IF(Paramètres!E$12="Normal",'Suivi des paris'!O223*0.05/('Suivi des paris'!H224-1),IF(Paramètres!E$12="Prudent",'Suivi des paris'!O223*0.025/('Suivi des paris'!H224-1),'Suivi des paris'!O223*0.1/('Suivi des paris'!H224-1)))))))</f>
        <v/>
      </c>
      <c r="K224" s="50"/>
      <c r="L224" s="51" t="str">
        <f t="shared" si="9"/>
        <v/>
      </c>
      <c r="M224" s="17"/>
      <c r="N224" s="52" t="str">
        <f t="shared" si="10"/>
        <v>-</v>
      </c>
      <c r="O224" s="53">
        <f t="shared" si="11"/>
        <v>23.290000000000003</v>
      </c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>
      <c r="A225" s="1"/>
      <c r="B225" s="42">
        <v>219</v>
      </c>
      <c r="C225" s="43"/>
      <c r="D225" s="44"/>
      <c r="E225" s="45"/>
      <c r="F225" s="46"/>
      <c r="G225" s="46"/>
      <c r="H225" s="47" t="s">
        <v>97</v>
      </c>
      <c r="I225" s="48" t="str">
        <f>IF(Paramètres!E$9="Mises avec indice de confiance (/10)","?","-")</f>
        <v>-</v>
      </c>
      <c r="J225" s="49" t="str">
        <f>IF(H225="?","",IF(Paramètres!E$9="Mises fixes",IF(Paramètres!E$12="Normal",Paramètres!E$6*0.05,IF(Paramètres!E$12="Agressif",Paramètres!E$6*0.1,Paramètres!E$6*0.025)),IF(Paramètres!E$9="Mises proportionnelles",IF(Paramètres!E$12="Normal",O224*0.05,IF(Paramètres!E$12="Agressif",O224*0.1,O224*0.025)),IF(Paramètres!E$9="Mises avec indice de confiance (/10)",IF(Paramètres!E$12="Normal",I225/100*Paramètres!E$6,IF(Paramètres!E$12="Prudent",I225/200*Paramètres!E$6,I225/50*Paramètres!E$6)),IF(Paramètres!E$12="Normal",'Suivi des paris'!O224*0.05/('Suivi des paris'!H225-1),IF(Paramètres!E$12="Prudent",'Suivi des paris'!O224*0.025/('Suivi des paris'!H225-1),'Suivi des paris'!O224*0.1/('Suivi des paris'!H225-1)))))))</f>
        <v/>
      </c>
      <c r="K225" s="50"/>
      <c r="L225" s="51" t="str">
        <f t="shared" si="9"/>
        <v/>
      </c>
      <c r="M225" s="17"/>
      <c r="N225" s="52" t="str">
        <f t="shared" si="10"/>
        <v>-</v>
      </c>
      <c r="O225" s="53">
        <f t="shared" si="11"/>
        <v>23.290000000000003</v>
      </c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>
      <c r="A226" s="1"/>
      <c r="B226" s="42">
        <v>220</v>
      </c>
      <c r="C226" s="43"/>
      <c r="D226" s="44"/>
      <c r="E226" s="45"/>
      <c r="F226" s="46"/>
      <c r="G226" s="46"/>
      <c r="H226" s="47" t="s">
        <v>97</v>
      </c>
      <c r="I226" s="48" t="str">
        <f>IF(Paramètres!E$9="Mises avec indice de confiance (/10)","?","-")</f>
        <v>-</v>
      </c>
      <c r="J226" s="49" t="str">
        <f>IF(H226="?","",IF(Paramètres!E$9="Mises fixes",IF(Paramètres!E$12="Normal",Paramètres!E$6*0.05,IF(Paramètres!E$12="Agressif",Paramètres!E$6*0.1,Paramètres!E$6*0.025)),IF(Paramètres!E$9="Mises proportionnelles",IF(Paramètres!E$12="Normal",O225*0.05,IF(Paramètres!E$12="Agressif",O225*0.1,O225*0.025)),IF(Paramètres!E$9="Mises avec indice de confiance (/10)",IF(Paramètres!E$12="Normal",I226/100*Paramètres!E$6,IF(Paramètres!E$12="Prudent",I226/200*Paramètres!E$6,I226/50*Paramètres!E$6)),IF(Paramètres!E$12="Normal",'Suivi des paris'!O225*0.05/('Suivi des paris'!H226-1),IF(Paramètres!E$12="Prudent",'Suivi des paris'!O225*0.025/('Suivi des paris'!H226-1),'Suivi des paris'!O225*0.1/('Suivi des paris'!H226-1)))))))</f>
        <v/>
      </c>
      <c r="K226" s="50"/>
      <c r="L226" s="51" t="str">
        <f t="shared" si="9"/>
        <v/>
      </c>
      <c r="M226" s="17"/>
      <c r="N226" s="52" t="str">
        <f t="shared" si="10"/>
        <v>-</v>
      </c>
      <c r="O226" s="53">
        <f t="shared" si="11"/>
        <v>23.290000000000003</v>
      </c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>
      <c r="A227" s="1"/>
      <c r="B227" s="42">
        <v>221</v>
      </c>
      <c r="C227" s="43"/>
      <c r="D227" s="44"/>
      <c r="E227" s="45"/>
      <c r="F227" s="46"/>
      <c r="G227" s="46"/>
      <c r="H227" s="47" t="s">
        <v>97</v>
      </c>
      <c r="I227" s="48" t="str">
        <f>IF(Paramètres!E$9="Mises avec indice de confiance (/10)","?","-")</f>
        <v>-</v>
      </c>
      <c r="J227" s="49" t="str">
        <f>IF(H227="?","",IF(Paramètres!E$9="Mises fixes",IF(Paramètres!E$12="Normal",Paramètres!E$6*0.05,IF(Paramètres!E$12="Agressif",Paramètres!E$6*0.1,Paramètres!E$6*0.025)),IF(Paramètres!E$9="Mises proportionnelles",IF(Paramètres!E$12="Normal",O226*0.05,IF(Paramètres!E$12="Agressif",O226*0.1,O226*0.025)),IF(Paramètres!E$9="Mises avec indice de confiance (/10)",IF(Paramètres!E$12="Normal",I227/100*Paramètres!E$6,IF(Paramètres!E$12="Prudent",I227/200*Paramètres!E$6,I227/50*Paramètres!E$6)),IF(Paramètres!E$12="Normal",'Suivi des paris'!O226*0.05/('Suivi des paris'!H227-1),IF(Paramètres!E$12="Prudent",'Suivi des paris'!O226*0.025/('Suivi des paris'!H227-1),'Suivi des paris'!O226*0.1/('Suivi des paris'!H227-1)))))))</f>
        <v/>
      </c>
      <c r="K227" s="50"/>
      <c r="L227" s="51" t="str">
        <f t="shared" si="9"/>
        <v/>
      </c>
      <c r="M227" s="17"/>
      <c r="N227" s="52" t="str">
        <f t="shared" si="10"/>
        <v>-</v>
      </c>
      <c r="O227" s="53">
        <f t="shared" si="11"/>
        <v>23.290000000000003</v>
      </c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>
      <c r="A228" s="1"/>
      <c r="B228" s="42">
        <v>222</v>
      </c>
      <c r="C228" s="43"/>
      <c r="D228" s="44"/>
      <c r="E228" s="45"/>
      <c r="F228" s="46"/>
      <c r="G228" s="46"/>
      <c r="H228" s="47" t="s">
        <v>97</v>
      </c>
      <c r="I228" s="48" t="str">
        <f>IF(Paramètres!E$9="Mises avec indice de confiance (/10)","?","-")</f>
        <v>-</v>
      </c>
      <c r="J228" s="49" t="str">
        <f>IF(H228="?","",IF(Paramètres!E$9="Mises fixes",IF(Paramètres!E$12="Normal",Paramètres!E$6*0.05,IF(Paramètres!E$12="Agressif",Paramètres!E$6*0.1,Paramètres!E$6*0.025)),IF(Paramètres!E$9="Mises proportionnelles",IF(Paramètres!E$12="Normal",O227*0.05,IF(Paramètres!E$12="Agressif",O227*0.1,O227*0.025)),IF(Paramètres!E$9="Mises avec indice de confiance (/10)",IF(Paramètres!E$12="Normal",I228/100*Paramètres!E$6,IF(Paramètres!E$12="Prudent",I228/200*Paramètres!E$6,I228/50*Paramètres!E$6)),IF(Paramètres!E$12="Normal",'Suivi des paris'!O227*0.05/('Suivi des paris'!H228-1),IF(Paramètres!E$12="Prudent",'Suivi des paris'!O227*0.025/('Suivi des paris'!H228-1),'Suivi des paris'!O227*0.1/('Suivi des paris'!H228-1)))))))</f>
        <v/>
      </c>
      <c r="K228" s="50"/>
      <c r="L228" s="51" t="str">
        <f t="shared" si="9"/>
        <v/>
      </c>
      <c r="M228" s="17"/>
      <c r="N228" s="52" t="str">
        <f t="shared" si="10"/>
        <v>-</v>
      </c>
      <c r="O228" s="53">
        <f t="shared" si="11"/>
        <v>23.290000000000003</v>
      </c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>
      <c r="A229" s="1"/>
      <c r="B229" s="42">
        <v>223</v>
      </c>
      <c r="C229" s="43"/>
      <c r="D229" s="44"/>
      <c r="E229" s="45"/>
      <c r="F229" s="46"/>
      <c r="G229" s="46"/>
      <c r="H229" s="47" t="s">
        <v>97</v>
      </c>
      <c r="I229" s="48" t="str">
        <f>IF(Paramètres!E$9="Mises avec indice de confiance (/10)","?","-")</f>
        <v>-</v>
      </c>
      <c r="J229" s="49" t="str">
        <f>IF(H229="?","",IF(Paramètres!E$9="Mises fixes",IF(Paramètres!E$12="Normal",Paramètres!E$6*0.05,IF(Paramètres!E$12="Agressif",Paramètres!E$6*0.1,Paramètres!E$6*0.025)),IF(Paramètres!E$9="Mises proportionnelles",IF(Paramètres!E$12="Normal",O228*0.05,IF(Paramètres!E$12="Agressif",O228*0.1,O228*0.025)),IF(Paramètres!E$9="Mises avec indice de confiance (/10)",IF(Paramètres!E$12="Normal",I229/100*Paramètres!E$6,IF(Paramètres!E$12="Prudent",I229/200*Paramètres!E$6,I229/50*Paramètres!E$6)),IF(Paramètres!E$12="Normal",'Suivi des paris'!O228*0.05/('Suivi des paris'!H229-1),IF(Paramètres!E$12="Prudent",'Suivi des paris'!O228*0.025/('Suivi des paris'!H229-1),'Suivi des paris'!O228*0.1/('Suivi des paris'!H229-1)))))))</f>
        <v/>
      </c>
      <c r="K229" s="50"/>
      <c r="L229" s="51" t="str">
        <f t="shared" si="9"/>
        <v/>
      </c>
      <c r="M229" s="17"/>
      <c r="N229" s="52" t="str">
        <f t="shared" si="10"/>
        <v>-</v>
      </c>
      <c r="O229" s="53">
        <f t="shared" si="11"/>
        <v>23.290000000000003</v>
      </c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>
      <c r="A230" s="1"/>
      <c r="B230" s="42">
        <v>224</v>
      </c>
      <c r="C230" s="43"/>
      <c r="D230" s="44"/>
      <c r="E230" s="45"/>
      <c r="F230" s="46"/>
      <c r="G230" s="46"/>
      <c r="H230" s="47" t="s">
        <v>97</v>
      </c>
      <c r="I230" s="48" t="str">
        <f>IF(Paramètres!E$9="Mises avec indice de confiance (/10)","?","-")</f>
        <v>-</v>
      </c>
      <c r="J230" s="49" t="str">
        <f>IF(H230="?","",IF(Paramètres!E$9="Mises fixes",IF(Paramètres!E$12="Normal",Paramètres!E$6*0.05,IF(Paramètres!E$12="Agressif",Paramètres!E$6*0.1,Paramètres!E$6*0.025)),IF(Paramètres!E$9="Mises proportionnelles",IF(Paramètres!E$12="Normal",O229*0.05,IF(Paramètres!E$12="Agressif",O229*0.1,O229*0.025)),IF(Paramètres!E$9="Mises avec indice de confiance (/10)",IF(Paramètres!E$12="Normal",I230/100*Paramètres!E$6,IF(Paramètres!E$12="Prudent",I230/200*Paramètres!E$6,I230/50*Paramètres!E$6)),IF(Paramètres!E$12="Normal",'Suivi des paris'!O229*0.05/('Suivi des paris'!H230-1),IF(Paramètres!E$12="Prudent",'Suivi des paris'!O229*0.025/('Suivi des paris'!H230-1),'Suivi des paris'!O229*0.1/('Suivi des paris'!H230-1)))))))</f>
        <v/>
      </c>
      <c r="K230" s="50"/>
      <c r="L230" s="51" t="str">
        <f t="shared" si="9"/>
        <v/>
      </c>
      <c r="M230" s="17"/>
      <c r="N230" s="52" t="str">
        <f t="shared" si="10"/>
        <v>-</v>
      </c>
      <c r="O230" s="53">
        <f t="shared" si="11"/>
        <v>23.290000000000003</v>
      </c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>
      <c r="A231" s="1"/>
      <c r="B231" s="42">
        <v>225</v>
      </c>
      <c r="C231" s="43"/>
      <c r="D231" s="44"/>
      <c r="E231" s="45"/>
      <c r="F231" s="46"/>
      <c r="G231" s="46"/>
      <c r="H231" s="47" t="s">
        <v>97</v>
      </c>
      <c r="I231" s="48" t="str">
        <f>IF(Paramètres!E$9="Mises avec indice de confiance (/10)","?","-")</f>
        <v>-</v>
      </c>
      <c r="J231" s="49" t="str">
        <f>IF(H231="?","",IF(Paramètres!E$9="Mises fixes",IF(Paramètres!E$12="Normal",Paramètres!E$6*0.05,IF(Paramètres!E$12="Agressif",Paramètres!E$6*0.1,Paramètres!E$6*0.025)),IF(Paramètres!E$9="Mises proportionnelles",IF(Paramètres!E$12="Normal",O230*0.05,IF(Paramètres!E$12="Agressif",O230*0.1,O230*0.025)),IF(Paramètres!E$9="Mises avec indice de confiance (/10)",IF(Paramètres!E$12="Normal",I231/100*Paramètres!E$6,IF(Paramètres!E$12="Prudent",I231/200*Paramètres!E$6,I231/50*Paramètres!E$6)),IF(Paramètres!E$12="Normal",'Suivi des paris'!O230*0.05/('Suivi des paris'!H231-1),IF(Paramètres!E$12="Prudent",'Suivi des paris'!O230*0.025/('Suivi des paris'!H231-1),'Suivi des paris'!O230*0.1/('Suivi des paris'!H231-1)))))))</f>
        <v/>
      </c>
      <c r="K231" s="50"/>
      <c r="L231" s="51" t="str">
        <f t="shared" si="9"/>
        <v/>
      </c>
      <c r="M231" s="17"/>
      <c r="N231" s="52" t="str">
        <f t="shared" si="10"/>
        <v>-</v>
      </c>
      <c r="O231" s="53">
        <f t="shared" si="11"/>
        <v>23.290000000000003</v>
      </c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>
      <c r="A232" s="1"/>
      <c r="B232" s="42">
        <v>226</v>
      </c>
      <c r="C232" s="43"/>
      <c r="D232" s="44"/>
      <c r="E232" s="45"/>
      <c r="F232" s="46"/>
      <c r="G232" s="46"/>
      <c r="H232" s="47" t="s">
        <v>97</v>
      </c>
      <c r="I232" s="48" t="str">
        <f>IF(Paramètres!E$9="Mises avec indice de confiance (/10)","?","-")</f>
        <v>-</v>
      </c>
      <c r="J232" s="49" t="str">
        <f>IF(H232="?","",IF(Paramètres!E$9="Mises fixes",IF(Paramètres!E$12="Normal",Paramètres!E$6*0.05,IF(Paramètres!E$12="Agressif",Paramètres!E$6*0.1,Paramètres!E$6*0.025)),IF(Paramètres!E$9="Mises proportionnelles",IF(Paramètres!E$12="Normal",O231*0.05,IF(Paramètres!E$12="Agressif",O231*0.1,O231*0.025)),IF(Paramètres!E$9="Mises avec indice de confiance (/10)",IF(Paramètres!E$12="Normal",I232/100*Paramètres!E$6,IF(Paramètres!E$12="Prudent",I232/200*Paramètres!E$6,I232/50*Paramètres!E$6)),IF(Paramètres!E$12="Normal",'Suivi des paris'!O231*0.05/('Suivi des paris'!H232-1),IF(Paramètres!E$12="Prudent",'Suivi des paris'!O231*0.025/('Suivi des paris'!H232-1),'Suivi des paris'!O231*0.1/('Suivi des paris'!H232-1)))))))</f>
        <v/>
      </c>
      <c r="K232" s="50"/>
      <c r="L232" s="51" t="str">
        <f t="shared" si="9"/>
        <v/>
      </c>
      <c r="M232" s="17"/>
      <c r="N232" s="52" t="str">
        <f t="shared" si="10"/>
        <v>-</v>
      </c>
      <c r="O232" s="53">
        <f t="shared" si="11"/>
        <v>23.290000000000003</v>
      </c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>
      <c r="A233" s="1"/>
      <c r="B233" s="42">
        <v>227</v>
      </c>
      <c r="C233" s="43"/>
      <c r="D233" s="44"/>
      <c r="E233" s="45"/>
      <c r="F233" s="46"/>
      <c r="G233" s="46"/>
      <c r="H233" s="47" t="s">
        <v>97</v>
      </c>
      <c r="I233" s="48" t="str">
        <f>IF(Paramètres!E$9="Mises avec indice de confiance (/10)","?","-")</f>
        <v>-</v>
      </c>
      <c r="J233" s="49" t="str">
        <f>IF(H233="?","",IF(Paramètres!E$9="Mises fixes",IF(Paramètres!E$12="Normal",Paramètres!E$6*0.05,IF(Paramètres!E$12="Agressif",Paramètres!E$6*0.1,Paramètres!E$6*0.025)),IF(Paramètres!E$9="Mises proportionnelles",IF(Paramètres!E$12="Normal",O232*0.05,IF(Paramètres!E$12="Agressif",O232*0.1,O232*0.025)),IF(Paramètres!E$9="Mises avec indice de confiance (/10)",IF(Paramètres!E$12="Normal",I233/100*Paramètres!E$6,IF(Paramètres!E$12="Prudent",I233/200*Paramètres!E$6,I233/50*Paramètres!E$6)),IF(Paramètres!E$12="Normal",'Suivi des paris'!O232*0.05/('Suivi des paris'!H233-1),IF(Paramètres!E$12="Prudent",'Suivi des paris'!O232*0.025/('Suivi des paris'!H233-1),'Suivi des paris'!O232*0.1/('Suivi des paris'!H233-1)))))))</f>
        <v/>
      </c>
      <c r="K233" s="50"/>
      <c r="L233" s="51" t="str">
        <f t="shared" si="9"/>
        <v/>
      </c>
      <c r="M233" s="17"/>
      <c r="N233" s="52" t="str">
        <f t="shared" si="10"/>
        <v>-</v>
      </c>
      <c r="O233" s="53">
        <f t="shared" si="11"/>
        <v>23.290000000000003</v>
      </c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>
      <c r="A234" s="1"/>
      <c r="B234" s="42">
        <v>228</v>
      </c>
      <c r="C234" s="43"/>
      <c r="D234" s="44"/>
      <c r="E234" s="45"/>
      <c r="F234" s="46"/>
      <c r="G234" s="46"/>
      <c r="H234" s="47" t="s">
        <v>97</v>
      </c>
      <c r="I234" s="48" t="str">
        <f>IF(Paramètres!E$9="Mises avec indice de confiance (/10)","?","-")</f>
        <v>-</v>
      </c>
      <c r="J234" s="49" t="str">
        <f>IF(H234="?","",IF(Paramètres!E$9="Mises fixes",IF(Paramètres!E$12="Normal",Paramètres!E$6*0.05,IF(Paramètres!E$12="Agressif",Paramètres!E$6*0.1,Paramètres!E$6*0.025)),IF(Paramètres!E$9="Mises proportionnelles",IF(Paramètres!E$12="Normal",O233*0.05,IF(Paramètres!E$12="Agressif",O233*0.1,O233*0.025)),IF(Paramètres!E$9="Mises avec indice de confiance (/10)",IF(Paramètres!E$12="Normal",I234/100*Paramètres!E$6,IF(Paramètres!E$12="Prudent",I234/200*Paramètres!E$6,I234/50*Paramètres!E$6)),IF(Paramètres!E$12="Normal",'Suivi des paris'!O233*0.05/('Suivi des paris'!H234-1),IF(Paramètres!E$12="Prudent",'Suivi des paris'!O233*0.025/('Suivi des paris'!H234-1),'Suivi des paris'!O233*0.1/('Suivi des paris'!H234-1)))))))</f>
        <v/>
      </c>
      <c r="K234" s="50"/>
      <c r="L234" s="51" t="str">
        <f t="shared" si="9"/>
        <v/>
      </c>
      <c r="M234" s="17"/>
      <c r="N234" s="52" t="str">
        <f t="shared" si="10"/>
        <v>-</v>
      </c>
      <c r="O234" s="53">
        <f t="shared" si="11"/>
        <v>23.290000000000003</v>
      </c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>
      <c r="A235" s="1"/>
      <c r="B235" s="42">
        <v>229</v>
      </c>
      <c r="C235" s="43"/>
      <c r="D235" s="44"/>
      <c r="E235" s="45"/>
      <c r="F235" s="46"/>
      <c r="G235" s="46"/>
      <c r="H235" s="47" t="s">
        <v>97</v>
      </c>
      <c r="I235" s="48" t="str">
        <f>IF(Paramètres!E$9="Mises avec indice de confiance (/10)","?","-")</f>
        <v>-</v>
      </c>
      <c r="J235" s="49" t="str">
        <f>IF(H235="?","",IF(Paramètres!E$9="Mises fixes",IF(Paramètres!E$12="Normal",Paramètres!E$6*0.05,IF(Paramètres!E$12="Agressif",Paramètres!E$6*0.1,Paramètres!E$6*0.025)),IF(Paramètres!E$9="Mises proportionnelles",IF(Paramètres!E$12="Normal",O234*0.05,IF(Paramètres!E$12="Agressif",O234*0.1,O234*0.025)),IF(Paramètres!E$9="Mises avec indice de confiance (/10)",IF(Paramètres!E$12="Normal",I235/100*Paramètres!E$6,IF(Paramètres!E$12="Prudent",I235/200*Paramètres!E$6,I235/50*Paramètres!E$6)),IF(Paramètres!E$12="Normal",'Suivi des paris'!O234*0.05/('Suivi des paris'!H235-1),IF(Paramètres!E$12="Prudent",'Suivi des paris'!O234*0.025/('Suivi des paris'!H235-1),'Suivi des paris'!O234*0.1/('Suivi des paris'!H235-1)))))))</f>
        <v/>
      </c>
      <c r="K235" s="50"/>
      <c r="L235" s="51" t="str">
        <f t="shared" si="9"/>
        <v/>
      </c>
      <c r="M235" s="17"/>
      <c r="N235" s="52" t="str">
        <f t="shared" si="10"/>
        <v>-</v>
      </c>
      <c r="O235" s="53">
        <f t="shared" si="11"/>
        <v>23.290000000000003</v>
      </c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>
      <c r="A236" s="1"/>
      <c r="B236" s="42">
        <v>230</v>
      </c>
      <c r="C236" s="43"/>
      <c r="D236" s="44"/>
      <c r="E236" s="45"/>
      <c r="F236" s="46"/>
      <c r="G236" s="46"/>
      <c r="H236" s="47" t="s">
        <v>97</v>
      </c>
      <c r="I236" s="48" t="str">
        <f>IF(Paramètres!E$9="Mises avec indice de confiance (/10)","?","-")</f>
        <v>-</v>
      </c>
      <c r="J236" s="49" t="str">
        <f>IF(H236="?","",IF(Paramètres!E$9="Mises fixes",IF(Paramètres!E$12="Normal",Paramètres!E$6*0.05,IF(Paramètres!E$12="Agressif",Paramètres!E$6*0.1,Paramètres!E$6*0.025)),IF(Paramètres!E$9="Mises proportionnelles",IF(Paramètres!E$12="Normal",O235*0.05,IF(Paramètres!E$12="Agressif",O235*0.1,O235*0.025)),IF(Paramètres!E$9="Mises avec indice de confiance (/10)",IF(Paramètres!E$12="Normal",I236/100*Paramètres!E$6,IF(Paramètres!E$12="Prudent",I236/200*Paramètres!E$6,I236/50*Paramètres!E$6)),IF(Paramètres!E$12="Normal",'Suivi des paris'!O235*0.05/('Suivi des paris'!H236-1),IF(Paramètres!E$12="Prudent",'Suivi des paris'!O235*0.025/('Suivi des paris'!H236-1),'Suivi des paris'!O235*0.1/('Suivi des paris'!H236-1)))))))</f>
        <v/>
      </c>
      <c r="K236" s="50"/>
      <c r="L236" s="51" t="str">
        <f t="shared" si="9"/>
        <v/>
      </c>
      <c r="M236" s="17"/>
      <c r="N236" s="52" t="str">
        <f t="shared" si="10"/>
        <v>-</v>
      </c>
      <c r="O236" s="53">
        <f t="shared" si="11"/>
        <v>23.290000000000003</v>
      </c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>
      <c r="A237" s="1"/>
      <c r="B237" s="42">
        <v>231</v>
      </c>
      <c r="C237" s="43"/>
      <c r="D237" s="44"/>
      <c r="E237" s="45"/>
      <c r="F237" s="46"/>
      <c r="G237" s="46"/>
      <c r="H237" s="47" t="s">
        <v>97</v>
      </c>
      <c r="I237" s="48" t="str">
        <f>IF(Paramètres!E$9="Mises avec indice de confiance (/10)","?","-")</f>
        <v>-</v>
      </c>
      <c r="J237" s="49" t="str">
        <f>IF(H237="?","",IF(Paramètres!E$9="Mises fixes",IF(Paramètres!E$12="Normal",Paramètres!E$6*0.05,IF(Paramètres!E$12="Agressif",Paramètres!E$6*0.1,Paramètres!E$6*0.025)),IF(Paramètres!E$9="Mises proportionnelles",IF(Paramètres!E$12="Normal",O236*0.05,IF(Paramètres!E$12="Agressif",O236*0.1,O236*0.025)),IF(Paramètres!E$9="Mises avec indice de confiance (/10)",IF(Paramètres!E$12="Normal",I237/100*Paramètres!E$6,IF(Paramètres!E$12="Prudent",I237/200*Paramètres!E$6,I237/50*Paramètres!E$6)),IF(Paramètres!E$12="Normal",'Suivi des paris'!O236*0.05/('Suivi des paris'!H237-1),IF(Paramètres!E$12="Prudent",'Suivi des paris'!O236*0.025/('Suivi des paris'!H237-1),'Suivi des paris'!O236*0.1/('Suivi des paris'!H237-1)))))))</f>
        <v/>
      </c>
      <c r="K237" s="50"/>
      <c r="L237" s="51" t="str">
        <f t="shared" si="9"/>
        <v/>
      </c>
      <c r="M237" s="17"/>
      <c r="N237" s="52" t="str">
        <f t="shared" si="10"/>
        <v>-</v>
      </c>
      <c r="O237" s="53">
        <f t="shared" si="11"/>
        <v>23.290000000000003</v>
      </c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>
      <c r="A238" s="1"/>
      <c r="B238" s="42">
        <v>232</v>
      </c>
      <c r="C238" s="43"/>
      <c r="D238" s="44"/>
      <c r="E238" s="45"/>
      <c r="F238" s="46"/>
      <c r="G238" s="46"/>
      <c r="H238" s="47" t="s">
        <v>97</v>
      </c>
      <c r="I238" s="48" t="str">
        <f>IF(Paramètres!E$9="Mises avec indice de confiance (/10)","?","-")</f>
        <v>-</v>
      </c>
      <c r="J238" s="49" t="str">
        <f>IF(H238="?","",IF(Paramètres!E$9="Mises fixes",IF(Paramètres!E$12="Normal",Paramètres!E$6*0.05,IF(Paramètres!E$12="Agressif",Paramètres!E$6*0.1,Paramètres!E$6*0.025)),IF(Paramètres!E$9="Mises proportionnelles",IF(Paramètres!E$12="Normal",O237*0.05,IF(Paramètres!E$12="Agressif",O237*0.1,O237*0.025)),IF(Paramètres!E$9="Mises avec indice de confiance (/10)",IF(Paramètres!E$12="Normal",I238/100*Paramètres!E$6,IF(Paramètres!E$12="Prudent",I238/200*Paramètres!E$6,I238/50*Paramètres!E$6)),IF(Paramètres!E$12="Normal",'Suivi des paris'!O237*0.05/('Suivi des paris'!H238-1),IF(Paramètres!E$12="Prudent",'Suivi des paris'!O237*0.025/('Suivi des paris'!H238-1),'Suivi des paris'!O237*0.1/('Suivi des paris'!H238-1)))))))</f>
        <v/>
      </c>
      <c r="K238" s="50"/>
      <c r="L238" s="51" t="str">
        <f t="shared" si="9"/>
        <v/>
      </c>
      <c r="M238" s="17"/>
      <c r="N238" s="52" t="str">
        <f t="shared" si="10"/>
        <v>-</v>
      </c>
      <c r="O238" s="53">
        <f t="shared" si="11"/>
        <v>23.290000000000003</v>
      </c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>
      <c r="A239" s="1"/>
      <c r="B239" s="42">
        <v>233</v>
      </c>
      <c r="C239" s="43"/>
      <c r="D239" s="44"/>
      <c r="E239" s="45"/>
      <c r="F239" s="46"/>
      <c r="G239" s="46"/>
      <c r="H239" s="47" t="s">
        <v>97</v>
      </c>
      <c r="I239" s="48" t="str">
        <f>IF(Paramètres!E$9="Mises avec indice de confiance (/10)","?","-")</f>
        <v>-</v>
      </c>
      <c r="J239" s="49" t="str">
        <f>IF(H239="?","",IF(Paramètres!E$9="Mises fixes",IF(Paramètres!E$12="Normal",Paramètres!E$6*0.05,IF(Paramètres!E$12="Agressif",Paramètres!E$6*0.1,Paramètres!E$6*0.025)),IF(Paramètres!E$9="Mises proportionnelles",IF(Paramètres!E$12="Normal",O238*0.05,IF(Paramètres!E$12="Agressif",O238*0.1,O238*0.025)),IF(Paramètres!E$9="Mises avec indice de confiance (/10)",IF(Paramètres!E$12="Normal",I239/100*Paramètres!E$6,IF(Paramètres!E$12="Prudent",I239/200*Paramètres!E$6,I239/50*Paramètres!E$6)),IF(Paramètres!E$12="Normal",'Suivi des paris'!O238*0.05/('Suivi des paris'!H239-1),IF(Paramètres!E$12="Prudent",'Suivi des paris'!O238*0.025/('Suivi des paris'!H239-1),'Suivi des paris'!O238*0.1/('Suivi des paris'!H239-1)))))))</f>
        <v/>
      </c>
      <c r="K239" s="50"/>
      <c r="L239" s="51" t="str">
        <f t="shared" si="9"/>
        <v/>
      </c>
      <c r="M239" s="17"/>
      <c r="N239" s="52" t="str">
        <f t="shared" si="10"/>
        <v>-</v>
      </c>
      <c r="O239" s="53">
        <f t="shared" si="11"/>
        <v>23.290000000000003</v>
      </c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>
      <c r="A240" s="1"/>
      <c r="B240" s="42">
        <v>234</v>
      </c>
      <c r="C240" s="43"/>
      <c r="D240" s="44"/>
      <c r="E240" s="45"/>
      <c r="F240" s="46"/>
      <c r="G240" s="46"/>
      <c r="H240" s="47" t="s">
        <v>97</v>
      </c>
      <c r="I240" s="48" t="str">
        <f>IF(Paramètres!E$9="Mises avec indice de confiance (/10)","?","-")</f>
        <v>-</v>
      </c>
      <c r="J240" s="49" t="str">
        <f>IF(H240="?","",IF(Paramètres!E$9="Mises fixes",IF(Paramètres!E$12="Normal",Paramètres!E$6*0.05,IF(Paramètres!E$12="Agressif",Paramètres!E$6*0.1,Paramètres!E$6*0.025)),IF(Paramètres!E$9="Mises proportionnelles",IF(Paramètres!E$12="Normal",O239*0.05,IF(Paramètres!E$12="Agressif",O239*0.1,O239*0.025)),IF(Paramètres!E$9="Mises avec indice de confiance (/10)",IF(Paramètres!E$12="Normal",I240/100*Paramètres!E$6,IF(Paramètres!E$12="Prudent",I240/200*Paramètres!E$6,I240/50*Paramètres!E$6)),IF(Paramètres!E$12="Normal",'Suivi des paris'!O239*0.05/('Suivi des paris'!H240-1),IF(Paramètres!E$12="Prudent",'Suivi des paris'!O239*0.025/('Suivi des paris'!H240-1),'Suivi des paris'!O239*0.1/('Suivi des paris'!H240-1)))))))</f>
        <v/>
      </c>
      <c r="K240" s="50"/>
      <c r="L240" s="51" t="str">
        <f t="shared" si="9"/>
        <v/>
      </c>
      <c r="M240" s="17"/>
      <c r="N240" s="52" t="str">
        <f t="shared" si="10"/>
        <v>-</v>
      </c>
      <c r="O240" s="53">
        <f t="shared" si="11"/>
        <v>23.290000000000003</v>
      </c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>
      <c r="A241" s="1"/>
      <c r="B241" s="42">
        <v>235</v>
      </c>
      <c r="C241" s="43"/>
      <c r="D241" s="44"/>
      <c r="E241" s="45"/>
      <c r="F241" s="46"/>
      <c r="G241" s="46"/>
      <c r="H241" s="47" t="s">
        <v>97</v>
      </c>
      <c r="I241" s="48" t="str">
        <f>IF(Paramètres!E$9="Mises avec indice de confiance (/10)","?","-")</f>
        <v>-</v>
      </c>
      <c r="J241" s="49" t="str">
        <f>IF(H241="?","",IF(Paramètres!E$9="Mises fixes",IF(Paramètres!E$12="Normal",Paramètres!E$6*0.05,IF(Paramètres!E$12="Agressif",Paramètres!E$6*0.1,Paramètres!E$6*0.025)),IF(Paramètres!E$9="Mises proportionnelles",IF(Paramètres!E$12="Normal",O240*0.05,IF(Paramètres!E$12="Agressif",O240*0.1,O240*0.025)),IF(Paramètres!E$9="Mises avec indice de confiance (/10)",IF(Paramètres!E$12="Normal",I241/100*Paramètres!E$6,IF(Paramètres!E$12="Prudent",I241/200*Paramètres!E$6,I241/50*Paramètres!E$6)),IF(Paramètres!E$12="Normal",'Suivi des paris'!O240*0.05/('Suivi des paris'!H241-1),IF(Paramètres!E$12="Prudent",'Suivi des paris'!O240*0.025/('Suivi des paris'!H241-1),'Suivi des paris'!O240*0.1/('Suivi des paris'!H241-1)))))))</f>
        <v/>
      </c>
      <c r="K241" s="50"/>
      <c r="L241" s="51" t="str">
        <f t="shared" si="9"/>
        <v/>
      </c>
      <c r="M241" s="17"/>
      <c r="N241" s="52" t="str">
        <f t="shared" si="10"/>
        <v>-</v>
      </c>
      <c r="O241" s="53">
        <f t="shared" si="11"/>
        <v>23.290000000000003</v>
      </c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>
      <c r="A242" s="1"/>
      <c r="B242" s="42">
        <v>236</v>
      </c>
      <c r="C242" s="43"/>
      <c r="D242" s="44"/>
      <c r="E242" s="45"/>
      <c r="F242" s="46"/>
      <c r="G242" s="46"/>
      <c r="H242" s="47" t="s">
        <v>97</v>
      </c>
      <c r="I242" s="48" t="str">
        <f>IF(Paramètres!E$9="Mises avec indice de confiance (/10)","?","-")</f>
        <v>-</v>
      </c>
      <c r="J242" s="49" t="str">
        <f>IF(H242="?","",IF(Paramètres!E$9="Mises fixes",IF(Paramètres!E$12="Normal",Paramètres!E$6*0.05,IF(Paramètres!E$12="Agressif",Paramètres!E$6*0.1,Paramètres!E$6*0.025)),IF(Paramètres!E$9="Mises proportionnelles",IF(Paramètres!E$12="Normal",O241*0.05,IF(Paramètres!E$12="Agressif",O241*0.1,O241*0.025)),IF(Paramètres!E$9="Mises avec indice de confiance (/10)",IF(Paramètres!E$12="Normal",I242/100*Paramètres!E$6,IF(Paramètres!E$12="Prudent",I242/200*Paramètres!E$6,I242/50*Paramètres!E$6)),IF(Paramètres!E$12="Normal",'Suivi des paris'!O241*0.05/('Suivi des paris'!H242-1),IF(Paramètres!E$12="Prudent",'Suivi des paris'!O241*0.025/('Suivi des paris'!H242-1),'Suivi des paris'!O241*0.1/('Suivi des paris'!H242-1)))))))</f>
        <v/>
      </c>
      <c r="K242" s="50"/>
      <c r="L242" s="51" t="str">
        <f t="shared" si="9"/>
        <v/>
      </c>
      <c r="M242" s="17"/>
      <c r="N242" s="52" t="str">
        <f t="shared" si="10"/>
        <v>-</v>
      </c>
      <c r="O242" s="53">
        <f t="shared" si="11"/>
        <v>23.290000000000003</v>
      </c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>
      <c r="A243" s="1"/>
      <c r="B243" s="42">
        <v>237</v>
      </c>
      <c r="C243" s="43"/>
      <c r="D243" s="44"/>
      <c r="E243" s="45"/>
      <c r="F243" s="46"/>
      <c r="G243" s="46"/>
      <c r="H243" s="47" t="s">
        <v>97</v>
      </c>
      <c r="I243" s="48" t="str">
        <f>IF(Paramètres!E$9="Mises avec indice de confiance (/10)","?","-")</f>
        <v>-</v>
      </c>
      <c r="J243" s="49" t="str">
        <f>IF(H243="?","",IF(Paramètres!E$9="Mises fixes",IF(Paramètres!E$12="Normal",Paramètres!E$6*0.05,IF(Paramètres!E$12="Agressif",Paramètres!E$6*0.1,Paramètres!E$6*0.025)),IF(Paramètres!E$9="Mises proportionnelles",IF(Paramètres!E$12="Normal",O242*0.05,IF(Paramètres!E$12="Agressif",O242*0.1,O242*0.025)),IF(Paramètres!E$9="Mises avec indice de confiance (/10)",IF(Paramètres!E$12="Normal",I243/100*Paramètres!E$6,IF(Paramètres!E$12="Prudent",I243/200*Paramètres!E$6,I243/50*Paramètres!E$6)),IF(Paramètres!E$12="Normal",'Suivi des paris'!O242*0.05/('Suivi des paris'!H243-1),IF(Paramètres!E$12="Prudent",'Suivi des paris'!O242*0.025/('Suivi des paris'!H243-1),'Suivi des paris'!O242*0.1/('Suivi des paris'!H243-1)))))))</f>
        <v/>
      </c>
      <c r="K243" s="50"/>
      <c r="L243" s="51" t="str">
        <f t="shared" si="9"/>
        <v/>
      </c>
      <c r="M243" s="17"/>
      <c r="N243" s="52" t="str">
        <f t="shared" si="10"/>
        <v>-</v>
      </c>
      <c r="O243" s="53">
        <f t="shared" si="11"/>
        <v>23.290000000000003</v>
      </c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>
      <c r="A244" s="1"/>
      <c r="B244" s="42">
        <v>238</v>
      </c>
      <c r="C244" s="43"/>
      <c r="D244" s="44"/>
      <c r="E244" s="45"/>
      <c r="F244" s="46"/>
      <c r="G244" s="46"/>
      <c r="H244" s="47" t="s">
        <v>97</v>
      </c>
      <c r="I244" s="48" t="str">
        <f>IF(Paramètres!E$9="Mises avec indice de confiance (/10)","?","-")</f>
        <v>-</v>
      </c>
      <c r="J244" s="49" t="str">
        <f>IF(H244="?","",IF(Paramètres!E$9="Mises fixes",IF(Paramètres!E$12="Normal",Paramètres!E$6*0.05,IF(Paramètres!E$12="Agressif",Paramètres!E$6*0.1,Paramètres!E$6*0.025)),IF(Paramètres!E$9="Mises proportionnelles",IF(Paramètres!E$12="Normal",O243*0.05,IF(Paramètres!E$12="Agressif",O243*0.1,O243*0.025)),IF(Paramètres!E$9="Mises avec indice de confiance (/10)",IF(Paramètres!E$12="Normal",I244/100*Paramètres!E$6,IF(Paramètres!E$12="Prudent",I244/200*Paramètres!E$6,I244/50*Paramètres!E$6)),IF(Paramètres!E$12="Normal",'Suivi des paris'!O243*0.05/('Suivi des paris'!H244-1),IF(Paramètres!E$12="Prudent",'Suivi des paris'!O243*0.025/('Suivi des paris'!H244-1),'Suivi des paris'!O243*0.1/('Suivi des paris'!H244-1)))))))</f>
        <v/>
      </c>
      <c r="K244" s="50"/>
      <c r="L244" s="51" t="str">
        <f t="shared" si="9"/>
        <v/>
      </c>
      <c r="M244" s="17"/>
      <c r="N244" s="52" t="str">
        <f t="shared" si="10"/>
        <v>-</v>
      </c>
      <c r="O244" s="53">
        <f t="shared" si="11"/>
        <v>23.290000000000003</v>
      </c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>
      <c r="A245" s="1"/>
      <c r="B245" s="42">
        <v>239</v>
      </c>
      <c r="C245" s="43"/>
      <c r="D245" s="44"/>
      <c r="E245" s="45"/>
      <c r="F245" s="46"/>
      <c r="G245" s="46"/>
      <c r="H245" s="47" t="s">
        <v>97</v>
      </c>
      <c r="I245" s="48" t="str">
        <f>IF(Paramètres!E$9="Mises avec indice de confiance (/10)","?","-")</f>
        <v>-</v>
      </c>
      <c r="J245" s="49" t="str">
        <f>IF(H245="?","",IF(Paramètres!E$9="Mises fixes",IF(Paramètres!E$12="Normal",Paramètres!E$6*0.05,IF(Paramètres!E$12="Agressif",Paramètres!E$6*0.1,Paramètres!E$6*0.025)),IF(Paramètres!E$9="Mises proportionnelles",IF(Paramètres!E$12="Normal",O244*0.05,IF(Paramètres!E$12="Agressif",O244*0.1,O244*0.025)),IF(Paramètres!E$9="Mises avec indice de confiance (/10)",IF(Paramètres!E$12="Normal",I245/100*Paramètres!E$6,IF(Paramètres!E$12="Prudent",I245/200*Paramètres!E$6,I245/50*Paramètres!E$6)),IF(Paramètres!E$12="Normal",'Suivi des paris'!O244*0.05/('Suivi des paris'!H245-1),IF(Paramètres!E$12="Prudent",'Suivi des paris'!O244*0.025/('Suivi des paris'!H245-1),'Suivi des paris'!O244*0.1/('Suivi des paris'!H245-1)))))))</f>
        <v/>
      </c>
      <c r="K245" s="50"/>
      <c r="L245" s="51" t="str">
        <f t="shared" si="9"/>
        <v/>
      </c>
      <c r="M245" s="17"/>
      <c r="N245" s="52" t="str">
        <f t="shared" si="10"/>
        <v>-</v>
      </c>
      <c r="O245" s="53">
        <f t="shared" si="11"/>
        <v>23.290000000000003</v>
      </c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>
      <c r="A246" s="1"/>
      <c r="B246" s="42">
        <v>240</v>
      </c>
      <c r="C246" s="43"/>
      <c r="D246" s="44"/>
      <c r="E246" s="45"/>
      <c r="F246" s="46"/>
      <c r="G246" s="46"/>
      <c r="H246" s="47" t="s">
        <v>97</v>
      </c>
      <c r="I246" s="48" t="str">
        <f>IF(Paramètres!E$9="Mises avec indice de confiance (/10)","?","-")</f>
        <v>-</v>
      </c>
      <c r="J246" s="49" t="str">
        <f>IF(H246="?","",IF(Paramètres!E$9="Mises fixes",IF(Paramètres!E$12="Normal",Paramètres!E$6*0.05,IF(Paramètres!E$12="Agressif",Paramètres!E$6*0.1,Paramètres!E$6*0.025)),IF(Paramètres!E$9="Mises proportionnelles",IF(Paramètres!E$12="Normal",O245*0.05,IF(Paramètres!E$12="Agressif",O245*0.1,O245*0.025)),IF(Paramètres!E$9="Mises avec indice de confiance (/10)",IF(Paramètres!E$12="Normal",I246/100*Paramètres!E$6,IF(Paramètres!E$12="Prudent",I246/200*Paramètres!E$6,I246/50*Paramètres!E$6)),IF(Paramètres!E$12="Normal",'Suivi des paris'!O245*0.05/('Suivi des paris'!H246-1),IF(Paramètres!E$12="Prudent",'Suivi des paris'!O245*0.025/('Suivi des paris'!H246-1),'Suivi des paris'!O245*0.1/('Suivi des paris'!H246-1)))))))</f>
        <v/>
      </c>
      <c r="K246" s="50"/>
      <c r="L246" s="51" t="str">
        <f t="shared" si="9"/>
        <v/>
      </c>
      <c r="M246" s="17"/>
      <c r="N246" s="52" t="str">
        <f t="shared" si="10"/>
        <v>-</v>
      </c>
      <c r="O246" s="53">
        <f t="shared" si="11"/>
        <v>23.290000000000003</v>
      </c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>
      <c r="A247" s="1"/>
      <c r="B247" s="42">
        <v>241</v>
      </c>
      <c r="C247" s="43"/>
      <c r="D247" s="44"/>
      <c r="E247" s="45"/>
      <c r="F247" s="46"/>
      <c r="G247" s="46"/>
      <c r="H247" s="47" t="s">
        <v>97</v>
      </c>
      <c r="I247" s="48" t="str">
        <f>IF(Paramètres!E$9="Mises avec indice de confiance (/10)","?","-")</f>
        <v>-</v>
      </c>
      <c r="J247" s="49" t="str">
        <f>IF(H247="?","",IF(Paramètres!E$9="Mises fixes",IF(Paramètres!E$12="Normal",Paramètres!E$6*0.05,IF(Paramètres!E$12="Agressif",Paramètres!E$6*0.1,Paramètres!E$6*0.025)),IF(Paramètres!E$9="Mises proportionnelles",IF(Paramètres!E$12="Normal",O246*0.05,IF(Paramètres!E$12="Agressif",O246*0.1,O246*0.025)),IF(Paramètres!E$9="Mises avec indice de confiance (/10)",IF(Paramètres!E$12="Normal",I247/100*Paramètres!E$6,IF(Paramètres!E$12="Prudent",I247/200*Paramètres!E$6,I247/50*Paramètres!E$6)),IF(Paramètres!E$12="Normal",'Suivi des paris'!O246*0.05/('Suivi des paris'!H247-1),IF(Paramètres!E$12="Prudent",'Suivi des paris'!O246*0.025/('Suivi des paris'!H247-1),'Suivi des paris'!O246*0.1/('Suivi des paris'!H247-1)))))))</f>
        <v/>
      </c>
      <c r="K247" s="50"/>
      <c r="L247" s="51" t="str">
        <f t="shared" si="9"/>
        <v/>
      </c>
      <c r="M247" s="17"/>
      <c r="N247" s="52" t="str">
        <f t="shared" si="10"/>
        <v>-</v>
      </c>
      <c r="O247" s="53">
        <f t="shared" si="11"/>
        <v>23.290000000000003</v>
      </c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>
      <c r="A248" s="1"/>
      <c r="B248" s="42">
        <v>242</v>
      </c>
      <c r="C248" s="43"/>
      <c r="D248" s="44"/>
      <c r="E248" s="45"/>
      <c r="F248" s="46"/>
      <c r="G248" s="46"/>
      <c r="H248" s="47" t="s">
        <v>97</v>
      </c>
      <c r="I248" s="48" t="str">
        <f>IF(Paramètres!E$9="Mises avec indice de confiance (/10)","?","-")</f>
        <v>-</v>
      </c>
      <c r="J248" s="49" t="str">
        <f>IF(H248="?","",IF(Paramètres!E$9="Mises fixes",IF(Paramètres!E$12="Normal",Paramètres!E$6*0.05,IF(Paramètres!E$12="Agressif",Paramètres!E$6*0.1,Paramètres!E$6*0.025)),IF(Paramètres!E$9="Mises proportionnelles",IF(Paramètres!E$12="Normal",O247*0.05,IF(Paramètres!E$12="Agressif",O247*0.1,O247*0.025)),IF(Paramètres!E$9="Mises avec indice de confiance (/10)",IF(Paramètres!E$12="Normal",I248/100*Paramètres!E$6,IF(Paramètres!E$12="Prudent",I248/200*Paramètres!E$6,I248/50*Paramètres!E$6)),IF(Paramètres!E$12="Normal",'Suivi des paris'!O247*0.05/('Suivi des paris'!H248-1),IF(Paramètres!E$12="Prudent",'Suivi des paris'!O247*0.025/('Suivi des paris'!H248-1),'Suivi des paris'!O247*0.1/('Suivi des paris'!H248-1)))))))</f>
        <v/>
      </c>
      <c r="K248" s="50"/>
      <c r="L248" s="51" t="str">
        <f t="shared" si="9"/>
        <v/>
      </c>
      <c r="M248" s="17"/>
      <c r="N248" s="52" t="str">
        <f t="shared" si="10"/>
        <v>-</v>
      </c>
      <c r="O248" s="53">
        <f t="shared" si="11"/>
        <v>23.290000000000003</v>
      </c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>
      <c r="A249" s="1"/>
      <c r="B249" s="42">
        <v>243</v>
      </c>
      <c r="C249" s="43"/>
      <c r="D249" s="44"/>
      <c r="E249" s="45"/>
      <c r="F249" s="46"/>
      <c r="G249" s="46"/>
      <c r="H249" s="47" t="s">
        <v>97</v>
      </c>
      <c r="I249" s="48" t="str">
        <f>IF(Paramètres!E$9="Mises avec indice de confiance (/10)","?","-")</f>
        <v>-</v>
      </c>
      <c r="J249" s="49" t="str">
        <f>IF(H249="?","",IF(Paramètres!E$9="Mises fixes",IF(Paramètres!E$12="Normal",Paramètres!E$6*0.05,IF(Paramètres!E$12="Agressif",Paramètres!E$6*0.1,Paramètres!E$6*0.025)),IF(Paramètres!E$9="Mises proportionnelles",IF(Paramètres!E$12="Normal",O248*0.05,IF(Paramètres!E$12="Agressif",O248*0.1,O248*0.025)),IF(Paramètres!E$9="Mises avec indice de confiance (/10)",IF(Paramètres!E$12="Normal",I249/100*Paramètres!E$6,IF(Paramètres!E$12="Prudent",I249/200*Paramètres!E$6,I249/50*Paramètres!E$6)),IF(Paramètres!E$12="Normal",'Suivi des paris'!O248*0.05/('Suivi des paris'!H249-1),IF(Paramètres!E$12="Prudent",'Suivi des paris'!O248*0.025/('Suivi des paris'!H249-1),'Suivi des paris'!O248*0.1/('Suivi des paris'!H249-1)))))))</f>
        <v/>
      </c>
      <c r="K249" s="50"/>
      <c r="L249" s="51" t="str">
        <f t="shared" si="9"/>
        <v/>
      </c>
      <c r="M249" s="17"/>
      <c r="N249" s="52" t="str">
        <f t="shared" si="10"/>
        <v>-</v>
      </c>
      <c r="O249" s="53">
        <f t="shared" si="11"/>
        <v>23.290000000000003</v>
      </c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>
      <c r="A250" s="1"/>
      <c r="B250" s="42">
        <v>244</v>
      </c>
      <c r="C250" s="43"/>
      <c r="D250" s="44"/>
      <c r="E250" s="45"/>
      <c r="F250" s="46"/>
      <c r="G250" s="46"/>
      <c r="H250" s="47" t="s">
        <v>97</v>
      </c>
      <c r="I250" s="48" t="str">
        <f>IF(Paramètres!E$9="Mises avec indice de confiance (/10)","?","-")</f>
        <v>-</v>
      </c>
      <c r="J250" s="49" t="str">
        <f>IF(H250="?","",IF(Paramètres!E$9="Mises fixes",IF(Paramètres!E$12="Normal",Paramètres!E$6*0.05,IF(Paramètres!E$12="Agressif",Paramètres!E$6*0.1,Paramètres!E$6*0.025)),IF(Paramètres!E$9="Mises proportionnelles",IF(Paramètres!E$12="Normal",O249*0.05,IF(Paramètres!E$12="Agressif",O249*0.1,O249*0.025)),IF(Paramètres!E$9="Mises avec indice de confiance (/10)",IF(Paramètres!E$12="Normal",I250/100*Paramètres!E$6,IF(Paramètres!E$12="Prudent",I250/200*Paramètres!E$6,I250/50*Paramètres!E$6)),IF(Paramètres!E$12="Normal",'Suivi des paris'!O249*0.05/('Suivi des paris'!H250-1),IF(Paramètres!E$12="Prudent",'Suivi des paris'!O249*0.025/('Suivi des paris'!H250-1),'Suivi des paris'!O249*0.1/('Suivi des paris'!H250-1)))))))</f>
        <v/>
      </c>
      <c r="K250" s="50"/>
      <c r="L250" s="51" t="str">
        <f t="shared" si="9"/>
        <v/>
      </c>
      <c r="M250" s="17"/>
      <c r="N250" s="52" t="str">
        <f t="shared" si="10"/>
        <v>-</v>
      </c>
      <c r="O250" s="53">
        <f t="shared" si="11"/>
        <v>23.290000000000003</v>
      </c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>
      <c r="A251" s="1"/>
      <c r="B251" s="42">
        <v>245</v>
      </c>
      <c r="C251" s="43"/>
      <c r="D251" s="44"/>
      <c r="E251" s="45"/>
      <c r="F251" s="46"/>
      <c r="G251" s="46"/>
      <c r="H251" s="47" t="s">
        <v>97</v>
      </c>
      <c r="I251" s="48" t="str">
        <f>IF(Paramètres!E$9="Mises avec indice de confiance (/10)","?","-")</f>
        <v>-</v>
      </c>
      <c r="J251" s="49" t="str">
        <f>IF(H251="?","",IF(Paramètres!E$9="Mises fixes",IF(Paramètres!E$12="Normal",Paramètres!E$6*0.05,IF(Paramètres!E$12="Agressif",Paramètres!E$6*0.1,Paramètres!E$6*0.025)),IF(Paramètres!E$9="Mises proportionnelles",IF(Paramètres!E$12="Normal",O250*0.05,IF(Paramètres!E$12="Agressif",O250*0.1,O250*0.025)),IF(Paramètres!E$9="Mises avec indice de confiance (/10)",IF(Paramètres!E$12="Normal",I251/100*Paramètres!E$6,IF(Paramètres!E$12="Prudent",I251/200*Paramètres!E$6,I251/50*Paramètres!E$6)),IF(Paramètres!E$12="Normal",'Suivi des paris'!O250*0.05/('Suivi des paris'!H251-1),IF(Paramètres!E$12="Prudent",'Suivi des paris'!O250*0.025/('Suivi des paris'!H251-1),'Suivi des paris'!O250*0.1/('Suivi des paris'!H251-1)))))))</f>
        <v/>
      </c>
      <c r="K251" s="50"/>
      <c r="L251" s="51" t="str">
        <f t="shared" si="9"/>
        <v/>
      </c>
      <c r="M251" s="17"/>
      <c r="N251" s="52" t="str">
        <f t="shared" si="10"/>
        <v>-</v>
      </c>
      <c r="O251" s="53">
        <f t="shared" si="11"/>
        <v>23.290000000000003</v>
      </c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>
      <c r="A252" s="1"/>
      <c r="B252" s="42">
        <v>246</v>
      </c>
      <c r="C252" s="43"/>
      <c r="D252" s="44"/>
      <c r="E252" s="45"/>
      <c r="F252" s="46"/>
      <c r="G252" s="46"/>
      <c r="H252" s="47" t="s">
        <v>97</v>
      </c>
      <c r="I252" s="48" t="str">
        <f>IF(Paramètres!E$9="Mises avec indice de confiance (/10)","?","-")</f>
        <v>-</v>
      </c>
      <c r="J252" s="49" t="str">
        <f>IF(H252="?","",IF(Paramètres!E$9="Mises fixes",IF(Paramètres!E$12="Normal",Paramètres!E$6*0.05,IF(Paramètres!E$12="Agressif",Paramètres!E$6*0.1,Paramètres!E$6*0.025)),IF(Paramètres!E$9="Mises proportionnelles",IF(Paramètres!E$12="Normal",O251*0.05,IF(Paramètres!E$12="Agressif",O251*0.1,O251*0.025)),IF(Paramètres!E$9="Mises avec indice de confiance (/10)",IF(Paramètres!E$12="Normal",I252/100*Paramètres!E$6,IF(Paramètres!E$12="Prudent",I252/200*Paramètres!E$6,I252/50*Paramètres!E$6)),IF(Paramètres!E$12="Normal",'Suivi des paris'!O251*0.05/('Suivi des paris'!H252-1),IF(Paramètres!E$12="Prudent",'Suivi des paris'!O251*0.025/('Suivi des paris'!H252-1),'Suivi des paris'!O251*0.1/('Suivi des paris'!H252-1)))))))</f>
        <v/>
      </c>
      <c r="K252" s="50"/>
      <c r="L252" s="51" t="str">
        <f t="shared" si="9"/>
        <v/>
      </c>
      <c r="M252" s="17"/>
      <c r="N252" s="52" t="str">
        <f t="shared" si="10"/>
        <v>-</v>
      </c>
      <c r="O252" s="53">
        <f t="shared" si="11"/>
        <v>23.290000000000003</v>
      </c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>
      <c r="A253" s="1"/>
      <c r="B253" s="42">
        <v>247</v>
      </c>
      <c r="C253" s="43"/>
      <c r="D253" s="44"/>
      <c r="E253" s="45"/>
      <c r="F253" s="46"/>
      <c r="G253" s="46"/>
      <c r="H253" s="47" t="s">
        <v>97</v>
      </c>
      <c r="I253" s="48" t="str">
        <f>IF(Paramètres!E$9="Mises avec indice de confiance (/10)","?","-")</f>
        <v>-</v>
      </c>
      <c r="J253" s="49" t="str">
        <f>IF(H253="?","",IF(Paramètres!E$9="Mises fixes",IF(Paramètres!E$12="Normal",Paramètres!E$6*0.05,IF(Paramètres!E$12="Agressif",Paramètres!E$6*0.1,Paramètres!E$6*0.025)),IF(Paramètres!E$9="Mises proportionnelles",IF(Paramètres!E$12="Normal",O252*0.05,IF(Paramètres!E$12="Agressif",O252*0.1,O252*0.025)),IF(Paramètres!E$9="Mises avec indice de confiance (/10)",IF(Paramètres!E$12="Normal",I253/100*Paramètres!E$6,IF(Paramètres!E$12="Prudent",I253/200*Paramètres!E$6,I253/50*Paramètres!E$6)),IF(Paramètres!E$12="Normal",'Suivi des paris'!O252*0.05/('Suivi des paris'!H253-1),IF(Paramètres!E$12="Prudent",'Suivi des paris'!O252*0.025/('Suivi des paris'!H253-1),'Suivi des paris'!O252*0.1/('Suivi des paris'!H253-1)))))))</f>
        <v/>
      </c>
      <c r="K253" s="50"/>
      <c r="L253" s="51" t="str">
        <f t="shared" si="9"/>
        <v/>
      </c>
      <c r="M253" s="17"/>
      <c r="N253" s="52" t="str">
        <f t="shared" si="10"/>
        <v>-</v>
      </c>
      <c r="O253" s="53">
        <f t="shared" si="11"/>
        <v>23.290000000000003</v>
      </c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>
      <c r="A254" s="1"/>
      <c r="B254" s="42">
        <v>248</v>
      </c>
      <c r="C254" s="43"/>
      <c r="D254" s="44"/>
      <c r="E254" s="45"/>
      <c r="F254" s="46"/>
      <c r="G254" s="46"/>
      <c r="H254" s="47" t="s">
        <v>97</v>
      </c>
      <c r="I254" s="48" t="str">
        <f>IF(Paramètres!E$9="Mises avec indice de confiance (/10)","?","-")</f>
        <v>-</v>
      </c>
      <c r="J254" s="49" t="str">
        <f>IF(H254="?","",IF(Paramètres!E$9="Mises fixes",IF(Paramètres!E$12="Normal",Paramètres!E$6*0.05,IF(Paramètres!E$12="Agressif",Paramètres!E$6*0.1,Paramètres!E$6*0.025)),IF(Paramètres!E$9="Mises proportionnelles",IF(Paramètres!E$12="Normal",O253*0.05,IF(Paramètres!E$12="Agressif",O253*0.1,O253*0.025)),IF(Paramètres!E$9="Mises avec indice de confiance (/10)",IF(Paramètres!E$12="Normal",I254/100*Paramètres!E$6,IF(Paramètres!E$12="Prudent",I254/200*Paramètres!E$6,I254/50*Paramètres!E$6)),IF(Paramètres!E$12="Normal",'Suivi des paris'!O253*0.05/('Suivi des paris'!H254-1),IF(Paramètres!E$12="Prudent",'Suivi des paris'!O253*0.025/('Suivi des paris'!H254-1),'Suivi des paris'!O253*0.1/('Suivi des paris'!H254-1)))))))</f>
        <v/>
      </c>
      <c r="K254" s="50"/>
      <c r="L254" s="51" t="str">
        <f t="shared" si="9"/>
        <v/>
      </c>
      <c r="M254" s="17"/>
      <c r="N254" s="52" t="str">
        <f t="shared" si="10"/>
        <v>-</v>
      </c>
      <c r="O254" s="53">
        <f t="shared" si="11"/>
        <v>23.290000000000003</v>
      </c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>
      <c r="A255" s="1"/>
      <c r="B255" s="42">
        <v>249</v>
      </c>
      <c r="C255" s="43"/>
      <c r="D255" s="44"/>
      <c r="E255" s="45"/>
      <c r="F255" s="46"/>
      <c r="G255" s="46"/>
      <c r="H255" s="47" t="s">
        <v>97</v>
      </c>
      <c r="I255" s="48" t="str">
        <f>IF(Paramètres!E$9="Mises avec indice de confiance (/10)","?","-")</f>
        <v>-</v>
      </c>
      <c r="J255" s="49" t="str">
        <f>IF(H255="?","",IF(Paramètres!E$9="Mises fixes",IF(Paramètres!E$12="Normal",Paramètres!E$6*0.05,IF(Paramètres!E$12="Agressif",Paramètres!E$6*0.1,Paramètres!E$6*0.025)),IF(Paramètres!E$9="Mises proportionnelles",IF(Paramètres!E$12="Normal",O254*0.05,IF(Paramètres!E$12="Agressif",O254*0.1,O254*0.025)),IF(Paramètres!E$9="Mises avec indice de confiance (/10)",IF(Paramètres!E$12="Normal",I255/100*Paramètres!E$6,IF(Paramètres!E$12="Prudent",I255/200*Paramètres!E$6,I255/50*Paramètres!E$6)),IF(Paramètres!E$12="Normal",'Suivi des paris'!O254*0.05/('Suivi des paris'!H255-1),IF(Paramètres!E$12="Prudent",'Suivi des paris'!O254*0.025/('Suivi des paris'!H255-1),'Suivi des paris'!O254*0.1/('Suivi des paris'!H255-1)))))))</f>
        <v/>
      </c>
      <c r="K255" s="50"/>
      <c r="L255" s="51" t="str">
        <f t="shared" si="9"/>
        <v/>
      </c>
      <c r="M255" s="17"/>
      <c r="N255" s="52" t="str">
        <f t="shared" si="10"/>
        <v>-</v>
      </c>
      <c r="O255" s="53">
        <f t="shared" si="11"/>
        <v>23.290000000000003</v>
      </c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>
      <c r="A256" s="1"/>
      <c r="B256" s="42">
        <v>250</v>
      </c>
      <c r="C256" s="43"/>
      <c r="D256" s="44"/>
      <c r="E256" s="45"/>
      <c r="F256" s="46"/>
      <c r="G256" s="46"/>
      <c r="H256" s="47" t="s">
        <v>97</v>
      </c>
      <c r="I256" s="48" t="str">
        <f>IF(Paramètres!E$9="Mises avec indice de confiance (/10)","?","-")</f>
        <v>-</v>
      </c>
      <c r="J256" s="49" t="str">
        <f>IF(H256="?","",IF(Paramètres!E$9="Mises fixes",IF(Paramètres!E$12="Normal",Paramètres!E$6*0.05,IF(Paramètres!E$12="Agressif",Paramètres!E$6*0.1,Paramètres!E$6*0.025)),IF(Paramètres!E$9="Mises proportionnelles",IF(Paramètres!E$12="Normal",O255*0.05,IF(Paramètres!E$12="Agressif",O255*0.1,O255*0.025)),IF(Paramètres!E$9="Mises avec indice de confiance (/10)",IF(Paramètres!E$12="Normal",I256/100*Paramètres!E$6,IF(Paramètres!E$12="Prudent",I256/200*Paramètres!E$6,I256/50*Paramètres!E$6)),IF(Paramètres!E$12="Normal",'Suivi des paris'!O255*0.05/('Suivi des paris'!H256-1),IF(Paramètres!E$12="Prudent",'Suivi des paris'!O255*0.025/('Suivi des paris'!H256-1),'Suivi des paris'!O255*0.1/('Suivi des paris'!H256-1)))))))</f>
        <v/>
      </c>
      <c r="K256" s="50"/>
      <c r="L256" s="51" t="str">
        <f t="shared" si="9"/>
        <v/>
      </c>
      <c r="M256" s="17"/>
      <c r="N256" s="52" t="str">
        <f t="shared" si="10"/>
        <v>-</v>
      </c>
      <c r="O256" s="53">
        <f t="shared" si="11"/>
        <v>23.290000000000003</v>
      </c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>
      <c r="A257" s="1"/>
      <c r="B257" s="42">
        <v>251</v>
      </c>
      <c r="C257" s="43"/>
      <c r="D257" s="44"/>
      <c r="E257" s="45"/>
      <c r="F257" s="46"/>
      <c r="G257" s="46"/>
      <c r="H257" s="47" t="s">
        <v>97</v>
      </c>
      <c r="I257" s="48" t="str">
        <f>IF(Paramètres!E$9="Mises avec indice de confiance (/10)","?","-")</f>
        <v>-</v>
      </c>
      <c r="J257" s="49" t="str">
        <f>IF(H257="?","",IF(Paramètres!E$9="Mises fixes",IF(Paramètres!E$12="Normal",Paramètres!E$6*0.05,IF(Paramètres!E$12="Agressif",Paramètres!E$6*0.1,Paramètres!E$6*0.025)),IF(Paramètres!E$9="Mises proportionnelles",IF(Paramètres!E$12="Normal",O256*0.05,IF(Paramètres!E$12="Agressif",O256*0.1,O256*0.025)),IF(Paramètres!E$9="Mises avec indice de confiance (/10)",IF(Paramètres!E$12="Normal",I257/100*Paramètres!E$6,IF(Paramètres!E$12="Prudent",I257/200*Paramètres!E$6,I257/50*Paramètres!E$6)),IF(Paramètres!E$12="Normal",'Suivi des paris'!O256*0.05/('Suivi des paris'!H257-1),IF(Paramètres!E$12="Prudent",'Suivi des paris'!O256*0.025/('Suivi des paris'!H257-1),'Suivi des paris'!O256*0.1/('Suivi des paris'!H257-1)))))))</f>
        <v/>
      </c>
      <c r="K257" s="50"/>
      <c r="L257" s="51" t="str">
        <f t="shared" si="9"/>
        <v/>
      </c>
      <c r="M257" s="17"/>
      <c r="N257" s="52" t="str">
        <f t="shared" si="10"/>
        <v>-</v>
      </c>
      <c r="O257" s="53">
        <f t="shared" si="11"/>
        <v>23.290000000000003</v>
      </c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>
      <c r="A258" s="1"/>
      <c r="B258" s="42">
        <v>252</v>
      </c>
      <c r="C258" s="43"/>
      <c r="D258" s="44"/>
      <c r="E258" s="45"/>
      <c r="F258" s="46"/>
      <c r="G258" s="46"/>
      <c r="H258" s="47" t="s">
        <v>97</v>
      </c>
      <c r="I258" s="48" t="str">
        <f>IF(Paramètres!E$9="Mises avec indice de confiance (/10)","?","-")</f>
        <v>-</v>
      </c>
      <c r="J258" s="49" t="str">
        <f>IF(H258="?","",IF(Paramètres!E$9="Mises fixes",IF(Paramètres!E$12="Normal",Paramètres!E$6*0.05,IF(Paramètres!E$12="Agressif",Paramètres!E$6*0.1,Paramètres!E$6*0.025)),IF(Paramètres!E$9="Mises proportionnelles",IF(Paramètres!E$12="Normal",O257*0.05,IF(Paramètres!E$12="Agressif",O257*0.1,O257*0.025)),IF(Paramètres!E$9="Mises avec indice de confiance (/10)",IF(Paramètres!E$12="Normal",I258/100*Paramètres!E$6,IF(Paramètres!E$12="Prudent",I258/200*Paramètres!E$6,I258/50*Paramètres!E$6)),IF(Paramètres!E$12="Normal",'Suivi des paris'!O257*0.05/('Suivi des paris'!H258-1),IF(Paramètres!E$12="Prudent",'Suivi des paris'!O257*0.025/('Suivi des paris'!H258-1),'Suivi des paris'!O257*0.1/('Suivi des paris'!H258-1)))))))</f>
        <v/>
      </c>
      <c r="K258" s="50"/>
      <c r="L258" s="51" t="str">
        <f t="shared" si="9"/>
        <v/>
      </c>
      <c r="M258" s="17"/>
      <c r="N258" s="52" t="str">
        <f t="shared" si="10"/>
        <v>-</v>
      </c>
      <c r="O258" s="53">
        <f t="shared" si="11"/>
        <v>23.290000000000003</v>
      </c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>
      <c r="A259" s="1"/>
      <c r="B259" s="42">
        <v>253</v>
      </c>
      <c r="C259" s="43"/>
      <c r="D259" s="44"/>
      <c r="E259" s="45"/>
      <c r="F259" s="46"/>
      <c r="G259" s="46"/>
      <c r="H259" s="47" t="s">
        <v>97</v>
      </c>
      <c r="I259" s="48" t="str">
        <f>IF(Paramètres!E$9="Mises avec indice de confiance (/10)","?","-")</f>
        <v>-</v>
      </c>
      <c r="J259" s="49" t="str">
        <f>IF(H259="?","",IF(Paramètres!E$9="Mises fixes",IF(Paramètres!E$12="Normal",Paramètres!E$6*0.05,IF(Paramètres!E$12="Agressif",Paramètres!E$6*0.1,Paramètres!E$6*0.025)),IF(Paramètres!E$9="Mises proportionnelles",IF(Paramètres!E$12="Normal",O258*0.05,IF(Paramètres!E$12="Agressif",O258*0.1,O258*0.025)),IF(Paramètres!E$9="Mises avec indice de confiance (/10)",IF(Paramètres!E$12="Normal",I259/100*Paramètres!E$6,IF(Paramètres!E$12="Prudent",I259/200*Paramètres!E$6,I259/50*Paramètres!E$6)),IF(Paramètres!E$12="Normal",'Suivi des paris'!O258*0.05/('Suivi des paris'!H259-1),IF(Paramètres!E$12="Prudent",'Suivi des paris'!O258*0.025/('Suivi des paris'!H259-1),'Suivi des paris'!O258*0.1/('Suivi des paris'!H259-1)))))))</f>
        <v/>
      </c>
      <c r="K259" s="50"/>
      <c r="L259" s="51" t="str">
        <f t="shared" si="9"/>
        <v/>
      </c>
      <c r="M259" s="17"/>
      <c r="N259" s="52" t="str">
        <f t="shared" si="10"/>
        <v>-</v>
      </c>
      <c r="O259" s="53">
        <f t="shared" si="11"/>
        <v>23.290000000000003</v>
      </c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>
      <c r="A260" s="1"/>
      <c r="B260" s="42">
        <v>254</v>
      </c>
      <c r="C260" s="43"/>
      <c r="D260" s="44"/>
      <c r="E260" s="45"/>
      <c r="F260" s="46"/>
      <c r="G260" s="46"/>
      <c r="H260" s="47" t="s">
        <v>97</v>
      </c>
      <c r="I260" s="48" t="str">
        <f>IF(Paramètres!E$9="Mises avec indice de confiance (/10)","?","-")</f>
        <v>-</v>
      </c>
      <c r="J260" s="49" t="str">
        <f>IF(H260="?","",IF(Paramètres!E$9="Mises fixes",IF(Paramètres!E$12="Normal",Paramètres!E$6*0.05,IF(Paramètres!E$12="Agressif",Paramètres!E$6*0.1,Paramètres!E$6*0.025)),IF(Paramètres!E$9="Mises proportionnelles",IF(Paramètres!E$12="Normal",O259*0.05,IF(Paramètres!E$12="Agressif",O259*0.1,O259*0.025)),IF(Paramètres!E$9="Mises avec indice de confiance (/10)",IF(Paramètres!E$12="Normal",I260/100*Paramètres!E$6,IF(Paramètres!E$12="Prudent",I260/200*Paramètres!E$6,I260/50*Paramètres!E$6)),IF(Paramètres!E$12="Normal",'Suivi des paris'!O259*0.05/('Suivi des paris'!H260-1),IF(Paramètres!E$12="Prudent",'Suivi des paris'!O259*0.025/('Suivi des paris'!H260-1),'Suivi des paris'!O259*0.1/('Suivi des paris'!H260-1)))))))</f>
        <v/>
      </c>
      <c r="K260" s="50"/>
      <c r="L260" s="51" t="str">
        <f t="shared" si="9"/>
        <v/>
      </c>
      <c r="M260" s="17"/>
      <c r="N260" s="52" t="str">
        <f t="shared" si="10"/>
        <v>-</v>
      </c>
      <c r="O260" s="53">
        <f t="shared" si="11"/>
        <v>23.290000000000003</v>
      </c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>
      <c r="A261" s="1"/>
      <c r="B261" s="42">
        <v>255</v>
      </c>
      <c r="C261" s="43"/>
      <c r="D261" s="44"/>
      <c r="E261" s="45"/>
      <c r="F261" s="46"/>
      <c r="G261" s="46"/>
      <c r="H261" s="47" t="s">
        <v>97</v>
      </c>
      <c r="I261" s="48" t="str">
        <f>IF(Paramètres!E$9="Mises avec indice de confiance (/10)","?","-")</f>
        <v>-</v>
      </c>
      <c r="J261" s="49" t="str">
        <f>IF(H261="?","",IF(Paramètres!E$9="Mises fixes",IF(Paramètres!E$12="Normal",Paramètres!E$6*0.05,IF(Paramètres!E$12="Agressif",Paramètres!E$6*0.1,Paramètres!E$6*0.025)),IF(Paramètres!E$9="Mises proportionnelles",IF(Paramètres!E$12="Normal",O260*0.05,IF(Paramètres!E$12="Agressif",O260*0.1,O260*0.025)),IF(Paramètres!E$9="Mises avec indice de confiance (/10)",IF(Paramètres!E$12="Normal",I261/100*Paramètres!E$6,IF(Paramètres!E$12="Prudent",I261/200*Paramètres!E$6,I261/50*Paramètres!E$6)),IF(Paramètres!E$12="Normal",'Suivi des paris'!O260*0.05/('Suivi des paris'!H261-1),IF(Paramètres!E$12="Prudent",'Suivi des paris'!O260*0.025/('Suivi des paris'!H261-1),'Suivi des paris'!O260*0.1/('Suivi des paris'!H261-1)))))))</f>
        <v/>
      </c>
      <c r="K261" s="50"/>
      <c r="L261" s="51" t="str">
        <f t="shared" si="9"/>
        <v/>
      </c>
      <c r="M261" s="17"/>
      <c r="N261" s="52" t="str">
        <f t="shared" si="10"/>
        <v>-</v>
      </c>
      <c r="O261" s="53">
        <f t="shared" si="11"/>
        <v>23.290000000000003</v>
      </c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>
      <c r="A262" s="1"/>
      <c r="B262" s="42">
        <v>256</v>
      </c>
      <c r="C262" s="43"/>
      <c r="D262" s="44"/>
      <c r="E262" s="45"/>
      <c r="F262" s="46"/>
      <c r="G262" s="46"/>
      <c r="H262" s="47" t="s">
        <v>97</v>
      </c>
      <c r="I262" s="48" t="str">
        <f>IF(Paramètres!E$9="Mises avec indice de confiance (/10)","?","-")</f>
        <v>-</v>
      </c>
      <c r="J262" s="49" t="str">
        <f>IF(H262="?","",IF(Paramètres!E$9="Mises fixes",IF(Paramètres!E$12="Normal",Paramètres!E$6*0.05,IF(Paramètres!E$12="Agressif",Paramètres!E$6*0.1,Paramètres!E$6*0.025)),IF(Paramètres!E$9="Mises proportionnelles",IF(Paramètres!E$12="Normal",O261*0.05,IF(Paramètres!E$12="Agressif",O261*0.1,O261*0.025)),IF(Paramètres!E$9="Mises avec indice de confiance (/10)",IF(Paramètres!E$12="Normal",I262/100*Paramètres!E$6,IF(Paramètres!E$12="Prudent",I262/200*Paramètres!E$6,I262/50*Paramètres!E$6)),IF(Paramètres!E$12="Normal",'Suivi des paris'!O261*0.05/('Suivi des paris'!H262-1),IF(Paramètres!E$12="Prudent",'Suivi des paris'!O261*0.025/('Suivi des paris'!H262-1),'Suivi des paris'!O261*0.1/('Suivi des paris'!H262-1)))))))</f>
        <v/>
      </c>
      <c r="K262" s="50"/>
      <c r="L262" s="51" t="str">
        <f t="shared" si="9"/>
        <v/>
      </c>
      <c r="M262" s="17"/>
      <c r="N262" s="52" t="str">
        <f t="shared" si="10"/>
        <v>-</v>
      </c>
      <c r="O262" s="53">
        <f t="shared" si="11"/>
        <v>23.290000000000003</v>
      </c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>
      <c r="A263" s="1"/>
      <c r="B263" s="42">
        <v>257</v>
      </c>
      <c r="C263" s="43"/>
      <c r="D263" s="44"/>
      <c r="E263" s="45"/>
      <c r="F263" s="46"/>
      <c r="G263" s="46"/>
      <c r="H263" s="47" t="s">
        <v>97</v>
      </c>
      <c r="I263" s="48" t="str">
        <f>IF(Paramètres!E$9="Mises avec indice de confiance (/10)","?","-")</f>
        <v>-</v>
      </c>
      <c r="J263" s="49" t="str">
        <f>IF(H263="?","",IF(Paramètres!E$9="Mises fixes",IF(Paramètres!E$12="Normal",Paramètres!E$6*0.05,IF(Paramètres!E$12="Agressif",Paramètres!E$6*0.1,Paramètres!E$6*0.025)),IF(Paramètres!E$9="Mises proportionnelles",IF(Paramètres!E$12="Normal",O262*0.05,IF(Paramètres!E$12="Agressif",O262*0.1,O262*0.025)),IF(Paramètres!E$9="Mises avec indice de confiance (/10)",IF(Paramètres!E$12="Normal",I263/100*Paramètres!E$6,IF(Paramètres!E$12="Prudent",I263/200*Paramètres!E$6,I263/50*Paramètres!E$6)),IF(Paramètres!E$12="Normal",'Suivi des paris'!O262*0.05/('Suivi des paris'!H263-1),IF(Paramètres!E$12="Prudent",'Suivi des paris'!O262*0.025/('Suivi des paris'!H263-1),'Suivi des paris'!O262*0.1/('Suivi des paris'!H263-1)))))))</f>
        <v/>
      </c>
      <c r="K263" s="50"/>
      <c r="L263" s="51" t="str">
        <f t="shared" ref="L263:L326" si="12">IF(K263&gt;0,IF(M263="",K263,""),"")</f>
        <v/>
      </c>
      <c r="M263" s="17"/>
      <c r="N263" s="52" t="str">
        <f t="shared" ref="N263:N326" si="13">IF(H263="?","-",IF(M263="Gagné",K263*H263-K263,IF(M263="Perdu",-K263,0)))</f>
        <v>-</v>
      </c>
      <c r="O263" s="53">
        <f t="shared" ref="O263:O326" si="14">IF(N263="-",O262,O262+N263)</f>
        <v>23.290000000000003</v>
      </c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>
      <c r="A264" s="1"/>
      <c r="B264" s="42">
        <v>258</v>
      </c>
      <c r="C264" s="43"/>
      <c r="D264" s="44"/>
      <c r="E264" s="45"/>
      <c r="F264" s="46"/>
      <c r="G264" s="46"/>
      <c r="H264" s="47" t="s">
        <v>97</v>
      </c>
      <c r="I264" s="48" t="str">
        <f>IF(Paramètres!E$9="Mises avec indice de confiance (/10)","?","-")</f>
        <v>-</v>
      </c>
      <c r="J264" s="49" t="str">
        <f>IF(H264="?","",IF(Paramètres!E$9="Mises fixes",IF(Paramètres!E$12="Normal",Paramètres!E$6*0.05,IF(Paramètres!E$12="Agressif",Paramètres!E$6*0.1,Paramètres!E$6*0.025)),IF(Paramètres!E$9="Mises proportionnelles",IF(Paramètres!E$12="Normal",O263*0.05,IF(Paramètres!E$12="Agressif",O263*0.1,O263*0.025)),IF(Paramètres!E$9="Mises avec indice de confiance (/10)",IF(Paramètres!E$12="Normal",I264/100*Paramètres!E$6,IF(Paramètres!E$12="Prudent",I264/200*Paramètres!E$6,I264/50*Paramètres!E$6)),IF(Paramètres!E$12="Normal",'Suivi des paris'!O263*0.05/('Suivi des paris'!H264-1),IF(Paramètres!E$12="Prudent",'Suivi des paris'!O263*0.025/('Suivi des paris'!H264-1),'Suivi des paris'!O263*0.1/('Suivi des paris'!H264-1)))))))</f>
        <v/>
      </c>
      <c r="K264" s="50"/>
      <c r="L264" s="51" t="str">
        <f t="shared" si="12"/>
        <v/>
      </c>
      <c r="M264" s="17"/>
      <c r="N264" s="52" t="str">
        <f t="shared" si="13"/>
        <v>-</v>
      </c>
      <c r="O264" s="53">
        <f t="shared" si="14"/>
        <v>23.290000000000003</v>
      </c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>
      <c r="A265" s="1"/>
      <c r="B265" s="42">
        <v>259</v>
      </c>
      <c r="C265" s="43"/>
      <c r="D265" s="44"/>
      <c r="E265" s="45"/>
      <c r="F265" s="46"/>
      <c r="G265" s="46"/>
      <c r="H265" s="47" t="s">
        <v>97</v>
      </c>
      <c r="I265" s="48" t="str">
        <f>IF(Paramètres!E$9="Mises avec indice de confiance (/10)","?","-")</f>
        <v>-</v>
      </c>
      <c r="J265" s="49" t="str">
        <f>IF(H265="?","",IF(Paramètres!E$9="Mises fixes",IF(Paramètres!E$12="Normal",Paramètres!E$6*0.05,IF(Paramètres!E$12="Agressif",Paramètres!E$6*0.1,Paramètres!E$6*0.025)),IF(Paramètres!E$9="Mises proportionnelles",IF(Paramètres!E$12="Normal",O264*0.05,IF(Paramètres!E$12="Agressif",O264*0.1,O264*0.025)),IF(Paramètres!E$9="Mises avec indice de confiance (/10)",IF(Paramètres!E$12="Normal",I265/100*Paramètres!E$6,IF(Paramètres!E$12="Prudent",I265/200*Paramètres!E$6,I265/50*Paramètres!E$6)),IF(Paramètres!E$12="Normal",'Suivi des paris'!O264*0.05/('Suivi des paris'!H265-1),IF(Paramètres!E$12="Prudent",'Suivi des paris'!O264*0.025/('Suivi des paris'!H265-1),'Suivi des paris'!O264*0.1/('Suivi des paris'!H265-1)))))))</f>
        <v/>
      </c>
      <c r="K265" s="50"/>
      <c r="L265" s="51" t="str">
        <f t="shared" si="12"/>
        <v/>
      </c>
      <c r="M265" s="17"/>
      <c r="N265" s="52" t="str">
        <f t="shared" si="13"/>
        <v>-</v>
      </c>
      <c r="O265" s="53">
        <f t="shared" si="14"/>
        <v>23.290000000000003</v>
      </c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>
      <c r="A266" s="1"/>
      <c r="B266" s="42">
        <v>260</v>
      </c>
      <c r="C266" s="43"/>
      <c r="D266" s="44"/>
      <c r="E266" s="45"/>
      <c r="F266" s="46"/>
      <c r="G266" s="46"/>
      <c r="H266" s="47" t="s">
        <v>97</v>
      </c>
      <c r="I266" s="48" t="str">
        <f>IF(Paramètres!E$9="Mises avec indice de confiance (/10)","?","-")</f>
        <v>-</v>
      </c>
      <c r="J266" s="49" t="str">
        <f>IF(H266="?","",IF(Paramètres!E$9="Mises fixes",IF(Paramètres!E$12="Normal",Paramètres!E$6*0.05,IF(Paramètres!E$12="Agressif",Paramètres!E$6*0.1,Paramètres!E$6*0.025)),IF(Paramètres!E$9="Mises proportionnelles",IF(Paramètres!E$12="Normal",O265*0.05,IF(Paramètres!E$12="Agressif",O265*0.1,O265*0.025)),IF(Paramètres!E$9="Mises avec indice de confiance (/10)",IF(Paramètres!E$12="Normal",I266/100*Paramètres!E$6,IF(Paramètres!E$12="Prudent",I266/200*Paramètres!E$6,I266/50*Paramètres!E$6)),IF(Paramètres!E$12="Normal",'Suivi des paris'!O265*0.05/('Suivi des paris'!H266-1),IF(Paramètres!E$12="Prudent",'Suivi des paris'!O265*0.025/('Suivi des paris'!H266-1),'Suivi des paris'!O265*0.1/('Suivi des paris'!H266-1)))))))</f>
        <v/>
      </c>
      <c r="K266" s="50"/>
      <c r="L266" s="51" t="str">
        <f t="shared" si="12"/>
        <v/>
      </c>
      <c r="M266" s="17"/>
      <c r="N266" s="52" t="str">
        <f t="shared" si="13"/>
        <v>-</v>
      </c>
      <c r="O266" s="53">
        <f t="shared" si="14"/>
        <v>23.290000000000003</v>
      </c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>
      <c r="A267" s="1"/>
      <c r="B267" s="42">
        <v>261</v>
      </c>
      <c r="C267" s="43"/>
      <c r="D267" s="44"/>
      <c r="E267" s="45"/>
      <c r="F267" s="46"/>
      <c r="G267" s="46"/>
      <c r="H267" s="47" t="s">
        <v>97</v>
      </c>
      <c r="I267" s="48" t="str">
        <f>IF(Paramètres!E$9="Mises avec indice de confiance (/10)","?","-")</f>
        <v>-</v>
      </c>
      <c r="J267" s="49" t="str">
        <f>IF(H267="?","",IF(Paramètres!E$9="Mises fixes",IF(Paramètres!E$12="Normal",Paramètres!E$6*0.05,IF(Paramètres!E$12="Agressif",Paramètres!E$6*0.1,Paramètres!E$6*0.025)),IF(Paramètres!E$9="Mises proportionnelles",IF(Paramètres!E$12="Normal",O266*0.05,IF(Paramètres!E$12="Agressif",O266*0.1,O266*0.025)),IF(Paramètres!E$9="Mises avec indice de confiance (/10)",IF(Paramètres!E$12="Normal",I267/100*Paramètres!E$6,IF(Paramètres!E$12="Prudent",I267/200*Paramètres!E$6,I267/50*Paramètres!E$6)),IF(Paramètres!E$12="Normal",'Suivi des paris'!O266*0.05/('Suivi des paris'!H267-1),IF(Paramètres!E$12="Prudent",'Suivi des paris'!O266*0.025/('Suivi des paris'!H267-1),'Suivi des paris'!O266*0.1/('Suivi des paris'!H267-1)))))))</f>
        <v/>
      </c>
      <c r="K267" s="50"/>
      <c r="L267" s="51" t="str">
        <f t="shared" si="12"/>
        <v/>
      </c>
      <c r="M267" s="17"/>
      <c r="N267" s="52" t="str">
        <f t="shared" si="13"/>
        <v>-</v>
      </c>
      <c r="O267" s="53">
        <f t="shared" si="14"/>
        <v>23.290000000000003</v>
      </c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>
      <c r="A268" s="1"/>
      <c r="B268" s="42">
        <v>262</v>
      </c>
      <c r="C268" s="43"/>
      <c r="D268" s="44"/>
      <c r="E268" s="45"/>
      <c r="F268" s="46"/>
      <c r="G268" s="46"/>
      <c r="H268" s="47" t="s">
        <v>97</v>
      </c>
      <c r="I268" s="48" t="str">
        <f>IF(Paramètres!E$9="Mises avec indice de confiance (/10)","?","-")</f>
        <v>-</v>
      </c>
      <c r="J268" s="49" t="str">
        <f>IF(H268="?","",IF(Paramètres!E$9="Mises fixes",IF(Paramètres!E$12="Normal",Paramètres!E$6*0.05,IF(Paramètres!E$12="Agressif",Paramètres!E$6*0.1,Paramètres!E$6*0.025)),IF(Paramètres!E$9="Mises proportionnelles",IF(Paramètres!E$12="Normal",O267*0.05,IF(Paramètres!E$12="Agressif",O267*0.1,O267*0.025)),IF(Paramètres!E$9="Mises avec indice de confiance (/10)",IF(Paramètres!E$12="Normal",I268/100*Paramètres!E$6,IF(Paramètres!E$12="Prudent",I268/200*Paramètres!E$6,I268/50*Paramètres!E$6)),IF(Paramètres!E$12="Normal",'Suivi des paris'!O267*0.05/('Suivi des paris'!H268-1),IF(Paramètres!E$12="Prudent",'Suivi des paris'!O267*0.025/('Suivi des paris'!H268-1),'Suivi des paris'!O267*0.1/('Suivi des paris'!H268-1)))))))</f>
        <v/>
      </c>
      <c r="K268" s="50"/>
      <c r="L268" s="51" t="str">
        <f t="shared" si="12"/>
        <v/>
      </c>
      <c r="M268" s="17"/>
      <c r="N268" s="52" t="str">
        <f t="shared" si="13"/>
        <v>-</v>
      </c>
      <c r="O268" s="53">
        <f t="shared" si="14"/>
        <v>23.290000000000003</v>
      </c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>
      <c r="A269" s="1"/>
      <c r="B269" s="42">
        <v>263</v>
      </c>
      <c r="C269" s="43"/>
      <c r="D269" s="44"/>
      <c r="E269" s="45"/>
      <c r="F269" s="46"/>
      <c r="G269" s="46"/>
      <c r="H269" s="47" t="s">
        <v>97</v>
      </c>
      <c r="I269" s="48" t="str">
        <f>IF(Paramètres!E$9="Mises avec indice de confiance (/10)","?","-")</f>
        <v>-</v>
      </c>
      <c r="J269" s="49" t="str">
        <f>IF(H269="?","",IF(Paramètres!E$9="Mises fixes",IF(Paramètres!E$12="Normal",Paramètres!E$6*0.05,IF(Paramètres!E$12="Agressif",Paramètres!E$6*0.1,Paramètres!E$6*0.025)),IF(Paramètres!E$9="Mises proportionnelles",IF(Paramètres!E$12="Normal",O268*0.05,IF(Paramètres!E$12="Agressif",O268*0.1,O268*0.025)),IF(Paramètres!E$9="Mises avec indice de confiance (/10)",IF(Paramètres!E$12="Normal",I269/100*Paramètres!E$6,IF(Paramètres!E$12="Prudent",I269/200*Paramètres!E$6,I269/50*Paramètres!E$6)),IF(Paramètres!E$12="Normal",'Suivi des paris'!O268*0.05/('Suivi des paris'!H269-1),IF(Paramètres!E$12="Prudent",'Suivi des paris'!O268*0.025/('Suivi des paris'!H269-1),'Suivi des paris'!O268*0.1/('Suivi des paris'!H269-1)))))))</f>
        <v/>
      </c>
      <c r="K269" s="50"/>
      <c r="L269" s="51" t="str">
        <f t="shared" si="12"/>
        <v/>
      </c>
      <c r="M269" s="17"/>
      <c r="N269" s="52" t="str">
        <f t="shared" si="13"/>
        <v>-</v>
      </c>
      <c r="O269" s="53">
        <f t="shared" si="14"/>
        <v>23.290000000000003</v>
      </c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>
      <c r="A270" s="1"/>
      <c r="B270" s="42">
        <v>264</v>
      </c>
      <c r="C270" s="43"/>
      <c r="D270" s="44"/>
      <c r="E270" s="45"/>
      <c r="F270" s="46"/>
      <c r="G270" s="46"/>
      <c r="H270" s="47" t="s">
        <v>97</v>
      </c>
      <c r="I270" s="48" t="str">
        <f>IF(Paramètres!E$9="Mises avec indice de confiance (/10)","?","-")</f>
        <v>-</v>
      </c>
      <c r="J270" s="49" t="str">
        <f>IF(H270="?","",IF(Paramètres!E$9="Mises fixes",IF(Paramètres!E$12="Normal",Paramètres!E$6*0.05,IF(Paramètres!E$12="Agressif",Paramètres!E$6*0.1,Paramètres!E$6*0.025)),IF(Paramètres!E$9="Mises proportionnelles",IF(Paramètres!E$12="Normal",O269*0.05,IF(Paramètres!E$12="Agressif",O269*0.1,O269*0.025)),IF(Paramètres!E$9="Mises avec indice de confiance (/10)",IF(Paramètres!E$12="Normal",I270/100*Paramètres!E$6,IF(Paramètres!E$12="Prudent",I270/200*Paramètres!E$6,I270/50*Paramètres!E$6)),IF(Paramètres!E$12="Normal",'Suivi des paris'!O269*0.05/('Suivi des paris'!H270-1),IF(Paramètres!E$12="Prudent",'Suivi des paris'!O269*0.025/('Suivi des paris'!H270-1),'Suivi des paris'!O269*0.1/('Suivi des paris'!H270-1)))))))</f>
        <v/>
      </c>
      <c r="K270" s="50"/>
      <c r="L270" s="51" t="str">
        <f t="shared" si="12"/>
        <v/>
      </c>
      <c r="M270" s="17"/>
      <c r="N270" s="52" t="str">
        <f t="shared" si="13"/>
        <v>-</v>
      </c>
      <c r="O270" s="53">
        <f t="shared" si="14"/>
        <v>23.290000000000003</v>
      </c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>
      <c r="A271" s="1"/>
      <c r="B271" s="42">
        <v>265</v>
      </c>
      <c r="C271" s="43"/>
      <c r="D271" s="44"/>
      <c r="E271" s="45"/>
      <c r="F271" s="46"/>
      <c r="G271" s="46"/>
      <c r="H271" s="47" t="s">
        <v>97</v>
      </c>
      <c r="I271" s="48" t="str">
        <f>IF(Paramètres!E$9="Mises avec indice de confiance (/10)","?","-")</f>
        <v>-</v>
      </c>
      <c r="J271" s="49" t="str">
        <f>IF(H271="?","",IF(Paramètres!E$9="Mises fixes",IF(Paramètres!E$12="Normal",Paramètres!E$6*0.05,IF(Paramètres!E$12="Agressif",Paramètres!E$6*0.1,Paramètres!E$6*0.025)),IF(Paramètres!E$9="Mises proportionnelles",IF(Paramètres!E$12="Normal",O270*0.05,IF(Paramètres!E$12="Agressif",O270*0.1,O270*0.025)),IF(Paramètres!E$9="Mises avec indice de confiance (/10)",IF(Paramètres!E$12="Normal",I271/100*Paramètres!E$6,IF(Paramètres!E$12="Prudent",I271/200*Paramètres!E$6,I271/50*Paramètres!E$6)),IF(Paramètres!E$12="Normal",'Suivi des paris'!O270*0.05/('Suivi des paris'!H271-1),IF(Paramètres!E$12="Prudent",'Suivi des paris'!O270*0.025/('Suivi des paris'!H271-1),'Suivi des paris'!O270*0.1/('Suivi des paris'!H271-1)))))))</f>
        <v/>
      </c>
      <c r="K271" s="50"/>
      <c r="L271" s="51" t="str">
        <f t="shared" si="12"/>
        <v/>
      </c>
      <c r="M271" s="17"/>
      <c r="N271" s="52" t="str">
        <f t="shared" si="13"/>
        <v>-</v>
      </c>
      <c r="O271" s="53">
        <f t="shared" si="14"/>
        <v>23.290000000000003</v>
      </c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>
      <c r="A272" s="1"/>
      <c r="B272" s="42">
        <v>266</v>
      </c>
      <c r="C272" s="43"/>
      <c r="D272" s="44"/>
      <c r="E272" s="45"/>
      <c r="F272" s="46"/>
      <c r="G272" s="46"/>
      <c r="H272" s="47" t="s">
        <v>97</v>
      </c>
      <c r="I272" s="48" t="str">
        <f>IF(Paramètres!E$9="Mises avec indice de confiance (/10)","?","-")</f>
        <v>-</v>
      </c>
      <c r="J272" s="49" t="str">
        <f>IF(H272="?","",IF(Paramètres!E$9="Mises fixes",IF(Paramètres!E$12="Normal",Paramètres!E$6*0.05,IF(Paramètres!E$12="Agressif",Paramètres!E$6*0.1,Paramètres!E$6*0.025)),IF(Paramètres!E$9="Mises proportionnelles",IF(Paramètres!E$12="Normal",O271*0.05,IF(Paramètres!E$12="Agressif",O271*0.1,O271*0.025)),IF(Paramètres!E$9="Mises avec indice de confiance (/10)",IF(Paramètres!E$12="Normal",I272/100*Paramètres!E$6,IF(Paramètres!E$12="Prudent",I272/200*Paramètres!E$6,I272/50*Paramètres!E$6)),IF(Paramètres!E$12="Normal",'Suivi des paris'!O271*0.05/('Suivi des paris'!H272-1),IF(Paramètres!E$12="Prudent",'Suivi des paris'!O271*0.025/('Suivi des paris'!H272-1),'Suivi des paris'!O271*0.1/('Suivi des paris'!H272-1)))))))</f>
        <v/>
      </c>
      <c r="K272" s="50"/>
      <c r="L272" s="51" t="str">
        <f t="shared" si="12"/>
        <v/>
      </c>
      <c r="M272" s="17"/>
      <c r="N272" s="52" t="str">
        <f t="shared" si="13"/>
        <v>-</v>
      </c>
      <c r="O272" s="53">
        <f t="shared" si="14"/>
        <v>23.290000000000003</v>
      </c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>
      <c r="A273" s="1"/>
      <c r="B273" s="42">
        <v>267</v>
      </c>
      <c r="C273" s="43"/>
      <c r="D273" s="44"/>
      <c r="E273" s="45"/>
      <c r="F273" s="46"/>
      <c r="G273" s="46"/>
      <c r="H273" s="47" t="s">
        <v>97</v>
      </c>
      <c r="I273" s="48" t="str">
        <f>IF(Paramètres!E$9="Mises avec indice de confiance (/10)","?","-")</f>
        <v>-</v>
      </c>
      <c r="J273" s="49" t="str">
        <f>IF(H273="?","",IF(Paramètres!E$9="Mises fixes",IF(Paramètres!E$12="Normal",Paramètres!E$6*0.05,IF(Paramètres!E$12="Agressif",Paramètres!E$6*0.1,Paramètres!E$6*0.025)),IF(Paramètres!E$9="Mises proportionnelles",IF(Paramètres!E$12="Normal",O272*0.05,IF(Paramètres!E$12="Agressif",O272*0.1,O272*0.025)),IF(Paramètres!E$9="Mises avec indice de confiance (/10)",IF(Paramètres!E$12="Normal",I273/100*Paramètres!E$6,IF(Paramètres!E$12="Prudent",I273/200*Paramètres!E$6,I273/50*Paramètres!E$6)),IF(Paramètres!E$12="Normal",'Suivi des paris'!O272*0.05/('Suivi des paris'!H273-1),IF(Paramètres!E$12="Prudent",'Suivi des paris'!O272*0.025/('Suivi des paris'!H273-1),'Suivi des paris'!O272*0.1/('Suivi des paris'!H273-1)))))))</f>
        <v/>
      </c>
      <c r="K273" s="50"/>
      <c r="L273" s="51" t="str">
        <f t="shared" si="12"/>
        <v/>
      </c>
      <c r="M273" s="17"/>
      <c r="N273" s="52" t="str">
        <f t="shared" si="13"/>
        <v>-</v>
      </c>
      <c r="O273" s="53">
        <f t="shared" si="14"/>
        <v>23.290000000000003</v>
      </c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>
      <c r="A274" s="1"/>
      <c r="B274" s="42">
        <v>268</v>
      </c>
      <c r="C274" s="43"/>
      <c r="D274" s="44"/>
      <c r="E274" s="45"/>
      <c r="F274" s="46"/>
      <c r="G274" s="46"/>
      <c r="H274" s="47" t="s">
        <v>97</v>
      </c>
      <c r="I274" s="48" t="str">
        <f>IF(Paramètres!E$9="Mises avec indice de confiance (/10)","?","-")</f>
        <v>-</v>
      </c>
      <c r="J274" s="49" t="str">
        <f>IF(H274="?","",IF(Paramètres!E$9="Mises fixes",IF(Paramètres!E$12="Normal",Paramètres!E$6*0.05,IF(Paramètres!E$12="Agressif",Paramètres!E$6*0.1,Paramètres!E$6*0.025)),IF(Paramètres!E$9="Mises proportionnelles",IF(Paramètres!E$12="Normal",O273*0.05,IF(Paramètres!E$12="Agressif",O273*0.1,O273*0.025)),IF(Paramètres!E$9="Mises avec indice de confiance (/10)",IF(Paramètres!E$12="Normal",I274/100*Paramètres!E$6,IF(Paramètres!E$12="Prudent",I274/200*Paramètres!E$6,I274/50*Paramètres!E$6)),IF(Paramètres!E$12="Normal",'Suivi des paris'!O273*0.05/('Suivi des paris'!H274-1),IF(Paramètres!E$12="Prudent",'Suivi des paris'!O273*0.025/('Suivi des paris'!H274-1),'Suivi des paris'!O273*0.1/('Suivi des paris'!H274-1)))))))</f>
        <v/>
      </c>
      <c r="K274" s="50"/>
      <c r="L274" s="51" t="str">
        <f t="shared" si="12"/>
        <v/>
      </c>
      <c r="M274" s="17"/>
      <c r="N274" s="52" t="str">
        <f t="shared" si="13"/>
        <v>-</v>
      </c>
      <c r="O274" s="53">
        <f t="shared" si="14"/>
        <v>23.290000000000003</v>
      </c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>
      <c r="A275" s="1"/>
      <c r="B275" s="42">
        <v>269</v>
      </c>
      <c r="C275" s="43"/>
      <c r="D275" s="44"/>
      <c r="E275" s="45"/>
      <c r="F275" s="46"/>
      <c r="G275" s="46"/>
      <c r="H275" s="47" t="s">
        <v>97</v>
      </c>
      <c r="I275" s="48" t="str">
        <f>IF(Paramètres!E$9="Mises avec indice de confiance (/10)","?","-")</f>
        <v>-</v>
      </c>
      <c r="J275" s="49" t="str">
        <f>IF(H275="?","",IF(Paramètres!E$9="Mises fixes",IF(Paramètres!E$12="Normal",Paramètres!E$6*0.05,IF(Paramètres!E$12="Agressif",Paramètres!E$6*0.1,Paramètres!E$6*0.025)),IF(Paramètres!E$9="Mises proportionnelles",IF(Paramètres!E$12="Normal",O274*0.05,IF(Paramètres!E$12="Agressif",O274*0.1,O274*0.025)),IF(Paramètres!E$9="Mises avec indice de confiance (/10)",IF(Paramètres!E$12="Normal",I275/100*Paramètres!E$6,IF(Paramètres!E$12="Prudent",I275/200*Paramètres!E$6,I275/50*Paramètres!E$6)),IF(Paramètres!E$12="Normal",'Suivi des paris'!O274*0.05/('Suivi des paris'!H275-1),IF(Paramètres!E$12="Prudent",'Suivi des paris'!O274*0.025/('Suivi des paris'!H275-1),'Suivi des paris'!O274*0.1/('Suivi des paris'!H275-1)))))))</f>
        <v/>
      </c>
      <c r="K275" s="50"/>
      <c r="L275" s="51" t="str">
        <f t="shared" si="12"/>
        <v/>
      </c>
      <c r="M275" s="17"/>
      <c r="N275" s="52" t="str">
        <f t="shared" si="13"/>
        <v>-</v>
      </c>
      <c r="O275" s="53">
        <f t="shared" si="14"/>
        <v>23.290000000000003</v>
      </c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>
      <c r="A276" s="1"/>
      <c r="B276" s="42">
        <v>270</v>
      </c>
      <c r="C276" s="43"/>
      <c r="D276" s="44"/>
      <c r="E276" s="45"/>
      <c r="F276" s="46"/>
      <c r="G276" s="46"/>
      <c r="H276" s="47" t="s">
        <v>97</v>
      </c>
      <c r="I276" s="48" t="str">
        <f>IF(Paramètres!E$9="Mises avec indice de confiance (/10)","?","-")</f>
        <v>-</v>
      </c>
      <c r="J276" s="49" t="str">
        <f>IF(H276="?","",IF(Paramètres!E$9="Mises fixes",IF(Paramètres!E$12="Normal",Paramètres!E$6*0.05,IF(Paramètres!E$12="Agressif",Paramètres!E$6*0.1,Paramètres!E$6*0.025)),IF(Paramètres!E$9="Mises proportionnelles",IF(Paramètres!E$12="Normal",O275*0.05,IF(Paramètres!E$12="Agressif",O275*0.1,O275*0.025)),IF(Paramètres!E$9="Mises avec indice de confiance (/10)",IF(Paramètres!E$12="Normal",I276/100*Paramètres!E$6,IF(Paramètres!E$12="Prudent",I276/200*Paramètres!E$6,I276/50*Paramètres!E$6)),IF(Paramètres!E$12="Normal",'Suivi des paris'!O275*0.05/('Suivi des paris'!H276-1),IF(Paramètres!E$12="Prudent",'Suivi des paris'!O275*0.025/('Suivi des paris'!H276-1),'Suivi des paris'!O275*0.1/('Suivi des paris'!H276-1)))))))</f>
        <v/>
      </c>
      <c r="K276" s="50"/>
      <c r="L276" s="51" t="str">
        <f t="shared" si="12"/>
        <v/>
      </c>
      <c r="M276" s="17"/>
      <c r="N276" s="52" t="str">
        <f t="shared" si="13"/>
        <v>-</v>
      </c>
      <c r="O276" s="53">
        <f t="shared" si="14"/>
        <v>23.290000000000003</v>
      </c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>
      <c r="A277" s="1"/>
      <c r="B277" s="42">
        <v>271</v>
      </c>
      <c r="C277" s="43"/>
      <c r="D277" s="44"/>
      <c r="E277" s="45"/>
      <c r="F277" s="46"/>
      <c r="G277" s="46"/>
      <c r="H277" s="47" t="s">
        <v>97</v>
      </c>
      <c r="I277" s="48" t="str">
        <f>IF(Paramètres!E$9="Mises avec indice de confiance (/10)","?","-")</f>
        <v>-</v>
      </c>
      <c r="J277" s="49" t="str">
        <f>IF(H277="?","",IF(Paramètres!E$9="Mises fixes",IF(Paramètres!E$12="Normal",Paramètres!E$6*0.05,IF(Paramètres!E$12="Agressif",Paramètres!E$6*0.1,Paramètres!E$6*0.025)),IF(Paramètres!E$9="Mises proportionnelles",IF(Paramètres!E$12="Normal",O276*0.05,IF(Paramètres!E$12="Agressif",O276*0.1,O276*0.025)),IF(Paramètres!E$9="Mises avec indice de confiance (/10)",IF(Paramètres!E$12="Normal",I277/100*Paramètres!E$6,IF(Paramètres!E$12="Prudent",I277/200*Paramètres!E$6,I277/50*Paramètres!E$6)),IF(Paramètres!E$12="Normal",'Suivi des paris'!O276*0.05/('Suivi des paris'!H277-1),IF(Paramètres!E$12="Prudent",'Suivi des paris'!O276*0.025/('Suivi des paris'!H277-1),'Suivi des paris'!O276*0.1/('Suivi des paris'!H277-1)))))))</f>
        <v/>
      </c>
      <c r="K277" s="50"/>
      <c r="L277" s="51" t="str">
        <f t="shared" si="12"/>
        <v/>
      </c>
      <c r="M277" s="17"/>
      <c r="N277" s="52" t="str">
        <f t="shared" si="13"/>
        <v>-</v>
      </c>
      <c r="O277" s="53">
        <f t="shared" si="14"/>
        <v>23.290000000000003</v>
      </c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>
      <c r="A278" s="1"/>
      <c r="B278" s="42">
        <v>272</v>
      </c>
      <c r="C278" s="43"/>
      <c r="D278" s="44"/>
      <c r="E278" s="45"/>
      <c r="F278" s="46"/>
      <c r="G278" s="46"/>
      <c r="H278" s="47" t="s">
        <v>97</v>
      </c>
      <c r="I278" s="48" t="str">
        <f>IF(Paramètres!E$9="Mises avec indice de confiance (/10)","?","-")</f>
        <v>-</v>
      </c>
      <c r="J278" s="49" t="str">
        <f>IF(H278="?","",IF(Paramètres!E$9="Mises fixes",IF(Paramètres!E$12="Normal",Paramètres!E$6*0.05,IF(Paramètres!E$12="Agressif",Paramètres!E$6*0.1,Paramètres!E$6*0.025)),IF(Paramètres!E$9="Mises proportionnelles",IF(Paramètres!E$12="Normal",O277*0.05,IF(Paramètres!E$12="Agressif",O277*0.1,O277*0.025)),IF(Paramètres!E$9="Mises avec indice de confiance (/10)",IF(Paramètres!E$12="Normal",I278/100*Paramètres!E$6,IF(Paramètres!E$12="Prudent",I278/200*Paramètres!E$6,I278/50*Paramètres!E$6)),IF(Paramètres!E$12="Normal",'Suivi des paris'!O277*0.05/('Suivi des paris'!H278-1),IF(Paramètres!E$12="Prudent",'Suivi des paris'!O277*0.025/('Suivi des paris'!H278-1),'Suivi des paris'!O277*0.1/('Suivi des paris'!H278-1)))))))</f>
        <v/>
      </c>
      <c r="K278" s="50"/>
      <c r="L278" s="51" t="str">
        <f t="shared" si="12"/>
        <v/>
      </c>
      <c r="M278" s="17"/>
      <c r="N278" s="52" t="str">
        <f t="shared" si="13"/>
        <v>-</v>
      </c>
      <c r="O278" s="53">
        <f t="shared" si="14"/>
        <v>23.290000000000003</v>
      </c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>
      <c r="A279" s="1"/>
      <c r="B279" s="42">
        <v>273</v>
      </c>
      <c r="C279" s="43"/>
      <c r="D279" s="44"/>
      <c r="E279" s="45"/>
      <c r="F279" s="46"/>
      <c r="G279" s="46"/>
      <c r="H279" s="47" t="s">
        <v>97</v>
      </c>
      <c r="I279" s="48" t="str">
        <f>IF(Paramètres!E$9="Mises avec indice de confiance (/10)","?","-")</f>
        <v>-</v>
      </c>
      <c r="J279" s="49" t="str">
        <f>IF(H279="?","",IF(Paramètres!E$9="Mises fixes",IF(Paramètres!E$12="Normal",Paramètres!E$6*0.05,IF(Paramètres!E$12="Agressif",Paramètres!E$6*0.1,Paramètres!E$6*0.025)),IF(Paramètres!E$9="Mises proportionnelles",IF(Paramètres!E$12="Normal",O278*0.05,IF(Paramètres!E$12="Agressif",O278*0.1,O278*0.025)),IF(Paramètres!E$9="Mises avec indice de confiance (/10)",IF(Paramètres!E$12="Normal",I279/100*Paramètres!E$6,IF(Paramètres!E$12="Prudent",I279/200*Paramètres!E$6,I279/50*Paramètres!E$6)),IF(Paramètres!E$12="Normal",'Suivi des paris'!O278*0.05/('Suivi des paris'!H279-1),IF(Paramètres!E$12="Prudent",'Suivi des paris'!O278*0.025/('Suivi des paris'!H279-1),'Suivi des paris'!O278*0.1/('Suivi des paris'!H279-1)))))))</f>
        <v/>
      </c>
      <c r="K279" s="50"/>
      <c r="L279" s="51" t="str">
        <f t="shared" si="12"/>
        <v/>
      </c>
      <c r="M279" s="17"/>
      <c r="N279" s="52" t="str">
        <f t="shared" si="13"/>
        <v>-</v>
      </c>
      <c r="O279" s="53">
        <f t="shared" si="14"/>
        <v>23.290000000000003</v>
      </c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>
      <c r="A280" s="1"/>
      <c r="B280" s="42">
        <v>274</v>
      </c>
      <c r="C280" s="43"/>
      <c r="D280" s="44"/>
      <c r="E280" s="45"/>
      <c r="F280" s="46"/>
      <c r="G280" s="46"/>
      <c r="H280" s="47" t="s">
        <v>97</v>
      </c>
      <c r="I280" s="48" t="str">
        <f>IF(Paramètres!E$9="Mises avec indice de confiance (/10)","?","-")</f>
        <v>-</v>
      </c>
      <c r="J280" s="49" t="str">
        <f>IF(H280="?","",IF(Paramètres!E$9="Mises fixes",IF(Paramètres!E$12="Normal",Paramètres!E$6*0.05,IF(Paramètres!E$12="Agressif",Paramètres!E$6*0.1,Paramètres!E$6*0.025)),IF(Paramètres!E$9="Mises proportionnelles",IF(Paramètres!E$12="Normal",O279*0.05,IF(Paramètres!E$12="Agressif",O279*0.1,O279*0.025)),IF(Paramètres!E$9="Mises avec indice de confiance (/10)",IF(Paramètres!E$12="Normal",I280/100*Paramètres!E$6,IF(Paramètres!E$12="Prudent",I280/200*Paramètres!E$6,I280/50*Paramètres!E$6)),IF(Paramètres!E$12="Normal",'Suivi des paris'!O279*0.05/('Suivi des paris'!H280-1),IF(Paramètres!E$12="Prudent",'Suivi des paris'!O279*0.025/('Suivi des paris'!H280-1),'Suivi des paris'!O279*0.1/('Suivi des paris'!H280-1)))))))</f>
        <v/>
      </c>
      <c r="K280" s="50"/>
      <c r="L280" s="51" t="str">
        <f t="shared" si="12"/>
        <v/>
      </c>
      <c r="M280" s="17"/>
      <c r="N280" s="52" t="str">
        <f t="shared" si="13"/>
        <v>-</v>
      </c>
      <c r="O280" s="53">
        <f t="shared" si="14"/>
        <v>23.290000000000003</v>
      </c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>
      <c r="A281" s="1"/>
      <c r="B281" s="42">
        <v>275</v>
      </c>
      <c r="C281" s="43"/>
      <c r="D281" s="44"/>
      <c r="E281" s="45"/>
      <c r="F281" s="46"/>
      <c r="G281" s="46"/>
      <c r="H281" s="47" t="s">
        <v>97</v>
      </c>
      <c r="I281" s="48" t="str">
        <f>IF(Paramètres!E$9="Mises avec indice de confiance (/10)","?","-")</f>
        <v>-</v>
      </c>
      <c r="J281" s="49" t="str">
        <f>IF(H281="?","",IF(Paramètres!E$9="Mises fixes",IF(Paramètres!E$12="Normal",Paramètres!E$6*0.05,IF(Paramètres!E$12="Agressif",Paramètres!E$6*0.1,Paramètres!E$6*0.025)),IF(Paramètres!E$9="Mises proportionnelles",IF(Paramètres!E$12="Normal",O280*0.05,IF(Paramètres!E$12="Agressif",O280*0.1,O280*0.025)),IF(Paramètres!E$9="Mises avec indice de confiance (/10)",IF(Paramètres!E$12="Normal",I281/100*Paramètres!E$6,IF(Paramètres!E$12="Prudent",I281/200*Paramètres!E$6,I281/50*Paramètres!E$6)),IF(Paramètres!E$12="Normal",'Suivi des paris'!O280*0.05/('Suivi des paris'!H281-1),IF(Paramètres!E$12="Prudent",'Suivi des paris'!O280*0.025/('Suivi des paris'!H281-1),'Suivi des paris'!O280*0.1/('Suivi des paris'!H281-1)))))))</f>
        <v/>
      </c>
      <c r="K281" s="50"/>
      <c r="L281" s="51" t="str">
        <f t="shared" si="12"/>
        <v/>
      </c>
      <c r="M281" s="17"/>
      <c r="N281" s="52" t="str">
        <f t="shared" si="13"/>
        <v>-</v>
      </c>
      <c r="O281" s="53">
        <f t="shared" si="14"/>
        <v>23.290000000000003</v>
      </c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>
      <c r="A282" s="1"/>
      <c r="B282" s="42">
        <v>276</v>
      </c>
      <c r="C282" s="43"/>
      <c r="D282" s="44"/>
      <c r="E282" s="45"/>
      <c r="F282" s="46"/>
      <c r="G282" s="46"/>
      <c r="H282" s="47" t="s">
        <v>97</v>
      </c>
      <c r="I282" s="48" t="str">
        <f>IF(Paramètres!E$9="Mises avec indice de confiance (/10)","?","-")</f>
        <v>-</v>
      </c>
      <c r="J282" s="49" t="str">
        <f>IF(H282="?","",IF(Paramètres!E$9="Mises fixes",IF(Paramètres!E$12="Normal",Paramètres!E$6*0.05,IF(Paramètres!E$12="Agressif",Paramètres!E$6*0.1,Paramètres!E$6*0.025)),IF(Paramètres!E$9="Mises proportionnelles",IF(Paramètres!E$12="Normal",O281*0.05,IF(Paramètres!E$12="Agressif",O281*0.1,O281*0.025)),IF(Paramètres!E$9="Mises avec indice de confiance (/10)",IF(Paramètres!E$12="Normal",I282/100*Paramètres!E$6,IF(Paramètres!E$12="Prudent",I282/200*Paramètres!E$6,I282/50*Paramètres!E$6)),IF(Paramètres!E$12="Normal",'Suivi des paris'!O281*0.05/('Suivi des paris'!H282-1),IF(Paramètres!E$12="Prudent",'Suivi des paris'!O281*0.025/('Suivi des paris'!H282-1),'Suivi des paris'!O281*0.1/('Suivi des paris'!H282-1)))))))</f>
        <v/>
      </c>
      <c r="K282" s="50"/>
      <c r="L282" s="51" t="str">
        <f t="shared" si="12"/>
        <v/>
      </c>
      <c r="M282" s="17"/>
      <c r="N282" s="52" t="str">
        <f t="shared" si="13"/>
        <v>-</v>
      </c>
      <c r="O282" s="53">
        <f t="shared" si="14"/>
        <v>23.290000000000003</v>
      </c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>
      <c r="A283" s="1"/>
      <c r="B283" s="42">
        <v>277</v>
      </c>
      <c r="C283" s="43"/>
      <c r="D283" s="44"/>
      <c r="E283" s="45"/>
      <c r="F283" s="46"/>
      <c r="G283" s="46"/>
      <c r="H283" s="47" t="s">
        <v>97</v>
      </c>
      <c r="I283" s="48" t="str">
        <f>IF(Paramètres!E$9="Mises avec indice de confiance (/10)","?","-")</f>
        <v>-</v>
      </c>
      <c r="J283" s="49" t="str">
        <f>IF(H283="?","",IF(Paramètres!E$9="Mises fixes",IF(Paramètres!E$12="Normal",Paramètres!E$6*0.05,IF(Paramètres!E$12="Agressif",Paramètres!E$6*0.1,Paramètres!E$6*0.025)),IF(Paramètres!E$9="Mises proportionnelles",IF(Paramètres!E$12="Normal",O282*0.05,IF(Paramètres!E$12="Agressif",O282*0.1,O282*0.025)),IF(Paramètres!E$9="Mises avec indice de confiance (/10)",IF(Paramètres!E$12="Normal",I283/100*Paramètres!E$6,IF(Paramètres!E$12="Prudent",I283/200*Paramètres!E$6,I283/50*Paramètres!E$6)),IF(Paramètres!E$12="Normal",'Suivi des paris'!O282*0.05/('Suivi des paris'!H283-1),IF(Paramètres!E$12="Prudent",'Suivi des paris'!O282*0.025/('Suivi des paris'!H283-1),'Suivi des paris'!O282*0.1/('Suivi des paris'!H283-1)))))))</f>
        <v/>
      </c>
      <c r="K283" s="50"/>
      <c r="L283" s="51" t="str">
        <f t="shared" si="12"/>
        <v/>
      </c>
      <c r="M283" s="17"/>
      <c r="N283" s="52" t="str">
        <f t="shared" si="13"/>
        <v>-</v>
      </c>
      <c r="O283" s="53">
        <f t="shared" si="14"/>
        <v>23.290000000000003</v>
      </c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>
      <c r="A284" s="1"/>
      <c r="B284" s="42">
        <v>278</v>
      </c>
      <c r="C284" s="43"/>
      <c r="D284" s="44"/>
      <c r="E284" s="45"/>
      <c r="F284" s="46"/>
      <c r="G284" s="46"/>
      <c r="H284" s="47" t="s">
        <v>97</v>
      </c>
      <c r="I284" s="48" t="str">
        <f>IF(Paramètres!E$9="Mises avec indice de confiance (/10)","?","-")</f>
        <v>-</v>
      </c>
      <c r="J284" s="49" t="str">
        <f>IF(H284="?","",IF(Paramètres!E$9="Mises fixes",IF(Paramètres!E$12="Normal",Paramètres!E$6*0.05,IF(Paramètres!E$12="Agressif",Paramètres!E$6*0.1,Paramètres!E$6*0.025)),IF(Paramètres!E$9="Mises proportionnelles",IF(Paramètres!E$12="Normal",O283*0.05,IF(Paramètres!E$12="Agressif",O283*0.1,O283*0.025)),IF(Paramètres!E$9="Mises avec indice de confiance (/10)",IF(Paramètres!E$12="Normal",I284/100*Paramètres!E$6,IF(Paramètres!E$12="Prudent",I284/200*Paramètres!E$6,I284/50*Paramètres!E$6)),IF(Paramètres!E$12="Normal",'Suivi des paris'!O283*0.05/('Suivi des paris'!H284-1),IF(Paramètres!E$12="Prudent",'Suivi des paris'!O283*0.025/('Suivi des paris'!H284-1),'Suivi des paris'!O283*0.1/('Suivi des paris'!H284-1)))))))</f>
        <v/>
      </c>
      <c r="K284" s="50"/>
      <c r="L284" s="51" t="str">
        <f t="shared" si="12"/>
        <v/>
      </c>
      <c r="M284" s="17"/>
      <c r="N284" s="52" t="str">
        <f t="shared" si="13"/>
        <v>-</v>
      </c>
      <c r="O284" s="53">
        <f t="shared" si="14"/>
        <v>23.290000000000003</v>
      </c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>
      <c r="A285" s="1"/>
      <c r="B285" s="42">
        <v>279</v>
      </c>
      <c r="C285" s="43"/>
      <c r="D285" s="44"/>
      <c r="E285" s="45"/>
      <c r="F285" s="46"/>
      <c r="G285" s="46"/>
      <c r="H285" s="47" t="s">
        <v>97</v>
      </c>
      <c r="I285" s="48" t="str">
        <f>IF(Paramètres!E$9="Mises avec indice de confiance (/10)","?","-")</f>
        <v>-</v>
      </c>
      <c r="J285" s="49" t="str">
        <f>IF(H285="?","",IF(Paramètres!E$9="Mises fixes",IF(Paramètres!E$12="Normal",Paramètres!E$6*0.05,IF(Paramètres!E$12="Agressif",Paramètres!E$6*0.1,Paramètres!E$6*0.025)),IF(Paramètres!E$9="Mises proportionnelles",IF(Paramètres!E$12="Normal",O284*0.05,IF(Paramètres!E$12="Agressif",O284*0.1,O284*0.025)),IF(Paramètres!E$9="Mises avec indice de confiance (/10)",IF(Paramètres!E$12="Normal",I285/100*Paramètres!E$6,IF(Paramètres!E$12="Prudent",I285/200*Paramètres!E$6,I285/50*Paramètres!E$6)),IF(Paramètres!E$12="Normal",'Suivi des paris'!O284*0.05/('Suivi des paris'!H285-1),IF(Paramètres!E$12="Prudent",'Suivi des paris'!O284*0.025/('Suivi des paris'!H285-1),'Suivi des paris'!O284*0.1/('Suivi des paris'!H285-1)))))))</f>
        <v/>
      </c>
      <c r="K285" s="50"/>
      <c r="L285" s="51" t="str">
        <f t="shared" si="12"/>
        <v/>
      </c>
      <c r="M285" s="17"/>
      <c r="N285" s="52" t="str">
        <f t="shared" si="13"/>
        <v>-</v>
      </c>
      <c r="O285" s="53">
        <f t="shared" si="14"/>
        <v>23.290000000000003</v>
      </c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>
      <c r="A286" s="1"/>
      <c r="B286" s="42">
        <v>280</v>
      </c>
      <c r="C286" s="43"/>
      <c r="D286" s="44"/>
      <c r="E286" s="45"/>
      <c r="F286" s="46"/>
      <c r="G286" s="46"/>
      <c r="H286" s="47" t="s">
        <v>97</v>
      </c>
      <c r="I286" s="48" t="str">
        <f>IF(Paramètres!E$9="Mises avec indice de confiance (/10)","?","-")</f>
        <v>-</v>
      </c>
      <c r="J286" s="49" t="str">
        <f>IF(H286="?","",IF(Paramètres!E$9="Mises fixes",IF(Paramètres!E$12="Normal",Paramètres!E$6*0.05,IF(Paramètres!E$12="Agressif",Paramètres!E$6*0.1,Paramètres!E$6*0.025)),IF(Paramètres!E$9="Mises proportionnelles",IF(Paramètres!E$12="Normal",O285*0.05,IF(Paramètres!E$12="Agressif",O285*0.1,O285*0.025)),IF(Paramètres!E$9="Mises avec indice de confiance (/10)",IF(Paramètres!E$12="Normal",I286/100*Paramètres!E$6,IF(Paramètres!E$12="Prudent",I286/200*Paramètres!E$6,I286/50*Paramètres!E$6)),IF(Paramètres!E$12="Normal",'Suivi des paris'!O285*0.05/('Suivi des paris'!H286-1),IF(Paramètres!E$12="Prudent",'Suivi des paris'!O285*0.025/('Suivi des paris'!H286-1),'Suivi des paris'!O285*0.1/('Suivi des paris'!H286-1)))))))</f>
        <v/>
      </c>
      <c r="K286" s="50"/>
      <c r="L286" s="51" t="str">
        <f t="shared" si="12"/>
        <v/>
      </c>
      <c r="M286" s="17"/>
      <c r="N286" s="52" t="str">
        <f t="shared" si="13"/>
        <v>-</v>
      </c>
      <c r="O286" s="53">
        <f t="shared" si="14"/>
        <v>23.290000000000003</v>
      </c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>
      <c r="A287" s="1"/>
      <c r="B287" s="42">
        <v>281</v>
      </c>
      <c r="C287" s="43"/>
      <c r="D287" s="44"/>
      <c r="E287" s="45"/>
      <c r="F287" s="46"/>
      <c r="G287" s="46"/>
      <c r="H287" s="47" t="s">
        <v>97</v>
      </c>
      <c r="I287" s="48" t="str">
        <f>IF(Paramètres!E$9="Mises avec indice de confiance (/10)","?","-")</f>
        <v>-</v>
      </c>
      <c r="J287" s="49" t="str">
        <f>IF(H287="?","",IF(Paramètres!E$9="Mises fixes",IF(Paramètres!E$12="Normal",Paramètres!E$6*0.05,IF(Paramètres!E$12="Agressif",Paramètres!E$6*0.1,Paramètres!E$6*0.025)),IF(Paramètres!E$9="Mises proportionnelles",IF(Paramètres!E$12="Normal",O286*0.05,IF(Paramètres!E$12="Agressif",O286*0.1,O286*0.025)),IF(Paramètres!E$9="Mises avec indice de confiance (/10)",IF(Paramètres!E$12="Normal",I287/100*Paramètres!E$6,IF(Paramètres!E$12="Prudent",I287/200*Paramètres!E$6,I287/50*Paramètres!E$6)),IF(Paramètres!E$12="Normal",'Suivi des paris'!O286*0.05/('Suivi des paris'!H287-1),IF(Paramètres!E$12="Prudent",'Suivi des paris'!O286*0.025/('Suivi des paris'!H287-1),'Suivi des paris'!O286*0.1/('Suivi des paris'!H287-1)))))))</f>
        <v/>
      </c>
      <c r="K287" s="50"/>
      <c r="L287" s="51" t="str">
        <f t="shared" si="12"/>
        <v/>
      </c>
      <c r="M287" s="17"/>
      <c r="N287" s="52" t="str">
        <f t="shared" si="13"/>
        <v>-</v>
      </c>
      <c r="O287" s="53">
        <f t="shared" si="14"/>
        <v>23.290000000000003</v>
      </c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>
      <c r="A288" s="1"/>
      <c r="B288" s="42">
        <v>282</v>
      </c>
      <c r="C288" s="43"/>
      <c r="D288" s="44"/>
      <c r="E288" s="45"/>
      <c r="F288" s="46"/>
      <c r="G288" s="46"/>
      <c r="H288" s="47" t="s">
        <v>97</v>
      </c>
      <c r="I288" s="48" t="str">
        <f>IF(Paramètres!E$9="Mises avec indice de confiance (/10)","?","-")</f>
        <v>-</v>
      </c>
      <c r="J288" s="49" t="str">
        <f>IF(H288="?","",IF(Paramètres!E$9="Mises fixes",IF(Paramètres!E$12="Normal",Paramètres!E$6*0.05,IF(Paramètres!E$12="Agressif",Paramètres!E$6*0.1,Paramètres!E$6*0.025)),IF(Paramètres!E$9="Mises proportionnelles",IF(Paramètres!E$12="Normal",O287*0.05,IF(Paramètres!E$12="Agressif",O287*0.1,O287*0.025)),IF(Paramètres!E$9="Mises avec indice de confiance (/10)",IF(Paramètres!E$12="Normal",I288/100*Paramètres!E$6,IF(Paramètres!E$12="Prudent",I288/200*Paramètres!E$6,I288/50*Paramètres!E$6)),IF(Paramètres!E$12="Normal",'Suivi des paris'!O287*0.05/('Suivi des paris'!H288-1),IF(Paramètres!E$12="Prudent",'Suivi des paris'!O287*0.025/('Suivi des paris'!H288-1),'Suivi des paris'!O287*0.1/('Suivi des paris'!H288-1)))))))</f>
        <v/>
      </c>
      <c r="K288" s="50"/>
      <c r="L288" s="51" t="str">
        <f t="shared" si="12"/>
        <v/>
      </c>
      <c r="M288" s="17"/>
      <c r="N288" s="52" t="str">
        <f t="shared" si="13"/>
        <v>-</v>
      </c>
      <c r="O288" s="53">
        <f t="shared" si="14"/>
        <v>23.290000000000003</v>
      </c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>
      <c r="A289" s="1"/>
      <c r="B289" s="42">
        <v>283</v>
      </c>
      <c r="C289" s="43"/>
      <c r="D289" s="44"/>
      <c r="E289" s="45"/>
      <c r="F289" s="46"/>
      <c r="G289" s="46"/>
      <c r="H289" s="47" t="s">
        <v>97</v>
      </c>
      <c r="I289" s="48" t="str">
        <f>IF(Paramètres!E$9="Mises avec indice de confiance (/10)","?","-")</f>
        <v>-</v>
      </c>
      <c r="J289" s="49" t="str">
        <f>IF(H289="?","",IF(Paramètres!E$9="Mises fixes",IF(Paramètres!E$12="Normal",Paramètres!E$6*0.05,IF(Paramètres!E$12="Agressif",Paramètres!E$6*0.1,Paramètres!E$6*0.025)),IF(Paramètres!E$9="Mises proportionnelles",IF(Paramètres!E$12="Normal",O288*0.05,IF(Paramètres!E$12="Agressif",O288*0.1,O288*0.025)),IF(Paramètres!E$9="Mises avec indice de confiance (/10)",IF(Paramètres!E$12="Normal",I289/100*Paramètres!E$6,IF(Paramètres!E$12="Prudent",I289/200*Paramètres!E$6,I289/50*Paramètres!E$6)),IF(Paramètres!E$12="Normal",'Suivi des paris'!O288*0.05/('Suivi des paris'!H289-1),IF(Paramètres!E$12="Prudent",'Suivi des paris'!O288*0.025/('Suivi des paris'!H289-1),'Suivi des paris'!O288*0.1/('Suivi des paris'!H289-1)))))))</f>
        <v/>
      </c>
      <c r="K289" s="50"/>
      <c r="L289" s="51" t="str">
        <f t="shared" si="12"/>
        <v/>
      </c>
      <c r="M289" s="17"/>
      <c r="N289" s="52" t="str">
        <f t="shared" si="13"/>
        <v>-</v>
      </c>
      <c r="O289" s="53">
        <f t="shared" si="14"/>
        <v>23.290000000000003</v>
      </c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>
      <c r="A290" s="1"/>
      <c r="B290" s="42">
        <v>284</v>
      </c>
      <c r="C290" s="43"/>
      <c r="D290" s="44"/>
      <c r="E290" s="45"/>
      <c r="F290" s="46"/>
      <c r="G290" s="46"/>
      <c r="H290" s="47" t="s">
        <v>97</v>
      </c>
      <c r="I290" s="48" t="str">
        <f>IF(Paramètres!E$9="Mises avec indice de confiance (/10)","?","-")</f>
        <v>-</v>
      </c>
      <c r="J290" s="49" t="str">
        <f>IF(H290="?","",IF(Paramètres!E$9="Mises fixes",IF(Paramètres!E$12="Normal",Paramètres!E$6*0.05,IF(Paramètres!E$12="Agressif",Paramètres!E$6*0.1,Paramètres!E$6*0.025)),IF(Paramètres!E$9="Mises proportionnelles",IF(Paramètres!E$12="Normal",O289*0.05,IF(Paramètres!E$12="Agressif",O289*0.1,O289*0.025)),IF(Paramètres!E$9="Mises avec indice de confiance (/10)",IF(Paramètres!E$12="Normal",I290/100*Paramètres!E$6,IF(Paramètres!E$12="Prudent",I290/200*Paramètres!E$6,I290/50*Paramètres!E$6)),IF(Paramètres!E$12="Normal",'Suivi des paris'!O289*0.05/('Suivi des paris'!H290-1),IF(Paramètres!E$12="Prudent",'Suivi des paris'!O289*0.025/('Suivi des paris'!H290-1),'Suivi des paris'!O289*0.1/('Suivi des paris'!H290-1)))))))</f>
        <v/>
      </c>
      <c r="K290" s="50"/>
      <c r="L290" s="51" t="str">
        <f t="shared" si="12"/>
        <v/>
      </c>
      <c r="M290" s="17"/>
      <c r="N290" s="52" t="str">
        <f t="shared" si="13"/>
        <v>-</v>
      </c>
      <c r="O290" s="53">
        <f t="shared" si="14"/>
        <v>23.290000000000003</v>
      </c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>
      <c r="A291" s="1"/>
      <c r="B291" s="42">
        <v>285</v>
      </c>
      <c r="C291" s="43"/>
      <c r="D291" s="44"/>
      <c r="E291" s="45"/>
      <c r="F291" s="46"/>
      <c r="G291" s="46"/>
      <c r="H291" s="47" t="s">
        <v>97</v>
      </c>
      <c r="I291" s="48" t="str">
        <f>IF(Paramètres!E$9="Mises avec indice de confiance (/10)","?","-")</f>
        <v>-</v>
      </c>
      <c r="J291" s="49" t="str">
        <f>IF(H291="?","",IF(Paramètres!E$9="Mises fixes",IF(Paramètres!E$12="Normal",Paramètres!E$6*0.05,IF(Paramètres!E$12="Agressif",Paramètres!E$6*0.1,Paramètres!E$6*0.025)),IF(Paramètres!E$9="Mises proportionnelles",IF(Paramètres!E$12="Normal",O290*0.05,IF(Paramètres!E$12="Agressif",O290*0.1,O290*0.025)),IF(Paramètres!E$9="Mises avec indice de confiance (/10)",IF(Paramètres!E$12="Normal",I291/100*Paramètres!E$6,IF(Paramètres!E$12="Prudent",I291/200*Paramètres!E$6,I291/50*Paramètres!E$6)),IF(Paramètres!E$12="Normal",'Suivi des paris'!O290*0.05/('Suivi des paris'!H291-1),IF(Paramètres!E$12="Prudent",'Suivi des paris'!O290*0.025/('Suivi des paris'!H291-1),'Suivi des paris'!O290*0.1/('Suivi des paris'!H291-1)))))))</f>
        <v/>
      </c>
      <c r="K291" s="50"/>
      <c r="L291" s="51" t="str">
        <f t="shared" si="12"/>
        <v/>
      </c>
      <c r="M291" s="17"/>
      <c r="N291" s="52" t="str">
        <f t="shared" si="13"/>
        <v>-</v>
      </c>
      <c r="O291" s="53">
        <f t="shared" si="14"/>
        <v>23.290000000000003</v>
      </c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>
      <c r="A292" s="1"/>
      <c r="B292" s="42">
        <v>286</v>
      </c>
      <c r="C292" s="43"/>
      <c r="D292" s="44"/>
      <c r="E292" s="45"/>
      <c r="F292" s="46"/>
      <c r="G292" s="46"/>
      <c r="H292" s="47" t="s">
        <v>97</v>
      </c>
      <c r="I292" s="48" t="str">
        <f>IF(Paramètres!E$9="Mises avec indice de confiance (/10)","?","-")</f>
        <v>-</v>
      </c>
      <c r="J292" s="49" t="str">
        <f>IF(H292="?","",IF(Paramètres!E$9="Mises fixes",IF(Paramètres!E$12="Normal",Paramètres!E$6*0.05,IF(Paramètres!E$12="Agressif",Paramètres!E$6*0.1,Paramètres!E$6*0.025)),IF(Paramètres!E$9="Mises proportionnelles",IF(Paramètres!E$12="Normal",O291*0.05,IF(Paramètres!E$12="Agressif",O291*0.1,O291*0.025)),IF(Paramètres!E$9="Mises avec indice de confiance (/10)",IF(Paramètres!E$12="Normal",I292/100*Paramètres!E$6,IF(Paramètres!E$12="Prudent",I292/200*Paramètres!E$6,I292/50*Paramètres!E$6)),IF(Paramètres!E$12="Normal",'Suivi des paris'!O291*0.05/('Suivi des paris'!H292-1),IF(Paramètres!E$12="Prudent",'Suivi des paris'!O291*0.025/('Suivi des paris'!H292-1),'Suivi des paris'!O291*0.1/('Suivi des paris'!H292-1)))))))</f>
        <v/>
      </c>
      <c r="K292" s="50"/>
      <c r="L292" s="51" t="str">
        <f t="shared" si="12"/>
        <v/>
      </c>
      <c r="M292" s="17"/>
      <c r="N292" s="52" t="str">
        <f t="shared" si="13"/>
        <v>-</v>
      </c>
      <c r="O292" s="53">
        <f t="shared" si="14"/>
        <v>23.290000000000003</v>
      </c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>
      <c r="A293" s="1"/>
      <c r="B293" s="42">
        <v>287</v>
      </c>
      <c r="C293" s="43"/>
      <c r="D293" s="44"/>
      <c r="E293" s="45"/>
      <c r="F293" s="46"/>
      <c r="G293" s="46"/>
      <c r="H293" s="47" t="s">
        <v>97</v>
      </c>
      <c r="I293" s="48" t="str">
        <f>IF(Paramètres!E$9="Mises avec indice de confiance (/10)","?","-")</f>
        <v>-</v>
      </c>
      <c r="J293" s="49" t="str">
        <f>IF(H293="?","",IF(Paramètres!E$9="Mises fixes",IF(Paramètres!E$12="Normal",Paramètres!E$6*0.05,IF(Paramètres!E$12="Agressif",Paramètres!E$6*0.1,Paramètres!E$6*0.025)),IF(Paramètres!E$9="Mises proportionnelles",IF(Paramètres!E$12="Normal",O292*0.05,IF(Paramètres!E$12="Agressif",O292*0.1,O292*0.025)),IF(Paramètres!E$9="Mises avec indice de confiance (/10)",IF(Paramètres!E$12="Normal",I293/100*Paramètres!E$6,IF(Paramètres!E$12="Prudent",I293/200*Paramètres!E$6,I293/50*Paramètres!E$6)),IF(Paramètres!E$12="Normal",'Suivi des paris'!O292*0.05/('Suivi des paris'!H293-1),IF(Paramètres!E$12="Prudent",'Suivi des paris'!O292*0.025/('Suivi des paris'!H293-1),'Suivi des paris'!O292*0.1/('Suivi des paris'!H293-1)))))))</f>
        <v/>
      </c>
      <c r="K293" s="50"/>
      <c r="L293" s="51" t="str">
        <f t="shared" si="12"/>
        <v/>
      </c>
      <c r="M293" s="17"/>
      <c r="N293" s="52" t="str">
        <f t="shared" si="13"/>
        <v>-</v>
      </c>
      <c r="O293" s="53">
        <f t="shared" si="14"/>
        <v>23.290000000000003</v>
      </c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>
      <c r="A294" s="1"/>
      <c r="B294" s="42">
        <v>288</v>
      </c>
      <c r="C294" s="43"/>
      <c r="D294" s="44"/>
      <c r="E294" s="45"/>
      <c r="F294" s="46"/>
      <c r="G294" s="46"/>
      <c r="H294" s="47" t="s">
        <v>97</v>
      </c>
      <c r="I294" s="48" t="str">
        <f>IF(Paramètres!E$9="Mises avec indice de confiance (/10)","?","-")</f>
        <v>-</v>
      </c>
      <c r="J294" s="49" t="str">
        <f>IF(H294="?","",IF(Paramètres!E$9="Mises fixes",IF(Paramètres!E$12="Normal",Paramètres!E$6*0.05,IF(Paramètres!E$12="Agressif",Paramètres!E$6*0.1,Paramètres!E$6*0.025)),IF(Paramètres!E$9="Mises proportionnelles",IF(Paramètres!E$12="Normal",O293*0.05,IF(Paramètres!E$12="Agressif",O293*0.1,O293*0.025)),IF(Paramètres!E$9="Mises avec indice de confiance (/10)",IF(Paramètres!E$12="Normal",I294/100*Paramètres!E$6,IF(Paramètres!E$12="Prudent",I294/200*Paramètres!E$6,I294/50*Paramètres!E$6)),IF(Paramètres!E$12="Normal",'Suivi des paris'!O293*0.05/('Suivi des paris'!H294-1),IF(Paramètres!E$12="Prudent",'Suivi des paris'!O293*0.025/('Suivi des paris'!H294-1),'Suivi des paris'!O293*0.1/('Suivi des paris'!H294-1)))))))</f>
        <v/>
      </c>
      <c r="K294" s="50"/>
      <c r="L294" s="51" t="str">
        <f t="shared" si="12"/>
        <v/>
      </c>
      <c r="M294" s="17"/>
      <c r="N294" s="52" t="str">
        <f t="shared" si="13"/>
        <v>-</v>
      </c>
      <c r="O294" s="53">
        <f t="shared" si="14"/>
        <v>23.290000000000003</v>
      </c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>
      <c r="A295" s="1"/>
      <c r="B295" s="42">
        <v>289</v>
      </c>
      <c r="C295" s="43"/>
      <c r="D295" s="44"/>
      <c r="E295" s="45"/>
      <c r="F295" s="46"/>
      <c r="G295" s="46"/>
      <c r="H295" s="47" t="s">
        <v>97</v>
      </c>
      <c r="I295" s="48" t="str">
        <f>IF(Paramètres!E$9="Mises avec indice de confiance (/10)","?","-")</f>
        <v>-</v>
      </c>
      <c r="J295" s="49" t="str">
        <f>IF(H295="?","",IF(Paramètres!E$9="Mises fixes",IF(Paramètres!E$12="Normal",Paramètres!E$6*0.05,IF(Paramètres!E$12="Agressif",Paramètres!E$6*0.1,Paramètres!E$6*0.025)),IF(Paramètres!E$9="Mises proportionnelles",IF(Paramètres!E$12="Normal",O294*0.05,IF(Paramètres!E$12="Agressif",O294*0.1,O294*0.025)),IF(Paramètres!E$9="Mises avec indice de confiance (/10)",IF(Paramètres!E$12="Normal",I295/100*Paramètres!E$6,IF(Paramètres!E$12="Prudent",I295/200*Paramètres!E$6,I295/50*Paramètres!E$6)),IF(Paramètres!E$12="Normal",'Suivi des paris'!O294*0.05/('Suivi des paris'!H295-1),IF(Paramètres!E$12="Prudent",'Suivi des paris'!O294*0.025/('Suivi des paris'!H295-1),'Suivi des paris'!O294*0.1/('Suivi des paris'!H295-1)))))))</f>
        <v/>
      </c>
      <c r="K295" s="50"/>
      <c r="L295" s="51" t="str">
        <f t="shared" si="12"/>
        <v/>
      </c>
      <c r="M295" s="17"/>
      <c r="N295" s="52" t="str">
        <f t="shared" si="13"/>
        <v>-</v>
      </c>
      <c r="O295" s="53">
        <f t="shared" si="14"/>
        <v>23.290000000000003</v>
      </c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>
      <c r="A296" s="1"/>
      <c r="B296" s="42">
        <v>290</v>
      </c>
      <c r="C296" s="43"/>
      <c r="D296" s="44"/>
      <c r="E296" s="45"/>
      <c r="F296" s="46"/>
      <c r="G296" s="46"/>
      <c r="H296" s="47" t="s">
        <v>97</v>
      </c>
      <c r="I296" s="48" t="str">
        <f>IF(Paramètres!E$9="Mises avec indice de confiance (/10)","?","-")</f>
        <v>-</v>
      </c>
      <c r="J296" s="49" t="str">
        <f>IF(H296="?","",IF(Paramètres!E$9="Mises fixes",IF(Paramètres!E$12="Normal",Paramètres!E$6*0.05,IF(Paramètres!E$12="Agressif",Paramètres!E$6*0.1,Paramètres!E$6*0.025)),IF(Paramètres!E$9="Mises proportionnelles",IF(Paramètres!E$12="Normal",O295*0.05,IF(Paramètres!E$12="Agressif",O295*0.1,O295*0.025)),IF(Paramètres!E$9="Mises avec indice de confiance (/10)",IF(Paramètres!E$12="Normal",I296/100*Paramètres!E$6,IF(Paramètres!E$12="Prudent",I296/200*Paramètres!E$6,I296/50*Paramètres!E$6)),IF(Paramètres!E$12="Normal",'Suivi des paris'!O295*0.05/('Suivi des paris'!H296-1),IF(Paramètres!E$12="Prudent",'Suivi des paris'!O295*0.025/('Suivi des paris'!H296-1),'Suivi des paris'!O295*0.1/('Suivi des paris'!H296-1)))))))</f>
        <v/>
      </c>
      <c r="K296" s="50"/>
      <c r="L296" s="51" t="str">
        <f t="shared" si="12"/>
        <v/>
      </c>
      <c r="M296" s="17"/>
      <c r="N296" s="52" t="str">
        <f t="shared" si="13"/>
        <v>-</v>
      </c>
      <c r="O296" s="53">
        <f t="shared" si="14"/>
        <v>23.290000000000003</v>
      </c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>
      <c r="A297" s="1"/>
      <c r="B297" s="42">
        <v>291</v>
      </c>
      <c r="C297" s="43"/>
      <c r="D297" s="44"/>
      <c r="E297" s="45"/>
      <c r="F297" s="46"/>
      <c r="G297" s="46"/>
      <c r="H297" s="47" t="s">
        <v>97</v>
      </c>
      <c r="I297" s="48" t="str">
        <f>IF(Paramètres!E$9="Mises avec indice de confiance (/10)","?","-")</f>
        <v>-</v>
      </c>
      <c r="J297" s="49" t="str">
        <f>IF(H297="?","",IF(Paramètres!E$9="Mises fixes",IF(Paramètres!E$12="Normal",Paramètres!E$6*0.05,IF(Paramètres!E$12="Agressif",Paramètres!E$6*0.1,Paramètres!E$6*0.025)),IF(Paramètres!E$9="Mises proportionnelles",IF(Paramètres!E$12="Normal",O296*0.05,IF(Paramètres!E$12="Agressif",O296*0.1,O296*0.025)),IF(Paramètres!E$9="Mises avec indice de confiance (/10)",IF(Paramètres!E$12="Normal",I297/100*Paramètres!E$6,IF(Paramètres!E$12="Prudent",I297/200*Paramètres!E$6,I297/50*Paramètres!E$6)),IF(Paramètres!E$12="Normal",'Suivi des paris'!O296*0.05/('Suivi des paris'!H297-1),IF(Paramètres!E$12="Prudent",'Suivi des paris'!O296*0.025/('Suivi des paris'!H297-1),'Suivi des paris'!O296*0.1/('Suivi des paris'!H297-1)))))))</f>
        <v/>
      </c>
      <c r="K297" s="50"/>
      <c r="L297" s="51" t="str">
        <f t="shared" si="12"/>
        <v/>
      </c>
      <c r="M297" s="17"/>
      <c r="N297" s="52" t="str">
        <f t="shared" si="13"/>
        <v>-</v>
      </c>
      <c r="O297" s="53">
        <f t="shared" si="14"/>
        <v>23.290000000000003</v>
      </c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>
      <c r="A298" s="1"/>
      <c r="B298" s="42">
        <v>292</v>
      </c>
      <c r="C298" s="43"/>
      <c r="D298" s="44"/>
      <c r="E298" s="45"/>
      <c r="F298" s="46"/>
      <c r="G298" s="46"/>
      <c r="H298" s="47" t="s">
        <v>97</v>
      </c>
      <c r="I298" s="48" t="str">
        <f>IF(Paramètres!E$9="Mises avec indice de confiance (/10)","?","-")</f>
        <v>-</v>
      </c>
      <c r="J298" s="49" t="str">
        <f>IF(H298="?","",IF(Paramètres!E$9="Mises fixes",IF(Paramètres!E$12="Normal",Paramètres!E$6*0.05,IF(Paramètres!E$12="Agressif",Paramètres!E$6*0.1,Paramètres!E$6*0.025)),IF(Paramètres!E$9="Mises proportionnelles",IF(Paramètres!E$12="Normal",O297*0.05,IF(Paramètres!E$12="Agressif",O297*0.1,O297*0.025)),IF(Paramètres!E$9="Mises avec indice de confiance (/10)",IF(Paramètres!E$12="Normal",I298/100*Paramètres!E$6,IF(Paramètres!E$12="Prudent",I298/200*Paramètres!E$6,I298/50*Paramètres!E$6)),IF(Paramètres!E$12="Normal",'Suivi des paris'!O297*0.05/('Suivi des paris'!H298-1),IF(Paramètres!E$12="Prudent",'Suivi des paris'!O297*0.025/('Suivi des paris'!H298-1),'Suivi des paris'!O297*0.1/('Suivi des paris'!H298-1)))))))</f>
        <v/>
      </c>
      <c r="K298" s="50"/>
      <c r="L298" s="51" t="str">
        <f t="shared" si="12"/>
        <v/>
      </c>
      <c r="M298" s="17"/>
      <c r="N298" s="52" t="str">
        <f t="shared" si="13"/>
        <v>-</v>
      </c>
      <c r="O298" s="53">
        <f t="shared" si="14"/>
        <v>23.290000000000003</v>
      </c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>
      <c r="A299" s="1"/>
      <c r="B299" s="42">
        <v>293</v>
      </c>
      <c r="C299" s="43"/>
      <c r="D299" s="44"/>
      <c r="E299" s="45"/>
      <c r="F299" s="46"/>
      <c r="G299" s="46"/>
      <c r="H299" s="47" t="s">
        <v>97</v>
      </c>
      <c r="I299" s="48" t="str">
        <f>IF(Paramètres!E$9="Mises avec indice de confiance (/10)","?","-")</f>
        <v>-</v>
      </c>
      <c r="J299" s="49" t="str">
        <f>IF(H299="?","",IF(Paramètres!E$9="Mises fixes",IF(Paramètres!E$12="Normal",Paramètres!E$6*0.05,IF(Paramètres!E$12="Agressif",Paramètres!E$6*0.1,Paramètres!E$6*0.025)),IF(Paramètres!E$9="Mises proportionnelles",IF(Paramètres!E$12="Normal",O298*0.05,IF(Paramètres!E$12="Agressif",O298*0.1,O298*0.025)),IF(Paramètres!E$9="Mises avec indice de confiance (/10)",IF(Paramètres!E$12="Normal",I299/100*Paramètres!E$6,IF(Paramètres!E$12="Prudent",I299/200*Paramètres!E$6,I299/50*Paramètres!E$6)),IF(Paramètres!E$12="Normal",'Suivi des paris'!O298*0.05/('Suivi des paris'!H299-1),IF(Paramètres!E$12="Prudent",'Suivi des paris'!O298*0.025/('Suivi des paris'!H299-1),'Suivi des paris'!O298*0.1/('Suivi des paris'!H299-1)))))))</f>
        <v/>
      </c>
      <c r="K299" s="50"/>
      <c r="L299" s="51" t="str">
        <f t="shared" si="12"/>
        <v/>
      </c>
      <c r="M299" s="17"/>
      <c r="N299" s="52" t="str">
        <f t="shared" si="13"/>
        <v>-</v>
      </c>
      <c r="O299" s="53">
        <f t="shared" si="14"/>
        <v>23.290000000000003</v>
      </c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>
      <c r="A300" s="1"/>
      <c r="B300" s="42">
        <v>294</v>
      </c>
      <c r="C300" s="43"/>
      <c r="D300" s="44"/>
      <c r="E300" s="45"/>
      <c r="F300" s="46"/>
      <c r="G300" s="46"/>
      <c r="H300" s="47" t="s">
        <v>97</v>
      </c>
      <c r="I300" s="48" t="str">
        <f>IF(Paramètres!E$9="Mises avec indice de confiance (/10)","?","-")</f>
        <v>-</v>
      </c>
      <c r="J300" s="49" t="str">
        <f>IF(H300="?","",IF(Paramètres!E$9="Mises fixes",IF(Paramètres!E$12="Normal",Paramètres!E$6*0.05,IF(Paramètres!E$12="Agressif",Paramètres!E$6*0.1,Paramètres!E$6*0.025)),IF(Paramètres!E$9="Mises proportionnelles",IF(Paramètres!E$12="Normal",O299*0.05,IF(Paramètres!E$12="Agressif",O299*0.1,O299*0.025)),IF(Paramètres!E$9="Mises avec indice de confiance (/10)",IF(Paramètres!E$12="Normal",I300/100*Paramètres!E$6,IF(Paramètres!E$12="Prudent",I300/200*Paramètres!E$6,I300/50*Paramètres!E$6)),IF(Paramètres!E$12="Normal",'Suivi des paris'!O299*0.05/('Suivi des paris'!H300-1),IF(Paramètres!E$12="Prudent",'Suivi des paris'!O299*0.025/('Suivi des paris'!H300-1),'Suivi des paris'!O299*0.1/('Suivi des paris'!H300-1)))))))</f>
        <v/>
      </c>
      <c r="K300" s="50"/>
      <c r="L300" s="51" t="str">
        <f t="shared" si="12"/>
        <v/>
      </c>
      <c r="M300" s="17"/>
      <c r="N300" s="52" t="str">
        <f t="shared" si="13"/>
        <v>-</v>
      </c>
      <c r="O300" s="53">
        <f t="shared" si="14"/>
        <v>23.290000000000003</v>
      </c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>
      <c r="A301" s="1"/>
      <c r="B301" s="42">
        <v>295</v>
      </c>
      <c r="C301" s="43"/>
      <c r="D301" s="44"/>
      <c r="E301" s="45"/>
      <c r="F301" s="46"/>
      <c r="G301" s="46"/>
      <c r="H301" s="47" t="s">
        <v>97</v>
      </c>
      <c r="I301" s="48" t="str">
        <f>IF(Paramètres!E$9="Mises avec indice de confiance (/10)","?","-")</f>
        <v>-</v>
      </c>
      <c r="J301" s="49" t="str">
        <f>IF(H301="?","",IF(Paramètres!E$9="Mises fixes",IF(Paramètres!E$12="Normal",Paramètres!E$6*0.05,IF(Paramètres!E$12="Agressif",Paramètres!E$6*0.1,Paramètres!E$6*0.025)),IF(Paramètres!E$9="Mises proportionnelles",IF(Paramètres!E$12="Normal",O300*0.05,IF(Paramètres!E$12="Agressif",O300*0.1,O300*0.025)),IF(Paramètres!E$9="Mises avec indice de confiance (/10)",IF(Paramètres!E$12="Normal",I301/100*Paramètres!E$6,IF(Paramètres!E$12="Prudent",I301/200*Paramètres!E$6,I301/50*Paramètres!E$6)),IF(Paramètres!E$12="Normal",'Suivi des paris'!O300*0.05/('Suivi des paris'!H301-1),IF(Paramètres!E$12="Prudent",'Suivi des paris'!O300*0.025/('Suivi des paris'!H301-1),'Suivi des paris'!O300*0.1/('Suivi des paris'!H301-1)))))))</f>
        <v/>
      </c>
      <c r="K301" s="50"/>
      <c r="L301" s="51" t="str">
        <f t="shared" si="12"/>
        <v/>
      </c>
      <c r="M301" s="17"/>
      <c r="N301" s="52" t="str">
        <f t="shared" si="13"/>
        <v>-</v>
      </c>
      <c r="O301" s="53">
        <f t="shared" si="14"/>
        <v>23.290000000000003</v>
      </c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>
      <c r="A302" s="1"/>
      <c r="B302" s="42">
        <v>296</v>
      </c>
      <c r="C302" s="43"/>
      <c r="D302" s="44"/>
      <c r="E302" s="45"/>
      <c r="F302" s="46"/>
      <c r="G302" s="46"/>
      <c r="H302" s="47" t="s">
        <v>97</v>
      </c>
      <c r="I302" s="48" t="str">
        <f>IF(Paramètres!E$9="Mises avec indice de confiance (/10)","?","-")</f>
        <v>-</v>
      </c>
      <c r="J302" s="49" t="str">
        <f>IF(H302="?","",IF(Paramètres!E$9="Mises fixes",IF(Paramètres!E$12="Normal",Paramètres!E$6*0.05,IF(Paramètres!E$12="Agressif",Paramètres!E$6*0.1,Paramètres!E$6*0.025)),IF(Paramètres!E$9="Mises proportionnelles",IF(Paramètres!E$12="Normal",O301*0.05,IF(Paramètres!E$12="Agressif",O301*0.1,O301*0.025)),IF(Paramètres!E$9="Mises avec indice de confiance (/10)",IF(Paramètres!E$12="Normal",I302/100*Paramètres!E$6,IF(Paramètres!E$12="Prudent",I302/200*Paramètres!E$6,I302/50*Paramètres!E$6)),IF(Paramètres!E$12="Normal",'Suivi des paris'!O301*0.05/('Suivi des paris'!H302-1),IF(Paramètres!E$12="Prudent",'Suivi des paris'!O301*0.025/('Suivi des paris'!H302-1),'Suivi des paris'!O301*0.1/('Suivi des paris'!H302-1)))))))</f>
        <v/>
      </c>
      <c r="K302" s="50"/>
      <c r="L302" s="51" t="str">
        <f t="shared" si="12"/>
        <v/>
      </c>
      <c r="M302" s="17"/>
      <c r="N302" s="52" t="str">
        <f t="shared" si="13"/>
        <v>-</v>
      </c>
      <c r="O302" s="53">
        <f t="shared" si="14"/>
        <v>23.290000000000003</v>
      </c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>
      <c r="A303" s="1"/>
      <c r="B303" s="42">
        <v>297</v>
      </c>
      <c r="C303" s="43"/>
      <c r="D303" s="44"/>
      <c r="E303" s="45"/>
      <c r="F303" s="46"/>
      <c r="G303" s="46"/>
      <c r="H303" s="47" t="s">
        <v>97</v>
      </c>
      <c r="I303" s="48" t="str">
        <f>IF(Paramètres!E$9="Mises avec indice de confiance (/10)","?","-")</f>
        <v>-</v>
      </c>
      <c r="J303" s="49" t="str">
        <f>IF(H303="?","",IF(Paramètres!E$9="Mises fixes",IF(Paramètres!E$12="Normal",Paramètres!E$6*0.05,IF(Paramètres!E$12="Agressif",Paramètres!E$6*0.1,Paramètres!E$6*0.025)),IF(Paramètres!E$9="Mises proportionnelles",IF(Paramètres!E$12="Normal",O302*0.05,IF(Paramètres!E$12="Agressif",O302*0.1,O302*0.025)),IF(Paramètres!E$9="Mises avec indice de confiance (/10)",IF(Paramètres!E$12="Normal",I303/100*Paramètres!E$6,IF(Paramètres!E$12="Prudent",I303/200*Paramètres!E$6,I303/50*Paramètres!E$6)),IF(Paramètres!E$12="Normal",'Suivi des paris'!O302*0.05/('Suivi des paris'!H303-1),IF(Paramètres!E$12="Prudent",'Suivi des paris'!O302*0.025/('Suivi des paris'!H303-1),'Suivi des paris'!O302*0.1/('Suivi des paris'!H303-1)))))))</f>
        <v/>
      </c>
      <c r="K303" s="50"/>
      <c r="L303" s="51" t="str">
        <f t="shared" si="12"/>
        <v/>
      </c>
      <c r="M303" s="17"/>
      <c r="N303" s="52" t="str">
        <f t="shared" si="13"/>
        <v>-</v>
      </c>
      <c r="O303" s="53">
        <f t="shared" si="14"/>
        <v>23.290000000000003</v>
      </c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>
      <c r="A304" s="1"/>
      <c r="B304" s="42">
        <v>298</v>
      </c>
      <c r="C304" s="43"/>
      <c r="D304" s="44"/>
      <c r="E304" s="45"/>
      <c r="F304" s="46"/>
      <c r="G304" s="46"/>
      <c r="H304" s="47" t="s">
        <v>97</v>
      </c>
      <c r="I304" s="48" t="str">
        <f>IF(Paramètres!E$9="Mises avec indice de confiance (/10)","?","-")</f>
        <v>-</v>
      </c>
      <c r="J304" s="49" t="str">
        <f>IF(H304="?","",IF(Paramètres!E$9="Mises fixes",IF(Paramètres!E$12="Normal",Paramètres!E$6*0.05,IF(Paramètres!E$12="Agressif",Paramètres!E$6*0.1,Paramètres!E$6*0.025)),IF(Paramètres!E$9="Mises proportionnelles",IF(Paramètres!E$12="Normal",O303*0.05,IF(Paramètres!E$12="Agressif",O303*0.1,O303*0.025)),IF(Paramètres!E$9="Mises avec indice de confiance (/10)",IF(Paramètres!E$12="Normal",I304/100*Paramètres!E$6,IF(Paramètres!E$12="Prudent",I304/200*Paramètres!E$6,I304/50*Paramètres!E$6)),IF(Paramètres!E$12="Normal",'Suivi des paris'!O303*0.05/('Suivi des paris'!H304-1),IF(Paramètres!E$12="Prudent",'Suivi des paris'!O303*0.025/('Suivi des paris'!H304-1),'Suivi des paris'!O303*0.1/('Suivi des paris'!H304-1)))))))</f>
        <v/>
      </c>
      <c r="K304" s="50"/>
      <c r="L304" s="51" t="str">
        <f t="shared" si="12"/>
        <v/>
      </c>
      <c r="M304" s="17"/>
      <c r="N304" s="52" t="str">
        <f t="shared" si="13"/>
        <v>-</v>
      </c>
      <c r="O304" s="53">
        <f t="shared" si="14"/>
        <v>23.290000000000003</v>
      </c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>
      <c r="A305" s="1"/>
      <c r="B305" s="42">
        <v>299</v>
      </c>
      <c r="C305" s="43"/>
      <c r="D305" s="44"/>
      <c r="E305" s="45"/>
      <c r="F305" s="46"/>
      <c r="G305" s="46"/>
      <c r="H305" s="47" t="s">
        <v>97</v>
      </c>
      <c r="I305" s="48" t="str">
        <f>IF(Paramètres!E$9="Mises avec indice de confiance (/10)","?","-")</f>
        <v>-</v>
      </c>
      <c r="J305" s="49" t="str">
        <f>IF(H305="?","",IF(Paramètres!E$9="Mises fixes",IF(Paramètres!E$12="Normal",Paramètres!E$6*0.05,IF(Paramètres!E$12="Agressif",Paramètres!E$6*0.1,Paramètres!E$6*0.025)),IF(Paramètres!E$9="Mises proportionnelles",IF(Paramètres!E$12="Normal",O304*0.05,IF(Paramètres!E$12="Agressif",O304*0.1,O304*0.025)),IF(Paramètres!E$9="Mises avec indice de confiance (/10)",IF(Paramètres!E$12="Normal",I305/100*Paramètres!E$6,IF(Paramètres!E$12="Prudent",I305/200*Paramètres!E$6,I305/50*Paramètres!E$6)),IF(Paramètres!E$12="Normal",'Suivi des paris'!O304*0.05/('Suivi des paris'!H305-1),IF(Paramètres!E$12="Prudent",'Suivi des paris'!O304*0.025/('Suivi des paris'!H305-1),'Suivi des paris'!O304*0.1/('Suivi des paris'!H305-1)))))))</f>
        <v/>
      </c>
      <c r="K305" s="50"/>
      <c r="L305" s="51" t="str">
        <f t="shared" si="12"/>
        <v/>
      </c>
      <c r="M305" s="17"/>
      <c r="N305" s="52" t="str">
        <f t="shared" si="13"/>
        <v>-</v>
      </c>
      <c r="O305" s="53">
        <f t="shared" si="14"/>
        <v>23.290000000000003</v>
      </c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>
      <c r="A306" s="1"/>
      <c r="B306" s="42">
        <v>300</v>
      </c>
      <c r="C306" s="43"/>
      <c r="D306" s="44"/>
      <c r="E306" s="45"/>
      <c r="F306" s="46"/>
      <c r="G306" s="46"/>
      <c r="H306" s="47" t="s">
        <v>97</v>
      </c>
      <c r="I306" s="48" t="str">
        <f>IF(Paramètres!E$9="Mises avec indice de confiance (/10)","?","-")</f>
        <v>-</v>
      </c>
      <c r="J306" s="49" t="str">
        <f>IF(H306="?","",IF(Paramètres!E$9="Mises fixes",IF(Paramètres!E$12="Normal",Paramètres!E$6*0.05,IF(Paramètres!E$12="Agressif",Paramètres!E$6*0.1,Paramètres!E$6*0.025)),IF(Paramètres!E$9="Mises proportionnelles",IF(Paramètres!E$12="Normal",O305*0.05,IF(Paramètres!E$12="Agressif",O305*0.1,O305*0.025)),IF(Paramètres!E$9="Mises avec indice de confiance (/10)",IF(Paramètres!E$12="Normal",I306/100*Paramètres!E$6,IF(Paramètres!E$12="Prudent",I306/200*Paramètres!E$6,I306/50*Paramètres!E$6)),IF(Paramètres!E$12="Normal",'Suivi des paris'!O305*0.05/('Suivi des paris'!H306-1),IF(Paramètres!E$12="Prudent",'Suivi des paris'!O305*0.025/('Suivi des paris'!H306-1),'Suivi des paris'!O305*0.1/('Suivi des paris'!H306-1)))))))</f>
        <v/>
      </c>
      <c r="K306" s="50"/>
      <c r="L306" s="51" t="str">
        <f t="shared" si="12"/>
        <v/>
      </c>
      <c r="M306" s="17"/>
      <c r="N306" s="52" t="str">
        <f t="shared" si="13"/>
        <v>-</v>
      </c>
      <c r="O306" s="53">
        <f t="shared" si="14"/>
        <v>23.290000000000003</v>
      </c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>
      <c r="A307" s="1"/>
      <c r="B307" s="42">
        <v>301</v>
      </c>
      <c r="C307" s="43"/>
      <c r="D307" s="44"/>
      <c r="E307" s="45"/>
      <c r="F307" s="46"/>
      <c r="G307" s="46"/>
      <c r="H307" s="47" t="s">
        <v>97</v>
      </c>
      <c r="I307" s="48" t="str">
        <f>IF(Paramètres!E$9="Mises avec indice de confiance (/10)","?","-")</f>
        <v>-</v>
      </c>
      <c r="J307" s="49" t="str">
        <f>IF(H307="?","",IF(Paramètres!E$9="Mises fixes",IF(Paramètres!E$12="Normal",Paramètres!E$6*0.05,IF(Paramètres!E$12="Agressif",Paramètres!E$6*0.1,Paramètres!E$6*0.025)),IF(Paramètres!E$9="Mises proportionnelles",IF(Paramètres!E$12="Normal",O306*0.05,IF(Paramètres!E$12="Agressif",O306*0.1,O306*0.025)),IF(Paramètres!E$9="Mises avec indice de confiance (/10)",IF(Paramètres!E$12="Normal",I307/100*Paramètres!E$6,IF(Paramètres!E$12="Prudent",I307/200*Paramètres!E$6,I307/50*Paramètres!E$6)),IF(Paramètres!E$12="Normal",'Suivi des paris'!O306*0.05/('Suivi des paris'!H307-1),IF(Paramètres!E$12="Prudent",'Suivi des paris'!O306*0.025/('Suivi des paris'!H307-1),'Suivi des paris'!O306*0.1/('Suivi des paris'!H307-1)))))))</f>
        <v/>
      </c>
      <c r="K307" s="50"/>
      <c r="L307" s="51" t="str">
        <f t="shared" si="12"/>
        <v/>
      </c>
      <c r="M307" s="17"/>
      <c r="N307" s="52" t="str">
        <f t="shared" si="13"/>
        <v>-</v>
      </c>
      <c r="O307" s="53">
        <f t="shared" si="14"/>
        <v>23.290000000000003</v>
      </c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>
      <c r="A308" s="1"/>
      <c r="B308" s="42">
        <v>302</v>
      </c>
      <c r="C308" s="43"/>
      <c r="D308" s="44"/>
      <c r="E308" s="45"/>
      <c r="F308" s="46"/>
      <c r="G308" s="46"/>
      <c r="H308" s="47" t="s">
        <v>97</v>
      </c>
      <c r="I308" s="48" t="str">
        <f>IF(Paramètres!E$9="Mises avec indice de confiance (/10)","?","-")</f>
        <v>-</v>
      </c>
      <c r="J308" s="49" t="str">
        <f>IF(H308="?","",IF(Paramètres!E$9="Mises fixes",IF(Paramètres!E$12="Normal",Paramètres!E$6*0.05,IF(Paramètres!E$12="Agressif",Paramètres!E$6*0.1,Paramètres!E$6*0.025)),IF(Paramètres!E$9="Mises proportionnelles",IF(Paramètres!E$12="Normal",O307*0.05,IF(Paramètres!E$12="Agressif",O307*0.1,O307*0.025)),IF(Paramètres!E$9="Mises avec indice de confiance (/10)",IF(Paramètres!E$12="Normal",I308/100*Paramètres!E$6,IF(Paramètres!E$12="Prudent",I308/200*Paramètres!E$6,I308/50*Paramètres!E$6)),IF(Paramètres!E$12="Normal",'Suivi des paris'!O307*0.05/('Suivi des paris'!H308-1),IF(Paramètres!E$12="Prudent",'Suivi des paris'!O307*0.025/('Suivi des paris'!H308-1),'Suivi des paris'!O307*0.1/('Suivi des paris'!H308-1)))))))</f>
        <v/>
      </c>
      <c r="K308" s="50"/>
      <c r="L308" s="51" t="str">
        <f t="shared" si="12"/>
        <v/>
      </c>
      <c r="M308" s="17"/>
      <c r="N308" s="52" t="str">
        <f t="shared" si="13"/>
        <v>-</v>
      </c>
      <c r="O308" s="53">
        <f t="shared" si="14"/>
        <v>23.290000000000003</v>
      </c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>
      <c r="A309" s="1"/>
      <c r="B309" s="42">
        <v>303</v>
      </c>
      <c r="C309" s="43"/>
      <c r="D309" s="44"/>
      <c r="E309" s="45"/>
      <c r="F309" s="46"/>
      <c r="G309" s="46"/>
      <c r="H309" s="47" t="s">
        <v>97</v>
      </c>
      <c r="I309" s="48" t="str">
        <f>IF(Paramètres!E$9="Mises avec indice de confiance (/10)","?","-")</f>
        <v>-</v>
      </c>
      <c r="J309" s="49" t="str">
        <f>IF(H309="?","",IF(Paramètres!E$9="Mises fixes",IF(Paramètres!E$12="Normal",Paramètres!E$6*0.05,IF(Paramètres!E$12="Agressif",Paramètres!E$6*0.1,Paramètres!E$6*0.025)),IF(Paramètres!E$9="Mises proportionnelles",IF(Paramètres!E$12="Normal",O308*0.05,IF(Paramètres!E$12="Agressif",O308*0.1,O308*0.025)),IF(Paramètres!E$9="Mises avec indice de confiance (/10)",IF(Paramètres!E$12="Normal",I309/100*Paramètres!E$6,IF(Paramètres!E$12="Prudent",I309/200*Paramètres!E$6,I309/50*Paramètres!E$6)),IF(Paramètres!E$12="Normal",'Suivi des paris'!O308*0.05/('Suivi des paris'!H309-1),IF(Paramètres!E$12="Prudent",'Suivi des paris'!O308*0.025/('Suivi des paris'!H309-1),'Suivi des paris'!O308*0.1/('Suivi des paris'!H309-1)))))))</f>
        <v/>
      </c>
      <c r="K309" s="50"/>
      <c r="L309" s="51" t="str">
        <f t="shared" si="12"/>
        <v/>
      </c>
      <c r="M309" s="17"/>
      <c r="N309" s="52" t="str">
        <f t="shared" si="13"/>
        <v>-</v>
      </c>
      <c r="O309" s="53">
        <f t="shared" si="14"/>
        <v>23.290000000000003</v>
      </c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>
      <c r="A310" s="1"/>
      <c r="B310" s="42">
        <v>304</v>
      </c>
      <c r="C310" s="43"/>
      <c r="D310" s="44"/>
      <c r="E310" s="45"/>
      <c r="F310" s="46"/>
      <c r="G310" s="46"/>
      <c r="H310" s="47" t="s">
        <v>97</v>
      </c>
      <c r="I310" s="48" t="str">
        <f>IF(Paramètres!E$9="Mises avec indice de confiance (/10)","?","-")</f>
        <v>-</v>
      </c>
      <c r="J310" s="49" t="str">
        <f>IF(H310="?","",IF(Paramètres!E$9="Mises fixes",IF(Paramètres!E$12="Normal",Paramètres!E$6*0.05,IF(Paramètres!E$12="Agressif",Paramètres!E$6*0.1,Paramètres!E$6*0.025)),IF(Paramètres!E$9="Mises proportionnelles",IF(Paramètres!E$12="Normal",O309*0.05,IF(Paramètres!E$12="Agressif",O309*0.1,O309*0.025)),IF(Paramètres!E$9="Mises avec indice de confiance (/10)",IF(Paramètres!E$12="Normal",I310/100*Paramètres!E$6,IF(Paramètres!E$12="Prudent",I310/200*Paramètres!E$6,I310/50*Paramètres!E$6)),IF(Paramètres!E$12="Normal",'Suivi des paris'!O309*0.05/('Suivi des paris'!H310-1),IF(Paramètres!E$12="Prudent",'Suivi des paris'!O309*0.025/('Suivi des paris'!H310-1),'Suivi des paris'!O309*0.1/('Suivi des paris'!H310-1)))))))</f>
        <v/>
      </c>
      <c r="K310" s="50"/>
      <c r="L310" s="51" t="str">
        <f t="shared" si="12"/>
        <v/>
      </c>
      <c r="M310" s="17"/>
      <c r="N310" s="52" t="str">
        <f t="shared" si="13"/>
        <v>-</v>
      </c>
      <c r="O310" s="53">
        <f t="shared" si="14"/>
        <v>23.290000000000003</v>
      </c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>
      <c r="A311" s="1"/>
      <c r="B311" s="42">
        <v>305</v>
      </c>
      <c r="C311" s="43"/>
      <c r="D311" s="44"/>
      <c r="E311" s="45"/>
      <c r="F311" s="46"/>
      <c r="G311" s="46"/>
      <c r="H311" s="47" t="s">
        <v>97</v>
      </c>
      <c r="I311" s="48" t="str">
        <f>IF(Paramètres!E$9="Mises avec indice de confiance (/10)","?","-")</f>
        <v>-</v>
      </c>
      <c r="J311" s="49" t="str">
        <f>IF(H311="?","",IF(Paramètres!E$9="Mises fixes",IF(Paramètres!E$12="Normal",Paramètres!E$6*0.05,IF(Paramètres!E$12="Agressif",Paramètres!E$6*0.1,Paramètres!E$6*0.025)),IF(Paramètres!E$9="Mises proportionnelles",IF(Paramètres!E$12="Normal",O310*0.05,IF(Paramètres!E$12="Agressif",O310*0.1,O310*0.025)),IF(Paramètres!E$9="Mises avec indice de confiance (/10)",IF(Paramètres!E$12="Normal",I311/100*Paramètres!E$6,IF(Paramètres!E$12="Prudent",I311/200*Paramètres!E$6,I311/50*Paramètres!E$6)),IF(Paramètres!E$12="Normal",'Suivi des paris'!O310*0.05/('Suivi des paris'!H311-1),IF(Paramètres!E$12="Prudent",'Suivi des paris'!O310*0.025/('Suivi des paris'!H311-1),'Suivi des paris'!O310*0.1/('Suivi des paris'!H311-1)))))))</f>
        <v/>
      </c>
      <c r="K311" s="50"/>
      <c r="L311" s="51" t="str">
        <f t="shared" si="12"/>
        <v/>
      </c>
      <c r="M311" s="17"/>
      <c r="N311" s="52" t="str">
        <f t="shared" si="13"/>
        <v>-</v>
      </c>
      <c r="O311" s="53">
        <f t="shared" si="14"/>
        <v>23.290000000000003</v>
      </c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>
      <c r="A312" s="1"/>
      <c r="B312" s="42">
        <v>306</v>
      </c>
      <c r="C312" s="43"/>
      <c r="D312" s="44"/>
      <c r="E312" s="45"/>
      <c r="F312" s="46"/>
      <c r="G312" s="46"/>
      <c r="H312" s="47" t="s">
        <v>97</v>
      </c>
      <c r="I312" s="48" t="str">
        <f>IF(Paramètres!E$9="Mises avec indice de confiance (/10)","?","-")</f>
        <v>-</v>
      </c>
      <c r="J312" s="49" t="str">
        <f>IF(H312="?","",IF(Paramètres!E$9="Mises fixes",IF(Paramètres!E$12="Normal",Paramètres!E$6*0.05,IF(Paramètres!E$12="Agressif",Paramètres!E$6*0.1,Paramètres!E$6*0.025)),IF(Paramètres!E$9="Mises proportionnelles",IF(Paramètres!E$12="Normal",O311*0.05,IF(Paramètres!E$12="Agressif",O311*0.1,O311*0.025)),IF(Paramètres!E$9="Mises avec indice de confiance (/10)",IF(Paramètres!E$12="Normal",I312/100*Paramètres!E$6,IF(Paramètres!E$12="Prudent",I312/200*Paramètres!E$6,I312/50*Paramètres!E$6)),IF(Paramètres!E$12="Normal",'Suivi des paris'!O311*0.05/('Suivi des paris'!H312-1),IF(Paramètres!E$12="Prudent",'Suivi des paris'!O311*0.025/('Suivi des paris'!H312-1),'Suivi des paris'!O311*0.1/('Suivi des paris'!H312-1)))))))</f>
        <v/>
      </c>
      <c r="K312" s="50"/>
      <c r="L312" s="51" t="str">
        <f t="shared" si="12"/>
        <v/>
      </c>
      <c r="M312" s="17"/>
      <c r="N312" s="52" t="str">
        <f t="shared" si="13"/>
        <v>-</v>
      </c>
      <c r="O312" s="53">
        <f t="shared" si="14"/>
        <v>23.290000000000003</v>
      </c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>
      <c r="A313" s="1"/>
      <c r="B313" s="42">
        <v>307</v>
      </c>
      <c r="C313" s="43"/>
      <c r="D313" s="44"/>
      <c r="E313" s="45"/>
      <c r="F313" s="46"/>
      <c r="G313" s="46"/>
      <c r="H313" s="47" t="s">
        <v>97</v>
      </c>
      <c r="I313" s="48" t="str">
        <f>IF(Paramètres!E$9="Mises avec indice de confiance (/10)","?","-")</f>
        <v>-</v>
      </c>
      <c r="J313" s="49" t="str">
        <f>IF(H313="?","",IF(Paramètres!E$9="Mises fixes",IF(Paramètres!E$12="Normal",Paramètres!E$6*0.05,IF(Paramètres!E$12="Agressif",Paramètres!E$6*0.1,Paramètres!E$6*0.025)),IF(Paramètres!E$9="Mises proportionnelles",IF(Paramètres!E$12="Normal",O312*0.05,IF(Paramètres!E$12="Agressif",O312*0.1,O312*0.025)),IF(Paramètres!E$9="Mises avec indice de confiance (/10)",IF(Paramètres!E$12="Normal",I313/100*Paramètres!E$6,IF(Paramètres!E$12="Prudent",I313/200*Paramètres!E$6,I313/50*Paramètres!E$6)),IF(Paramètres!E$12="Normal",'Suivi des paris'!O312*0.05/('Suivi des paris'!H313-1),IF(Paramètres!E$12="Prudent",'Suivi des paris'!O312*0.025/('Suivi des paris'!H313-1),'Suivi des paris'!O312*0.1/('Suivi des paris'!H313-1)))))))</f>
        <v/>
      </c>
      <c r="K313" s="50"/>
      <c r="L313" s="51" t="str">
        <f t="shared" si="12"/>
        <v/>
      </c>
      <c r="M313" s="17"/>
      <c r="N313" s="52" t="str">
        <f t="shared" si="13"/>
        <v>-</v>
      </c>
      <c r="O313" s="53">
        <f t="shared" si="14"/>
        <v>23.290000000000003</v>
      </c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>
      <c r="A314" s="1"/>
      <c r="B314" s="42">
        <v>308</v>
      </c>
      <c r="C314" s="43"/>
      <c r="D314" s="44"/>
      <c r="E314" s="45"/>
      <c r="F314" s="46"/>
      <c r="G314" s="46"/>
      <c r="H314" s="47" t="s">
        <v>97</v>
      </c>
      <c r="I314" s="48" t="str">
        <f>IF(Paramètres!E$9="Mises avec indice de confiance (/10)","?","-")</f>
        <v>-</v>
      </c>
      <c r="J314" s="49" t="str">
        <f>IF(H314="?","",IF(Paramètres!E$9="Mises fixes",IF(Paramètres!E$12="Normal",Paramètres!E$6*0.05,IF(Paramètres!E$12="Agressif",Paramètres!E$6*0.1,Paramètres!E$6*0.025)),IF(Paramètres!E$9="Mises proportionnelles",IF(Paramètres!E$12="Normal",O313*0.05,IF(Paramètres!E$12="Agressif",O313*0.1,O313*0.025)),IF(Paramètres!E$9="Mises avec indice de confiance (/10)",IF(Paramètres!E$12="Normal",I314/100*Paramètres!E$6,IF(Paramètres!E$12="Prudent",I314/200*Paramètres!E$6,I314/50*Paramètres!E$6)),IF(Paramètres!E$12="Normal",'Suivi des paris'!O313*0.05/('Suivi des paris'!H314-1),IF(Paramètres!E$12="Prudent",'Suivi des paris'!O313*0.025/('Suivi des paris'!H314-1),'Suivi des paris'!O313*0.1/('Suivi des paris'!H314-1)))))))</f>
        <v/>
      </c>
      <c r="K314" s="50"/>
      <c r="L314" s="51" t="str">
        <f t="shared" si="12"/>
        <v/>
      </c>
      <c r="M314" s="17"/>
      <c r="N314" s="52" t="str">
        <f t="shared" si="13"/>
        <v>-</v>
      </c>
      <c r="O314" s="53">
        <f t="shared" si="14"/>
        <v>23.290000000000003</v>
      </c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>
      <c r="A315" s="1"/>
      <c r="B315" s="42">
        <v>309</v>
      </c>
      <c r="C315" s="43"/>
      <c r="D315" s="44"/>
      <c r="E315" s="45"/>
      <c r="F315" s="46"/>
      <c r="G315" s="46"/>
      <c r="H315" s="47" t="s">
        <v>97</v>
      </c>
      <c r="I315" s="48" t="str">
        <f>IF(Paramètres!E$9="Mises avec indice de confiance (/10)","?","-")</f>
        <v>-</v>
      </c>
      <c r="J315" s="49" t="str">
        <f>IF(H315="?","",IF(Paramètres!E$9="Mises fixes",IF(Paramètres!E$12="Normal",Paramètres!E$6*0.05,IF(Paramètres!E$12="Agressif",Paramètres!E$6*0.1,Paramètres!E$6*0.025)),IF(Paramètres!E$9="Mises proportionnelles",IF(Paramètres!E$12="Normal",O314*0.05,IF(Paramètres!E$12="Agressif",O314*0.1,O314*0.025)),IF(Paramètres!E$9="Mises avec indice de confiance (/10)",IF(Paramètres!E$12="Normal",I315/100*Paramètres!E$6,IF(Paramètres!E$12="Prudent",I315/200*Paramètres!E$6,I315/50*Paramètres!E$6)),IF(Paramètres!E$12="Normal",'Suivi des paris'!O314*0.05/('Suivi des paris'!H315-1),IF(Paramètres!E$12="Prudent",'Suivi des paris'!O314*0.025/('Suivi des paris'!H315-1),'Suivi des paris'!O314*0.1/('Suivi des paris'!H315-1)))))))</f>
        <v/>
      </c>
      <c r="K315" s="50"/>
      <c r="L315" s="51" t="str">
        <f t="shared" si="12"/>
        <v/>
      </c>
      <c r="M315" s="17"/>
      <c r="N315" s="52" t="str">
        <f t="shared" si="13"/>
        <v>-</v>
      </c>
      <c r="O315" s="53">
        <f t="shared" si="14"/>
        <v>23.290000000000003</v>
      </c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>
      <c r="A316" s="1"/>
      <c r="B316" s="42">
        <v>310</v>
      </c>
      <c r="C316" s="43"/>
      <c r="D316" s="44"/>
      <c r="E316" s="45"/>
      <c r="F316" s="46"/>
      <c r="G316" s="46"/>
      <c r="H316" s="47" t="s">
        <v>97</v>
      </c>
      <c r="I316" s="48" t="str">
        <f>IF(Paramètres!E$9="Mises avec indice de confiance (/10)","?","-")</f>
        <v>-</v>
      </c>
      <c r="J316" s="49" t="str">
        <f>IF(H316="?","",IF(Paramètres!E$9="Mises fixes",IF(Paramètres!E$12="Normal",Paramètres!E$6*0.05,IF(Paramètres!E$12="Agressif",Paramètres!E$6*0.1,Paramètres!E$6*0.025)),IF(Paramètres!E$9="Mises proportionnelles",IF(Paramètres!E$12="Normal",O315*0.05,IF(Paramètres!E$12="Agressif",O315*0.1,O315*0.025)),IF(Paramètres!E$9="Mises avec indice de confiance (/10)",IF(Paramètres!E$12="Normal",I316/100*Paramètres!E$6,IF(Paramètres!E$12="Prudent",I316/200*Paramètres!E$6,I316/50*Paramètres!E$6)),IF(Paramètres!E$12="Normal",'Suivi des paris'!O315*0.05/('Suivi des paris'!H316-1),IF(Paramètres!E$12="Prudent",'Suivi des paris'!O315*0.025/('Suivi des paris'!H316-1),'Suivi des paris'!O315*0.1/('Suivi des paris'!H316-1)))))))</f>
        <v/>
      </c>
      <c r="K316" s="50"/>
      <c r="L316" s="51" t="str">
        <f t="shared" si="12"/>
        <v/>
      </c>
      <c r="M316" s="17"/>
      <c r="N316" s="52" t="str">
        <f t="shared" si="13"/>
        <v>-</v>
      </c>
      <c r="O316" s="53">
        <f t="shared" si="14"/>
        <v>23.290000000000003</v>
      </c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>
      <c r="A317" s="1"/>
      <c r="B317" s="42">
        <v>311</v>
      </c>
      <c r="C317" s="43"/>
      <c r="D317" s="44"/>
      <c r="E317" s="45"/>
      <c r="F317" s="46"/>
      <c r="G317" s="46"/>
      <c r="H317" s="47" t="s">
        <v>97</v>
      </c>
      <c r="I317" s="48" t="str">
        <f>IF(Paramètres!E$9="Mises avec indice de confiance (/10)","?","-")</f>
        <v>-</v>
      </c>
      <c r="J317" s="49" t="str">
        <f>IF(H317="?","",IF(Paramètres!E$9="Mises fixes",IF(Paramètres!E$12="Normal",Paramètres!E$6*0.05,IF(Paramètres!E$12="Agressif",Paramètres!E$6*0.1,Paramètres!E$6*0.025)),IF(Paramètres!E$9="Mises proportionnelles",IF(Paramètres!E$12="Normal",O316*0.05,IF(Paramètres!E$12="Agressif",O316*0.1,O316*0.025)),IF(Paramètres!E$9="Mises avec indice de confiance (/10)",IF(Paramètres!E$12="Normal",I317/100*Paramètres!E$6,IF(Paramètres!E$12="Prudent",I317/200*Paramètres!E$6,I317/50*Paramètres!E$6)),IF(Paramètres!E$12="Normal",'Suivi des paris'!O316*0.05/('Suivi des paris'!H317-1),IF(Paramètres!E$12="Prudent",'Suivi des paris'!O316*0.025/('Suivi des paris'!H317-1),'Suivi des paris'!O316*0.1/('Suivi des paris'!H317-1)))))))</f>
        <v/>
      </c>
      <c r="K317" s="50"/>
      <c r="L317" s="51" t="str">
        <f t="shared" si="12"/>
        <v/>
      </c>
      <c r="M317" s="17"/>
      <c r="N317" s="52" t="str">
        <f t="shared" si="13"/>
        <v>-</v>
      </c>
      <c r="O317" s="53">
        <f t="shared" si="14"/>
        <v>23.290000000000003</v>
      </c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>
      <c r="A318" s="1"/>
      <c r="B318" s="42">
        <v>312</v>
      </c>
      <c r="C318" s="43"/>
      <c r="D318" s="44"/>
      <c r="E318" s="45"/>
      <c r="F318" s="46"/>
      <c r="G318" s="46"/>
      <c r="H318" s="47" t="s">
        <v>97</v>
      </c>
      <c r="I318" s="48" t="str">
        <f>IF(Paramètres!E$9="Mises avec indice de confiance (/10)","?","-")</f>
        <v>-</v>
      </c>
      <c r="J318" s="49" t="str">
        <f>IF(H318="?","",IF(Paramètres!E$9="Mises fixes",IF(Paramètres!E$12="Normal",Paramètres!E$6*0.05,IF(Paramètres!E$12="Agressif",Paramètres!E$6*0.1,Paramètres!E$6*0.025)),IF(Paramètres!E$9="Mises proportionnelles",IF(Paramètres!E$12="Normal",O317*0.05,IF(Paramètres!E$12="Agressif",O317*0.1,O317*0.025)),IF(Paramètres!E$9="Mises avec indice de confiance (/10)",IF(Paramètres!E$12="Normal",I318/100*Paramètres!E$6,IF(Paramètres!E$12="Prudent",I318/200*Paramètres!E$6,I318/50*Paramètres!E$6)),IF(Paramètres!E$12="Normal",'Suivi des paris'!O317*0.05/('Suivi des paris'!H318-1),IF(Paramètres!E$12="Prudent",'Suivi des paris'!O317*0.025/('Suivi des paris'!H318-1),'Suivi des paris'!O317*0.1/('Suivi des paris'!H318-1)))))))</f>
        <v/>
      </c>
      <c r="K318" s="50"/>
      <c r="L318" s="51" t="str">
        <f t="shared" si="12"/>
        <v/>
      </c>
      <c r="M318" s="17"/>
      <c r="N318" s="52" t="str">
        <f t="shared" si="13"/>
        <v>-</v>
      </c>
      <c r="O318" s="53">
        <f t="shared" si="14"/>
        <v>23.290000000000003</v>
      </c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>
      <c r="A319" s="1"/>
      <c r="B319" s="42">
        <v>313</v>
      </c>
      <c r="C319" s="43"/>
      <c r="D319" s="44"/>
      <c r="E319" s="45"/>
      <c r="F319" s="46"/>
      <c r="G319" s="46"/>
      <c r="H319" s="47" t="s">
        <v>97</v>
      </c>
      <c r="I319" s="48" t="str">
        <f>IF(Paramètres!E$9="Mises avec indice de confiance (/10)","?","-")</f>
        <v>-</v>
      </c>
      <c r="J319" s="49" t="str">
        <f>IF(H319="?","",IF(Paramètres!E$9="Mises fixes",IF(Paramètres!E$12="Normal",Paramètres!E$6*0.05,IF(Paramètres!E$12="Agressif",Paramètres!E$6*0.1,Paramètres!E$6*0.025)),IF(Paramètres!E$9="Mises proportionnelles",IF(Paramètres!E$12="Normal",O318*0.05,IF(Paramètres!E$12="Agressif",O318*0.1,O318*0.025)),IF(Paramètres!E$9="Mises avec indice de confiance (/10)",IF(Paramètres!E$12="Normal",I319/100*Paramètres!E$6,IF(Paramètres!E$12="Prudent",I319/200*Paramètres!E$6,I319/50*Paramètres!E$6)),IF(Paramètres!E$12="Normal",'Suivi des paris'!O318*0.05/('Suivi des paris'!H319-1),IF(Paramètres!E$12="Prudent",'Suivi des paris'!O318*0.025/('Suivi des paris'!H319-1),'Suivi des paris'!O318*0.1/('Suivi des paris'!H319-1)))))))</f>
        <v/>
      </c>
      <c r="K319" s="50"/>
      <c r="L319" s="51" t="str">
        <f t="shared" si="12"/>
        <v/>
      </c>
      <c r="M319" s="17"/>
      <c r="N319" s="52" t="str">
        <f t="shared" si="13"/>
        <v>-</v>
      </c>
      <c r="O319" s="53">
        <f t="shared" si="14"/>
        <v>23.290000000000003</v>
      </c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>
      <c r="A320" s="1"/>
      <c r="B320" s="42">
        <v>314</v>
      </c>
      <c r="C320" s="43"/>
      <c r="D320" s="44"/>
      <c r="E320" s="45"/>
      <c r="F320" s="46"/>
      <c r="G320" s="46"/>
      <c r="H320" s="47" t="s">
        <v>97</v>
      </c>
      <c r="I320" s="48" t="str">
        <f>IF(Paramètres!E$9="Mises avec indice de confiance (/10)","?","-")</f>
        <v>-</v>
      </c>
      <c r="J320" s="49" t="str">
        <f>IF(H320="?","",IF(Paramètres!E$9="Mises fixes",IF(Paramètres!E$12="Normal",Paramètres!E$6*0.05,IF(Paramètres!E$12="Agressif",Paramètres!E$6*0.1,Paramètres!E$6*0.025)),IF(Paramètres!E$9="Mises proportionnelles",IF(Paramètres!E$12="Normal",O319*0.05,IF(Paramètres!E$12="Agressif",O319*0.1,O319*0.025)),IF(Paramètres!E$9="Mises avec indice de confiance (/10)",IF(Paramètres!E$12="Normal",I320/100*Paramètres!E$6,IF(Paramètres!E$12="Prudent",I320/200*Paramètres!E$6,I320/50*Paramètres!E$6)),IF(Paramètres!E$12="Normal",'Suivi des paris'!O319*0.05/('Suivi des paris'!H320-1),IF(Paramètres!E$12="Prudent",'Suivi des paris'!O319*0.025/('Suivi des paris'!H320-1),'Suivi des paris'!O319*0.1/('Suivi des paris'!H320-1)))))))</f>
        <v/>
      </c>
      <c r="K320" s="50"/>
      <c r="L320" s="51" t="str">
        <f t="shared" si="12"/>
        <v/>
      </c>
      <c r="M320" s="17"/>
      <c r="N320" s="52" t="str">
        <f t="shared" si="13"/>
        <v>-</v>
      </c>
      <c r="O320" s="53">
        <f t="shared" si="14"/>
        <v>23.290000000000003</v>
      </c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>
      <c r="A321" s="1"/>
      <c r="B321" s="42">
        <v>315</v>
      </c>
      <c r="C321" s="43"/>
      <c r="D321" s="44"/>
      <c r="E321" s="45"/>
      <c r="F321" s="46"/>
      <c r="G321" s="46"/>
      <c r="H321" s="47" t="s">
        <v>97</v>
      </c>
      <c r="I321" s="48" t="str">
        <f>IF(Paramètres!E$9="Mises avec indice de confiance (/10)","?","-")</f>
        <v>-</v>
      </c>
      <c r="J321" s="49" t="str">
        <f>IF(H321="?","",IF(Paramètres!E$9="Mises fixes",IF(Paramètres!E$12="Normal",Paramètres!E$6*0.05,IF(Paramètres!E$12="Agressif",Paramètres!E$6*0.1,Paramètres!E$6*0.025)),IF(Paramètres!E$9="Mises proportionnelles",IF(Paramètres!E$12="Normal",O320*0.05,IF(Paramètres!E$12="Agressif",O320*0.1,O320*0.025)),IF(Paramètres!E$9="Mises avec indice de confiance (/10)",IF(Paramètres!E$12="Normal",I321/100*Paramètres!E$6,IF(Paramètres!E$12="Prudent",I321/200*Paramètres!E$6,I321/50*Paramètres!E$6)),IF(Paramètres!E$12="Normal",'Suivi des paris'!O320*0.05/('Suivi des paris'!H321-1),IF(Paramètres!E$12="Prudent",'Suivi des paris'!O320*0.025/('Suivi des paris'!H321-1),'Suivi des paris'!O320*0.1/('Suivi des paris'!H321-1)))))))</f>
        <v/>
      </c>
      <c r="K321" s="50"/>
      <c r="L321" s="51" t="str">
        <f t="shared" si="12"/>
        <v/>
      </c>
      <c r="M321" s="17"/>
      <c r="N321" s="52" t="str">
        <f t="shared" si="13"/>
        <v>-</v>
      </c>
      <c r="O321" s="53">
        <f t="shared" si="14"/>
        <v>23.290000000000003</v>
      </c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>
      <c r="A322" s="1"/>
      <c r="B322" s="42">
        <v>316</v>
      </c>
      <c r="C322" s="43"/>
      <c r="D322" s="44"/>
      <c r="E322" s="45"/>
      <c r="F322" s="46"/>
      <c r="G322" s="46"/>
      <c r="H322" s="47" t="s">
        <v>97</v>
      </c>
      <c r="I322" s="48" t="str">
        <f>IF(Paramètres!E$9="Mises avec indice de confiance (/10)","?","-")</f>
        <v>-</v>
      </c>
      <c r="J322" s="49" t="str">
        <f>IF(H322="?","",IF(Paramètres!E$9="Mises fixes",IF(Paramètres!E$12="Normal",Paramètres!E$6*0.05,IF(Paramètres!E$12="Agressif",Paramètres!E$6*0.1,Paramètres!E$6*0.025)),IF(Paramètres!E$9="Mises proportionnelles",IF(Paramètres!E$12="Normal",O321*0.05,IF(Paramètres!E$12="Agressif",O321*0.1,O321*0.025)),IF(Paramètres!E$9="Mises avec indice de confiance (/10)",IF(Paramètres!E$12="Normal",I322/100*Paramètres!E$6,IF(Paramètres!E$12="Prudent",I322/200*Paramètres!E$6,I322/50*Paramètres!E$6)),IF(Paramètres!E$12="Normal",'Suivi des paris'!O321*0.05/('Suivi des paris'!H322-1),IF(Paramètres!E$12="Prudent",'Suivi des paris'!O321*0.025/('Suivi des paris'!H322-1),'Suivi des paris'!O321*0.1/('Suivi des paris'!H322-1)))))))</f>
        <v/>
      </c>
      <c r="K322" s="50"/>
      <c r="L322" s="51" t="str">
        <f t="shared" si="12"/>
        <v/>
      </c>
      <c r="M322" s="17"/>
      <c r="N322" s="52" t="str">
        <f t="shared" si="13"/>
        <v>-</v>
      </c>
      <c r="O322" s="53">
        <f t="shared" si="14"/>
        <v>23.290000000000003</v>
      </c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>
      <c r="A323" s="1"/>
      <c r="B323" s="42">
        <v>317</v>
      </c>
      <c r="C323" s="43"/>
      <c r="D323" s="44"/>
      <c r="E323" s="45"/>
      <c r="F323" s="46"/>
      <c r="G323" s="46"/>
      <c r="H323" s="47" t="s">
        <v>97</v>
      </c>
      <c r="I323" s="48" t="str">
        <f>IF(Paramètres!E$9="Mises avec indice de confiance (/10)","?","-")</f>
        <v>-</v>
      </c>
      <c r="J323" s="49" t="str">
        <f>IF(H323="?","",IF(Paramètres!E$9="Mises fixes",IF(Paramètres!E$12="Normal",Paramètres!E$6*0.05,IF(Paramètres!E$12="Agressif",Paramètres!E$6*0.1,Paramètres!E$6*0.025)),IF(Paramètres!E$9="Mises proportionnelles",IF(Paramètres!E$12="Normal",O322*0.05,IF(Paramètres!E$12="Agressif",O322*0.1,O322*0.025)),IF(Paramètres!E$9="Mises avec indice de confiance (/10)",IF(Paramètres!E$12="Normal",I323/100*Paramètres!E$6,IF(Paramètres!E$12="Prudent",I323/200*Paramètres!E$6,I323/50*Paramètres!E$6)),IF(Paramètres!E$12="Normal",'Suivi des paris'!O322*0.05/('Suivi des paris'!H323-1),IF(Paramètres!E$12="Prudent",'Suivi des paris'!O322*0.025/('Suivi des paris'!H323-1),'Suivi des paris'!O322*0.1/('Suivi des paris'!H323-1)))))))</f>
        <v/>
      </c>
      <c r="K323" s="50"/>
      <c r="L323" s="51" t="str">
        <f t="shared" si="12"/>
        <v/>
      </c>
      <c r="M323" s="17"/>
      <c r="N323" s="52" t="str">
        <f t="shared" si="13"/>
        <v>-</v>
      </c>
      <c r="O323" s="53">
        <f t="shared" si="14"/>
        <v>23.290000000000003</v>
      </c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>
      <c r="A324" s="1"/>
      <c r="B324" s="42">
        <v>318</v>
      </c>
      <c r="C324" s="43"/>
      <c r="D324" s="44"/>
      <c r="E324" s="45"/>
      <c r="F324" s="46"/>
      <c r="G324" s="46"/>
      <c r="H324" s="47" t="s">
        <v>97</v>
      </c>
      <c r="I324" s="48" t="str">
        <f>IF(Paramètres!E$9="Mises avec indice de confiance (/10)","?","-")</f>
        <v>-</v>
      </c>
      <c r="J324" s="49" t="str">
        <f>IF(H324="?","",IF(Paramètres!E$9="Mises fixes",IF(Paramètres!E$12="Normal",Paramètres!E$6*0.05,IF(Paramètres!E$12="Agressif",Paramètres!E$6*0.1,Paramètres!E$6*0.025)),IF(Paramètres!E$9="Mises proportionnelles",IF(Paramètres!E$12="Normal",O323*0.05,IF(Paramètres!E$12="Agressif",O323*0.1,O323*0.025)),IF(Paramètres!E$9="Mises avec indice de confiance (/10)",IF(Paramètres!E$12="Normal",I324/100*Paramètres!E$6,IF(Paramètres!E$12="Prudent",I324/200*Paramètres!E$6,I324/50*Paramètres!E$6)),IF(Paramètres!E$12="Normal",'Suivi des paris'!O323*0.05/('Suivi des paris'!H324-1),IF(Paramètres!E$12="Prudent",'Suivi des paris'!O323*0.025/('Suivi des paris'!H324-1),'Suivi des paris'!O323*0.1/('Suivi des paris'!H324-1)))))))</f>
        <v/>
      </c>
      <c r="K324" s="50"/>
      <c r="L324" s="51" t="str">
        <f t="shared" si="12"/>
        <v/>
      </c>
      <c r="M324" s="17"/>
      <c r="N324" s="52" t="str">
        <f t="shared" si="13"/>
        <v>-</v>
      </c>
      <c r="O324" s="53">
        <f t="shared" si="14"/>
        <v>23.290000000000003</v>
      </c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>
      <c r="A325" s="1"/>
      <c r="B325" s="42">
        <v>319</v>
      </c>
      <c r="C325" s="43"/>
      <c r="D325" s="44"/>
      <c r="E325" s="45"/>
      <c r="F325" s="46"/>
      <c r="G325" s="46"/>
      <c r="H325" s="47" t="s">
        <v>97</v>
      </c>
      <c r="I325" s="48" t="str">
        <f>IF(Paramètres!E$9="Mises avec indice de confiance (/10)","?","-")</f>
        <v>-</v>
      </c>
      <c r="J325" s="49" t="str">
        <f>IF(H325="?","",IF(Paramètres!E$9="Mises fixes",IF(Paramètres!E$12="Normal",Paramètres!E$6*0.05,IF(Paramètres!E$12="Agressif",Paramètres!E$6*0.1,Paramètres!E$6*0.025)),IF(Paramètres!E$9="Mises proportionnelles",IF(Paramètres!E$12="Normal",O324*0.05,IF(Paramètres!E$12="Agressif",O324*0.1,O324*0.025)),IF(Paramètres!E$9="Mises avec indice de confiance (/10)",IF(Paramètres!E$12="Normal",I325/100*Paramètres!E$6,IF(Paramètres!E$12="Prudent",I325/200*Paramètres!E$6,I325/50*Paramètres!E$6)),IF(Paramètres!E$12="Normal",'Suivi des paris'!O324*0.05/('Suivi des paris'!H325-1),IF(Paramètres!E$12="Prudent",'Suivi des paris'!O324*0.025/('Suivi des paris'!H325-1),'Suivi des paris'!O324*0.1/('Suivi des paris'!H325-1)))))))</f>
        <v/>
      </c>
      <c r="K325" s="50"/>
      <c r="L325" s="51" t="str">
        <f t="shared" si="12"/>
        <v/>
      </c>
      <c r="M325" s="17"/>
      <c r="N325" s="52" t="str">
        <f t="shared" si="13"/>
        <v>-</v>
      </c>
      <c r="O325" s="53">
        <f t="shared" si="14"/>
        <v>23.290000000000003</v>
      </c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>
      <c r="A326" s="1"/>
      <c r="B326" s="42">
        <v>320</v>
      </c>
      <c r="C326" s="43"/>
      <c r="D326" s="44"/>
      <c r="E326" s="45"/>
      <c r="F326" s="46"/>
      <c r="G326" s="46"/>
      <c r="H326" s="47" t="s">
        <v>97</v>
      </c>
      <c r="I326" s="48" t="str">
        <f>IF(Paramètres!E$9="Mises avec indice de confiance (/10)","?","-")</f>
        <v>-</v>
      </c>
      <c r="J326" s="49" t="str">
        <f>IF(H326="?","",IF(Paramètres!E$9="Mises fixes",IF(Paramètres!E$12="Normal",Paramètres!E$6*0.05,IF(Paramètres!E$12="Agressif",Paramètres!E$6*0.1,Paramètres!E$6*0.025)),IF(Paramètres!E$9="Mises proportionnelles",IF(Paramètres!E$12="Normal",O325*0.05,IF(Paramètres!E$12="Agressif",O325*0.1,O325*0.025)),IF(Paramètres!E$9="Mises avec indice de confiance (/10)",IF(Paramètres!E$12="Normal",I326/100*Paramètres!E$6,IF(Paramètres!E$12="Prudent",I326/200*Paramètres!E$6,I326/50*Paramètres!E$6)),IF(Paramètres!E$12="Normal",'Suivi des paris'!O325*0.05/('Suivi des paris'!H326-1),IF(Paramètres!E$12="Prudent",'Suivi des paris'!O325*0.025/('Suivi des paris'!H326-1),'Suivi des paris'!O325*0.1/('Suivi des paris'!H326-1)))))))</f>
        <v/>
      </c>
      <c r="K326" s="50"/>
      <c r="L326" s="51" t="str">
        <f t="shared" si="12"/>
        <v/>
      </c>
      <c r="M326" s="17"/>
      <c r="N326" s="52" t="str">
        <f t="shared" si="13"/>
        <v>-</v>
      </c>
      <c r="O326" s="53">
        <f t="shared" si="14"/>
        <v>23.290000000000003</v>
      </c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>
      <c r="A327" s="1"/>
      <c r="B327" s="42">
        <v>321</v>
      </c>
      <c r="C327" s="43"/>
      <c r="D327" s="44"/>
      <c r="E327" s="45"/>
      <c r="F327" s="46"/>
      <c r="G327" s="46"/>
      <c r="H327" s="47" t="s">
        <v>97</v>
      </c>
      <c r="I327" s="48" t="str">
        <f>IF(Paramètres!E$9="Mises avec indice de confiance (/10)","?","-")</f>
        <v>-</v>
      </c>
      <c r="J327" s="49" t="str">
        <f>IF(H327="?","",IF(Paramètres!E$9="Mises fixes",IF(Paramètres!E$12="Normal",Paramètres!E$6*0.05,IF(Paramètres!E$12="Agressif",Paramètres!E$6*0.1,Paramètres!E$6*0.025)),IF(Paramètres!E$9="Mises proportionnelles",IF(Paramètres!E$12="Normal",O326*0.05,IF(Paramètres!E$12="Agressif",O326*0.1,O326*0.025)),IF(Paramètres!E$9="Mises avec indice de confiance (/10)",IF(Paramètres!E$12="Normal",I327/100*Paramètres!E$6,IF(Paramètres!E$12="Prudent",I327/200*Paramètres!E$6,I327/50*Paramètres!E$6)),IF(Paramètres!E$12="Normal",'Suivi des paris'!O326*0.05/('Suivi des paris'!H327-1),IF(Paramètres!E$12="Prudent",'Suivi des paris'!O326*0.025/('Suivi des paris'!H327-1),'Suivi des paris'!O326*0.1/('Suivi des paris'!H327-1)))))))</f>
        <v/>
      </c>
      <c r="K327" s="50"/>
      <c r="L327" s="51" t="str">
        <f t="shared" ref="L327:L390" si="15">IF(K327&gt;0,IF(M327="",K327,""),"")</f>
        <v/>
      </c>
      <c r="M327" s="17"/>
      <c r="N327" s="52" t="str">
        <f t="shared" ref="N327:N390" si="16">IF(H327="?","-",IF(M327="Gagné",K327*H327-K327,IF(M327="Perdu",-K327,0)))</f>
        <v>-</v>
      </c>
      <c r="O327" s="53">
        <f t="shared" ref="O327:O390" si="17">IF(N327="-",O326,O326+N327)</f>
        <v>23.290000000000003</v>
      </c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>
      <c r="A328" s="1"/>
      <c r="B328" s="42">
        <v>322</v>
      </c>
      <c r="C328" s="43"/>
      <c r="D328" s="44"/>
      <c r="E328" s="45"/>
      <c r="F328" s="46"/>
      <c r="G328" s="46"/>
      <c r="H328" s="47" t="s">
        <v>97</v>
      </c>
      <c r="I328" s="48" t="str">
        <f>IF(Paramètres!E$9="Mises avec indice de confiance (/10)","?","-")</f>
        <v>-</v>
      </c>
      <c r="J328" s="49" t="str">
        <f>IF(H328="?","",IF(Paramètres!E$9="Mises fixes",IF(Paramètres!E$12="Normal",Paramètres!E$6*0.05,IF(Paramètres!E$12="Agressif",Paramètres!E$6*0.1,Paramètres!E$6*0.025)),IF(Paramètres!E$9="Mises proportionnelles",IF(Paramètres!E$12="Normal",O327*0.05,IF(Paramètres!E$12="Agressif",O327*0.1,O327*0.025)),IF(Paramètres!E$9="Mises avec indice de confiance (/10)",IF(Paramètres!E$12="Normal",I328/100*Paramètres!E$6,IF(Paramètres!E$12="Prudent",I328/200*Paramètres!E$6,I328/50*Paramètres!E$6)),IF(Paramètres!E$12="Normal",'Suivi des paris'!O327*0.05/('Suivi des paris'!H328-1),IF(Paramètres!E$12="Prudent",'Suivi des paris'!O327*0.025/('Suivi des paris'!H328-1),'Suivi des paris'!O327*0.1/('Suivi des paris'!H328-1)))))))</f>
        <v/>
      </c>
      <c r="K328" s="50"/>
      <c r="L328" s="51" t="str">
        <f t="shared" si="15"/>
        <v/>
      </c>
      <c r="M328" s="17"/>
      <c r="N328" s="52" t="str">
        <f t="shared" si="16"/>
        <v>-</v>
      </c>
      <c r="O328" s="53">
        <f t="shared" si="17"/>
        <v>23.290000000000003</v>
      </c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>
      <c r="A329" s="1"/>
      <c r="B329" s="42">
        <v>323</v>
      </c>
      <c r="C329" s="43"/>
      <c r="D329" s="44"/>
      <c r="E329" s="45"/>
      <c r="F329" s="46"/>
      <c r="G329" s="46"/>
      <c r="H329" s="47" t="s">
        <v>97</v>
      </c>
      <c r="I329" s="48" t="str">
        <f>IF(Paramètres!E$9="Mises avec indice de confiance (/10)","?","-")</f>
        <v>-</v>
      </c>
      <c r="J329" s="49" t="str">
        <f>IF(H329="?","",IF(Paramètres!E$9="Mises fixes",IF(Paramètres!E$12="Normal",Paramètres!E$6*0.05,IF(Paramètres!E$12="Agressif",Paramètres!E$6*0.1,Paramètres!E$6*0.025)),IF(Paramètres!E$9="Mises proportionnelles",IF(Paramètres!E$12="Normal",O328*0.05,IF(Paramètres!E$12="Agressif",O328*0.1,O328*0.025)),IF(Paramètres!E$9="Mises avec indice de confiance (/10)",IF(Paramètres!E$12="Normal",I329/100*Paramètres!E$6,IF(Paramètres!E$12="Prudent",I329/200*Paramètres!E$6,I329/50*Paramètres!E$6)),IF(Paramètres!E$12="Normal",'Suivi des paris'!O328*0.05/('Suivi des paris'!H329-1),IF(Paramètres!E$12="Prudent",'Suivi des paris'!O328*0.025/('Suivi des paris'!H329-1),'Suivi des paris'!O328*0.1/('Suivi des paris'!H329-1)))))))</f>
        <v/>
      </c>
      <c r="K329" s="50"/>
      <c r="L329" s="51" t="str">
        <f t="shared" si="15"/>
        <v/>
      </c>
      <c r="M329" s="17"/>
      <c r="N329" s="52" t="str">
        <f t="shared" si="16"/>
        <v>-</v>
      </c>
      <c r="O329" s="53">
        <f t="shared" si="17"/>
        <v>23.290000000000003</v>
      </c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>
      <c r="A330" s="1"/>
      <c r="B330" s="42">
        <v>324</v>
      </c>
      <c r="C330" s="43"/>
      <c r="D330" s="44"/>
      <c r="E330" s="45"/>
      <c r="F330" s="46"/>
      <c r="G330" s="46"/>
      <c r="H330" s="47" t="s">
        <v>97</v>
      </c>
      <c r="I330" s="48" t="str">
        <f>IF(Paramètres!E$9="Mises avec indice de confiance (/10)","?","-")</f>
        <v>-</v>
      </c>
      <c r="J330" s="49" t="str">
        <f>IF(H330="?","",IF(Paramètres!E$9="Mises fixes",IF(Paramètres!E$12="Normal",Paramètres!E$6*0.05,IF(Paramètres!E$12="Agressif",Paramètres!E$6*0.1,Paramètres!E$6*0.025)),IF(Paramètres!E$9="Mises proportionnelles",IF(Paramètres!E$12="Normal",O329*0.05,IF(Paramètres!E$12="Agressif",O329*0.1,O329*0.025)),IF(Paramètres!E$9="Mises avec indice de confiance (/10)",IF(Paramètres!E$12="Normal",I330/100*Paramètres!E$6,IF(Paramètres!E$12="Prudent",I330/200*Paramètres!E$6,I330/50*Paramètres!E$6)),IF(Paramètres!E$12="Normal",'Suivi des paris'!O329*0.05/('Suivi des paris'!H330-1),IF(Paramètres!E$12="Prudent",'Suivi des paris'!O329*0.025/('Suivi des paris'!H330-1),'Suivi des paris'!O329*0.1/('Suivi des paris'!H330-1)))))))</f>
        <v/>
      </c>
      <c r="K330" s="50"/>
      <c r="L330" s="51" t="str">
        <f t="shared" si="15"/>
        <v/>
      </c>
      <c r="M330" s="17"/>
      <c r="N330" s="52" t="str">
        <f t="shared" si="16"/>
        <v>-</v>
      </c>
      <c r="O330" s="53">
        <f t="shared" si="17"/>
        <v>23.290000000000003</v>
      </c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>
      <c r="A331" s="1"/>
      <c r="B331" s="42">
        <v>325</v>
      </c>
      <c r="C331" s="43"/>
      <c r="D331" s="44"/>
      <c r="E331" s="45"/>
      <c r="F331" s="46"/>
      <c r="G331" s="46"/>
      <c r="H331" s="47" t="s">
        <v>97</v>
      </c>
      <c r="I331" s="48" t="str">
        <f>IF(Paramètres!E$9="Mises avec indice de confiance (/10)","?","-")</f>
        <v>-</v>
      </c>
      <c r="J331" s="49" t="str">
        <f>IF(H331="?","",IF(Paramètres!E$9="Mises fixes",IF(Paramètres!E$12="Normal",Paramètres!E$6*0.05,IF(Paramètres!E$12="Agressif",Paramètres!E$6*0.1,Paramètres!E$6*0.025)),IF(Paramètres!E$9="Mises proportionnelles",IF(Paramètres!E$12="Normal",O330*0.05,IF(Paramètres!E$12="Agressif",O330*0.1,O330*0.025)),IF(Paramètres!E$9="Mises avec indice de confiance (/10)",IF(Paramètres!E$12="Normal",I331/100*Paramètres!E$6,IF(Paramètres!E$12="Prudent",I331/200*Paramètres!E$6,I331/50*Paramètres!E$6)),IF(Paramètres!E$12="Normal",'Suivi des paris'!O330*0.05/('Suivi des paris'!H331-1),IF(Paramètres!E$12="Prudent",'Suivi des paris'!O330*0.025/('Suivi des paris'!H331-1),'Suivi des paris'!O330*0.1/('Suivi des paris'!H331-1)))))))</f>
        <v/>
      </c>
      <c r="K331" s="50"/>
      <c r="L331" s="51" t="str">
        <f t="shared" si="15"/>
        <v/>
      </c>
      <c r="M331" s="17"/>
      <c r="N331" s="52" t="str">
        <f t="shared" si="16"/>
        <v>-</v>
      </c>
      <c r="O331" s="53">
        <f t="shared" si="17"/>
        <v>23.290000000000003</v>
      </c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>
      <c r="A332" s="1"/>
      <c r="B332" s="42">
        <v>326</v>
      </c>
      <c r="C332" s="43"/>
      <c r="D332" s="44"/>
      <c r="E332" s="45"/>
      <c r="F332" s="46"/>
      <c r="G332" s="46"/>
      <c r="H332" s="47" t="s">
        <v>97</v>
      </c>
      <c r="I332" s="48" t="str">
        <f>IF(Paramètres!E$9="Mises avec indice de confiance (/10)","?","-")</f>
        <v>-</v>
      </c>
      <c r="J332" s="49" t="str">
        <f>IF(H332="?","",IF(Paramètres!E$9="Mises fixes",IF(Paramètres!E$12="Normal",Paramètres!E$6*0.05,IF(Paramètres!E$12="Agressif",Paramètres!E$6*0.1,Paramètres!E$6*0.025)),IF(Paramètres!E$9="Mises proportionnelles",IF(Paramètres!E$12="Normal",O331*0.05,IF(Paramètres!E$12="Agressif",O331*0.1,O331*0.025)),IF(Paramètres!E$9="Mises avec indice de confiance (/10)",IF(Paramètres!E$12="Normal",I332/100*Paramètres!E$6,IF(Paramètres!E$12="Prudent",I332/200*Paramètres!E$6,I332/50*Paramètres!E$6)),IF(Paramètres!E$12="Normal",'Suivi des paris'!O331*0.05/('Suivi des paris'!H332-1),IF(Paramètres!E$12="Prudent",'Suivi des paris'!O331*0.025/('Suivi des paris'!H332-1),'Suivi des paris'!O331*0.1/('Suivi des paris'!H332-1)))))))</f>
        <v/>
      </c>
      <c r="K332" s="50"/>
      <c r="L332" s="51" t="str">
        <f t="shared" si="15"/>
        <v/>
      </c>
      <c r="M332" s="17"/>
      <c r="N332" s="52" t="str">
        <f t="shared" si="16"/>
        <v>-</v>
      </c>
      <c r="O332" s="53">
        <f t="shared" si="17"/>
        <v>23.290000000000003</v>
      </c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>
      <c r="A333" s="1"/>
      <c r="B333" s="42">
        <v>327</v>
      </c>
      <c r="C333" s="43"/>
      <c r="D333" s="44"/>
      <c r="E333" s="45"/>
      <c r="F333" s="46"/>
      <c r="G333" s="46"/>
      <c r="H333" s="47" t="s">
        <v>97</v>
      </c>
      <c r="I333" s="48" t="str">
        <f>IF(Paramètres!E$9="Mises avec indice de confiance (/10)","?","-")</f>
        <v>-</v>
      </c>
      <c r="J333" s="49" t="str">
        <f>IF(H333="?","",IF(Paramètres!E$9="Mises fixes",IF(Paramètres!E$12="Normal",Paramètres!E$6*0.05,IF(Paramètres!E$12="Agressif",Paramètres!E$6*0.1,Paramètres!E$6*0.025)),IF(Paramètres!E$9="Mises proportionnelles",IF(Paramètres!E$12="Normal",O332*0.05,IF(Paramètres!E$12="Agressif",O332*0.1,O332*0.025)),IF(Paramètres!E$9="Mises avec indice de confiance (/10)",IF(Paramètres!E$12="Normal",I333/100*Paramètres!E$6,IF(Paramètres!E$12="Prudent",I333/200*Paramètres!E$6,I333/50*Paramètres!E$6)),IF(Paramètres!E$12="Normal",'Suivi des paris'!O332*0.05/('Suivi des paris'!H333-1),IF(Paramètres!E$12="Prudent",'Suivi des paris'!O332*0.025/('Suivi des paris'!H333-1),'Suivi des paris'!O332*0.1/('Suivi des paris'!H333-1)))))))</f>
        <v/>
      </c>
      <c r="K333" s="50"/>
      <c r="L333" s="51" t="str">
        <f t="shared" si="15"/>
        <v/>
      </c>
      <c r="M333" s="17"/>
      <c r="N333" s="52" t="str">
        <f t="shared" si="16"/>
        <v>-</v>
      </c>
      <c r="O333" s="53">
        <f t="shared" si="17"/>
        <v>23.290000000000003</v>
      </c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>
      <c r="A334" s="1"/>
      <c r="B334" s="42">
        <v>328</v>
      </c>
      <c r="C334" s="43"/>
      <c r="D334" s="44"/>
      <c r="E334" s="45"/>
      <c r="F334" s="46"/>
      <c r="G334" s="46"/>
      <c r="H334" s="47" t="s">
        <v>97</v>
      </c>
      <c r="I334" s="48" t="str">
        <f>IF(Paramètres!E$9="Mises avec indice de confiance (/10)","?","-")</f>
        <v>-</v>
      </c>
      <c r="J334" s="49" t="str">
        <f>IF(H334="?","",IF(Paramètres!E$9="Mises fixes",IF(Paramètres!E$12="Normal",Paramètres!E$6*0.05,IF(Paramètres!E$12="Agressif",Paramètres!E$6*0.1,Paramètres!E$6*0.025)),IF(Paramètres!E$9="Mises proportionnelles",IF(Paramètres!E$12="Normal",O333*0.05,IF(Paramètres!E$12="Agressif",O333*0.1,O333*0.025)),IF(Paramètres!E$9="Mises avec indice de confiance (/10)",IF(Paramètres!E$12="Normal",I334/100*Paramètres!E$6,IF(Paramètres!E$12="Prudent",I334/200*Paramètres!E$6,I334/50*Paramètres!E$6)),IF(Paramètres!E$12="Normal",'Suivi des paris'!O333*0.05/('Suivi des paris'!H334-1),IF(Paramètres!E$12="Prudent",'Suivi des paris'!O333*0.025/('Suivi des paris'!H334-1),'Suivi des paris'!O333*0.1/('Suivi des paris'!H334-1)))))))</f>
        <v/>
      </c>
      <c r="K334" s="50"/>
      <c r="L334" s="51" t="str">
        <f t="shared" si="15"/>
        <v/>
      </c>
      <c r="M334" s="17"/>
      <c r="N334" s="52" t="str">
        <f t="shared" si="16"/>
        <v>-</v>
      </c>
      <c r="O334" s="53">
        <f t="shared" si="17"/>
        <v>23.290000000000003</v>
      </c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>
      <c r="A335" s="1"/>
      <c r="B335" s="42">
        <v>329</v>
      </c>
      <c r="C335" s="43"/>
      <c r="D335" s="44"/>
      <c r="E335" s="45"/>
      <c r="F335" s="46"/>
      <c r="G335" s="46"/>
      <c r="H335" s="47" t="s">
        <v>97</v>
      </c>
      <c r="I335" s="48" t="str">
        <f>IF(Paramètres!E$9="Mises avec indice de confiance (/10)","?","-")</f>
        <v>-</v>
      </c>
      <c r="J335" s="49" t="str">
        <f>IF(H335="?","",IF(Paramètres!E$9="Mises fixes",IF(Paramètres!E$12="Normal",Paramètres!E$6*0.05,IF(Paramètres!E$12="Agressif",Paramètres!E$6*0.1,Paramètres!E$6*0.025)),IF(Paramètres!E$9="Mises proportionnelles",IF(Paramètres!E$12="Normal",O334*0.05,IF(Paramètres!E$12="Agressif",O334*0.1,O334*0.025)),IF(Paramètres!E$9="Mises avec indice de confiance (/10)",IF(Paramètres!E$12="Normal",I335/100*Paramètres!E$6,IF(Paramètres!E$12="Prudent",I335/200*Paramètres!E$6,I335/50*Paramètres!E$6)),IF(Paramètres!E$12="Normal",'Suivi des paris'!O334*0.05/('Suivi des paris'!H335-1),IF(Paramètres!E$12="Prudent",'Suivi des paris'!O334*0.025/('Suivi des paris'!H335-1),'Suivi des paris'!O334*0.1/('Suivi des paris'!H335-1)))))))</f>
        <v/>
      </c>
      <c r="K335" s="50"/>
      <c r="L335" s="51" t="str">
        <f t="shared" si="15"/>
        <v/>
      </c>
      <c r="M335" s="17"/>
      <c r="N335" s="52" t="str">
        <f t="shared" si="16"/>
        <v>-</v>
      </c>
      <c r="O335" s="53">
        <f t="shared" si="17"/>
        <v>23.290000000000003</v>
      </c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>
      <c r="A336" s="1"/>
      <c r="B336" s="42">
        <v>330</v>
      </c>
      <c r="C336" s="43"/>
      <c r="D336" s="44"/>
      <c r="E336" s="45"/>
      <c r="F336" s="46"/>
      <c r="G336" s="46"/>
      <c r="H336" s="47" t="s">
        <v>97</v>
      </c>
      <c r="I336" s="48" t="str">
        <f>IF(Paramètres!E$9="Mises avec indice de confiance (/10)","?","-")</f>
        <v>-</v>
      </c>
      <c r="J336" s="49" t="str">
        <f>IF(H336="?","",IF(Paramètres!E$9="Mises fixes",IF(Paramètres!E$12="Normal",Paramètres!E$6*0.05,IF(Paramètres!E$12="Agressif",Paramètres!E$6*0.1,Paramètres!E$6*0.025)),IF(Paramètres!E$9="Mises proportionnelles",IF(Paramètres!E$12="Normal",O335*0.05,IF(Paramètres!E$12="Agressif",O335*0.1,O335*0.025)),IF(Paramètres!E$9="Mises avec indice de confiance (/10)",IF(Paramètres!E$12="Normal",I336/100*Paramètres!E$6,IF(Paramètres!E$12="Prudent",I336/200*Paramètres!E$6,I336/50*Paramètres!E$6)),IF(Paramètres!E$12="Normal",'Suivi des paris'!O335*0.05/('Suivi des paris'!H336-1),IF(Paramètres!E$12="Prudent",'Suivi des paris'!O335*0.025/('Suivi des paris'!H336-1),'Suivi des paris'!O335*0.1/('Suivi des paris'!H336-1)))))))</f>
        <v/>
      </c>
      <c r="K336" s="50"/>
      <c r="L336" s="51" t="str">
        <f t="shared" si="15"/>
        <v/>
      </c>
      <c r="M336" s="17"/>
      <c r="N336" s="52" t="str">
        <f t="shared" si="16"/>
        <v>-</v>
      </c>
      <c r="O336" s="53">
        <f t="shared" si="17"/>
        <v>23.290000000000003</v>
      </c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>
      <c r="A337" s="1"/>
      <c r="B337" s="42">
        <v>331</v>
      </c>
      <c r="C337" s="43"/>
      <c r="D337" s="44"/>
      <c r="E337" s="45"/>
      <c r="F337" s="46"/>
      <c r="G337" s="46"/>
      <c r="H337" s="47" t="s">
        <v>97</v>
      </c>
      <c r="I337" s="48" t="str">
        <f>IF(Paramètres!E$9="Mises avec indice de confiance (/10)","?","-")</f>
        <v>-</v>
      </c>
      <c r="J337" s="49" t="str">
        <f>IF(H337="?","",IF(Paramètres!E$9="Mises fixes",IF(Paramètres!E$12="Normal",Paramètres!E$6*0.05,IF(Paramètres!E$12="Agressif",Paramètres!E$6*0.1,Paramètres!E$6*0.025)),IF(Paramètres!E$9="Mises proportionnelles",IF(Paramètres!E$12="Normal",O336*0.05,IF(Paramètres!E$12="Agressif",O336*0.1,O336*0.025)),IF(Paramètres!E$9="Mises avec indice de confiance (/10)",IF(Paramètres!E$12="Normal",I337/100*Paramètres!E$6,IF(Paramètres!E$12="Prudent",I337/200*Paramètres!E$6,I337/50*Paramètres!E$6)),IF(Paramètres!E$12="Normal",'Suivi des paris'!O336*0.05/('Suivi des paris'!H337-1),IF(Paramètres!E$12="Prudent",'Suivi des paris'!O336*0.025/('Suivi des paris'!H337-1),'Suivi des paris'!O336*0.1/('Suivi des paris'!H337-1)))))))</f>
        <v/>
      </c>
      <c r="K337" s="50"/>
      <c r="L337" s="51" t="str">
        <f t="shared" si="15"/>
        <v/>
      </c>
      <c r="M337" s="17"/>
      <c r="N337" s="52" t="str">
        <f t="shared" si="16"/>
        <v>-</v>
      </c>
      <c r="O337" s="53">
        <f t="shared" si="17"/>
        <v>23.290000000000003</v>
      </c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>
      <c r="A338" s="1"/>
      <c r="B338" s="42">
        <v>332</v>
      </c>
      <c r="C338" s="43"/>
      <c r="D338" s="44"/>
      <c r="E338" s="45"/>
      <c r="F338" s="46"/>
      <c r="G338" s="46"/>
      <c r="H338" s="47" t="s">
        <v>97</v>
      </c>
      <c r="I338" s="48" t="str">
        <f>IF(Paramètres!E$9="Mises avec indice de confiance (/10)","?","-")</f>
        <v>-</v>
      </c>
      <c r="J338" s="49" t="str">
        <f>IF(H338="?","",IF(Paramètres!E$9="Mises fixes",IF(Paramètres!E$12="Normal",Paramètres!E$6*0.05,IF(Paramètres!E$12="Agressif",Paramètres!E$6*0.1,Paramètres!E$6*0.025)),IF(Paramètres!E$9="Mises proportionnelles",IF(Paramètres!E$12="Normal",O337*0.05,IF(Paramètres!E$12="Agressif",O337*0.1,O337*0.025)),IF(Paramètres!E$9="Mises avec indice de confiance (/10)",IF(Paramètres!E$12="Normal",I338/100*Paramètres!E$6,IF(Paramètres!E$12="Prudent",I338/200*Paramètres!E$6,I338/50*Paramètres!E$6)),IF(Paramètres!E$12="Normal",'Suivi des paris'!O337*0.05/('Suivi des paris'!H338-1),IF(Paramètres!E$12="Prudent",'Suivi des paris'!O337*0.025/('Suivi des paris'!H338-1),'Suivi des paris'!O337*0.1/('Suivi des paris'!H338-1)))))))</f>
        <v/>
      </c>
      <c r="K338" s="50"/>
      <c r="L338" s="51" t="str">
        <f t="shared" si="15"/>
        <v/>
      </c>
      <c r="M338" s="17"/>
      <c r="N338" s="52" t="str">
        <f t="shared" si="16"/>
        <v>-</v>
      </c>
      <c r="O338" s="53">
        <f t="shared" si="17"/>
        <v>23.290000000000003</v>
      </c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>
      <c r="A339" s="1"/>
      <c r="B339" s="42">
        <v>333</v>
      </c>
      <c r="C339" s="43"/>
      <c r="D339" s="44"/>
      <c r="E339" s="45"/>
      <c r="F339" s="46"/>
      <c r="G339" s="46"/>
      <c r="H339" s="47" t="s">
        <v>97</v>
      </c>
      <c r="I339" s="48" t="str">
        <f>IF(Paramètres!E$9="Mises avec indice de confiance (/10)","?","-")</f>
        <v>-</v>
      </c>
      <c r="J339" s="49" t="str">
        <f>IF(H339="?","",IF(Paramètres!E$9="Mises fixes",IF(Paramètres!E$12="Normal",Paramètres!E$6*0.05,IF(Paramètres!E$12="Agressif",Paramètres!E$6*0.1,Paramètres!E$6*0.025)),IF(Paramètres!E$9="Mises proportionnelles",IF(Paramètres!E$12="Normal",O338*0.05,IF(Paramètres!E$12="Agressif",O338*0.1,O338*0.025)),IF(Paramètres!E$9="Mises avec indice de confiance (/10)",IF(Paramètres!E$12="Normal",I339/100*Paramètres!E$6,IF(Paramètres!E$12="Prudent",I339/200*Paramètres!E$6,I339/50*Paramètres!E$6)),IF(Paramètres!E$12="Normal",'Suivi des paris'!O338*0.05/('Suivi des paris'!H339-1),IF(Paramètres!E$12="Prudent",'Suivi des paris'!O338*0.025/('Suivi des paris'!H339-1),'Suivi des paris'!O338*0.1/('Suivi des paris'!H339-1)))))))</f>
        <v/>
      </c>
      <c r="K339" s="50"/>
      <c r="L339" s="51" t="str">
        <f t="shared" si="15"/>
        <v/>
      </c>
      <c r="M339" s="17"/>
      <c r="N339" s="52" t="str">
        <f t="shared" si="16"/>
        <v>-</v>
      </c>
      <c r="O339" s="53">
        <f t="shared" si="17"/>
        <v>23.290000000000003</v>
      </c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>
      <c r="A340" s="1"/>
      <c r="B340" s="42">
        <v>334</v>
      </c>
      <c r="C340" s="43"/>
      <c r="D340" s="44"/>
      <c r="E340" s="45"/>
      <c r="F340" s="46"/>
      <c r="G340" s="46"/>
      <c r="H340" s="47" t="s">
        <v>97</v>
      </c>
      <c r="I340" s="48" t="str">
        <f>IF(Paramètres!E$9="Mises avec indice de confiance (/10)","?","-")</f>
        <v>-</v>
      </c>
      <c r="J340" s="49" t="str">
        <f>IF(H340="?","",IF(Paramètres!E$9="Mises fixes",IF(Paramètres!E$12="Normal",Paramètres!E$6*0.05,IF(Paramètres!E$12="Agressif",Paramètres!E$6*0.1,Paramètres!E$6*0.025)),IF(Paramètres!E$9="Mises proportionnelles",IF(Paramètres!E$12="Normal",O339*0.05,IF(Paramètres!E$12="Agressif",O339*0.1,O339*0.025)),IF(Paramètres!E$9="Mises avec indice de confiance (/10)",IF(Paramètres!E$12="Normal",I340/100*Paramètres!E$6,IF(Paramètres!E$12="Prudent",I340/200*Paramètres!E$6,I340/50*Paramètres!E$6)),IF(Paramètres!E$12="Normal",'Suivi des paris'!O339*0.05/('Suivi des paris'!H340-1),IF(Paramètres!E$12="Prudent",'Suivi des paris'!O339*0.025/('Suivi des paris'!H340-1),'Suivi des paris'!O339*0.1/('Suivi des paris'!H340-1)))))))</f>
        <v/>
      </c>
      <c r="K340" s="50"/>
      <c r="L340" s="51" t="str">
        <f t="shared" si="15"/>
        <v/>
      </c>
      <c r="M340" s="17"/>
      <c r="N340" s="52" t="str">
        <f t="shared" si="16"/>
        <v>-</v>
      </c>
      <c r="O340" s="53">
        <f t="shared" si="17"/>
        <v>23.290000000000003</v>
      </c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>
      <c r="A341" s="1"/>
      <c r="B341" s="42">
        <v>335</v>
      </c>
      <c r="C341" s="43"/>
      <c r="D341" s="44"/>
      <c r="E341" s="45"/>
      <c r="F341" s="46"/>
      <c r="G341" s="46"/>
      <c r="H341" s="47" t="s">
        <v>97</v>
      </c>
      <c r="I341" s="48" t="str">
        <f>IF(Paramètres!E$9="Mises avec indice de confiance (/10)","?","-")</f>
        <v>-</v>
      </c>
      <c r="J341" s="49" t="str">
        <f>IF(H341="?","",IF(Paramètres!E$9="Mises fixes",IF(Paramètres!E$12="Normal",Paramètres!E$6*0.05,IF(Paramètres!E$12="Agressif",Paramètres!E$6*0.1,Paramètres!E$6*0.025)),IF(Paramètres!E$9="Mises proportionnelles",IF(Paramètres!E$12="Normal",O340*0.05,IF(Paramètres!E$12="Agressif",O340*0.1,O340*0.025)),IF(Paramètres!E$9="Mises avec indice de confiance (/10)",IF(Paramètres!E$12="Normal",I341/100*Paramètres!E$6,IF(Paramètres!E$12="Prudent",I341/200*Paramètres!E$6,I341/50*Paramètres!E$6)),IF(Paramètres!E$12="Normal",'Suivi des paris'!O340*0.05/('Suivi des paris'!H341-1),IF(Paramètres!E$12="Prudent",'Suivi des paris'!O340*0.025/('Suivi des paris'!H341-1),'Suivi des paris'!O340*0.1/('Suivi des paris'!H341-1)))))))</f>
        <v/>
      </c>
      <c r="K341" s="50"/>
      <c r="L341" s="51" t="str">
        <f t="shared" si="15"/>
        <v/>
      </c>
      <c r="M341" s="17"/>
      <c r="N341" s="52" t="str">
        <f t="shared" si="16"/>
        <v>-</v>
      </c>
      <c r="O341" s="53">
        <f t="shared" si="17"/>
        <v>23.290000000000003</v>
      </c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>
      <c r="A342" s="1"/>
      <c r="B342" s="42">
        <v>336</v>
      </c>
      <c r="C342" s="43"/>
      <c r="D342" s="44"/>
      <c r="E342" s="45"/>
      <c r="F342" s="46"/>
      <c r="G342" s="46"/>
      <c r="H342" s="47" t="s">
        <v>97</v>
      </c>
      <c r="I342" s="48" t="str">
        <f>IF(Paramètres!E$9="Mises avec indice de confiance (/10)","?","-")</f>
        <v>-</v>
      </c>
      <c r="J342" s="49" t="str">
        <f>IF(H342="?","",IF(Paramètres!E$9="Mises fixes",IF(Paramètres!E$12="Normal",Paramètres!E$6*0.05,IF(Paramètres!E$12="Agressif",Paramètres!E$6*0.1,Paramètres!E$6*0.025)),IF(Paramètres!E$9="Mises proportionnelles",IF(Paramètres!E$12="Normal",O341*0.05,IF(Paramètres!E$12="Agressif",O341*0.1,O341*0.025)),IF(Paramètres!E$9="Mises avec indice de confiance (/10)",IF(Paramètres!E$12="Normal",I342/100*Paramètres!E$6,IF(Paramètres!E$12="Prudent",I342/200*Paramètres!E$6,I342/50*Paramètres!E$6)),IF(Paramètres!E$12="Normal",'Suivi des paris'!O341*0.05/('Suivi des paris'!H342-1),IF(Paramètres!E$12="Prudent",'Suivi des paris'!O341*0.025/('Suivi des paris'!H342-1),'Suivi des paris'!O341*0.1/('Suivi des paris'!H342-1)))))))</f>
        <v/>
      </c>
      <c r="K342" s="50"/>
      <c r="L342" s="51" t="str">
        <f t="shared" si="15"/>
        <v/>
      </c>
      <c r="M342" s="17"/>
      <c r="N342" s="52" t="str">
        <f t="shared" si="16"/>
        <v>-</v>
      </c>
      <c r="O342" s="53">
        <f t="shared" si="17"/>
        <v>23.290000000000003</v>
      </c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>
      <c r="A343" s="1"/>
      <c r="B343" s="42">
        <v>337</v>
      </c>
      <c r="C343" s="43"/>
      <c r="D343" s="44"/>
      <c r="E343" s="45"/>
      <c r="F343" s="46"/>
      <c r="G343" s="46"/>
      <c r="H343" s="47" t="s">
        <v>97</v>
      </c>
      <c r="I343" s="48" t="str">
        <f>IF(Paramètres!E$9="Mises avec indice de confiance (/10)","?","-")</f>
        <v>-</v>
      </c>
      <c r="J343" s="49" t="str">
        <f>IF(H343="?","",IF(Paramètres!E$9="Mises fixes",IF(Paramètres!E$12="Normal",Paramètres!E$6*0.05,IF(Paramètres!E$12="Agressif",Paramètres!E$6*0.1,Paramètres!E$6*0.025)),IF(Paramètres!E$9="Mises proportionnelles",IF(Paramètres!E$12="Normal",O342*0.05,IF(Paramètres!E$12="Agressif",O342*0.1,O342*0.025)),IF(Paramètres!E$9="Mises avec indice de confiance (/10)",IF(Paramètres!E$12="Normal",I343/100*Paramètres!E$6,IF(Paramètres!E$12="Prudent",I343/200*Paramètres!E$6,I343/50*Paramètres!E$6)),IF(Paramètres!E$12="Normal",'Suivi des paris'!O342*0.05/('Suivi des paris'!H343-1),IF(Paramètres!E$12="Prudent",'Suivi des paris'!O342*0.025/('Suivi des paris'!H343-1),'Suivi des paris'!O342*0.1/('Suivi des paris'!H343-1)))))))</f>
        <v/>
      </c>
      <c r="K343" s="50"/>
      <c r="L343" s="51" t="str">
        <f t="shared" si="15"/>
        <v/>
      </c>
      <c r="M343" s="17"/>
      <c r="N343" s="52" t="str">
        <f t="shared" si="16"/>
        <v>-</v>
      </c>
      <c r="O343" s="53">
        <f t="shared" si="17"/>
        <v>23.290000000000003</v>
      </c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>
      <c r="A344" s="1"/>
      <c r="B344" s="42">
        <v>338</v>
      </c>
      <c r="C344" s="43"/>
      <c r="D344" s="44"/>
      <c r="E344" s="45"/>
      <c r="F344" s="46"/>
      <c r="G344" s="46"/>
      <c r="H344" s="47" t="s">
        <v>97</v>
      </c>
      <c r="I344" s="48" t="str">
        <f>IF(Paramètres!E$9="Mises avec indice de confiance (/10)","?","-")</f>
        <v>-</v>
      </c>
      <c r="J344" s="49" t="str">
        <f>IF(H344="?","",IF(Paramètres!E$9="Mises fixes",IF(Paramètres!E$12="Normal",Paramètres!E$6*0.05,IF(Paramètres!E$12="Agressif",Paramètres!E$6*0.1,Paramètres!E$6*0.025)),IF(Paramètres!E$9="Mises proportionnelles",IF(Paramètres!E$12="Normal",O343*0.05,IF(Paramètres!E$12="Agressif",O343*0.1,O343*0.025)),IF(Paramètres!E$9="Mises avec indice de confiance (/10)",IF(Paramètres!E$12="Normal",I344/100*Paramètres!E$6,IF(Paramètres!E$12="Prudent",I344/200*Paramètres!E$6,I344/50*Paramètres!E$6)),IF(Paramètres!E$12="Normal",'Suivi des paris'!O343*0.05/('Suivi des paris'!H344-1),IF(Paramètres!E$12="Prudent",'Suivi des paris'!O343*0.025/('Suivi des paris'!H344-1),'Suivi des paris'!O343*0.1/('Suivi des paris'!H344-1)))))))</f>
        <v/>
      </c>
      <c r="K344" s="50"/>
      <c r="L344" s="51" t="str">
        <f t="shared" si="15"/>
        <v/>
      </c>
      <c r="M344" s="17"/>
      <c r="N344" s="52" t="str">
        <f t="shared" si="16"/>
        <v>-</v>
      </c>
      <c r="O344" s="53">
        <f t="shared" si="17"/>
        <v>23.290000000000003</v>
      </c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>
      <c r="A345" s="1"/>
      <c r="B345" s="42">
        <v>339</v>
      </c>
      <c r="C345" s="43"/>
      <c r="D345" s="44"/>
      <c r="E345" s="45"/>
      <c r="F345" s="46"/>
      <c r="G345" s="46"/>
      <c r="H345" s="47" t="s">
        <v>97</v>
      </c>
      <c r="I345" s="48" t="str">
        <f>IF(Paramètres!E$9="Mises avec indice de confiance (/10)","?","-")</f>
        <v>-</v>
      </c>
      <c r="J345" s="49" t="str">
        <f>IF(H345="?","",IF(Paramètres!E$9="Mises fixes",IF(Paramètres!E$12="Normal",Paramètres!E$6*0.05,IF(Paramètres!E$12="Agressif",Paramètres!E$6*0.1,Paramètres!E$6*0.025)),IF(Paramètres!E$9="Mises proportionnelles",IF(Paramètres!E$12="Normal",O344*0.05,IF(Paramètres!E$12="Agressif",O344*0.1,O344*0.025)),IF(Paramètres!E$9="Mises avec indice de confiance (/10)",IF(Paramètres!E$12="Normal",I345/100*Paramètres!E$6,IF(Paramètres!E$12="Prudent",I345/200*Paramètres!E$6,I345/50*Paramètres!E$6)),IF(Paramètres!E$12="Normal",'Suivi des paris'!O344*0.05/('Suivi des paris'!H345-1),IF(Paramètres!E$12="Prudent",'Suivi des paris'!O344*0.025/('Suivi des paris'!H345-1),'Suivi des paris'!O344*0.1/('Suivi des paris'!H345-1)))))))</f>
        <v/>
      </c>
      <c r="K345" s="50"/>
      <c r="L345" s="51" t="str">
        <f t="shared" si="15"/>
        <v/>
      </c>
      <c r="M345" s="17"/>
      <c r="N345" s="52" t="str">
        <f t="shared" si="16"/>
        <v>-</v>
      </c>
      <c r="O345" s="53">
        <f t="shared" si="17"/>
        <v>23.290000000000003</v>
      </c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>
      <c r="A346" s="1"/>
      <c r="B346" s="42">
        <v>340</v>
      </c>
      <c r="C346" s="43"/>
      <c r="D346" s="44"/>
      <c r="E346" s="45"/>
      <c r="F346" s="46"/>
      <c r="G346" s="46"/>
      <c r="H346" s="47" t="s">
        <v>97</v>
      </c>
      <c r="I346" s="48" t="str">
        <f>IF(Paramètres!E$9="Mises avec indice de confiance (/10)","?","-")</f>
        <v>-</v>
      </c>
      <c r="J346" s="49" t="str">
        <f>IF(H346="?","",IF(Paramètres!E$9="Mises fixes",IF(Paramètres!E$12="Normal",Paramètres!E$6*0.05,IF(Paramètres!E$12="Agressif",Paramètres!E$6*0.1,Paramètres!E$6*0.025)),IF(Paramètres!E$9="Mises proportionnelles",IF(Paramètres!E$12="Normal",O345*0.05,IF(Paramètres!E$12="Agressif",O345*0.1,O345*0.025)),IF(Paramètres!E$9="Mises avec indice de confiance (/10)",IF(Paramètres!E$12="Normal",I346/100*Paramètres!E$6,IF(Paramètres!E$12="Prudent",I346/200*Paramètres!E$6,I346/50*Paramètres!E$6)),IF(Paramètres!E$12="Normal",'Suivi des paris'!O345*0.05/('Suivi des paris'!H346-1),IF(Paramètres!E$12="Prudent",'Suivi des paris'!O345*0.025/('Suivi des paris'!H346-1),'Suivi des paris'!O345*0.1/('Suivi des paris'!H346-1)))))))</f>
        <v/>
      </c>
      <c r="K346" s="50"/>
      <c r="L346" s="51" t="str">
        <f t="shared" si="15"/>
        <v/>
      </c>
      <c r="M346" s="17"/>
      <c r="N346" s="52" t="str">
        <f t="shared" si="16"/>
        <v>-</v>
      </c>
      <c r="O346" s="53">
        <f t="shared" si="17"/>
        <v>23.290000000000003</v>
      </c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>
      <c r="A347" s="1"/>
      <c r="B347" s="42">
        <v>341</v>
      </c>
      <c r="C347" s="43"/>
      <c r="D347" s="44"/>
      <c r="E347" s="45"/>
      <c r="F347" s="46"/>
      <c r="G347" s="46"/>
      <c r="H347" s="47" t="s">
        <v>97</v>
      </c>
      <c r="I347" s="48" t="str">
        <f>IF(Paramètres!E$9="Mises avec indice de confiance (/10)","?","-")</f>
        <v>-</v>
      </c>
      <c r="J347" s="49" t="str">
        <f>IF(H347="?","",IF(Paramètres!E$9="Mises fixes",IF(Paramètres!E$12="Normal",Paramètres!E$6*0.05,IF(Paramètres!E$12="Agressif",Paramètres!E$6*0.1,Paramètres!E$6*0.025)),IF(Paramètres!E$9="Mises proportionnelles",IF(Paramètres!E$12="Normal",O346*0.05,IF(Paramètres!E$12="Agressif",O346*0.1,O346*0.025)),IF(Paramètres!E$9="Mises avec indice de confiance (/10)",IF(Paramètres!E$12="Normal",I347/100*Paramètres!E$6,IF(Paramètres!E$12="Prudent",I347/200*Paramètres!E$6,I347/50*Paramètres!E$6)),IF(Paramètres!E$12="Normal",'Suivi des paris'!O346*0.05/('Suivi des paris'!H347-1),IF(Paramètres!E$12="Prudent",'Suivi des paris'!O346*0.025/('Suivi des paris'!H347-1),'Suivi des paris'!O346*0.1/('Suivi des paris'!H347-1)))))))</f>
        <v/>
      </c>
      <c r="K347" s="50"/>
      <c r="L347" s="51" t="str">
        <f t="shared" si="15"/>
        <v/>
      </c>
      <c r="M347" s="17"/>
      <c r="N347" s="52" t="str">
        <f t="shared" si="16"/>
        <v>-</v>
      </c>
      <c r="O347" s="53">
        <f t="shared" si="17"/>
        <v>23.290000000000003</v>
      </c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>
      <c r="A348" s="1"/>
      <c r="B348" s="42">
        <v>342</v>
      </c>
      <c r="C348" s="43"/>
      <c r="D348" s="44"/>
      <c r="E348" s="45"/>
      <c r="F348" s="46"/>
      <c r="G348" s="46"/>
      <c r="H348" s="47" t="s">
        <v>97</v>
      </c>
      <c r="I348" s="48" t="str">
        <f>IF(Paramètres!E$9="Mises avec indice de confiance (/10)","?","-")</f>
        <v>-</v>
      </c>
      <c r="J348" s="49" t="str">
        <f>IF(H348="?","",IF(Paramètres!E$9="Mises fixes",IF(Paramètres!E$12="Normal",Paramètres!E$6*0.05,IF(Paramètres!E$12="Agressif",Paramètres!E$6*0.1,Paramètres!E$6*0.025)),IF(Paramètres!E$9="Mises proportionnelles",IF(Paramètres!E$12="Normal",O347*0.05,IF(Paramètres!E$12="Agressif",O347*0.1,O347*0.025)),IF(Paramètres!E$9="Mises avec indice de confiance (/10)",IF(Paramètres!E$12="Normal",I348/100*Paramètres!E$6,IF(Paramètres!E$12="Prudent",I348/200*Paramètres!E$6,I348/50*Paramètres!E$6)),IF(Paramètres!E$12="Normal",'Suivi des paris'!O347*0.05/('Suivi des paris'!H348-1),IF(Paramètres!E$12="Prudent",'Suivi des paris'!O347*0.025/('Suivi des paris'!H348-1),'Suivi des paris'!O347*0.1/('Suivi des paris'!H348-1)))))))</f>
        <v/>
      </c>
      <c r="K348" s="50"/>
      <c r="L348" s="51" t="str">
        <f t="shared" si="15"/>
        <v/>
      </c>
      <c r="M348" s="17"/>
      <c r="N348" s="52" t="str">
        <f t="shared" si="16"/>
        <v>-</v>
      </c>
      <c r="O348" s="53">
        <f t="shared" si="17"/>
        <v>23.290000000000003</v>
      </c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>
      <c r="A349" s="1"/>
      <c r="B349" s="42">
        <v>343</v>
      </c>
      <c r="C349" s="43"/>
      <c r="D349" s="44"/>
      <c r="E349" s="45"/>
      <c r="F349" s="46"/>
      <c r="G349" s="46"/>
      <c r="H349" s="47" t="s">
        <v>97</v>
      </c>
      <c r="I349" s="48" t="str">
        <f>IF(Paramètres!E$9="Mises avec indice de confiance (/10)","?","-")</f>
        <v>-</v>
      </c>
      <c r="J349" s="49" t="str">
        <f>IF(H349="?","",IF(Paramètres!E$9="Mises fixes",IF(Paramètres!E$12="Normal",Paramètres!E$6*0.05,IF(Paramètres!E$12="Agressif",Paramètres!E$6*0.1,Paramètres!E$6*0.025)),IF(Paramètres!E$9="Mises proportionnelles",IF(Paramètres!E$12="Normal",O348*0.05,IF(Paramètres!E$12="Agressif",O348*0.1,O348*0.025)),IF(Paramètres!E$9="Mises avec indice de confiance (/10)",IF(Paramètres!E$12="Normal",I349/100*Paramètres!E$6,IF(Paramètres!E$12="Prudent",I349/200*Paramètres!E$6,I349/50*Paramètres!E$6)),IF(Paramètres!E$12="Normal",'Suivi des paris'!O348*0.05/('Suivi des paris'!H349-1),IF(Paramètres!E$12="Prudent",'Suivi des paris'!O348*0.025/('Suivi des paris'!H349-1),'Suivi des paris'!O348*0.1/('Suivi des paris'!H349-1)))))))</f>
        <v/>
      </c>
      <c r="K349" s="50"/>
      <c r="L349" s="51" t="str">
        <f t="shared" si="15"/>
        <v/>
      </c>
      <c r="M349" s="17"/>
      <c r="N349" s="52" t="str">
        <f t="shared" si="16"/>
        <v>-</v>
      </c>
      <c r="O349" s="53">
        <f t="shared" si="17"/>
        <v>23.290000000000003</v>
      </c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>
      <c r="A350" s="1"/>
      <c r="B350" s="42">
        <v>344</v>
      </c>
      <c r="C350" s="43"/>
      <c r="D350" s="44"/>
      <c r="E350" s="45"/>
      <c r="F350" s="46"/>
      <c r="G350" s="46"/>
      <c r="H350" s="47" t="s">
        <v>97</v>
      </c>
      <c r="I350" s="48" t="str">
        <f>IF(Paramètres!E$9="Mises avec indice de confiance (/10)","?","-")</f>
        <v>-</v>
      </c>
      <c r="J350" s="49" t="str">
        <f>IF(H350="?","",IF(Paramètres!E$9="Mises fixes",IF(Paramètres!E$12="Normal",Paramètres!E$6*0.05,IF(Paramètres!E$12="Agressif",Paramètres!E$6*0.1,Paramètres!E$6*0.025)),IF(Paramètres!E$9="Mises proportionnelles",IF(Paramètres!E$12="Normal",O349*0.05,IF(Paramètres!E$12="Agressif",O349*0.1,O349*0.025)),IF(Paramètres!E$9="Mises avec indice de confiance (/10)",IF(Paramètres!E$12="Normal",I350/100*Paramètres!E$6,IF(Paramètres!E$12="Prudent",I350/200*Paramètres!E$6,I350/50*Paramètres!E$6)),IF(Paramètres!E$12="Normal",'Suivi des paris'!O349*0.05/('Suivi des paris'!H350-1),IF(Paramètres!E$12="Prudent",'Suivi des paris'!O349*0.025/('Suivi des paris'!H350-1),'Suivi des paris'!O349*0.1/('Suivi des paris'!H350-1)))))))</f>
        <v/>
      </c>
      <c r="K350" s="50"/>
      <c r="L350" s="51" t="str">
        <f t="shared" si="15"/>
        <v/>
      </c>
      <c r="M350" s="17"/>
      <c r="N350" s="52" t="str">
        <f t="shared" si="16"/>
        <v>-</v>
      </c>
      <c r="O350" s="53">
        <f t="shared" si="17"/>
        <v>23.290000000000003</v>
      </c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>
      <c r="A351" s="1"/>
      <c r="B351" s="42">
        <v>345</v>
      </c>
      <c r="C351" s="43"/>
      <c r="D351" s="44"/>
      <c r="E351" s="45"/>
      <c r="F351" s="46"/>
      <c r="G351" s="46"/>
      <c r="H351" s="47" t="s">
        <v>97</v>
      </c>
      <c r="I351" s="48" t="str">
        <f>IF(Paramètres!E$9="Mises avec indice de confiance (/10)","?","-")</f>
        <v>-</v>
      </c>
      <c r="J351" s="49" t="str">
        <f>IF(H351="?","",IF(Paramètres!E$9="Mises fixes",IF(Paramètres!E$12="Normal",Paramètres!E$6*0.05,IF(Paramètres!E$12="Agressif",Paramètres!E$6*0.1,Paramètres!E$6*0.025)),IF(Paramètres!E$9="Mises proportionnelles",IF(Paramètres!E$12="Normal",O350*0.05,IF(Paramètres!E$12="Agressif",O350*0.1,O350*0.025)),IF(Paramètres!E$9="Mises avec indice de confiance (/10)",IF(Paramètres!E$12="Normal",I351/100*Paramètres!E$6,IF(Paramètres!E$12="Prudent",I351/200*Paramètres!E$6,I351/50*Paramètres!E$6)),IF(Paramètres!E$12="Normal",'Suivi des paris'!O350*0.05/('Suivi des paris'!H351-1),IF(Paramètres!E$12="Prudent",'Suivi des paris'!O350*0.025/('Suivi des paris'!H351-1),'Suivi des paris'!O350*0.1/('Suivi des paris'!H351-1)))))))</f>
        <v/>
      </c>
      <c r="K351" s="50"/>
      <c r="L351" s="51" t="str">
        <f t="shared" si="15"/>
        <v/>
      </c>
      <c r="M351" s="17"/>
      <c r="N351" s="52" t="str">
        <f t="shared" si="16"/>
        <v>-</v>
      </c>
      <c r="O351" s="53">
        <f t="shared" si="17"/>
        <v>23.290000000000003</v>
      </c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>
      <c r="A352" s="1"/>
      <c r="B352" s="42">
        <v>346</v>
      </c>
      <c r="C352" s="43"/>
      <c r="D352" s="44"/>
      <c r="E352" s="45"/>
      <c r="F352" s="46"/>
      <c r="G352" s="46"/>
      <c r="H352" s="47" t="s">
        <v>97</v>
      </c>
      <c r="I352" s="48" t="str">
        <f>IF(Paramètres!E$9="Mises avec indice de confiance (/10)","?","-")</f>
        <v>-</v>
      </c>
      <c r="J352" s="49" t="str">
        <f>IF(H352="?","",IF(Paramètres!E$9="Mises fixes",IF(Paramètres!E$12="Normal",Paramètres!E$6*0.05,IF(Paramètres!E$12="Agressif",Paramètres!E$6*0.1,Paramètres!E$6*0.025)),IF(Paramètres!E$9="Mises proportionnelles",IF(Paramètres!E$12="Normal",O351*0.05,IF(Paramètres!E$12="Agressif",O351*0.1,O351*0.025)),IF(Paramètres!E$9="Mises avec indice de confiance (/10)",IF(Paramètres!E$12="Normal",I352/100*Paramètres!E$6,IF(Paramètres!E$12="Prudent",I352/200*Paramètres!E$6,I352/50*Paramètres!E$6)),IF(Paramètres!E$12="Normal",'Suivi des paris'!O351*0.05/('Suivi des paris'!H352-1),IF(Paramètres!E$12="Prudent",'Suivi des paris'!O351*0.025/('Suivi des paris'!H352-1),'Suivi des paris'!O351*0.1/('Suivi des paris'!H352-1)))))))</f>
        <v/>
      </c>
      <c r="K352" s="50"/>
      <c r="L352" s="51" t="str">
        <f t="shared" si="15"/>
        <v/>
      </c>
      <c r="M352" s="17"/>
      <c r="N352" s="52" t="str">
        <f t="shared" si="16"/>
        <v>-</v>
      </c>
      <c r="O352" s="53">
        <f t="shared" si="17"/>
        <v>23.290000000000003</v>
      </c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>
      <c r="A353" s="1"/>
      <c r="B353" s="42">
        <v>347</v>
      </c>
      <c r="C353" s="43"/>
      <c r="D353" s="44"/>
      <c r="E353" s="45"/>
      <c r="F353" s="46"/>
      <c r="G353" s="46"/>
      <c r="H353" s="47" t="s">
        <v>97</v>
      </c>
      <c r="I353" s="48" t="str">
        <f>IF(Paramètres!E$9="Mises avec indice de confiance (/10)","?","-")</f>
        <v>-</v>
      </c>
      <c r="J353" s="49" t="str">
        <f>IF(H353="?","",IF(Paramètres!E$9="Mises fixes",IF(Paramètres!E$12="Normal",Paramètres!E$6*0.05,IF(Paramètres!E$12="Agressif",Paramètres!E$6*0.1,Paramètres!E$6*0.025)),IF(Paramètres!E$9="Mises proportionnelles",IF(Paramètres!E$12="Normal",O352*0.05,IF(Paramètres!E$12="Agressif",O352*0.1,O352*0.025)),IF(Paramètres!E$9="Mises avec indice de confiance (/10)",IF(Paramètres!E$12="Normal",I353/100*Paramètres!E$6,IF(Paramètres!E$12="Prudent",I353/200*Paramètres!E$6,I353/50*Paramètres!E$6)),IF(Paramètres!E$12="Normal",'Suivi des paris'!O352*0.05/('Suivi des paris'!H353-1),IF(Paramètres!E$12="Prudent",'Suivi des paris'!O352*0.025/('Suivi des paris'!H353-1),'Suivi des paris'!O352*0.1/('Suivi des paris'!H353-1)))))))</f>
        <v/>
      </c>
      <c r="K353" s="50"/>
      <c r="L353" s="51" t="str">
        <f t="shared" si="15"/>
        <v/>
      </c>
      <c r="M353" s="17"/>
      <c r="N353" s="52" t="str">
        <f t="shared" si="16"/>
        <v>-</v>
      </c>
      <c r="O353" s="53">
        <f t="shared" si="17"/>
        <v>23.290000000000003</v>
      </c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>
      <c r="A354" s="1"/>
      <c r="B354" s="42">
        <v>348</v>
      </c>
      <c r="C354" s="43"/>
      <c r="D354" s="44"/>
      <c r="E354" s="45"/>
      <c r="F354" s="46"/>
      <c r="G354" s="46"/>
      <c r="H354" s="47" t="s">
        <v>97</v>
      </c>
      <c r="I354" s="48" t="str">
        <f>IF(Paramètres!E$9="Mises avec indice de confiance (/10)","?","-")</f>
        <v>-</v>
      </c>
      <c r="J354" s="49" t="str">
        <f>IF(H354="?","",IF(Paramètres!E$9="Mises fixes",IF(Paramètres!E$12="Normal",Paramètres!E$6*0.05,IF(Paramètres!E$12="Agressif",Paramètres!E$6*0.1,Paramètres!E$6*0.025)),IF(Paramètres!E$9="Mises proportionnelles",IF(Paramètres!E$12="Normal",O353*0.05,IF(Paramètres!E$12="Agressif",O353*0.1,O353*0.025)),IF(Paramètres!E$9="Mises avec indice de confiance (/10)",IF(Paramètres!E$12="Normal",I354/100*Paramètres!E$6,IF(Paramètres!E$12="Prudent",I354/200*Paramètres!E$6,I354/50*Paramètres!E$6)),IF(Paramètres!E$12="Normal",'Suivi des paris'!O353*0.05/('Suivi des paris'!H354-1),IF(Paramètres!E$12="Prudent",'Suivi des paris'!O353*0.025/('Suivi des paris'!H354-1),'Suivi des paris'!O353*0.1/('Suivi des paris'!H354-1)))))))</f>
        <v/>
      </c>
      <c r="K354" s="50"/>
      <c r="L354" s="51" t="str">
        <f t="shared" si="15"/>
        <v/>
      </c>
      <c r="M354" s="17"/>
      <c r="N354" s="52" t="str">
        <f t="shared" si="16"/>
        <v>-</v>
      </c>
      <c r="O354" s="53">
        <f t="shared" si="17"/>
        <v>23.290000000000003</v>
      </c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>
      <c r="A355" s="1"/>
      <c r="B355" s="42">
        <v>349</v>
      </c>
      <c r="C355" s="43"/>
      <c r="D355" s="44"/>
      <c r="E355" s="45"/>
      <c r="F355" s="46"/>
      <c r="G355" s="46"/>
      <c r="H355" s="47" t="s">
        <v>97</v>
      </c>
      <c r="I355" s="48" t="str">
        <f>IF(Paramètres!E$9="Mises avec indice de confiance (/10)","?","-")</f>
        <v>-</v>
      </c>
      <c r="J355" s="49" t="str">
        <f>IF(H355="?","",IF(Paramètres!E$9="Mises fixes",IF(Paramètres!E$12="Normal",Paramètres!E$6*0.05,IF(Paramètres!E$12="Agressif",Paramètres!E$6*0.1,Paramètres!E$6*0.025)),IF(Paramètres!E$9="Mises proportionnelles",IF(Paramètres!E$12="Normal",O354*0.05,IF(Paramètres!E$12="Agressif",O354*0.1,O354*0.025)),IF(Paramètres!E$9="Mises avec indice de confiance (/10)",IF(Paramètres!E$12="Normal",I355/100*Paramètres!E$6,IF(Paramètres!E$12="Prudent",I355/200*Paramètres!E$6,I355/50*Paramètres!E$6)),IF(Paramètres!E$12="Normal",'Suivi des paris'!O354*0.05/('Suivi des paris'!H355-1),IF(Paramètres!E$12="Prudent",'Suivi des paris'!O354*0.025/('Suivi des paris'!H355-1),'Suivi des paris'!O354*0.1/('Suivi des paris'!H355-1)))))))</f>
        <v/>
      </c>
      <c r="K355" s="50"/>
      <c r="L355" s="51" t="str">
        <f t="shared" si="15"/>
        <v/>
      </c>
      <c r="M355" s="17"/>
      <c r="N355" s="52" t="str">
        <f t="shared" si="16"/>
        <v>-</v>
      </c>
      <c r="O355" s="53">
        <f t="shared" si="17"/>
        <v>23.290000000000003</v>
      </c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>
      <c r="A356" s="1"/>
      <c r="B356" s="42">
        <v>350</v>
      </c>
      <c r="C356" s="43"/>
      <c r="D356" s="44"/>
      <c r="E356" s="45"/>
      <c r="F356" s="46"/>
      <c r="G356" s="46"/>
      <c r="H356" s="47" t="s">
        <v>97</v>
      </c>
      <c r="I356" s="48" t="str">
        <f>IF(Paramètres!E$9="Mises avec indice de confiance (/10)","?","-")</f>
        <v>-</v>
      </c>
      <c r="J356" s="49" t="str">
        <f>IF(H356="?","",IF(Paramètres!E$9="Mises fixes",IF(Paramètres!E$12="Normal",Paramètres!E$6*0.05,IF(Paramètres!E$12="Agressif",Paramètres!E$6*0.1,Paramètres!E$6*0.025)),IF(Paramètres!E$9="Mises proportionnelles",IF(Paramètres!E$12="Normal",O355*0.05,IF(Paramètres!E$12="Agressif",O355*0.1,O355*0.025)),IF(Paramètres!E$9="Mises avec indice de confiance (/10)",IF(Paramètres!E$12="Normal",I356/100*Paramètres!E$6,IF(Paramètres!E$12="Prudent",I356/200*Paramètres!E$6,I356/50*Paramètres!E$6)),IF(Paramètres!E$12="Normal",'Suivi des paris'!O355*0.05/('Suivi des paris'!H356-1),IF(Paramètres!E$12="Prudent",'Suivi des paris'!O355*0.025/('Suivi des paris'!H356-1),'Suivi des paris'!O355*0.1/('Suivi des paris'!H356-1)))))))</f>
        <v/>
      </c>
      <c r="K356" s="50"/>
      <c r="L356" s="51" t="str">
        <f t="shared" si="15"/>
        <v/>
      </c>
      <c r="M356" s="17"/>
      <c r="N356" s="52" t="str">
        <f t="shared" si="16"/>
        <v>-</v>
      </c>
      <c r="O356" s="53">
        <f t="shared" si="17"/>
        <v>23.290000000000003</v>
      </c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>
      <c r="A357" s="1"/>
      <c r="B357" s="42">
        <v>351</v>
      </c>
      <c r="C357" s="43"/>
      <c r="D357" s="44"/>
      <c r="E357" s="45"/>
      <c r="F357" s="46"/>
      <c r="G357" s="46"/>
      <c r="H357" s="47" t="s">
        <v>97</v>
      </c>
      <c r="I357" s="48" t="str">
        <f>IF(Paramètres!E$9="Mises avec indice de confiance (/10)","?","-")</f>
        <v>-</v>
      </c>
      <c r="J357" s="49" t="str">
        <f>IF(H357="?","",IF(Paramètres!E$9="Mises fixes",IF(Paramètres!E$12="Normal",Paramètres!E$6*0.05,IF(Paramètres!E$12="Agressif",Paramètres!E$6*0.1,Paramètres!E$6*0.025)),IF(Paramètres!E$9="Mises proportionnelles",IF(Paramètres!E$12="Normal",O356*0.05,IF(Paramètres!E$12="Agressif",O356*0.1,O356*0.025)),IF(Paramètres!E$9="Mises avec indice de confiance (/10)",IF(Paramètres!E$12="Normal",I357/100*Paramètres!E$6,IF(Paramètres!E$12="Prudent",I357/200*Paramètres!E$6,I357/50*Paramètres!E$6)),IF(Paramètres!E$12="Normal",'Suivi des paris'!O356*0.05/('Suivi des paris'!H357-1),IF(Paramètres!E$12="Prudent",'Suivi des paris'!O356*0.025/('Suivi des paris'!H357-1),'Suivi des paris'!O356*0.1/('Suivi des paris'!H357-1)))))))</f>
        <v/>
      </c>
      <c r="K357" s="50"/>
      <c r="L357" s="51" t="str">
        <f t="shared" si="15"/>
        <v/>
      </c>
      <c r="M357" s="17"/>
      <c r="N357" s="52" t="str">
        <f t="shared" si="16"/>
        <v>-</v>
      </c>
      <c r="O357" s="53">
        <f t="shared" si="17"/>
        <v>23.290000000000003</v>
      </c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>
      <c r="A358" s="1"/>
      <c r="B358" s="42">
        <v>352</v>
      </c>
      <c r="C358" s="43"/>
      <c r="D358" s="44"/>
      <c r="E358" s="45"/>
      <c r="F358" s="46"/>
      <c r="G358" s="46"/>
      <c r="H358" s="47" t="s">
        <v>97</v>
      </c>
      <c r="I358" s="48" t="str">
        <f>IF(Paramètres!E$9="Mises avec indice de confiance (/10)","?","-")</f>
        <v>-</v>
      </c>
      <c r="J358" s="49" t="str">
        <f>IF(H358="?","",IF(Paramètres!E$9="Mises fixes",IF(Paramètres!E$12="Normal",Paramètres!E$6*0.05,IF(Paramètres!E$12="Agressif",Paramètres!E$6*0.1,Paramètres!E$6*0.025)),IF(Paramètres!E$9="Mises proportionnelles",IF(Paramètres!E$12="Normal",O357*0.05,IF(Paramètres!E$12="Agressif",O357*0.1,O357*0.025)),IF(Paramètres!E$9="Mises avec indice de confiance (/10)",IF(Paramètres!E$12="Normal",I358/100*Paramètres!E$6,IF(Paramètres!E$12="Prudent",I358/200*Paramètres!E$6,I358/50*Paramètres!E$6)),IF(Paramètres!E$12="Normal",'Suivi des paris'!O357*0.05/('Suivi des paris'!H358-1),IF(Paramètres!E$12="Prudent",'Suivi des paris'!O357*0.025/('Suivi des paris'!H358-1),'Suivi des paris'!O357*0.1/('Suivi des paris'!H358-1)))))))</f>
        <v/>
      </c>
      <c r="K358" s="50"/>
      <c r="L358" s="51" t="str">
        <f t="shared" si="15"/>
        <v/>
      </c>
      <c r="M358" s="17"/>
      <c r="N358" s="52" t="str">
        <f t="shared" si="16"/>
        <v>-</v>
      </c>
      <c r="O358" s="53">
        <f t="shared" si="17"/>
        <v>23.290000000000003</v>
      </c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>
      <c r="A359" s="1"/>
      <c r="B359" s="42">
        <v>353</v>
      </c>
      <c r="C359" s="43"/>
      <c r="D359" s="44"/>
      <c r="E359" s="45"/>
      <c r="F359" s="46"/>
      <c r="G359" s="46"/>
      <c r="H359" s="47" t="s">
        <v>97</v>
      </c>
      <c r="I359" s="48" t="str">
        <f>IF(Paramètres!E$9="Mises avec indice de confiance (/10)","?","-")</f>
        <v>-</v>
      </c>
      <c r="J359" s="49" t="str">
        <f>IF(H359="?","",IF(Paramètres!E$9="Mises fixes",IF(Paramètres!E$12="Normal",Paramètres!E$6*0.05,IF(Paramètres!E$12="Agressif",Paramètres!E$6*0.1,Paramètres!E$6*0.025)),IF(Paramètres!E$9="Mises proportionnelles",IF(Paramètres!E$12="Normal",O358*0.05,IF(Paramètres!E$12="Agressif",O358*0.1,O358*0.025)),IF(Paramètres!E$9="Mises avec indice de confiance (/10)",IF(Paramètres!E$12="Normal",I359/100*Paramètres!E$6,IF(Paramètres!E$12="Prudent",I359/200*Paramètres!E$6,I359/50*Paramètres!E$6)),IF(Paramètres!E$12="Normal",'Suivi des paris'!O358*0.05/('Suivi des paris'!H359-1),IF(Paramètres!E$12="Prudent",'Suivi des paris'!O358*0.025/('Suivi des paris'!H359-1),'Suivi des paris'!O358*0.1/('Suivi des paris'!H359-1)))))))</f>
        <v/>
      </c>
      <c r="K359" s="50"/>
      <c r="L359" s="51" t="str">
        <f t="shared" si="15"/>
        <v/>
      </c>
      <c r="M359" s="17"/>
      <c r="N359" s="52" t="str">
        <f t="shared" si="16"/>
        <v>-</v>
      </c>
      <c r="O359" s="53">
        <f t="shared" si="17"/>
        <v>23.290000000000003</v>
      </c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>
      <c r="A360" s="1"/>
      <c r="B360" s="42">
        <v>354</v>
      </c>
      <c r="C360" s="43"/>
      <c r="D360" s="44"/>
      <c r="E360" s="45"/>
      <c r="F360" s="46"/>
      <c r="G360" s="46"/>
      <c r="H360" s="47" t="s">
        <v>97</v>
      </c>
      <c r="I360" s="48" t="str">
        <f>IF(Paramètres!E$9="Mises avec indice de confiance (/10)","?","-")</f>
        <v>-</v>
      </c>
      <c r="J360" s="49" t="str">
        <f>IF(H360="?","",IF(Paramètres!E$9="Mises fixes",IF(Paramètres!E$12="Normal",Paramètres!E$6*0.05,IF(Paramètres!E$12="Agressif",Paramètres!E$6*0.1,Paramètres!E$6*0.025)),IF(Paramètres!E$9="Mises proportionnelles",IF(Paramètres!E$12="Normal",O359*0.05,IF(Paramètres!E$12="Agressif",O359*0.1,O359*0.025)),IF(Paramètres!E$9="Mises avec indice de confiance (/10)",IF(Paramètres!E$12="Normal",I360/100*Paramètres!E$6,IF(Paramètres!E$12="Prudent",I360/200*Paramètres!E$6,I360/50*Paramètres!E$6)),IF(Paramètres!E$12="Normal",'Suivi des paris'!O359*0.05/('Suivi des paris'!H360-1),IF(Paramètres!E$12="Prudent",'Suivi des paris'!O359*0.025/('Suivi des paris'!H360-1),'Suivi des paris'!O359*0.1/('Suivi des paris'!H360-1)))))))</f>
        <v/>
      </c>
      <c r="K360" s="50"/>
      <c r="L360" s="51" t="str">
        <f t="shared" si="15"/>
        <v/>
      </c>
      <c r="M360" s="17"/>
      <c r="N360" s="52" t="str">
        <f t="shared" si="16"/>
        <v>-</v>
      </c>
      <c r="O360" s="53">
        <f t="shared" si="17"/>
        <v>23.290000000000003</v>
      </c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>
      <c r="A361" s="1"/>
      <c r="B361" s="42">
        <v>355</v>
      </c>
      <c r="C361" s="43"/>
      <c r="D361" s="44"/>
      <c r="E361" s="45"/>
      <c r="F361" s="46"/>
      <c r="G361" s="46"/>
      <c r="H361" s="47" t="s">
        <v>97</v>
      </c>
      <c r="I361" s="48" t="str">
        <f>IF(Paramètres!E$9="Mises avec indice de confiance (/10)","?","-")</f>
        <v>-</v>
      </c>
      <c r="J361" s="49" t="str">
        <f>IF(H361="?","",IF(Paramètres!E$9="Mises fixes",IF(Paramètres!E$12="Normal",Paramètres!E$6*0.05,IF(Paramètres!E$12="Agressif",Paramètres!E$6*0.1,Paramètres!E$6*0.025)),IF(Paramètres!E$9="Mises proportionnelles",IF(Paramètres!E$12="Normal",O360*0.05,IF(Paramètres!E$12="Agressif",O360*0.1,O360*0.025)),IF(Paramètres!E$9="Mises avec indice de confiance (/10)",IF(Paramètres!E$12="Normal",I361/100*Paramètres!E$6,IF(Paramètres!E$12="Prudent",I361/200*Paramètres!E$6,I361/50*Paramètres!E$6)),IF(Paramètres!E$12="Normal",'Suivi des paris'!O360*0.05/('Suivi des paris'!H361-1),IF(Paramètres!E$12="Prudent",'Suivi des paris'!O360*0.025/('Suivi des paris'!H361-1),'Suivi des paris'!O360*0.1/('Suivi des paris'!H361-1)))))))</f>
        <v/>
      </c>
      <c r="K361" s="50"/>
      <c r="L361" s="51" t="str">
        <f t="shared" si="15"/>
        <v/>
      </c>
      <c r="M361" s="17"/>
      <c r="N361" s="52" t="str">
        <f t="shared" si="16"/>
        <v>-</v>
      </c>
      <c r="O361" s="53">
        <f t="shared" si="17"/>
        <v>23.290000000000003</v>
      </c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>
      <c r="A362" s="1"/>
      <c r="B362" s="42">
        <v>356</v>
      </c>
      <c r="C362" s="43"/>
      <c r="D362" s="44"/>
      <c r="E362" s="45"/>
      <c r="F362" s="46"/>
      <c r="G362" s="46"/>
      <c r="H362" s="47" t="s">
        <v>97</v>
      </c>
      <c r="I362" s="48" t="str">
        <f>IF(Paramètres!E$9="Mises avec indice de confiance (/10)","?","-")</f>
        <v>-</v>
      </c>
      <c r="J362" s="49" t="str">
        <f>IF(H362="?","",IF(Paramètres!E$9="Mises fixes",IF(Paramètres!E$12="Normal",Paramètres!E$6*0.05,IF(Paramètres!E$12="Agressif",Paramètres!E$6*0.1,Paramètres!E$6*0.025)),IF(Paramètres!E$9="Mises proportionnelles",IF(Paramètres!E$12="Normal",O361*0.05,IF(Paramètres!E$12="Agressif",O361*0.1,O361*0.025)),IF(Paramètres!E$9="Mises avec indice de confiance (/10)",IF(Paramètres!E$12="Normal",I362/100*Paramètres!E$6,IF(Paramètres!E$12="Prudent",I362/200*Paramètres!E$6,I362/50*Paramètres!E$6)),IF(Paramètres!E$12="Normal",'Suivi des paris'!O361*0.05/('Suivi des paris'!H362-1),IF(Paramètres!E$12="Prudent",'Suivi des paris'!O361*0.025/('Suivi des paris'!H362-1),'Suivi des paris'!O361*0.1/('Suivi des paris'!H362-1)))))))</f>
        <v/>
      </c>
      <c r="K362" s="50"/>
      <c r="L362" s="51" t="str">
        <f t="shared" si="15"/>
        <v/>
      </c>
      <c r="M362" s="17"/>
      <c r="N362" s="52" t="str">
        <f t="shared" si="16"/>
        <v>-</v>
      </c>
      <c r="O362" s="53">
        <f t="shared" si="17"/>
        <v>23.290000000000003</v>
      </c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>
      <c r="A363" s="1"/>
      <c r="B363" s="42">
        <v>357</v>
      </c>
      <c r="C363" s="43"/>
      <c r="D363" s="44"/>
      <c r="E363" s="45"/>
      <c r="F363" s="46"/>
      <c r="G363" s="46"/>
      <c r="H363" s="47" t="s">
        <v>97</v>
      </c>
      <c r="I363" s="48" t="str">
        <f>IF(Paramètres!E$9="Mises avec indice de confiance (/10)","?","-")</f>
        <v>-</v>
      </c>
      <c r="J363" s="49" t="str">
        <f>IF(H363="?","",IF(Paramètres!E$9="Mises fixes",IF(Paramètres!E$12="Normal",Paramètres!E$6*0.05,IF(Paramètres!E$12="Agressif",Paramètres!E$6*0.1,Paramètres!E$6*0.025)),IF(Paramètres!E$9="Mises proportionnelles",IF(Paramètres!E$12="Normal",O362*0.05,IF(Paramètres!E$12="Agressif",O362*0.1,O362*0.025)),IF(Paramètres!E$9="Mises avec indice de confiance (/10)",IF(Paramètres!E$12="Normal",I363/100*Paramètres!E$6,IF(Paramètres!E$12="Prudent",I363/200*Paramètres!E$6,I363/50*Paramètres!E$6)),IF(Paramètres!E$12="Normal",'Suivi des paris'!O362*0.05/('Suivi des paris'!H363-1),IF(Paramètres!E$12="Prudent",'Suivi des paris'!O362*0.025/('Suivi des paris'!H363-1),'Suivi des paris'!O362*0.1/('Suivi des paris'!H363-1)))))))</f>
        <v/>
      </c>
      <c r="K363" s="50"/>
      <c r="L363" s="51" t="str">
        <f t="shared" si="15"/>
        <v/>
      </c>
      <c r="M363" s="17"/>
      <c r="N363" s="52" t="str">
        <f t="shared" si="16"/>
        <v>-</v>
      </c>
      <c r="O363" s="53">
        <f t="shared" si="17"/>
        <v>23.290000000000003</v>
      </c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>
      <c r="A364" s="1"/>
      <c r="B364" s="42">
        <v>358</v>
      </c>
      <c r="C364" s="43"/>
      <c r="D364" s="44"/>
      <c r="E364" s="45"/>
      <c r="F364" s="46"/>
      <c r="G364" s="46"/>
      <c r="H364" s="47" t="s">
        <v>97</v>
      </c>
      <c r="I364" s="48" t="str">
        <f>IF(Paramètres!E$9="Mises avec indice de confiance (/10)","?","-")</f>
        <v>-</v>
      </c>
      <c r="J364" s="49" t="str">
        <f>IF(H364="?","",IF(Paramètres!E$9="Mises fixes",IF(Paramètres!E$12="Normal",Paramètres!E$6*0.05,IF(Paramètres!E$12="Agressif",Paramètres!E$6*0.1,Paramètres!E$6*0.025)),IF(Paramètres!E$9="Mises proportionnelles",IF(Paramètres!E$12="Normal",O363*0.05,IF(Paramètres!E$12="Agressif",O363*0.1,O363*0.025)),IF(Paramètres!E$9="Mises avec indice de confiance (/10)",IF(Paramètres!E$12="Normal",I364/100*Paramètres!E$6,IF(Paramètres!E$12="Prudent",I364/200*Paramètres!E$6,I364/50*Paramètres!E$6)),IF(Paramètres!E$12="Normal",'Suivi des paris'!O363*0.05/('Suivi des paris'!H364-1),IF(Paramètres!E$12="Prudent",'Suivi des paris'!O363*0.025/('Suivi des paris'!H364-1),'Suivi des paris'!O363*0.1/('Suivi des paris'!H364-1)))))))</f>
        <v/>
      </c>
      <c r="K364" s="50"/>
      <c r="L364" s="51" t="str">
        <f t="shared" si="15"/>
        <v/>
      </c>
      <c r="M364" s="17"/>
      <c r="N364" s="52" t="str">
        <f t="shared" si="16"/>
        <v>-</v>
      </c>
      <c r="O364" s="53">
        <f t="shared" si="17"/>
        <v>23.290000000000003</v>
      </c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>
      <c r="A365" s="1"/>
      <c r="B365" s="42">
        <v>359</v>
      </c>
      <c r="C365" s="43"/>
      <c r="D365" s="44"/>
      <c r="E365" s="45"/>
      <c r="F365" s="46"/>
      <c r="G365" s="46"/>
      <c r="H365" s="47" t="s">
        <v>97</v>
      </c>
      <c r="I365" s="48" t="str">
        <f>IF(Paramètres!E$9="Mises avec indice de confiance (/10)","?","-")</f>
        <v>-</v>
      </c>
      <c r="J365" s="49" t="str">
        <f>IF(H365="?","",IF(Paramètres!E$9="Mises fixes",IF(Paramètres!E$12="Normal",Paramètres!E$6*0.05,IF(Paramètres!E$12="Agressif",Paramètres!E$6*0.1,Paramètres!E$6*0.025)),IF(Paramètres!E$9="Mises proportionnelles",IF(Paramètres!E$12="Normal",O364*0.05,IF(Paramètres!E$12="Agressif",O364*0.1,O364*0.025)),IF(Paramètres!E$9="Mises avec indice de confiance (/10)",IF(Paramètres!E$12="Normal",I365/100*Paramètres!E$6,IF(Paramètres!E$12="Prudent",I365/200*Paramètres!E$6,I365/50*Paramètres!E$6)),IF(Paramètres!E$12="Normal",'Suivi des paris'!O364*0.05/('Suivi des paris'!H365-1),IF(Paramètres!E$12="Prudent",'Suivi des paris'!O364*0.025/('Suivi des paris'!H365-1),'Suivi des paris'!O364*0.1/('Suivi des paris'!H365-1)))))))</f>
        <v/>
      </c>
      <c r="K365" s="50"/>
      <c r="L365" s="51" t="str">
        <f t="shared" si="15"/>
        <v/>
      </c>
      <c r="M365" s="17"/>
      <c r="N365" s="52" t="str">
        <f t="shared" si="16"/>
        <v>-</v>
      </c>
      <c r="O365" s="53">
        <f t="shared" si="17"/>
        <v>23.290000000000003</v>
      </c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>
      <c r="A366" s="1"/>
      <c r="B366" s="42">
        <v>360</v>
      </c>
      <c r="C366" s="43"/>
      <c r="D366" s="44"/>
      <c r="E366" s="45"/>
      <c r="F366" s="46"/>
      <c r="G366" s="46"/>
      <c r="H366" s="47" t="s">
        <v>97</v>
      </c>
      <c r="I366" s="48" t="str">
        <f>IF(Paramètres!E$9="Mises avec indice de confiance (/10)","?","-")</f>
        <v>-</v>
      </c>
      <c r="J366" s="49" t="str">
        <f>IF(H366="?","",IF(Paramètres!E$9="Mises fixes",IF(Paramètres!E$12="Normal",Paramètres!E$6*0.05,IF(Paramètres!E$12="Agressif",Paramètres!E$6*0.1,Paramètres!E$6*0.025)),IF(Paramètres!E$9="Mises proportionnelles",IF(Paramètres!E$12="Normal",O365*0.05,IF(Paramètres!E$12="Agressif",O365*0.1,O365*0.025)),IF(Paramètres!E$9="Mises avec indice de confiance (/10)",IF(Paramètres!E$12="Normal",I366/100*Paramètres!E$6,IF(Paramètres!E$12="Prudent",I366/200*Paramètres!E$6,I366/50*Paramètres!E$6)),IF(Paramètres!E$12="Normal",'Suivi des paris'!O365*0.05/('Suivi des paris'!H366-1),IF(Paramètres!E$12="Prudent",'Suivi des paris'!O365*0.025/('Suivi des paris'!H366-1),'Suivi des paris'!O365*0.1/('Suivi des paris'!H366-1)))))))</f>
        <v/>
      </c>
      <c r="K366" s="50"/>
      <c r="L366" s="51" t="str">
        <f t="shared" si="15"/>
        <v/>
      </c>
      <c r="M366" s="17"/>
      <c r="N366" s="52" t="str">
        <f t="shared" si="16"/>
        <v>-</v>
      </c>
      <c r="O366" s="53">
        <f t="shared" si="17"/>
        <v>23.290000000000003</v>
      </c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>
      <c r="A367" s="1"/>
      <c r="B367" s="42">
        <v>361</v>
      </c>
      <c r="C367" s="43"/>
      <c r="D367" s="44"/>
      <c r="E367" s="45"/>
      <c r="F367" s="46"/>
      <c r="G367" s="46"/>
      <c r="H367" s="47" t="s">
        <v>97</v>
      </c>
      <c r="I367" s="48" t="str">
        <f>IF(Paramètres!E$9="Mises avec indice de confiance (/10)","?","-")</f>
        <v>-</v>
      </c>
      <c r="J367" s="49" t="str">
        <f>IF(H367="?","",IF(Paramètres!E$9="Mises fixes",IF(Paramètres!E$12="Normal",Paramètres!E$6*0.05,IF(Paramètres!E$12="Agressif",Paramètres!E$6*0.1,Paramètres!E$6*0.025)),IF(Paramètres!E$9="Mises proportionnelles",IF(Paramètres!E$12="Normal",O366*0.05,IF(Paramètres!E$12="Agressif",O366*0.1,O366*0.025)),IF(Paramètres!E$9="Mises avec indice de confiance (/10)",IF(Paramètres!E$12="Normal",I367/100*Paramètres!E$6,IF(Paramètres!E$12="Prudent",I367/200*Paramètres!E$6,I367/50*Paramètres!E$6)),IF(Paramètres!E$12="Normal",'Suivi des paris'!O366*0.05/('Suivi des paris'!H367-1),IF(Paramètres!E$12="Prudent",'Suivi des paris'!O366*0.025/('Suivi des paris'!H367-1),'Suivi des paris'!O366*0.1/('Suivi des paris'!H367-1)))))))</f>
        <v/>
      </c>
      <c r="K367" s="50"/>
      <c r="L367" s="51" t="str">
        <f t="shared" si="15"/>
        <v/>
      </c>
      <c r="M367" s="17"/>
      <c r="N367" s="52" t="str">
        <f t="shared" si="16"/>
        <v>-</v>
      </c>
      <c r="O367" s="53">
        <f t="shared" si="17"/>
        <v>23.290000000000003</v>
      </c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>
      <c r="A368" s="1"/>
      <c r="B368" s="42">
        <v>362</v>
      </c>
      <c r="C368" s="43"/>
      <c r="D368" s="44"/>
      <c r="E368" s="45"/>
      <c r="F368" s="46"/>
      <c r="G368" s="46"/>
      <c r="H368" s="47" t="s">
        <v>97</v>
      </c>
      <c r="I368" s="48" t="str">
        <f>IF(Paramètres!E$9="Mises avec indice de confiance (/10)","?","-")</f>
        <v>-</v>
      </c>
      <c r="J368" s="49" t="str">
        <f>IF(H368="?","",IF(Paramètres!E$9="Mises fixes",IF(Paramètres!E$12="Normal",Paramètres!E$6*0.05,IF(Paramètres!E$12="Agressif",Paramètres!E$6*0.1,Paramètres!E$6*0.025)),IF(Paramètres!E$9="Mises proportionnelles",IF(Paramètres!E$12="Normal",O367*0.05,IF(Paramètres!E$12="Agressif",O367*0.1,O367*0.025)),IF(Paramètres!E$9="Mises avec indice de confiance (/10)",IF(Paramètres!E$12="Normal",I368/100*Paramètres!E$6,IF(Paramètres!E$12="Prudent",I368/200*Paramètres!E$6,I368/50*Paramètres!E$6)),IF(Paramètres!E$12="Normal",'Suivi des paris'!O367*0.05/('Suivi des paris'!H368-1),IF(Paramètres!E$12="Prudent",'Suivi des paris'!O367*0.025/('Suivi des paris'!H368-1),'Suivi des paris'!O367*0.1/('Suivi des paris'!H368-1)))))))</f>
        <v/>
      </c>
      <c r="K368" s="50"/>
      <c r="L368" s="51" t="str">
        <f t="shared" si="15"/>
        <v/>
      </c>
      <c r="M368" s="17"/>
      <c r="N368" s="52" t="str">
        <f t="shared" si="16"/>
        <v>-</v>
      </c>
      <c r="O368" s="53">
        <f t="shared" si="17"/>
        <v>23.290000000000003</v>
      </c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>
      <c r="A369" s="1"/>
      <c r="B369" s="42">
        <v>363</v>
      </c>
      <c r="C369" s="43"/>
      <c r="D369" s="44"/>
      <c r="E369" s="45"/>
      <c r="F369" s="46"/>
      <c r="G369" s="46"/>
      <c r="H369" s="47" t="s">
        <v>97</v>
      </c>
      <c r="I369" s="48" t="str">
        <f>IF(Paramètres!E$9="Mises avec indice de confiance (/10)","?","-")</f>
        <v>-</v>
      </c>
      <c r="J369" s="49" t="str">
        <f>IF(H369="?","",IF(Paramètres!E$9="Mises fixes",IF(Paramètres!E$12="Normal",Paramètres!E$6*0.05,IF(Paramètres!E$12="Agressif",Paramètres!E$6*0.1,Paramètres!E$6*0.025)),IF(Paramètres!E$9="Mises proportionnelles",IF(Paramètres!E$12="Normal",O368*0.05,IF(Paramètres!E$12="Agressif",O368*0.1,O368*0.025)),IF(Paramètres!E$9="Mises avec indice de confiance (/10)",IF(Paramètres!E$12="Normal",I369/100*Paramètres!E$6,IF(Paramètres!E$12="Prudent",I369/200*Paramètres!E$6,I369/50*Paramètres!E$6)),IF(Paramètres!E$12="Normal",'Suivi des paris'!O368*0.05/('Suivi des paris'!H369-1),IF(Paramètres!E$12="Prudent",'Suivi des paris'!O368*0.025/('Suivi des paris'!H369-1),'Suivi des paris'!O368*0.1/('Suivi des paris'!H369-1)))))))</f>
        <v/>
      </c>
      <c r="K369" s="50"/>
      <c r="L369" s="51" t="str">
        <f t="shared" si="15"/>
        <v/>
      </c>
      <c r="M369" s="17"/>
      <c r="N369" s="52" t="str">
        <f t="shared" si="16"/>
        <v>-</v>
      </c>
      <c r="O369" s="53">
        <f t="shared" si="17"/>
        <v>23.290000000000003</v>
      </c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>
      <c r="A370" s="1"/>
      <c r="B370" s="42">
        <v>364</v>
      </c>
      <c r="C370" s="43"/>
      <c r="D370" s="44"/>
      <c r="E370" s="45"/>
      <c r="F370" s="46"/>
      <c r="G370" s="46"/>
      <c r="H370" s="47" t="s">
        <v>97</v>
      </c>
      <c r="I370" s="48" t="str">
        <f>IF(Paramètres!E$9="Mises avec indice de confiance (/10)","?","-")</f>
        <v>-</v>
      </c>
      <c r="J370" s="49" t="str">
        <f>IF(H370="?","",IF(Paramètres!E$9="Mises fixes",IF(Paramètres!E$12="Normal",Paramètres!E$6*0.05,IF(Paramètres!E$12="Agressif",Paramètres!E$6*0.1,Paramètres!E$6*0.025)),IF(Paramètres!E$9="Mises proportionnelles",IF(Paramètres!E$12="Normal",O369*0.05,IF(Paramètres!E$12="Agressif",O369*0.1,O369*0.025)),IF(Paramètres!E$9="Mises avec indice de confiance (/10)",IF(Paramètres!E$12="Normal",I370/100*Paramètres!E$6,IF(Paramètres!E$12="Prudent",I370/200*Paramètres!E$6,I370/50*Paramètres!E$6)),IF(Paramètres!E$12="Normal",'Suivi des paris'!O369*0.05/('Suivi des paris'!H370-1),IF(Paramètres!E$12="Prudent",'Suivi des paris'!O369*0.025/('Suivi des paris'!H370-1),'Suivi des paris'!O369*0.1/('Suivi des paris'!H370-1)))))))</f>
        <v/>
      </c>
      <c r="K370" s="50"/>
      <c r="L370" s="51" t="str">
        <f t="shared" si="15"/>
        <v/>
      </c>
      <c r="M370" s="17"/>
      <c r="N370" s="52" t="str">
        <f t="shared" si="16"/>
        <v>-</v>
      </c>
      <c r="O370" s="53">
        <f t="shared" si="17"/>
        <v>23.290000000000003</v>
      </c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>
      <c r="A371" s="1"/>
      <c r="B371" s="42">
        <v>365</v>
      </c>
      <c r="C371" s="43"/>
      <c r="D371" s="44"/>
      <c r="E371" s="45"/>
      <c r="F371" s="46"/>
      <c r="G371" s="46"/>
      <c r="H371" s="47" t="s">
        <v>97</v>
      </c>
      <c r="I371" s="48" t="str">
        <f>IF(Paramètres!E$9="Mises avec indice de confiance (/10)","?","-")</f>
        <v>-</v>
      </c>
      <c r="J371" s="49" t="str">
        <f>IF(H371="?","",IF(Paramètres!E$9="Mises fixes",IF(Paramètres!E$12="Normal",Paramètres!E$6*0.05,IF(Paramètres!E$12="Agressif",Paramètres!E$6*0.1,Paramètres!E$6*0.025)),IF(Paramètres!E$9="Mises proportionnelles",IF(Paramètres!E$12="Normal",O370*0.05,IF(Paramètres!E$12="Agressif",O370*0.1,O370*0.025)),IF(Paramètres!E$9="Mises avec indice de confiance (/10)",IF(Paramètres!E$12="Normal",I371/100*Paramètres!E$6,IF(Paramètres!E$12="Prudent",I371/200*Paramètres!E$6,I371/50*Paramètres!E$6)),IF(Paramètres!E$12="Normal",'Suivi des paris'!O370*0.05/('Suivi des paris'!H371-1),IF(Paramètres!E$12="Prudent",'Suivi des paris'!O370*0.025/('Suivi des paris'!H371-1),'Suivi des paris'!O370*0.1/('Suivi des paris'!H371-1)))))))</f>
        <v/>
      </c>
      <c r="K371" s="50"/>
      <c r="L371" s="51" t="str">
        <f t="shared" si="15"/>
        <v/>
      </c>
      <c r="M371" s="17"/>
      <c r="N371" s="52" t="str">
        <f t="shared" si="16"/>
        <v>-</v>
      </c>
      <c r="O371" s="53">
        <f t="shared" si="17"/>
        <v>23.290000000000003</v>
      </c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>
      <c r="A372" s="1"/>
      <c r="B372" s="42">
        <v>366</v>
      </c>
      <c r="C372" s="43"/>
      <c r="D372" s="44"/>
      <c r="E372" s="45"/>
      <c r="F372" s="46"/>
      <c r="G372" s="46"/>
      <c r="H372" s="47" t="s">
        <v>97</v>
      </c>
      <c r="I372" s="48" t="str">
        <f>IF(Paramètres!E$9="Mises avec indice de confiance (/10)","?","-")</f>
        <v>-</v>
      </c>
      <c r="J372" s="49" t="str">
        <f>IF(H372="?","",IF(Paramètres!E$9="Mises fixes",IF(Paramètres!E$12="Normal",Paramètres!E$6*0.05,IF(Paramètres!E$12="Agressif",Paramètres!E$6*0.1,Paramètres!E$6*0.025)),IF(Paramètres!E$9="Mises proportionnelles",IF(Paramètres!E$12="Normal",O371*0.05,IF(Paramètres!E$12="Agressif",O371*0.1,O371*0.025)),IF(Paramètres!E$9="Mises avec indice de confiance (/10)",IF(Paramètres!E$12="Normal",I372/100*Paramètres!E$6,IF(Paramètres!E$12="Prudent",I372/200*Paramètres!E$6,I372/50*Paramètres!E$6)),IF(Paramètres!E$12="Normal",'Suivi des paris'!O371*0.05/('Suivi des paris'!H372-1),IF(Paramètres!E$12="Prudent",'Suivi des paris'!O371*0.025/('Suivi des paris'!H372-1),'Suivi des paris'!O371*0.1/('Suivi des paris'!H372-1)))))))</f>
        <v/>
      </c>
      <c r="K372" s="50"/>
      <c r="L372" s="51" t="str">
        <f t="shared" si="15"/>
        <v/>
      </c>
      <c r="M372" s="17"/>
      <c r="N372" s="52" t="str">
        <f t="shared" si="16"/>
        <v>-</v>
      </c>
      <c r="O372" s="53">
        <f t="shared" si="17"/>
        <v>23.290000000000003</v>
      </c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>
      <c r="A373" s="1"/>
      <c r="B373" s="42">
        <v>367</v>
      </c>
      <c r="C373" s="43"/>
      <c r="D373" s="44"/>
      <c r="E373" s="45"/>
      <c r="F373" s="46"/>
      <c r="G373" s="46"/>
      <c r="H373" s="47" t="s">
        <v>97</v>
      </c>
      <c r="I373" s="48" t="str">
        <f>IF(Paramètres!E$9="Mises avec indice de confiance (/10)","?","-")</f>
        <v>-</v>
      </c>
      <c r="J373" s="49" t="str">
        <f>IF(H373="?","",IF(Paramètres!E$9="Mises fixes",IF(Paramètres!E$12="Normal",Paramètres!E$6*0.05,IF(Paramètres!E$12="Agressif",Paramètres!E$6*0.1,Paramètres!E$6*0.025)),IF(Paramètres!E$9="Mises proportionnelles",IF(Paramètres!E$12="Normal",O372*0.05,IF(Paramètres!E$12="Agressif",O372*0.1,O372*0.025)),IF(Paramètres!E$9="Mises avec indice de confiance (/10)",IF(Paramètres!E$12="Normal",I373/100*Paramètres!E$6,IF(Paramètres!E$12="Prudent",I373/200*Paramètres!E$6,I373/50*Paramètres!E$6)),IF(Paramètres!E$12="Normal",'Suivi des paris'!O372*0.05/('Suivi des paris'!H373-1),IF(Paramètres!E$12="Prudent",'Suivi des paris'!O372*0.025/('Suivi des paris'!H373-1),'Suivi des paris'!O372*0.1/('Suivi des paris'!H373-1)))))))</f>
        <v/>
      </c>
      <c r="K373" s="50"/>
      <c r="L373" s="51" t="str">
        <f t="shared" si="15"/>
        <v/>
      </c>
      <c r="M373" s="17"/>
      <c r="N373" s="52" t="str">
        <f t="shared" si="16"/>
        <v>-</v>
      </c>
      <c r="O373" s="53">
        <f t="shared" si="17"/>
        <v>23.290000000000003</v>
      </c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>
      <c r="A374" s="1"/>
      <c r="B374" s="42">
        <v>368</v>
      </c>
      <c r="C374" s="43"/>
      <c r="D374" s="44"/>
      <c r="E374" s="45"/>
      <c r="F374" s="46"/>
      <c r="G374" s="46"/>
      <c r="H374" s="47" t="s">
        <v>97</v>
      </c>
      <c r="I374" s="48" t="str">
        <f>IF(Paramètres!E$9="Mises avec indice de confiance (/10)","?","-")</f>
        <v>-</v>
      </c>
      <c r="J374" s="49" t="str">
        <f>IF(H374="?","",IF(Paramètres!E$9="Mises fixes",IF(Paramètres!E$12="Normal",Paramètres!E$6*0.05,IF(Paramètres!E$12="Agressif",Paramètres!E$6*0.1,Paramètres!E$6*0.025)),IF(Paramètres!E$9="Mises proportionnelles",IF(Paramètres!E$12="Normal",O373*0.05,IF(Paramètres!E$12="Agressif",O373*0.1,O373*0.025)),IF(Paramètres!E$9="Mises avec indice de confiance (/10)",IF(Paramètres!E$12="Normal",I374/100*Paramètres!E$6,IF(Paramètres!E$12="Prudent",I374/200*Paramètres!E$6,I374/50*Paramètres!E$6)),IF(Paramètres!E$12="Normal",'Suivi des paris'!O373*0.05/('Suivi des paris'!H374-1),IF(Paramètres!E$12="Prudent",'Suivi des paris'!O373*0.025/('Suivi des paris'!H374-1),'Suivi des paris'!O373*0.1/('Suivi des paris'!H374-1)))))))</f>
        <v/>
      </c>
      <c r="K374" s="50"/>
      <c r="L374" s="51" t="str">
        <f t="shared" si="15"/>
        <v/>
      </c>
      <c r="M374" s="17"/>
      <c r="N374" s="52" t="str">
        <f t="shared" si="16"/>
        <v>-</v>
      </c>
      <c r="O374" s="53">
        <f t="shared" si="17"/>
        <v>23.290000000000003</v>
      </c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>
      <c r="A375" s="1"/>
      <c r="B375" s="42">
        <v>369</v>
      </c>
      <c r="C375" s="43"/>
      <c r="D375" s="44"/>
      <c r="E375" s="45"/>
      <c r="F375" s="46"/>
      <c r="G375" s="46"/>
      <c r="H375" s="47" t="s">
        <v>97</v>
      </c>
      <c r="I375" s="48" t="str">
        <f>IF(Paramètres!E$9="Mises avec indice de confiance (/10)","?","-")</f>
        <v>-</v>
      </c>
      <c r="J375" s="49" t="str">
        <f>IF(H375="?","",IF(Paramètres!E$9="Mises fixes",IF(Paramètres!E$12="Normal",Paramètres!E$6*0.05,IF(Paramètres!E$12="Agressif",Paramètres!E$6*0.1,Paramètres!E$6*0.025)),IF(Paramètres!E$9="Mises proportionnelles",IF(Paramètres!E$12="Normal",O374*0.05,IF(Paramètres!E$12="Agressif",O374*0.1,O374*0.025)),IF(Paramètres!E$9="Mises avec indice de confiance (/10)",IF(Paramètres!E$12="Normal",I375/100*Paramètres!E$6,IF(Paramètres!E$12="Prudent",I375/200*Paramètres!E$6,I375/50*Paramètres!E$6)),IF(Paramètres!E$12="Normal",'Suivi des paris'!O374*0.05/('Suivi des paris'!H375-1),IF(Paramètres!E$12="Prudent",'Suivi des paris'!O374*0.025/('Suivi des paris'!H375-1),'Suivi des paris'!O374*0.1/('Suivi des paris'!H375-1)))))))</f>
        <v/>
      </c>
      <c r="K375" s="50"/>
      <c r="L375" s="51" t="str">
        <f t="shared" si="15"/>
        <v/>
      </c>
      <c r="M375" s="17"/>
      <c r="N375" s="52" t="str">
        <f t="shared" si="16"/>
        <v>-</v>
      </c>
      <c r="O375" s="53">
        <f t="shared" si="17"/>
        <v>23.290000000000003</v>
      </c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>
      <c r="A376" s="1"/>
      <c r="B376" s="42">
        <v>370</v>
      </c>
      <c r="C376" s="43"/>
      <c r="D376" s="44"/>
      <c r="E376" s="45"/>
      <c r="F376" s="46"/>
      <c r="G376" s="46"/>
      <c r="H376" s="47" t="s">
        <v>97</v>
      </c>
      <c r="I376" s="48" t="str">
        <f>IF(Paramètres!E$9="Mises avec indice de confiance (/10)","?","-")</f>
        <v>-</v>
      </c>
      <c r="J376" s="49" t="str">
        <f>IF(H376="?","",IF(Paramètres!E$9="Mises fixes",IF(Paramètres!E$12="Normal",Paramètres!E$6*0.05,IF(Paramètres!E$12="Agressif",Paramètres!E$6*0.1,Paramètres!E$6*0.025)),IF(Paramètres!E$9="Mises proportionnelles",IF(Paramètres!E$12="Normal",O375*0.05,IF(Paramètres!E$12="Agressif",O375*0.1,O375*0.025)),IF(Paramètres!E$9="Mises avec indice de confiance (/10)",IF(Paramètres!E$12="Normal",I376/100*Paramètres!E$6,IF(Paramètres!E$12="Prudent",I376/200*Paramètres!E$6,I376/50*Paramètres!E$6)),IF(Paramètres!E$12="Normal",'Suivi des paris'!O375*0.05/('Suivi des paris'!H376-1),IF(Paramètres!E$12="Prudent",'Suivi des paris'!O375*0.025/('Suivi des paris'!H376-1),'Suivi des paris'!O375*0.1/('Suivi des paris'!H376-1)))))))</f>
        <v/>
      </c>
      <c r="K376" s="50"/>
      <c r="L376" s="51" t="str">
        <f t="shared" si="15"/>
        <v/>
      </c>
      <c r="M376" s="17"/>
      <c r="N376" s="52" t="str">
        <f t="shared" si="16"/>
        <v>-</v>
      </c>
      <c r="O376" s="53">
        <f t="shared" si="17"/>
        <v>23.290000000000003</v>
      </c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>
      <c r="A377" s="1"/>
      <c r="B377" s="42">
        <v>371</v>
      </c>
      <c r="C377" s="43"/>
      <c r="D377" s="44"/>
      <c r="E377" s="45"/>
      <c r="F377" s="46"/>
      <c r="G377" s="46"/>
      <c r="H377" s="47" t="s">
        <v>97</v>
      </c>
      <c r="I377" s="48" t="str">
        <f>IF(Paramètres!E$9="Mises avec indice de confiance (/10)","?","-")</f>
        <v>-</v>
      </c>
      <c r="J377" s="49" t="str">
        <f>IF(H377="?","",IF(Paramètres!E$9="Mises fixes",IF(Paramètres!E$12="Normal",Paramètres!E$6*0.05,IF(Paramètres!E$12="Agressif",Paramètres!E$6*0.1,Paramètres!E$6*0.025)),IF(Paramètres!E$9="Mises proportionnelles",IF(Paramètres!E$12="Normal",O376*0.05,IF(Paramètres!E$12="Agressif",O376*0.1,O376*0.025)),IF(Paramètres!E$9="Mises avec indice de confiance (/10)",IF(Paramètres!E$12="Normal",I377/100*Paramètres!E$6,IF(Paramètres!E$12="Prudent",I377/200*Paramètres!E$6,I377/50*Paramètres!E$6)),IF(Paramètres!E$12="Normal",'Suivi des paris'!O376*0.05/('Suivi des paris'!H377-1),IF(Paramètres!E$12="Prudent",'Suivi des paris'!O376*0.025/('Suivi des paris'!H377-1),'Suivi des paris'!O376*0.1/('Suivi des paris'!H377-1)))))))</f>
        <v/>
      </c>
      <c r="K377" s="50"/>
      <c r="L377" s="51" t="str">
        <f t="shared" si="15"/>
        <v/>
      </c>
      <c r="M377" s="17"/>
      <c r="N377" s="52" t="str">
        <f t="shared" si="16"/>
        <v>-</v>
      </c>
      <c r="O377" s="53">
        <f t="shared" si="17"/>
        <v>23.290000000000003</v>
      </c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>
      <c r="A378" s="1"/>
      <c r="B378" s="42">
        <v>372</v>
      </c>
      <c r="C378" s="43"/>
      <c r="D378" s="44"/>
      <c r="E378" s="45"/>
      <c r="F378" s="46"/>
      <c r="G378" s="46"/>
      <c r="H378" s="47" t="s">
        <v>97</v>
      </c>
      <c r="I378" s="48" t="str">
        <f>IF(Paramètres!E$9="Mises avec indice de confiance (/10)","?","-")</f>
        <v>-</v>
      </c>
      <c r="J378" s="49" t="str">
        <f>IF(H378="?","",IF(Paramètres!E$9="Mises fixes",IF(Paramètres!E$12="Normal",Paramètres!E$6*0.05,IF(Paramètres!E$12="Agressif",Paramètres!E$6*0.1,Paramètres!E$6*0.025)),IF(Paramètres!E$9="Mises proportionnelles",IF(Paramètres!E$12="Normal",O377*0.05,IF(Paramètres!E$12="Agressif",O377*0.1,O377*0.025)),IF(Paramètres!E$9="Mises avec indice de confiance (/10)",IF(Paramètres!E$12="Normal",I378/100*Paramètres!E$6,IF(Paramètres!E$12="Prudent",I378/200*Paramètres!E$6,I378/50*Paramètres!E$6)),IF(Paramètres!E$12="Normal",'Suivi des paris'!O377*0.05/('Suivi des paris'!H378-1),IF(Paramètres!E$12="Prudent",'Suivi des paris'!O377*0.025/('Suivi des paris'!H378-1),'Suivi des paris'!O377*0.1/('Suivi des paris'!H378-1)))))))</f>
        <v/>
      </c>
      <c r="K378" s="50"/>
      <c r="L378" s="51" t="str">
        <f t="shared" si="15"/>
        <v/>
      </c>
      <c r="M378" s="17"/>
      <c r="N378" s="52" t="str">
        <f t="shared" si="16"/>
        <v>-</v>
      </c>
      <c r="O378" s="53">
        <f t="shared" si="17"/>
        <v>23.290000000000003</v>
      </c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>
      <c r="A379" s="1"/>
      <c r="B379" s="42">
        <v>373</v>
      </c>
      <c r="C379" s="43"/>
      <c r="D379" s="44"/>
      <c r="E379" s="45"/>
      <c r="F379" s="46"/>
      <c r="G379" s="46"/>
      <c r="H379" s="47" t="s">
        <v>97</v>
      </c>
      <c r="I379" s="48" t="str">
        <f>IF(Paramètres!E$9="Mises avec indice de confiance (/10)","?","-")</f>
        <v>-</v>
      </c>
      <c r="J379" s="49" t="str">
        <f>IF(H379="?","",IF(Paramètres!E$9="Mises fixes",IF(Paramètres!E$12="Normal",Paramètres!E$6*0.05,IF(Paramètres!E$12="Agressif",Paramètres!E$6*0.1,Paramètres!E$6*0.025)),IF(Paramètres!E$9="Mises proportionnelles",IF(Paramètres!E$12="Normal",O378*0.05,IF(Paramètres!E$12="Agressif",O378*0.1,O378*0.025)),IF(Paramètres!E$9="Mises avec indice de confiance (/10)",IF(Paramètres!E$12="Normal",I379/100*Paramètres!E$6,IF(Paramètres!E$12="Prudent",I379/200*Paramètres!E$6,I379/50*Paramètres!E$6)),IF(Paramètres!E$12="Normal",'Suivi des paris'!O378*0.05/('Suivi des paris'!H379-1),IF(Paramètres!E$12="Prudent",'Suivi des paris'!O378*0.025/('Suivi des paris'!H379-1),'Suivi des paris'!O378*0.1/('Suivi des paris'!H379-1)))))))</f>
        <v/>
      </c>
      <c r="K379" s="50"/>
      <c r="L379" s="51" t="str">
        <f t="shared" si="15"/>
        <v/>
      </c>
      <c r="M379" s="17"/>
      <c r="N379" s="52" t="str">
        <f t="shared" si="16"/>
        <v>-</v>
      </c>
      <c r="O379" s="53">
        <f t="shared" si="17"/>
        <v>23.290000000000003</v>
      </c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>
      <c r="A380" s="1"/>
      <c r="B380" s="42">
        <v>374</v>
      </c>
      <c r="C380" s="43"/>
      <c r="D380" s="44"/>
      <c r="E380" s="45"/>
      <c r="F380" s="46"/>
      <c r="G380" s="46"/>
      <c r="H380" s="47" t="s">
        <v>97</v>
      </c>
      <c r="I380" s="48" t="str">
        <f>IF(Paramètres!E$9="Mises avec indice de confiance (/10)","?","-")</f>
        <v>-</v>
      </c>
      <c r="J380" s="49" t="str">
        <f>IF(H380="?","",IF(Paramètres!E$9="Mises fixes",IF(Paramètres!E$12="Normal",Paramètres!E$6*0.05,IF(Paramètres!E$12="Agressif",Paramètres!E$6*0.1,Paramètres!E$6*0.025)),IF(Paramètres!E$9="Mises proportionnelles",IF(Paramètres!E$12="Normal",O379*0.05,IF(Paramètres!E$12="Agressif",O379*0.1,O379*0.025)),IF(Paramètres!E$9="Mises avec indice de confiance (/10)",IF(Paramètres!E$12="Normal",I380/100*Paramètres!E$6,IF(Paramètres!E$12="Prudent",I380/200*Paramètres!E$6,I380/50*Paramètres!E$6)),IF(Paramètres!E$12="Normal",'Suivi des paris'!O379*0.05/('Suivi des paris'!H380-1),IF(Paramètres!E$12="Prudent",'Suivi des paris'!O379*0.025/('Suivi des paris'!H380-1),'Suivi des paris'!O379*0.1/('Suivi des paris'!H380-1)))))))</f>
        <v/>
      </c>
      <c r="K380" s="50"/>
      <c r="L380" s="51" t="str">
        <f t="shared" si="15"/>
        <v/>
      </c>
      <c r="M380" s="17"/>
      <c r="N380" s="52" t="str">
        <f t="shared" si="16"/>
        <v>-</v>
      </c>
      <c r="O380" s="53">
        <f t="shared" si="17"/>
        <v>23.290000000000003</v>
      </c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>
      <c r="A381" s="1"/>
      <c r="B381" s="42">
        <v>375</v>
      </c>
      <c r="C381" s="43"/>
      <c r="D381" s="44"/>
      <c r="E381" s="45"/>
      <c r="F381" s="46"/>
      <c r="G381" s="46"/>
      <c r="H381" s="47" t="s">
        <v>97</v>
      </c>
      <c r="I381" s="48" t="str">
        <f>IF(Paramètres!E$9="Mises avec indice de confiance (/10)","?","-")</f>
        <v>-</v>
      </c>
      <c r="J381" s="49" t="str">
        <f>IF(H381="?","",IF(Paramètres!E$9="Mises fixes",IF(Paramètres!E$12="Normal",Paramètres!E$6*0.05,IF(Paramètres!E$12="Agressif",Paramètres!E$6*0.1,Paramètres!E$6*0.025)),IF(Paramètres!E$9="Mises proportionnelles",IF(Paramètres!E$12="Normal",O380*0.05,IF(Paramètres!E$12="Agressif",O380*0.1,O380*0.025)),IF(Paramètres!E$9="Mises avec indice de confiance (/10)",IF(Paramètres!E$12="Normal",I381/100*Paramètres!E$6,IF(Paramètres!E$12="Prudent",I381/200*Paramètres!E$6,I381/50*Paramètres!E$6)),IF(Paramètres!E$12="Normal",'Suivi des paris'!O380*0.05/('Suivi des paris'!H381-1),IF(Paramètres!E$12="Prudent",'Suivi des paris'!O380*0.025/('Suivi des paris'!H381-1),'Suivi des paris'!O380*0.1/('Suivi des paris'!H381-1)))))))</f>
        <v/>
      </c>
      <c r="K381" s="50"/>
      <c r="L381" s="51" t="str">
        <f t="shared" si="15"/>
        <v/>
      </c>
      <c r="M381" s="17"/>
      <c r="N381" s="52" t="str">
        <f t="shared" si="16"/>
        <v>-</v>
      </c>
      <c r="O381" s="53">
        <f t="shared" si="17"/>
        <v>23.290000000000003</v>
      </c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>
      <c r="A382" s="1"/>
      <c r="B382" s="42">
        <v>376</v>
      </c>
      <c r="C382" s="43"/>
      <c r="D382" s="44"/>
      <c r="E382" s="45"/>
      <c r="F382" s="46"/>
      <c r="G382" s="46"/>
      <c r="H382" s="47" t="s">
        <v>97</v>
      </c>
      <c r="I382" s="48" t="str">
        <f>IF(Paramètres!E$9="Mises avec indice de confiance (/10)","?","-")</f>
        <v>-</v>
      </c>
      <c r="J382" s="49" t="str">
        <f>IF(H382="?","",IF(Paramètres!E$9="Mises fixes",IF(Paramètres!E$12="Normal",Paramètres!E$6*0.05,IF(Paramètres!E$12="Agressif",Paramètres!E$6*0.1,Paramètres!E$6*0.025)),IF(Paramètres!E$9="Mises proportionnelles",IF(Paramètres!E$12="Normal",O381*0.05,IF(Paramètres!E$12="Agressif",O381*0.1,O381*0.025)),IF(Paramètres!E$9="Mises avec indice de confiance (/10)",IF(Paramètres!E$12="Normal",I382/100*Paramètres!E$6,IF(Paramètres!E$12="Prudent",I382/200*Paramètres!E$6,I382/50*Paramètres!E$6)),IF(Paramètres!E$12="Normal",'Suivi des paris'!O381*0.05/('Suivi des paris'!H382-1),IF(Paramètres!E$12="Prudent",'Suivi des paris'!O381*0.025/('Suivi des paris'!H382-1),'Suivi des paris'!O381*0.1/('Suivi des paris'!H382-1)))))))</f>
        <v/>
      </c>
      <c r="K382" s="50"/>
      <c r="L382" s="51" t="str">
        <f t="shared" si="15"/>
        <v/>
      </c>
      <c r="M382" s="17"/>
      <c r="N382" s="52" t="str">
        <f t="shared" si="16"/>
        <v>-</v>
      </c>
      <c r="O382" s="53">
        <f t="shared" si="17"/>
        <v>23.290000000000003</v>
      </c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>
      <c r="A383" s="1"/>
      <c r="B383" s="42">
        <v>377</v>
      </c>
      <c r="C383" s="43"/>
      <c r="D383" s="44"/>
      <c r="E383" s="45"/>
      <c r="F383" s="46"/>
      <c r="G383" s="46"/>
      <c r="H383" s="47" t="s">
        <v>97</v>
      </c>
      <c r="I383" s="48" t="str">
        <f>IF(Paramètres!E$9="Mises avec indice de confiance (/10)","?","-")</f>
        <v>-</v>
      </c>
      <c r="J383" s="49" t="str">
        <f>IF(H383="?","",IF(Paramètres!E$9="Mises fixes",IF(Paramètres!E$12="Normal",Paramètres!E$6*0.05,IF(Paramètres!E$12="Agressif",Paramètres!E$6*0.1,Paramètres!E$6*0.025)),IF(Paramètres!E$9="Mises proportionnelles",IF(Paramètres!E$12="Normal",O382*0.05,IF(Paramètres!E$12="Agressif",O382*0.1,O382*0.025)),IF(Paramètres!E$9="Mises avec indice de confiance (/10)",IF(Paramètres!E$12="Normal",I383/100*Paramètres!E$6,IF(Paramètres!E$12="Prudent",I383/200*Paramètres!E$6,I383/50*Paramètres!E$6)),IF(Paramètres!E$12="Normal",'Suivi des paris'!O382*0.05/('Suivi des paris'!H383-1),IF(Paramètres!E$12="Prudent",'Suivi des paris'!O382*0.025/('Suivi des paris'!H383-1),'Suivi des paris'!O382*0.1/('Suivi des paris'!H383-1)))))))</f>
        <v/>
      </c>
      <c r="K383" s="50"/>
      <c r="L383" s="51" t="str">
        <f t="shared" si="15"/>
        <v/>
      </c>
      <c r="M383" s="17"/>
      <c r="N383" s="52" t="str">
        <f t="shared" si="16"/>
        <v>-</v>
      </c>
      <c r="O383" s="53">
        <f t="shared" si="17"/>
        <v>23.290000000000003</v>
      </c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>
      <c r="A384" s="1"/>
      <c r="B384" s="42">
        <v>378</v>
      </c>
      <c r="C384" s="43"/>
      <c r="D384" s="44"/>
      <c r="E384" s="45"/>
      <c r="F384" s="46"/>
      <c r="G384" s="46"/>
      <c r="H384" s="47" t="s">
        <v>97</v>
      </c>
      <c r="I384" s="48" t="str">
        <f>IF(Paramètres!E$9="Mises avec indice de confiance (/10)","?","-")</f>
        <v>-</v>
      </c>
      <c r="J384" s="49" t="str">
        <f>IF(H384="?","",IF(Paramètres!E$9="Mises fixes",IF(Paramètres!E$12="Normal",Paramètres!E$6*0.05,IF(Paramètres!E$12="Agressif",Paramètres!E$6*0.1,Paramètres!E$6*0.025)),IF(Paramètres!E$9="Mises proportionnelles",IF(Paramètres!E$12="Normal",O383*0.05,IF(Paramètres!E$12="Agressif",O383*0.1,O383*0.025)),IF(Paramètres!E$9="Mises avec indice de confiance (/10)",IF(Paramètres!E$12="Normal",I384/100*Paramètres!E$6,IF(Paramètres!E$12="Prudent",I384/200*Paramètres!E$6,I384/50*Paramètres!E$6)),IF(Paramètres!E$12="Normal",'Suivi des paris'!O383*0.05/('Suivi des paris'!H384-1),IF(Paramètres!E$12="Prudent",'Suivi des paris'!O383*0.025/('Suivi des paris'!H384-1),'Suivi des paris'!O383*0.1/('Suivi des paris'!H384-1)))))))</f>
        <v/>
      </c>
      <c r="K384" s="50"/>
      <c r="L384" s="51" t="str">
        <f t="shared" si="15"/>
        <v/>
      </c>
      <c r="M384" s="17"/>
      <c r="N384" s="52" t="str">
        <f t="shared" si="16"/>
        <v>-</v>
      </c>
      <c r="O384" s="53">
        <f t="shared" si="17"/>
        <v>23.290000000000003</v>
      </c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>
      <c r="A385" s="1"/>
      <c r="B385" s="42">
        <v>379</v>
      </c>
      <c r="C385" s="43"/>
      <c r="D385" s="44"/>
      <c r="E385" s="45"/>
      <c r="F385" s="46"/>
      <c r="G385" s="46"/>
      <c r="H385" s="47" t="s">
        <v>97</v>
      </c>
      <c r="I385" s="48" t="str">
        <f>IF(Paramètres!E$9="Mises avec indice de confiance (/10)","?","-")</f>
        <v>-</v>
      </c>
      <c r="J385" s="49" t="str">
        <f>IF(H385="?","",IF(Paramètres!E$9="Mises fixes",IF(Paramètres!E$12="Normal",Paramètres!E$6*0.05,IF(Paramètres!E$12="Agressif",Paramètres!E$6*0.1,Paramètres!E$6*0.025)),IF(Paramètres!E$9="Mises proportionnelles",IF(Paramètres!E$12="Normal",O384*0.05,IF(Paramètres!E$12="Agressif",O384*0.1,O384*0.025)),IF(Paramètres!E$9="Mises avec indice de confiance (/10)",IF(Paramètres!E$12="Normal",I385/100*Paramètres!E$6,IF(Paramètres!E$12="Prudent",I385/200*Paramètres!E$6,I385/50*Paramètres!E$6)),IF(Paramètres!E$12="Normal",'Suivi des paris'!O384*0.05/('Suivi des paris'!H385-1),IF(Paramètres!E$12="Prudent",'Suivi des paris'!O384*0.025/('Suivi des paris'!H385-1),'Suivi des paris'!O384*0.1/('Suivi des paris'!H385-1)))))))</f>
        <v/>
      </c>
      <c r="K385" s="50"/>
      <c r="L385" s="51" t="str">
        <f t="shared" si="15"/>
        <v/>
      </c>
      <c r="M385" s="17"/>
      <c r="N385" s="52" t="str">
        <f t="shared" si="16"/>
        <v>-</v>
      </c>
      <c r="O385" s="53">
        <f t="shared" si="17"/>
        <v>23.290000000000003</v>
      </c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>
      <c r="A386" s="1"/>
      <c r="B386" s="42">
        <v>380</v>
      </c>
      <c r="C386" s="43"/>
      <c r="D386" s="44"/>
      <c r="E386" s="45"/>
      <c r="F386" s="46"/>
      <c r="G386" s="46"/>
      <c r="H386" s="47" t="s">
        <v>97</v>
      </c>
      <c r="I386" s="48" t="str">
        <f>IF(Paramètres!E$9="Mises avec indice de confiance (/10)","?","-")</f>
        <v>-</v>
      </c>
      <c r="J386" s="49" t="str">
        <f>IF(H386="?","",IF(Paramètres!E$9="Mises fixes",IF(Paramètres!E$12="Normal",Paramètres!E$6*0.05,IF(Paramètres!E$12="Agressif",Paramètres!E$6*0.1,Paramètres!E$6*0.025)),IF(Paramètres!E$9="Mises proportionnelles",IF(Paramètres!E$12="Normal",O385*0.05,IF(Paramètres!E$12="Agressif",O385*0.1,O385*0.025)),IF(Paramètres!E$9="Mises avec indice de confiance (/10)",IF(Paramètres!E$12="Normal",I386/100*Paramètres!E$6,IF(Paramètres!E$12="Prudent",I386/200*Paramètres!E$6,I386/50*Paramètres!E$6)),IF(Paramètres!E$12="Normal",'Suivi des paris'!O385*0.05/('Suivi des paris'!H386-1),IF(Paramètres!E$12="Prudent",'Suivi des paris'!O385*0.025/('Suivi des paris'!H386-1),'Suivi des paris'!O385*0.1/('Suivi des paris'!H386-1)))))))</f>
        <v/>
      </c>
      <c r="K386" s="50"/>
      <c r="L386" s="51" t="str">
        <f t="shared" si="15"/>
        <v/>
      </c>
      <c r="M386" s="17"/>
      <c r="N386" s="52" t="str">
        <f t="shared" si="16"/>
        <v>-</v>
      </c>
      <c r="O386" s="53">
        <f t="shared" si="17"/>
        <v>23.290000000000003</v>
      </c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>
      <c r="A387" s="1"/>
      <c r="B387" s="42">
        <v>381</v>
      </c>
      <c r="C387" s="43"/>
      <c r="D387" s="44"/>
      <c r="E387" s="45"/>
      <c r="F387" s="46"/>
      <c r="G387" s="46"/>
      <c r="H387" s="47" t="s">
        <v>97</v>
      </c>
      <c r="I387" s="48" t="str">
        <f>IF(Paramètres!E$9="Mises avec indice de confiance (/10)","?","-")</f>
        <v>-</v>
      </c>
      <c r="J387" s="49" t="str">
        <f>IF(H387="?","",IF(Paramètres!E$9="Mises fixes",IF(Paramètres!E$12="Normal",Paramètres!E$6*0.05,IF(Paramètres!E$12="Agressif",Paramètres!E$6*0.1,Paramètres!E$6*0.025)),IF(Paramètres!E$9="Mises proportionnelles",IF(Paramètres!E$12="Normal",O386*0.05,IF(Paramètres!E$12="Agressif",O386*0.1,O386*0.025)),IF(Paramètres!E$9="Mises avec indice de confiance (/10)",IF(Paramètres!E$12="Normal",I387/100*Paramètres!E$6,IF(Paramètres!E$12="Prudent",I387/200*Paramètres!E$6,I387/50*Paramètres!E$6)),IF(Paramètres!E$12="Normal",'Suivi des paris'!O386*0.05/('Suivi des paris'!H387-1),IF(Paramètres!E$12="Prudent",'Suivi des paris'!O386*0.025/('Suivi des paris'!H387-1),'Suivi des paris'!O386*0.1/('Suivi des paris'!H387-1)))))))</f>
        <v/>
      </c>
      <c r="K387" s="50"/>
      <c r="L387" s="51" t="str">
        <f t="shared" si="15"/>
        <v/>
      </c>
      <c r="M387" s="17"/>
      <c r="N387" s="52" t="str">
        <f t="shared" si="16"/>
        <v>-</v>
      </c>
      <c r="O387" s="53">
        <f t="shared" si="17"/>
        <v>23.290000000000003</v>
      </c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>
      <c r="A388" s="1"/>
      <c r="B388" s="42">
        <v>382</v>
      </c>
      <c r="C388" s="43"/>
      <c r="D388" s="44"/>
      <c r="E388" s="45"/>
      <c r="F388" s="46"/>
      <c r="G388" s="46"/>
      <c r="H388" s="47" t="s">
        <v>97</v>
      </c>
      <c r="I388" s="48" t="str">
        <f>IF(Paramètres!E$9="Mises avec indice de confiance (/10)","?","-")</f>
        <v>-</v>
      </c>
      <c r="J388" s="49" t="str">
        <f>IF(H388="?","",IF(Paramètres!E$9="Mises fixes",IF(Paramètres!E$12="Normal",Paramètres!E$6*0.05,IF(Paramètres!E$12="Agressif",Paramètres!E$6*0.1,Paramètres!E$6*0.025)),IF(Paramètres!E$9="Mises proportionnelles",IF(Paramètres!E$12="Normal",O387*0.05,IF(Paramètres!E$12="Agressif",O387*0.1,O387*0.025)),IF(Paramètres!E$9="Mises avec indice de confiance (/10)",IF(Paramètres!E$12="Normal",I388/100*Paramètres!E$6,IF(Paramètres!E$12="Prudent",I388/200*Paramètres!E$6,I388/50*Paramètres!E$6)),IF(Paramètres!E$12="Normal",'Suivi des paris'!O387*0.05/('Suivi des paris'!H388-1),IF(Paramètres!E$12="Prudent",'Suivi des paris'!O387*0.025/('Suivi des paris'!H388-1),'Suivi des paris'!O387*0.1/('Suivi des paris'!H388-1)))))))</f>
        <v/>
      </c>
      <c r="K388" s="50"/>
      <c r="L388" s="51" t="str">
        <f t="shared" si="15"/>
        <v/>
      </c>
      <c r="M388" s="17"/>
      <c r="N388" s="52" t="str">
        <f t="shared" si="16"/>
        <v>-</v>
      </c>
      <c r="O388" s="53">
        <f t="shared" si="17"/>
        <v>23.290000000000003</v>
      </c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>
      <c r="A389" s="1"/>
      <c r="B389" s="42">
        <v>383</v>
      </c>
      <c r="C389" s="43"/>
      <c r="D389" s="44"/>
      <c r="E389" s="45"/>
      <c r="F389" s="46"/>
      <c r="G389" s="46"/>
      <c r="H389" s="47" t="s">
        <v>97</v>
      </c>
      <c r="I389" s="48" t="str">
        <f>IF(Paramètres!E$9="Mises avec indice de confiance (/10)","?","-")</f>
        <v>-</v>
      </c>
      <c r="J389" s="49" t="str">
        <f>IF(H389="?","",IF(Paramètres!E$9="Mises fixes",IF(Paramètres!E$12="Normal",Paramètres!E$6*0.05,IF(Paramètres!E$12="Agressif",Paramètres!E$6*0.1,Paramètres!E$6*0.025)),IF(Paramètres!E$9="Mises proportionnelles",IF(Paramètres!E$12="Normal",O388*0.05,IF(Paramètres!E$12="Agressif",O388*0.1,O388*0.025)),IF(Paramètres!E$9="Mises avec indice de confiance (/10)",IF(Paramètres!E$12="Normal",I389/100*Paramètres!E$6,IF(Paramètres!E$12="Prudent",I389/200*Paramètres!E$6,I389/50*Paramètres!E$6)),IF(Paramètres!E$12="Normal",'Suivi des paris'!O388*0.05/('Suivi des paris'!H389-1),IF(Paramètres!E$12="Prudent",'Suivi des paris'!O388*0.025/('Suivi des paris'!H389-1),'Suivi des paris'!O388*0.1/('Suivi des paris'!H389-1)))))))</f>
        <v/>
      </c>
      <c r="K389" s="50"/>
      <c r="L389" s="51" t="str">
        <f t="shared" si="15"/>
        <v/>
      </c>
      <c r="M389" s="17"/>
      <c r="N389" s="52" t="str">
        <f t="shared" si="16"/>
        <v>-</v>
      </c>
      <c r="O389" s="53">
        <f t="shared" si="17"/>
        <v>23.290000000000003</v>
      </c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>
      <c r="A390" s="1"/>
      <c r="B390" s="42">
        <v>384</v>
      </c>
      <c r="C390" s="43"/>
      <c r="D390" s="44"/>
      <c r="E390" s="45"/>
      <c r="F390" s="46"/>
      <c r="G390" s="46"/>
      <c r="H390" s="47" t="s">
        <v>97</v>
      </c>
      <c r="I390" s="48" t="str">
        <f>IF(Paramètres!E$9="Mises avec indice de confiance (/10)","?","-")</f>
        <v>-</v>
      </c>
      <c r="J390" s="49" t="str">
        <f>IF(H390="?","",IF(Paramètres!E$9="Mises fixes",IF(Paramètres!E$12="Normal",Paramètres!E$6*0.05,IF(Paramètres!E$12="Agressif",Paramètres!E$6*0.1,Paramètres!E$6*0.025)),IF(Paramètres!E$9="Mises proportionnelles",IF(Paramètres!E$12="Normal",O389*0.05,IF(Paramètres!E$12="Agressif",O389*0.1,O389*0.025)),IF(Paramètres!E$9="Mises avec indice de confiance (/10)",IF(Paramètres!E$12="Normal",I390/100*Paramètres!E$6,IF(Paramètres!E$12="Prudent",I390/200*Paramètres!E$6,I390/50*Paramètres!E$6)),IF(Paramètres!E$12="Normal",'Suivi des paris'!O389*0.05/('Suivi des paris'!H390-1),IF(Paramètres!E$12="Prudent",'Suivi des paris'!O389*0.025/('Suivi des paris'!H390-1),'Suivi des paris'!O389*0.1/('Suivi des paris'!H390-1)))))))</f>
        <v/>
      </c>
      <c r="K390" s="50"/>
      <c r="L390" s="51" t="str">
        <f t="shared" si="15"/>
        <v/>
      </c>
      <c r="M390" s="17"/>
      <c r="N390" s="52" t="str">
        <f t="shared" si="16"/>
        <v>-</v>
      </c>
      <c r="O390" s="53">
        <f t="shared" si="17"/>
        <v>23.290000000000003</v>
      </c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>
      <c r="A391" s="1"/>
      <c r="B391" s="42">
        <v>385</v>
      </c>
      <c r="C391" s="43"/>
      <c r="D391" s="44"/>
      <c r="E391" s="45"/>
      <c r="F391" s="46"/>
      <c r="G391" s="46"/>
      <c r="H391" s="47" t="s">
        <v>97</v>
      </c>
      <c r="I391" s="48" t="str">
        <f>IF(Paramètres!E$9="Mises avec indice de confiance (/10)","?","-")</f>
        <v>-</v>
      </c>
      <c r="J391" s="49" t="str">
        <f>IF(H391="?","",IF(Paramètres!E$9="Mises fixes",IF(Paramètres!E$12="Normal",Paramètres!E$6*0.05,IF(Paramètres!E$12="Agressif",Paramètres!E$6*0.1,Paramètres!E$6*0.025)),IF(Paramètres!E$9="Mises proportionnelles",IF(Paramètres!E$12="Normal",O390*0.05,IF(Paramètres!E$12="Agressif",O390*0.1,O390*0.025)),IF(Paramètres!E$9="Mises avec indice de confiance (/10)",IF(Paramètres!E$12="Normal",I391/100*Paramètres!E$6,IF(Paramètres!E$12="Prudent",I391/200*Paramètres!E$6,I391/50*Paramètres!E$6)),IF(Paramètres!E$12="Normal",'Suivi des paris'!O390*0.05/('Suivi des paris'!H391-1),IF(Paramètres!E$12="Prudent",'Suivi des paris'!O390*0.025/('Suivi des paris'!H391-1),'Suivi des paris'!O390*0.1/('Suivi des paris'!H391-1)))))))</f>
        <v/>
      </c>
      <c r="K391" s="50"/>
      <c r="L391" s="51" t="str">
        <f t="shared" ref="L391:L454" si="18">IF(K391&gt;0,IF(M391="",K391,""),"")</f>
        <v/>
      </c>
      <c r="M391" s="17"/>
      <c r="N391" s="52" t="str">
        <f t="shared" ref="N391:N454" si="19">IF(H391="?","-",IF(M391="Gagné",K391*H391-K391,IF(M391="Perdu",-K391,0)))</f>
        <v>-</v>
      </c>
      <c r="O391" s="53">
        <f t="shared" ref="O391:O454" si="20">IF(N391="-",O390,O390+N391)</f>
        <v>23.290000000000003</v>
      </c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>
      <c r="A392" s="1"/>
      <c r="B392" s="42">
        <v>386</v>
      </c>
      <c r="C392" s="43"/>
      <c r="D392" s="44"/>
      <c r="E392" s="45"/>
      <c r="F392" s="46"/>
      <c r="G392" s="46"/>
      <c r="H392" s="47" t="s">
        <v>97</v>
      </c>
      <c r="I392" s="48" t="str">
        <f>IF(Paramètres!E$9="Mises avec indice de confiance (/10)","?","-")</f>
        <v>-</v>
      </c>
      <c r="J392" s="49" t="str">
        <f>IF(H392="?","",IF(Paramètres!E$9="Mises fixes",IF(Paramètres!E$12="Normal",Paramètres!E$6*0.05,IF(Paramètres!E$12="Agressif",Paramètres!E$6*0.1,Paramètres!E$6*0.025)),IF(Paramètres!E$9="Mises proportionnelles",IF(Paramètres!E$12="Normal",O391*0.05,IF(Paramètres!E$12="Agressif",O391*0.1,O391*0.025)),IF(Paramètres!E$9="Mises avec indice de confiance (/10)",IF(Paramètres!E$12="Normal",I392/100*Paramètres!E$6,IF(Paramètres!E$12="Prudent",I392/200*Paramètres!E$6,I392/50*Paramètres!E$6)),IF(Paramètres!E$12="Normal",'Suivi des paris'!O391*0.05/('Suivi des paris'!H392-1),IF(Paramètres!E$12="Prudent",'Suivi des paris'!O391*0.025/('Suivi des paris'!H392-1),'Suivi des paris'!O391*0.1/('Suivi des paris'!H392-1)))))))</f>
        <v/>
      </c>
      <c r="K392" s="50"/>
      <c r="L392" s="51" t="str">
        <f t="shared" si="18"/>
        <v/>
      </c>
      <c r="M392" s="17"/>
      <c r="N392" s="52" t="str">
        <f t="shared" si="19"/>
        <v>-</v>
      </c>
      <c r="O392" s="53">
        <f t="shared" si="20"/>
        <v>23.290000000000003</v>
      </c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>
      <c r="A393" s="1"/>
      <c r="B393" s="42">
        <v>387</v>
      </c>
      <c r="C393" s="43"/>
      <c r="D393" s="44"/>
      <c r="E393" s="45"/>
      <c r="F393" s="46"/>
      <c r="G393" s="46"/>
      <c r="H393" s="47" t="s">
        <v>97</v>
      </c>
      <c r="I393" s="48" t="str">
        <f>IF(Paramètres!E$9="Mises avec indice de confiance (/10)","?","-")</f>
        <v>-</v>
      </c>
      <c r="J393" s="49" t="str">
        <f>IF(H393="?","",IF(Paramètres!E$9="Mises fixes",IF(Paramètres!E$12="Normal",Paramètres!E$6*0.05,IF(Paramètres!E$12="Agressif",Paramètres!E$6*0.1,Paramètres!E$6*0.025)),IF(Paramètres!E$9="Mises proportionnelles",IF(Paramètres!E$12="Normal",O392*0.05,IF(Paramètres!E$12="Agressif",O392*0.1,O392*0.025)),IF(Paramètres!E$9="Mises avec indice de confiance (/10)",IF(Paramètres!E$12="Normal",I393/100*Paramètres!E$6,IF(Paramètres!E$12="Prudent",I393/200*Paramètres!E$6,I393/50*Paramètres!E$6)),IF(Paramètres!E$12="Normal",'Suivi des paris'!O392*0.05/('Suivi des paris'!H393-1),IF(Paramètres!E$12="Prudent",'Suivi des paris'!O392*0.025/('Suivi des paris'!H393-1),'Suivi des paris'!O392*0.1/('Suivi des paris'!H393-1)))))))</f>
        <v/>
      </c>
      <c r="K393" s="50"/>
      <c r="L393" s="51" t="str">
        <f t="shared" si="18"/>
        <v/>
      </c>
      <c r="M393" s="17"/>
      <c r="N393" s="52" t="str">
        <f t="shared" si="19"/>
        <v>-</v>
      </c>
      <c r="O393" s="53">
        <f t="shared" si="20"/>
        <v>23.290000000000003</v>
      </c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>
      <c r="A394" s="1"/>
      <c r="B394" s="42">
        <v>388</v>
      </c>
      <c r="C394" s="43"/>
      <c r="D394" s="44"/>
      <c r="E394" s="45"/>
      <c r="F394" s="46"/>
      <c r="G394" s="46"/>
      <c r="H394" s="47" t="s">
        <v>97</v>
      </c>
      <c r="I394" s="48" t="str">
        <f>IF(Paramètres!E$9="Mises avec indice de confiance (/10)","?","-")</f>
        <v>-</v>
      </c>
      <c r="J394" s="49" t="str">
        <f>IF(H394="?","",IF(Paramètres!E$9="Mises fixes",IF(Paramètres!E$12="Normal",Paramètres!E$6*0.05,IF(Paramètres!E$12="Agressif",Paramètres!E$6*0.1,Paramètres!E$6*0.025)),IF(Paramètres!E$9="Mises proportionnelles",IF(Paramètres!E$12="Normal",O393*0.05,IF(Paramètres!E$12="Agressif",O393*0.1,O393*0.025)),IF(Paramètres!E$9="Mises avec indice de confiance (/10)",IF(Paramètres!E$12="Normal",I394/100*Paramètres!E$6,IF(Paramètres!E$12="Prudent",I394/200*Paramètres!E$6,I394/50*Paramètres!E$6)),IF(Paramètres!E$12="Normal",'Suivi des paris'!O393*0.05/('Suivi des paris'!H394-1),IF(Paramètres!E$12="Prudent",'Suivi des paris'!O393*0.025/('Suivi des paris'!H394-1),'Suivi des paris'!O393*0.1/('Suivi des paris'!H394-1)))))))</f>
        <v/>
      </c>
      <c r="K394" s="50"/>
      <c r="L394" s="51" t="str">
        <f t="shared" si="18"/>
        <v/>
      </c>
      <c r="M394" s="17"/>
      <c r="N394" s="52" t="str">
        <f t="shared" si="19"/>
        <v>-</v>
      </c>
      <c r="O394" s="53">
        <f t="shared" si="20"/>
        <v>23.290000000000003</v>
      </c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>
      <c r="A395" s="1"/>
      <c r="B395" s="42">
        <v>389</v>
      </c>
      <c r="C395" s="43"/>
      <c r="D395" s="44"/>
      <c r="E395" s="45"/>
      <c r="F395" s="46"/>
      <c r="G395" s="46"/>
      <c r="H395" s="47" t="s">
        <v>97</v>
      </c>
      <c r="I395" s="48" t="str">
        <f>IF(Paramètres!E$9="Mises avec indice de confiance (/10)","?","-")</f>
        <v>-</v>
      </c>
      <c r="J395" s="49" t="str">
        <f>IF(H395="?","",IF(Paramètres!E$9="Mises fixes",IF(Paramètres!E$12="Normal",Paramètres!E$6*0.05,IF(Paramètres!E$12="Agressif",Paramètres!E$6*0.1,Paramètres!E$6*0.025)),IF(Paramètres!E$9="Mises proportionnelles",IF(Paramètres!E$12="Normal",O394*0.05,IF(Paramètres!E$12="Agressif",O394*0.1,O394*0.025)),IF(Paramètres!E$9="Mises avec indice de confiance (/10)",IF(Paramètres!E$12="Normal",I395/100*Paramètres!E$6,IF(Paramètres!E$12="Prudent",I395/200*Paramètres!E$6,I395/50*Paramètres!E$6)),IF(Paramètres!E$12="Normal",'Suivi des paris'!O394*0.05/('Suivi des paris'!H395-1),IF(Paramètres!E$12="Prudent",'Suivi des paris'!O394*0.025/('Suivi des paris'!H395-1),'Suivi des paris'!O394*0.1/('Suivi des paris'!H395-1)))))))</f>
        <v/>
      </c>
      <c r="K395" s="50"/>
      <c r="L395" s="51" t="str">
        <f t="shared" si="18"/>
        <v/>
      </c>
      <c r="M395" s="17"/>
      <c r="N395" s="52" t="str">
        <f t="shared" si="19"/>
        <v>-</v>
      </c>
      <c r="O395" s="53">
        <f t="shared" si="20"/>
        <v>23.290000000000003</v>
      </c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>
      <c r="A396" s="1"/>
      <c r="B396" s="42">
        <v>390</v>
      </c>
      <c r="C396" s="43"/>
      <c r="D396" s="44"/>
      <c r="E396" s="45"/>
      <c r="F396" s="46"/>
      <c r="G396" s="46"/>
      <c r="H396" s="47" t="s">
        <v>97</v>
      </c>
      <c r="I396" s="48" t="str">
        <f>IF(Paramètres!E$9="Mises avec indice de confiance (/10)","?","-")</f>
        <v>-</v>
      </c>
      <c r="J396" s="49" t="str">
        <f>IF(H396="?","",IF(Paramètres!E$9="Mises fixes",IF(Paramètres!E$12="Normal",Paramètres!E$6*0.05,IF(Paramètres!E$12="Agressif",Paramètres!E$6*0.1,Paramètres!E$6*0.025)),IF(Paramètres!E$9="Mises proportionnelles",IF(Paramètres!E$12="Normal",O395*0.05,IF(Paramètres!E$12="Agressif",O395*0.1,O395*0.025)),IF(Paramètres!E$9="Mises avec indice de confiance (/10)",IF(Paramètres!E$12="Normal",I396/100*Paramètres!E$6,IF(Paramètres!E$12="Prudent",I396/200*Paramètres!E$6,I396/50*Paramètres!E$6)),IF(Paramètres!E$12="Normal",'Suivi des paris'!O395*0.05/('Suivi des paris'!H396-1),IF(Paramètres!E$12="Prudent",'Suivi des paris'!O395*0.025/('Suivi des paris'!H396-1),'Suivi des paris'!O395*0.1/('Suivi des paris'!H396-1)))))))</f>
        <v/>
      </c>
      <c r="K396" s="50"/>
      <c r="L396" s="51" t="str">
        <f t="shared" si="18"/>
        <v/>
      </c>
      <c r="M396" s="17"/>
      <c r="N396" s="52" t="str">
        <f t="shared" si="19"/>
        <v>-</v>
      </c>
      <c r="O396" s="53">
        <f t="shared" si="20"/>
        <v>23.290000000000003</v>
      </c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>
      <c r="A397" s="1"/>
      <c r="B397" s="42">
        <v>391</v>
      </c>
      <c r="C397" s="43"/>
      <c r="D397" s="44"/>
      <c r="E397" s="45"/>
      <c r="F397" s="46"/>
      <c r="G397" s="46"/>
      <c r="H397" s="47" t="s">
        <v>97</v>
      </c>
      <c r="I397" s="48" t="str">
        <f>IF(Paramètres!E$9="Mises avec indice de confiance (/10)","?","-")</f>
        <v>-</v>
      </c>
      <c r="J397" s="49" t="str">
        <f>IF(H397="?","",IF(Paramètres!E$9="Mises fixes",IF(Paramètres!E$12="Normal",Paramètres!E$6*0.05,IF(Paramètres!E$12="Agressif",Paramètres!E$6*0.1,Paramètres!E$6*0.025)),IF(Paramètres!E$9="Mises proportionnelles",IF(Paramètres!E$12="Normal",O396*0.05,IF(Paramètres!E$12="Agressif",O396*0.1,O396*0.025)),IF(Paramètres!E$9="Mises avec indice de confiance (/10)",IF(Paramètres!E$12="Normal",I397/100*Paramètres!E$6,IF(Paramètres!E$12="Prudent",I397/200*Paramètres!E$6,I397/50*Paramètres!E$6)),IF(Paramètres!E$12="Normal",'Suivi des paris'!O396*0.05/('Suivi des paris'!H397-1),IF(Paramètres!E$12="Prudent",'Suivi des paris'!O396*0.025/('Suivi des paris'!H397-1),'Suivi des paris'!O396*0.1/('Suivi des paris'!H397-1)))))))</f>
        <v/>
      </c>
      <c r="K397" s="50"/>
      <c r="L397" s="51" t="str">
        <f t="shared" si="18"/>
        <v/>
      </c>
      <c r="M397" s="17"/>
      <c r="N397" s="52" t="str">
        <f t="shared" si="19"/>
        <v>-</v>
      </c>
      <c r="O397" s="53">
        <f t="shared" si="20"/>
        <v>23.290000000000003</v>
      </c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>
      <c r="A398" s="1"/>
      <c r="B398" s="42">
        <v>392</v>
      </c>
      <c r="C398" s="43"/>
      <c r="D398" s="44"/>
      <c r="E398" s="45"/>
      <c r="F398" s="46"/>
      <c r="G398" s="46"/>
      <c r="H398" s="47" t="s">
        <v>97</v>
      </c>
      <c r="I398" s="48" t="str">
        <f>IF(Paramètres!E$9="Mises avec indice de confiance (/10)","?","-")</f>
        <v>-</v>
      </c>
      <c r="J398" s="49" t="str">
        <f>IF(H398="?","",IF(Paramètres!E$9="Mises fixes",IF(Paramètres!E$12="Normal",Paramètres!E$6*0.05,IF(Paramètres!E$12="Agressif",Paramètres!E$6*0.1,Paramètres!E$6*0.025)),IF(Paramètres!E$9="Mises proportionnelles",IF(Paramètres!E$12="Normal",O397*0.05,IF(Paramètres!E$12="Agressif",O397*0.1,O397*0.025)),IF(Paramètres!E$9="Mises avec indice de confiance (/10)",IF(Paramètres!E$12="Normal",I398/100*Paramètres!E$6,IF(Paramètres!E$12="Prudent",I398/200*Paramètres!E$6,I398/50*Paramètres!E$6)),IF(Paramètres!E$12="Normal",'Suivi des paris'!O397*0.05/('Suivi des paris'!H398-1),IF(Paramètres!E$12="Prudent",'Suivi des paris'!O397*0.025/('Suivi des paris'!H398-1),'Suivi des paris'!O397*0.1/('Suivi des paris'!H398-1)))))))</f>
        <v/>
      </c>
      <c r="K398" s="50"/>
      <c r="L398" s="51" t="str">
        <f t="shared" si="18"/>
        <v/>
      </c>
      <c r="M398" s="17"/>
      <c r="N398" s="52" t="str">
        <f t="shared" si="19"/>
        <v>-</v>
      </c>
      <c r="O398" s="53">
        <f t="shared" si="20"/>
        <v>23.290000000000003</v>
      </c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>
      <c r="A399" s="1"/>
      <c r="B399" s="42">
        <v>393</v>
      </c>
      <c r="C399" s="43"/>
      <c r="D399" s="44"/>
      <c r="E399" s="45"/>
      <c r="F399" s="46"/>
      <c r="G399" s="46"/>
      <c r="H399" s="47" t="s">
        <v>97</v>
      </c>
      <c r="I399" s="48" t="str">
        <f>IF(Paramètres!E$9="Mises avec indice de confiance (/10)","?","-")</f>
        <v>-</v>
      </c>
      <c r="J399" s="49" t="str">
        <f>IF(H399="?","",IF(Paramètres!E$9="Mises fixes",IF(Paramètres!E$12="Normal",Paramètres!E$6*0.05,IF(Paramètres!E$12="Agressif",Paramètres!E$6*0.1,Paramètres!E$6*0.025)),IF(Paramètres!E$9="Mises proportionnelles",IF(Paramètres!E$12="Normal",O398*0.05,IF(Paramètres!E$12="Agressif",O398*0.1,O398*0.025)),IF(Paramètres!E$9="Mises avec indice de confiance (/10)",IF(Paramètres!E$12="Normal",I399/100*Paramètres!E$6,IF(Paramètres!E$12="Prudent",I399/200*Paramètres!E$6,I399/50*Paramètres!E$6)),IF(Paramètres!E$12="Normal",'Suivi des paris'!O398*0.05/('Suivi des paris'!H399-1),IF(Paramètres!E$12="Prudent",'Suivi des paris'!O398*0.025/('Suivi des paris'!H399-1),'Suivi des paris'!O398*0.1/('Suivi des paris'!H399-1)))))))</f>
        <v/>
      </c>
      <c r="K399" s="50"/>
      <c r="L399" s="51" t="str">
        <f t="shared" si="18"/>
        <v/>
      </c>
      <c r="M399" s="17"/>
      <c r="N399" s="52" t="str">
        <f t="shared" si="19"/>
        <v>-</v>
      </c>
      <c r="O399" s="53">
        <f t="shared" si="20"/>
        <v>23.290000000000003</v>
      </c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>
      <c r="A400" s="1"/>
      <c r="B400" s="42">
        <v>394</v>
      </c>
      <c r="C400" s="43"/>
      <c r="D400" s="44"/>
      <c r="E400" s="45"/>
      <c r="F400" s="46"/>
      <c r="G400" s="46"/>
      <c r="H400" s="47" t="s">
        <v>97</v>
      </c>
      <c r="I400" s="48" t="str">
        <f>IF(Paramètres!E$9="Mises avec indice de confiance (/10)","?","-")</f>
        <v>-</v>
      </c>
      <c r="J400" s="49" t="str">
        <f>IF(H400="?","",IF(Paramètres!E$9="Mises fixes",IF(Paramètres!E$12="Normal",Paramètres!E$6*0.05,IF(Paramètres!E$12="Agressif",Paramètres!E$6*0.1,Paramètres!E$6*0.025)),IF(Paramètres!E$9="Mises proportionnelles",IF(Paramètres!E$12="Normal",O399*0.05,IF(Paramètres!E$12="Agressif",O399*0.1,O399*0.025)),IF(Paramètres!E$9="Mises avec indice de confiance (/10)",IF(Paramètres!E$12="Normal",I400/100*Paramètres!E$6,IF(Paramètres!E$12="Prudent",I400/200*Paramètres!E$6,I400/50*Paramètres!E$6)),IF(Paramètres!E$12="Normal",'Suivi des paris'!O399*0.05/('Suivi des paris'!H400-1),IF(Paramètres!E$12="Prudent",'Suivi des paris'!O399*0.025/('Suivi des paris'!H400-1),'Suivi des paris'!O399*0.1/('Suivi des paris'!H400-1)))))))</f>
        <v/>
      </c>
      <c r="K400" s="50"/>
      <c r="L400" s="51" t="str">
        <f t="shared" si="18"/>
        <v/>
      </c>
      <c r="M400" s="17"/>
      <c r="N400" s="52" t="str">
        <f t="shared" si="19"/>
        <v>-</v>
      </c>
      <c r="O400" s="53">
        <f t="shared" si="20"/>
        <v>23.290000000000003</v>
      </c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>
      <c r="A401" s="1"/>
      <c r="B401" s="42">
        <v>395</v>
      </c>
      <c r="C401" s="43"/>
      <c r="D401" s="44"/>
      <c r="E401" s="45"/>
      <c r="F401" s="46"/>
      <c r="G401" s="46"/>
      <c r="H401" s="47" t="s">
        <v>97</v>
      </c>
      <c r="I401" s="48" t="str">
        <f>IF(Paramètres!E$9="Mises avec indice de confiance (/10)","?","-")</f>
        <v>-</v>
      </c>
      <c r="J401" s="49" t="str">
        <f>IF(H401="?","",IF(Paramètres!E$9="Mises fixes",IF(Paramètres!E$12="Normal",Paramètres!E$6*0.05,IF(Paramètres!E$12="Agressif",Paramètres!E$6*0.1,Paramètres!E$6*0.025)),IF(Paramètres!E$9="Mises proportionnelles",IF(Paramètres!E$12="Normal",O400*0.05,IF(Paramètres!E$12="Agressif",O400*0.1,O400*0.025)),IF(Paramètres!E$9="Mises avec indice de confiance (/10)",IF(Paramètres!E$12="Normal",I401/100*Paramètres!E$6,IF(Paramètres!E$12="Prudent",I401/200*Paramètres!E$6,I401/50*Paramètres!E$6)),IF(Paramètres!E$12="Normal",'Suivi des paris'!O400*0.05/('Suivi des paris'!H401-1),IF(Paramètres!E$12="Prudent",'Suivi des paris'!O400*0.025/('Suivi des paris'!H401-1),'Suivi des paris'!O400*0.1/('Suivi des paris'!H401-1)))))))</f>
        <v/>
      </c>
      <c r="K401" s="50"/>
      <c r="L401" s="51" t="str">
        <f t="shared" si="18"/>
        <v/>
      </c>
      <c r="M401" s="17"/>
      <c r="N401" s="52" t="str">
        <f t="shared" si="19"/>
        <v>-</v>
      </c>
      <c r="O401" s="53">
        <f t="shared" si="20"/>
        <v>23.290000000000003</v>
      </c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>
      <c r="A402" s="1"/>
      <c r="B402" s="42">
        <v>396</v>
      </c>
      <c r="C402" s="43"/>
      <c r="D402" s="44"/>
      <c r="E402" s="45"/>
      <c r="F402" s="46"/>
      <c r="G402" s="46"/>
      <c r="H402" s="47" t="s">
        <v>97</v>
      </c>
      <c r="I402" s="48" t="str">
        <f>IF(Paramètres!E$9="Mises avec indice de confiance (/10)","?","-")</f>
        <v>-</v>
      </c>
      <c r="J402" s="49" t="str">
        <f>IF(H402="?","",IF(Paramètres!E$9="Mises fixes",IF(Paramètres!E$12="Normal",Paramètres!E$6*0.05,IF(Paramètres!E$12="Agressif",Paramètres!E$6*0.1,Paramètres!E$6*0.025)),IF(Paramètres!E$9="Mises proportionnelles",IF(Paramètres!E$12="Normal",O401*0.05,IF(Paramètres!E$12="Agressif",O401*0.1,O401*0.025)),IF(Paramètres!E$9="Mises avec indice de confiance (/10)",IF(Paramètres!E$12="Normal",I402/100*Paramètres!E$6,IF(Paramètres!E$12="Prudent",I402/200*Paramètres!E$6,I402/50*Paramètres!E$6)),IF(Paramètres!E$12="Normal",'Suivi des paris'!O401*0.05/('Suivi des paris'!H402-1),IF(Paramètres!E$12="Prudent",'Suivi des paris'!O401*0.025/('Suivi des paris'!H402-1),'Suivi des paris'!O401*0.1/('Suivi des paris'!H402-1)))))))</f>
        <v/>
      </c>
      <c r="K402" s="50"/>
      <c r="L402" s="51" t="str">
        <f t="shared" si="18"/>
        <v/>
      </c>
      <c r="M402" s="17"/>
      <c r="N402" s="52" t="str">
        <f t="shared" si="19"/>
        <v>-</v>
      </c>
      <c r="O402" s="53">
        <f t="shared" si="20"/>
        <v>23.290000000000003</v>
      </c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>
      <c r="A403" s="1"/>
      <c r="B403" s="42">
        <v>397</v>
      </c>
      <c r="C403" s="43"/>
      <c r="D403" s="44"/>
      <c r="E403" s="45"/>
      <c r="F403" s="46"/>
      <c r="G403" s="46"/>
      <c r="H403" s="47" t="s">
        <v>97</v>
      </c>
      <c r="I403" s="48" t="str">
        <f>IF(Paramètres!E$9="Mises avec indice de confiance (/10)","?","-")</f>
        <v>-</v>
      </c>
      <c r="J403" s="49" t="str">
        <f>IF(H403="?","",IF(Paramètres!E$9="Mises fixes",IF(Paramètres!E$12="Normal",Paramètres!E$6*0.05,IF(Paramètres!E$12="Agressif",Paramètres!E$6*0.1,Paramètres!E$6*0.025)),IF(Paramètres!E$9="Mises proportionnelles",IF(Paramètres!E$12="Normal",O402*0.05,IF(Paramètres!E$12="Agressif",O402*0.1,O402*0.025)),IF(Paramètres!E$9="Mises avec indice de confiance (/10)",IF(Paramètres!E$12="Normal",I403/100*Paramètres!E$6,IF(Paramètres!E$12="Prudent",I403/200*Paramètres!E$6,I403/50*Paramètres!E$6)),IF(Paramètres!E$12="Normal",'Suivi des paris'!O402*0.05/('Suivi des paris'!H403-1),IF(Paramètres!E$12="Prudent",'Suivi des paris'!O402*0.025/('Suivi des paris'!H403-1),'Suivi des paris'!O402*0.1/('Suivi des paris'!H403-1)))))))</f>
        <v/>
      </c>
      <c r="K403" s="50"/>
      <c r="L403" s="51" t="str">
        <f t="shared" si="18"/>
        <v/>
      </c>
      <c r="M403" s="17"/>
      <c r="N403" s="52" t="str">
        <f t="shared" si="19"/>
        <v>-</v>
      </c>
      <c r="O403" s="53">
        <f t="shared" si="20"/>
        <v>23.290000000000003</v>
      </c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>
      <c r="A404" s="1"/>
      <c r="B404" s="42">
        <v>398</v>
      </c>
      <c r="C404" s="43"/>
      <c r="D404" s="44"/>
      <c r="E404" s="45"/>
      <c r="F404" s="46"/>
      <c r="G404" s="46"/>
      <c r="H404" s="47" t="s">
        <v>97</v>
      </c>
      <c r="I404" s="48" t="str">
        <f>IF(Paramètres!E$9="Mises avec indice de confiance (/10)","?","-")</f>
        <v>-</v>
      </c>
      <c r="J404" s="49" t="str">
        <f>IF(H404="?","",IF(Paramètres!E$9="Mises fixes",IF(Paramètres!E$12="Normal",Paramètres!E$6*0.05,IF(Paramètres!E$12="Agressif",Paramètres!E$6*0.1,Paramètres!E$6*0.025)),IF(Paramètres!E$9="Mises proportionnelles",IF(Paramètres!E$12="Normal",O403*0.05,IF(Paramètres!E$12="Agressif",O403*0.1,O403*0.025)),IF(Paramètres!E$9="Mises avec indice de confiance (/10)",IF(Paramètres!E$12="Normal",I404/100*Paramètres!E$6,IF(Paramètres!E$12="Prudent",I404/200*Paramètres!E$6,I404/50*Paramètres!E$6)),IF(Paramètres!E$12="Normal",'Suivi des paris'!O403*0.05/('Suivi des paris'!H404-1),IF(Paramètres!E$12="Prudent",'Suivi des paris'!O403*0.025/('Suivi des paris'!H404-1),'Suivi des paris'!O403*0.1/('Suivi des paris'!H404-1)))))))</f>
        <v/>
      </c>
      <c r="K404" s="50"/>
      <c r="L404" s="51" t="str">
        <f t="shared" si="18"/>
        <v/>
      </c>
      <c r="M404" s="17"/>
      <c r="N404" s="52" t="str">
        <f t="shared" si="19"/>
        <v>-</v>
      </c>
      <c r="O404" s="53">
        <f t="shared" si="20"/>
        <v>23.290000000000003</v>
      </c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>
      <c r="A405" s="1"/>
      <c r="B405" s="42">
        <v>399</v>
      </c>
      <c r="C405" s="43"/>
      <c r="D405" s="44"/>
      <c r="E405" s="45"/>
      <c r="F405" s="46"/>
      <c r="G405" s="46"/>
      <c r="H405" s="47" t="s">
        <v>97</v>
      </c>
      <c r="I405" s="48" t="str">
        <f>IF(Paramètres!E$9="Mises avec indice de confiance (/10)","?","-")</f>
        <v>-</v>
      </c>
      <c r="J405" s="49" t="str">
        <f>IF(H405="?","",IF(Paramètres!E$9="Mises fixes",IF(Paramètres!E$12="Normal",Paramètres!E$6*0.05,IF(Paramètres!E$12="Agressif",Paramètres!E$6*0.1,Paramètres!E$6*0.025)),IF(Paramètres!E$9="Mises proportionnelles",IF(Paramètres!E$12="Normal",O404*0.05,IF(Paramètres!E$12="Agressif",O404*0.1,O404*0.025)),IF(Paramètres!E$9="Mises avec indice de confiance (/10)",IF(Paramètres!E$12="Normal",I405/100*Paramètres!E$6,IF(Paramètres!E$12="Prudent",I405/200*Paramètres!E$6,I405/50*Paramètres!E$6)),IF(Paramètres!E$12="Normal",'Suivi des paris'!O404*0.05/('Suivi des paris'!H405-1),IF(Paramètres!E$12="Prudent",'Suivi des paris'!O404*0.025/('Suivi des paris'!H405-1),'Suivi des paris'!O404*0.1/('Suivi des paris'!H405-1)))))))</f>
        <v/>
      </c>
      <c r="K405" s="50"/>
      <c r="L405" s="51" t="str">
        <f t="shared" si="18"/>
        <v/>
      </c>
      <c r="M405" s="17"/>
      <c r="N405" s="52" t="str">
        <f t="shared" si="19"/>
        <v>-</v>
      </c>
      <c r="O405" s="53">
        <f t="shared" si="20"/>
        <v>23.290000000000003</v>
      </c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>
      <c r="A406" s="1"/>
      <c r="B406" s="42">
        <v>400</v>
      </c>
      <c r="C406" s="43"/>
      <c r="D406" s="44"/>
      <c r="E406" s="45"/>
      <c r="F406" s="46"/>
      <c r="G406" s="46"/>
      <c r="H406" s="47" t="s">
        <v>97</v>
      </c>
      <c r="I406" s="48" t="str">
        <f>IF(Paramètres!E$9="Mises avec indice de confiance (/10)","?","-")</f>
        <v>-</v>
      </c>
      <c r="J406" s="49" t="str">
        <f>IF(H406="?","",IF(Paramètres!E$9="Mises fixes",IF(Paramètres!E$12="Normal",Paramètres!E$6*0.05,IF(Paramètres!E$12="Agressif",Paramètres!E$6*0.1,Paramètres!E$6*0.025)),IF(Paramètres!E$9="Mises proportionnelles",IF(Paramètres!E$12="Normal",O405*0.05,IF(Paramètres!E$12="Agressif",O405*0.1,O405*0.025)),IF(Paramètres!E$9="Mises avec indice de confiance (/10)",IF(Paramètres!E$12="Normal",I406/100*Paramètres!E$6,IF(Paramètres!E$12="Prudent",I406/200*Paramètres!E$6,I406/50*Paramètres!E$6)),IF(Paramètres!E$12="Normal",'Suivi des paris'!O405*0.05/('Suivi des paris'!H406-1),IF(Paramètres!E$12="Prudent",'Suivi des paris'!O405*0.025/('Suivi des paris'!H406-1),'Suivi des paris'!O405*0.1/('Suivi des paris'!H406-1)))))))</f>
        <v/>
      </c>
      <c r="K406" s="50"/>
      <c r="L406" s="51" t="str">
        <f t="shared" si="18"/>
        <v/>
      </c>
      <c r="M406" s="17"/>
      <c r="N406" s="52" t="str">
        <f t="shared" si="19"/>
        <v>-</v>
      </c>
      <c r="O406" s="53">
        <f t="shared" si="20"/>
        <v>23.290000000000003</v>
      </c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>
      <c r="A407" s="1"/>
      <c r="B407" s="42">
        <v>401</v>
      </c>
      <c r="C407" s="43"/>
      <c r="D407" s="44"/>
      <c r="E407" s="45"/>
      <c r="F407" s="46"/>
      <c r="G407" s="46"/>
      <c r="H407" s="47" t="s">
        <v>97</v>
      </c>
      <c r="I407" s="48" t="str">
        <f>IF(Paramètres!E$9="Mises avec indice de confiance (/10)","?","-")</f>
        <v>-</v>
      </c>
      <c r="J407" s="49" t="str">
        <f>IF(H407="?","",IF(Paramètres!E$9="Mises fixes",IF(Paramètres!E$12="Normal",Paramètres!E$6*0.05,IF(Paramètres!E$12="Agressif",Paramètres!E$6*0.1,Paramètres!E$6*0.025)),IF(Paramètres!E$9="Mises proportionnelles",IF(Paramètres!E$12="Normal",O406*0.05,IF(Paramètres!E$12="Agressif",O406*0.1,O406*0.025)),IF(Paramètres!E$9="Mises avec indice de confiance (/10)",IF(Paramètres!E$12="Normal",I407/100*Paramètres!E$6,IF(Paramètres!E$12="Prudent",I407/200*Paramètres!E$6,I407/50*Paramètres!E$6)),IF(Paramètres!E$12="Normal",'Suivi des paris'!O406*0.05/('Suivi des paris'!H407-1),IF(Paramètres!E$12="Prudent",'Suivi des paris'!O406*0.025/('Suivi des paris'!H407-1),'Suivi des paris'!O406*0.1/('Suivi des paris'!H407-1)))))))</f>
        <v/>
      </c>
      <c r="K407" s="50"/>
      <c r="L407" s="51" t="str">
        <f t="shared" si="18"/>
        <v/>
      </c>
      <c r="M407" s="17"/>
      <c r="N407" s="52" t="str">
        <f t="shared" si="19"/>
        <v>-</v>
      </c>
      <c r="O407" s="53">
        <f t="shared" si="20"/>
        <v>23.290000000000003</v>
      </c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>
      <c r="A408" s="1"/>
      <c r="B408" s="42">
        <v>402</v>
      </c>
      <c r="C408" s="43"/>
      <c r="D408" s="44"/>
      <c r="E408" s="45"/>
      <c r="F408" s="46"/>
      <c r="G408" s="46"/>
      <c r="H408" s="47" t="s">
        <v>97</v>
      </c>
      <c r="I408" s="48" t="str">
        <f>IF(Paramètres!E$9="Mises avec indice de confiance (/10)","?","-")</f>
        <v>-</v>
      </c>
      <c r="J408" s="49" t="str">
        <f>IF(H408="?","",IF(Paramètres!E$9="Mises fixes",IF(Paramètres!E$12="Normal",Paramètres!E$6*0.05,IF(Paramètres!E$12="Agressif",Paramètres!E$6*0.1,Paramètres!E$6*0.025)),IF(Paramètres!E$9="Mises proportionnelles",IF(Paramètres!E$12="Normal",O407*0.05,IF(Paramètres!E$12="Agressif",O407*0.1,O407*0.025)),IF(Paramètres!E$9="Mises avec indice de confiance (/10)",IF(Paramètres!E$12="Normal",I408/100*Paramètres!E$6,IF(Paramètres!E$12="Prudent",I408/200*Paramètres!E$6,I408/50*Paramètres!E$6)),IF(Paramètres!E$12="Normal",'Suivi des paris'!O407*0.05/('Suivi des paris'!H408-1),IF(Paramètres!E$12="Prudent",'Suivi des paris'!O407*0.025/('Suivi des paris'!H408-1),'Suivi des paris'!O407*0.1/('Suivi des paris'!H408-1)))))))</f>
        <v/>
      </c>
      <c r="K408" s="50"/>
      <c r="L408" s="51" t="str">
        <f t="shared" si="18"/>
        <v/>
      </c>
      <c r="M408" s="17"/>
      <c r="N408" s="52" t="str">
        <f t="shared" si="19"/>
        <v>-</v>
      </c>
      <c r="O408" s="53">
        <f t="shared" si="20"/>
        <v>23.290000000000003</v>
      </c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>
      <c r="A409" s="1"/>
      <c r="B409" s="42">
        <v>403</v>
      </c>
      <c r="C409" s="43"/>
      <c r="D409" s="44"/>
      <c r="E409" s="45"/>
      <c r="F409" s="46"/>
      <c r="G409" s="46"/>
      <c r="H409" s="47" t="s">
        <v>97</v>
      </c>
      <c r="I409" s="48" t="str">
        <f>IF(Paramètres!E$9="Mises avec indice de confiance (/10)","?","-")</f>
        <v>-</v>
      </c>
      <c r="J409" s="49" t="str">
        <f>IF(H409="?","",IF(Paramètres!E$9="Mises fixes",IF(Paramètres!E$12="Normal",Paramètres!E$6*0.05,IF(Paramètres!E$12="Agressif",Paramètres!E$6*0.1,Paramètres!E$6*0.025)),IF(Paramètres!E$9="Mises proportionnelles",IF(Paramètres!E$12="Normal",O408*0.05,IF(Paramètres!E$12="Agressif",O408*0.1,O408*0.025)),IF(Paramètres!E$9="Mises avec indice de confiance (/10)",IF(Paramètres!E$12="Normal",I409/100*Paramètres!E$6,IF(Paramètres!E$12="Prudent",I409/200*Paramètres!E$6,I409/50*Paramètres!E$6)),IF(Paramètres!E$12="Normal",'Suivi des paris'!O408*0.05/('Suivi des paris'!H409-1),IF(Paramètres!E$12="Prudent",'Suivi des paris'!O408*0.025/('Suivi des paris'!H409-1),'Suivi des paris'!O408*0.1/('Suivi des paris'!H409-1)))))))</f>
        <v/>
      </c>
      <c r="K409" s="50"/>
      <c r="L409" s="51" t="str">
        <f t="shared" si="18"/>
        <v/>
      </c>
      <c r="M409" s="17"/>
      <c r="N409" s="52" t="str">
        <f t="shared" si="19"/>
        <v>-</v>
      </c>
      <c r="O409" s="53">
        <f t="shared" si="20"/>
        <v>23.290000000000003</v>
      </c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>
      <c r="A410" s="1"/>
      <c r="B410" s="42">
        <v>404</v>
      </c>
      <c r="C410" s="43"/>
      <c r="D410" s="44"/>
      <c r="E410" s="45"/>
      <c r="F410" s="46"/>
      <c r="G410" s="46"/>
      <c r="H410" s="47" t="s">
        <v>97</v>
      </c>
      <c r="I410" s="48" t="str">
        <f>IF(Paramètres!E$9="Mises avec indice de confiance (/10)","?","-")</f>
        <v>-</v>
      </c>
      <c r="J410" s="49" t="str">
        <f>IF(H410="?","",IF(Paramètres!E$9="Mises fixes",IF(Paramètres!E$12="Normal",Paramètres!E$6*0.05,IF(Paramètres!E$12="Agressif",Paramètres!E$6*0.1,Paramètres!E$6*0.025)),IF(Paramètres!E$9="Mises proportionnelles",IF(Paramètres!E$12="Normal",O409*0.05,IF(Paramètres!E$12="Agressif",O409*0.1,O409*0.025)),IF(Paramètres!E$9="Mises avec indice de confiance (/10)",IF(Paramètres!E$12="Normal",I410/100*Paramètres!E$6,IF(Paramètres!E$12="Prudent",I410/200*Paramètres!E$6,I410/50*Paramètres!E$6)),IF(Paramètres!E$12="Normal",'Suivi des paris'!O409*0.05/('Suivi des paris'!H410-1),IF(Paramètres!E$12="Prudent",'Suivi des paris'!O409*0.025/('Suivi des paris'!H410-1),'Suivi des paris'!O409*0.1/('Suivi des paris'!H410-1)))))))</f>
        <v/>
      </c>
      <c r="K410" s="50"/>
      <c r="L410" s="51" t="str">
        <f t="shared" si="18"/>
        <v/>
      </c>
      <c r="M410" s="17"/>
      <c r="N410" s="52" t="str">
        <f t="shared" si="19"/>
        <v>-</v>
      </c>
      <c r="O410" s="53">
        <f t="shared" si="20"/>
        <v>23.290000000000003</v>
      </c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>
      <c r="A411" s="1"/>
      <c r="B411" s="42">
        <v>405</v>
      </c>
      <c r="C411" s="43"/>
      <c r="D411" s="44"/>
      <c r="E411" s="45"/>
      <c r="F411" s="46"/>
      <c r="G411" s="46"/>
      <c r="H411" s="47" t="s">
        <v>97</v>
      </c>
      <c r="I411" s="48" t="str">
        <f>IF(Paramètres!E$9="Mises avec indice de confiance (/10)","?","-")</f>
        <v>-</v>
      </c>
      <c r="J411" s="49" t="str">
        <f>IF(H411="?","",IF(Paramètres!E$9="Mises fixes",IF(Paramètres!E$12="Normal",Paramètres!E$6*0.05,IF(Paramètres!E$12="Agressif",Paramètres!E$6*0.1,Paramètres!E$6*0.025)),IF(Paramètres!E$9="Mises proportionnelles",IF(Paramètres!E$12="Normal",O410*0.05,IF(Paramètres!E$12="Agressif",O410*0.1,O410*0.025)),IF(Paramètres!E$9="Mises avec indice de confiance (/10)",IF(Paramètres!E$12="Normal",I411/100*Paramètres!E$6,IF(Paramètres!E$12="Prudent",I411/200*Paramètres!E$6,I411/50*Paramètres!E$6)),IF(Paramètres!E$12="Normal",'Suivi des paris'!O410*0.05/('Suivi des paris'!H411-1),IF(Paramètres!E$12="Prudent",'Suivi des paris'!O410*0.025/('Suivi des paris'!H411-1),'Suivi des paris'!O410*0.1/('Suivi des paris'!H411-1)))))))</f>
        <v/>
      </c>
      <c r="K411" s="50"/>
      <c r="L411" s="51" t="str">
        <f t="shared" si="18"/>
        <v/>
      </c>
      <c r="M411" s="17"/>
      <c r="N411" s="52" t="str">
        <f t="shared" si="19"/>
        <v>-</v>
      </c>
      <c r="O411" s="53">
        <f t="shared" si="20"/>
        <v>23.290000000000003</v>
      </c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>
      <c r="A412" s="1"/>
      <c r="B412" s="42">
        <v>406</v>
      </c>
      <c r="C412" s="43"/>
      <c r="D412" s="44"/>
      <c r="E412" s="45"/>
      <c r="F412" s="46"/>
      <c r="G412" s="46"/>
      <c r="H412" s="47" t="s">
        <v>97</v>
      </c>
      <c r="I412" s="48" t="str">
        <f>IF(Paramètres!E$9="Mises avec indice de confiance (/10)","?","-")</f>
        <v>-</v>
      </c>
      <c r="J412" s="49" t="str">
        <f>IF(H412="?","",IF(Paramètres!E$9="Mises fixes",IF(Paramètres!E$12="Normal",Paramètres!E$6*0.05,IF(Paramètres!E$12="Agressif",Paramètres!E$6*0.1,Paramètres!E$6*0.025)),IF(Paramètres!E$9="Mises proportionnelles",IF(Paramètres!E$12="Normal",O411*0.05,IF(Paramètres!E$12="Agressif",O411*0.1,O411*0.025)),IF(Paramètres!E$9="Mises avec indice de confiance (/10)",IF(Paramètres!E$12="Normal",I412/100*Paramètres!E$6,IF(Paramètres!E$12="Prudent",I412/200*Paramètres!E$6,I412/50*Paramètres!E$6)),IF(Paramètres!E$12="Normal",'Suivi des paris'!O411*0.05/('Suivi des paris'!H412-1),IF(Paramètres!E$12="Prudent",'Suivi des paris'!O411*0.025/('Suivi des paris'!H412-1),'Suivi des paris'!O411*0.1/('Suivi des paris'!H412-1)))))))</f>
        <v/>
      </c>
      <c r="K412" s="50"/>
      <c r="L412" s="51" t="str">
        <f t="shared" si="18"/>
        <v/>
      </c>
      <c r="M412" s="17"/>
      <c r="N412" s="52" t="str">
        <f t="shared" si="19"/>
        <v>-</v>
      </c>
      <c r="O412" s="53">
        <f t="shared" si="20"/>
        <v>23.290000000000003</v>
      </c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>
      <c r="A413" s="1"/>
      <c r="B413" s="42">
        <v>407</v>
      </c>
      <c r="C413" s="43"/>
      <c r="D413" s="44"/>
      <c r="E413" s="45"/>
      <c r="F413" s="46"/>
      <c r="G413" s="46"/>
      <c r="H413" s="47" t="s">
        <v>97</v>
      </c>
      <c r="I413" s="48" t="str">
        <f>IF(Paramètres!E$9="Mises avec indice de confiance (/10)","?","-")</f>
        <v>-</v>
      </c>
      <c r="J413" s="49" t="str">
        <f>IF(H413="?","",IF(Paramètres!E$9="Mises fixes",IF(Paramètres!E$12="Normal",Paramètres!E$6*0.05,IF(Paramètres!E$12="Agressif",Paramètres!E$6*0.1,Paramètres!E$6*0.025)),IF(Paramètres!E$9="Mises proportionnelles",IF(Paramètres!E$12="Normal",O412*0.05,IF(Paramètres!E$12="Agressif",O412*0.1,O412*0.025)),IF(Paramètres!E$9="Mises avec indice de confiance (/10)",IF(Paramètres!E$12="Normal",I413/100*Paramètres!E$6,IF(Paramètres!E$12="Prudent",I413/200*Paramètres!E$6,I413/50*Paramètres!E$6)),IF(Paramètres!E$12="Normal",'Suivi des paris'!O412*0.05/('Suivi des paris'!H413-1),IF(Paramètres!E$12="Prudent",'Suivi des paris'!O412*0.025/('Suivi des paris'!H413-1),'Suivi des paris'!O412*0.1/('Suivi des paris'!H413-1)))))))</f>
        <v/>
      </c>
      <c r="K413" s="50"/>
      <c r="L413" s="51" t="str">
        <f t="shared" si="18"/>
        <v/>
      </c>
      <c r="M413" s="17"/>
      <c r="N413" s="52" t="str">
        <f t="shared" si="19"/>
        <v>-</v>
      </c>
      <c r="O413" s="53">
        <f t="shared" si="20"/>
        <v>23.290000000000003</v>
      </c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>
      <c r="A414" s="1"/>
      <c r="B414" s="42">
        <v>408</v>
      </c>
      <c r="C414" s="43"/>
      <c r="D414" s="44"/>
      <c r="E414" s="45"/>
      <c r="F414" s="46"/>
      <c r="G414" s="46"/>
      <c r="H414" s="47" t="s">
        <v>97</v>
      </c>
      <c r="I414" s="48" t="str">
        <f>IF(Paramètres!E$9="Mises avec indice de confiance (/10)","?","-")</f>
        <v>-</v>
      </c>
      <c r="J414" s="49" t="str">
        <f>IF(H414="?","",IF(Paramètres!E$9="Mises fixes",IF(Paramètres!E$12="Normal",Paramètres!E$6*0.05,IF(Paramètres!E$12="Agressif",Paramètres!E$6*0.1,Paramètres!E$6*0.025)),IF(Paramètres!E$9="Mises proportionnelles",IF(Paramètres!E$12="Normal",O413*0.05,IF(Paramètres!E$12="Agressif",O413*0.1,O413*0.025)),IF(Paramètres!E$9="Mises avec indice de confiance (/10)",IF(Paramètres!E$12="Normal",I414/100*Paramètres!E$6,IF(Paramètres!E$12="Prudent",I414/200*Paramètres!E$6,I414/50*Paramètres!E$6)),IF(Paramètres!E$12="Normal",'Suivi des paris'!O413*0.05/('Suivi des paris'!H414-1),IF(Paramètres!E$12="Prudent",'Suivi des paris'!O413*0.025/('Suivi des paris'!H414-1),'Suivi des paris'!O413*0.1/('Suivi des paris'!H414-1)))))))</f>
        <v/>
      </c>
      <c r="K414" s="50"/>
      <c r="L414" s="51" t="str">
        <f t="shared" si="18"/>
        <v/>
      </c>
      <c r="M414" s="17"/>
      <c r="N414" s="52" t="str">
        <f t="shared" si="19"/>
        <v>-</v>
      </c>
      <c r="O414" s="53">
        <f t="shared" si="20"/>
        <v>23.290000000000003</v>
      </c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>
      <c r="A415" s="1"/>
      <c r="B415" s="42">
        <v>409</v>
      </c>
      <c r="C415" s="43"/>
      <c r="D415" s="44"/>
      <c r="E415" s="45"/>
      <c r="F415" s="46"/>
      <c r="G415" s="46"/>
      <c r="H415" s="47" t="s">
        <v>97</v>
      </c>
      <c r="I415" s="48" t="str">
        <f>IF(Paramètres!E$9="Mises avec indice de confiance (/10)","?","-")</f>
        <v>-</v>
      </c>
      <c r="J415" s="49" t="str">
        <f>IF(H415="?","",IF(Paramètres!E$9="Mises fixes",IF(Paramètres!E$12="Normal",Paramètres!E$6*0.05,IF(Paramètres!E$12="Agressif",Paramètres!E$6*0.1,Paramètres!E$6*0.025)),IF(Paramètres!E$9="Mises proportionnelles",IF(Paramètres!E$12="Normal",O414*0.05,IF(Paramètres!E$12="Agressif",O414*0.1,O414*0.025)),IF(Paramètres!E$9="Mises avec indice de confiance (/10)",IF(Paramètres!E$12="Normal",I415/100*Paramètres!E$6,IF(Paramètres!E$12="Prudent",I415/200*Paramètres!E$6,I415/50*Paramètres!E$6)),IF(Paramètres!E$12="Normal",'Suivi des paris'!O414*0.05/('Suivi des paris'!H415-1),IF(Paramètres!E$12="Prudent",'Suivi des paris'!O414*0.025/('Suivi des paris'!H415-1),'Suivi des paris'!O414*0.1/('Suivi des paris'!H415-1)))))))</f>
        <v/>
      </c>
      <c r="K415" s="50"/>
      <c r="L415" s="51" t="str">
        <f t="shared" si="18"/>
        <v/>
      </c>
      <c r="M415" s="17"/>
      <c r="N415" s="52" t="str">
        <f t="shared" si="19"/>
        <v>-</v>
      </c>
      <c r="O415" s="53">
        <f t="shared" si="20"/>
        <v>23.290000000000003</v>
      </c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>
      <c r="A416" s="1"/>
      <c r="B416" s="42">
        <v>410</v>
      </c>
      <c r="C416" s="43"/>
      <c r="D416" s="44"/>
      <c r="E416" s="45"/>
      <c r="F416" s="46"/>
      <c r="G416" s="46"/>
      <c r="H416" s="47" t="s">
        <v>97</v>
      </c>
      <c r="I416" s="48" t="str">
        <f>IF(Paramètres!E$9="Mises avec indice de confiance (/10)","?","-")</f>
        <v>-</v>
      </c>
      <c r="J416" s="49" t="str">
        <f>IF(H416="?","",IF(Paramètres!E$9="Mises fixes",IF(Paramètres!E$12="Normal",Paramètres!E$6*0.05,IF(Paramètres!E$12="Agressif",Paramètres!E$6*0.1,Paramètres!E$6*0.025)),IF(Paramètres!E$9="Mises proportionnelles",IF(Paramètres!E$12="Normal",O415*0.05,IF(Paramètres!E$12="Agressif",O415*0.1,O415*0.025)),IF(Paramètres!E$9="Mises avec indice de confiance (/10)",IF(Paramètres!E$12="Normal",I416/100*Paramètres!E$6,IF(Paramètres!E$12="Prudent",I416/200*Paramètres!E$6,I416/50*Paramètres!E$6)),IF(Paramètres!E$12="Normal",'Suivi des paris'!O415*0.05/('Suivi des paris'!H416-1),IF(Paramètres!E$12="Prudent",'Suivi des paris'!O415*0.025/('Suivi des paris'!H416-1),'Suivi des paris'!O415*0.1/('Suivi des paris'!H416-1)))))))</f>
        <v/>
      </c>
      <c r="K416" s="50"/>
      <c r="L416" s="51" t="str">
        <f t="shared" si="18"/>
        <v/>
      </c>
      <c r="M416" s="17"/>
      <c r="N416" s="52" t="str">
        <f t="shared" si="19"/>
        <v>-</v>
      </c>
      <c r="O416" s="53">
        <f t="shared" si="20"/>
        <v>23.290000000000003</v>
      </c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>
      <c r="A417" s="1"/>
      <c r="B417" s="42">
        <v>411</v>
      </c>
      <c r="C417" s="43"/>
      <c r="D417" s="44"/>
      <c r="E417" s="45"/>
      <c r="F417" s="46"/>
      <c r="G417" s="46"/>
      <c r="H417" s="47" t="s">
        <v>97</v>
      </c>
      <c r="I417" s="48" t="str">
        <f>IF(Paramètres!E$9="Mises avec indice de confiance (/10)","?","-")</f>
        <v>-</v>
      </c>
      <c r="J417" s="49" t="str">
        <f>IF(H417="?","",IF(Paramètres!E$9="Mises fixes",IF(Paramètres!E$12="Normal",Paramètres!E$6*0.05,IF(Paramètres!E$12="Agressif",Paramètres!E$6*0.1,Paramètres!E$6*0.025)),IF(Paramètres!E$9="Mises proportionnelles",IF(Paramètres!E$12="Normal",O416*0.05,IF(Paramètres!E$12="Agressif",O416*0.1,O416*0.025)),IF(Paramètres!E$9="Mises avec indice de confiance (/10)",IF(Paramètres!E$12="Normal",I417/100*Paramètres!E$6,IF(Paramètres!E$12="Prudent",I417/200*Paramètres!E$6,I417/50*Paramètres!E$6)),IF(Paramètres!E$12="Normal",'Suivi des paris'!O416*0.05/('Suivi des paris'!H417-1),IF(Paramètres!E$12="Prudent",'Suivi des paris'!O416*0.025/('Suivi des paris'!H417-1),'Suivi des paris'!O416*0.1/('Suivi des paris'!H417-1)))))))</f>
        <v/>
      </c>
      <c r="K417" s="50"/>
      <c r="L417" s="51" t="str">
        <f t="shared" si="18"/>
        <v/>
      </c>
      <c r="M417" s="17"/>
      <c r="N417" s="52" t="str">
        <f t="shared" si="19"/>
        <v>-</v>
      </c>
      <c r="O417" s="53">
        <f t="shared" si="20"/>
        <v>23.290000000000003</v>
      </c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>
      <c r="A418" s="1"/>
      <c r="B418" s="42">
        <v>412</v>
      </c>
      <c r="C418" s="43"/>
      <c r="D418" s="44"/>
      <c r="E418" s="45"/>
      <c r="F418" s="46"/>
      <c r="G418" s="46"/>
      <c r="H418" s="47" t="s">
        <v>97</v>
      </c>
      <c r="I418" s="48" t="str">
        <f>IF(Paramètres!E$9="Mises avec indice de confiance (/10)","?","-")</f>
        <v>-</v>
      </c>
      <c r="J418" s="49" t="str">
        <f>IF(H418="?","",IF(Paramètres!E$9="Mises fixes",IF(Paramètres!E$12="Normal",Paramètres!E$6*0.05,IF(Paramètres!E$12="Agressif",Paramètres!E$6*0.1,Paramètres!E$6*0.025)),IF(Paramètres!E$9="Mises proportionnelles",IF(Paramètres!E$12="Normal",O417*0.05,IF(Paramètres!E$12="Agressif",O417*0.1,O417*0.025)),IF(Paramètres!E$9="Mises avec indice de confiance (/10)",IF(Paramètres!E$12="Normal",I418/100*Paramètres!E$6,IF(Paramètres!E$12="Prudent",I418/200*Paramètres!E$6,I418/50*Paramètres!E$6)),IF(Paramètres!E$12="Normal",'Suivi des paris'!O417*0.05/('Suivi des paris'!H418-1),IF(Paramètres!E$12="Prudent",'Suivi des paris'!O417*0.025/('Suivi des paris'!H418-1),'Suivi des paris'!O417*0.1/('Suivi des paris'!H418-1)))))))</f>
        <v/>
      </c>
      <c r="K418" s="50"/>
      <c r="L418" s="51" t="str">
        <f t="shared" si="18"/>
        <v/>
      </c>
      <c r="M418" s="17"/>
      <c r="N418" s="52" t="str">
        <f t="shared" si="19"/>
        <v>-</v>
      </c>
      <c r="O418" s="53">
        <f t="shared" si="20"/>
        <v>23.290000000000003</v>
      </c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>
      <c r="A419" s="1"/>
      <c r="B419" s="42">
        <v>413</v>
      </c>
      <c r="C419" s="43"/>
      <c r="D419" s="44"/>
      <c r="E419" s="45"/>
      <c r="F419" s="46"/>
      <c r="G419" s="46"/>
      <c r="H419" s="47" t="s">
        <v>97</v>
      </c>
      <c r="I419" s="48" t="str">
        <f>IF(Paramètres!E$9="Mises avec indice de confiance (/10)","?","-")</f>
        <v>-</v>
      </c>
      <c r="J419" s="49" t="str">
        <f>IF(H419="?","",IF(Paramètres!E$9="Mises fixes",IF(Paramètres!E$12="Normal",Paramètres!E$6*0.05,IF(Paramètres!E$12="Agressif",Paramètres!E$6*0.1,Paramètres!E$6*0.025)),IF(Paramètres!E$9="Mises proportionnelles",IF(Paramètres!E$12="Normal",O418*0.05,IF(Paramètres!E$12="Agressif",O418*0.1,O418*0.025)),IF(Paramètres!E$9="Mises avec indice de confiance (/10)",IF(Paramètres!E$12="Normal",I419/100*Paramètres!E$6,IF(Paramètres!E$12="Prudent",I419/200*Paramètres!E$6,I419/50*Paramètres!E$6)),IF(Paramètres!E$12="Normal",'Suivi des paris'!O418*0.05/('Suivi des paris'!H419-1),IF(Paramètres!E$12="Prudent",'Suivi des paris'!O418*0.025/('Suivi des paris'!H419-1),'Suivi des paris'!O418*0.1/('Suivi des paris'!H419-1)))))))</f>
        <v/>
      </c>
      <c r="K419" s="50"/>
      <c r="L419" s="51" t="str">
        <f t="shared" si="18"/>
        <v/>
      </c>
      <c r="M419" s="17"/>
      <c r="N419" s="52" t="str">
        <f t="shared" si="19"/>
        <v>-</v>
      </c>
      <c r="O419" s="53">
        <f t="shared" si="20"/>
        <v>23.290000000000003</v>
      </c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>
      <c r="A420" s="1"/>
      <c r="B420" s="42">
        <v>414</v>
      </c>
      <c r="C420" s="43"/>
      <c r="D420" s="44"/>
      <c r="E420" s="45"/>
      <c r="F420" s="46"/>
      <c r="G420" s="46"/>
      <c r="H420" s="47" t="s">
        <v>97</v>
      </c>
      <c r="I420" s="48" t="str">
        <f>IF(Paramètres!E$9="Mises avec indice de confiance (/10)","?","-")</f>
        <v>-</v>
      </c>
      <c r="J420" s="49" t="str">
        <f>IF(H420="?","",IF(Paramètres!E$9="Mises fixes",IF(Paramètres!E$12="Normal",Paramètres!E$6*0.05,IF(Paramètres!E$12="Agressif",Paramètres!E$6*0.1,Paramètres!E$6*0.025)),IF(Paramètres!E$9="Mises proportionnelles",IF(Paramètres!E$12="Normal",O419*0.05,IF(Paramètres!E$12="Agressif",O419*0.1,O419*0.025)),IF(Paramètres!E$9="Mises avec indice de confiance (/10)",IF(Paramètres!E$12="Normal",I420/100*Paramètres!E$6,IF(Paramètres!E$12="Prudent",I420/200*Paramètres!E$6,I420/50*Paramètres!E$6)),IF(Paramètres!E$12="Normal",'Suivi des paris'!O419*0.05/('Suivi des paris'!H420-1),IF(Paramètres!E$12="Prudent",'Suivi des paris'!O419*0.025/('Suivi des paris'!H420-1),'Suivi des paris'!O419*0.1/('Suivi des paris'!H420-1)))))))</f>
        <v/>
      </c>
      <c r="K420" s="50"/>
      <c r="L420" s="51" t="str">
        <f t="shared" si="18"/>
        <v/>
      </c>
      <c r="M420" s="17"/>
      <c r="N420" s="52" t="str">
        <f t="shared" si="19"/>
        <v>-</v>
      </c>
      <c r="O420" s="53">
        <f t="shared" si="20"/>
        <v>23.290000000000003</v>
      </c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>
      <c r="A421" s="1"/>
      <c r="B421" s="42">
        <v>415</v>
      </c>
      <c r="C421" s="43"/>
      <c r="D421" s="44"/>
      <c r="E421" s="45"/>
      <c r="F421" s="46"/>
      <c r="G421" s="46"/>
      <c r="H421" s="47" t="s">
        <v>97</v>
      </c>
      <c r="I421" s="48" t="str">
        <f>IF(Paramètres!E$9="Mises avec indice de confiance (/10)","?","-")</f>
        <v>-</v>
      </c>
      <c r="J421" s="49" t="str">
        <f>IF(H421="?","",IF(Paramètres!E$9="Mises fixes",IF(Paramètres!E$12="Normal",Paramètres!E$6*0.05,IF(Paramètres!E$12="Agressif",Paramètres!E$6*0.1,Paramètres!E$6*0.025)),IF(Paramètres!E$9="Mises proportionnelles",IF(Paramètres!E$12="Normal",O420*0.05,IF(Paramètres!E$12="Agressif",O420*0.1,O420*0.025)),IF(Paramètres!E$9="Mises avec indice de confiance (/10)",IF(Paramètres!E$12="Normal",I421/100*Paramètres!E$6,IF(Paramètres!E$12="Prudent",I421/200*Paramètres!E$6,I421/50*Paramètres!E$6)),IF(Paramètres!E$12="Normal",'Suivi des paris'!O420*0.05/('Suivi des paris'!H421-1),IF(Paramètres!E$12="Prudent",'Suivi des paris'!O420*0.025/('Suivi des paris'!H421-1),'Suivi des paris'!O420*0.1/('Suivi des paris'!H421-1)))))))</f>
        <v/>
      </c>
      <c r="K421" s="50"/>
      <c r="L421" s="51" t="str">
        <f t="shared" si="18"/>
        <v/>
      </c>
      <c r="M421" s="17"/>
      <c r="N421" s="52" t="str">
        <f t="shared" si="19"/>
        <v>-</v>
      </c>
      <c r="O421" s="53">
        <f t="shared" si="20"/>
        <v>23.290000000000003</v>
      </c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>
      <c r="A422" s="1"/>
      <c r="B422" s="42">
        <v>416</v>
      </c>
      <c r="C422" s="43"/>
      <c r="D422" s="44"/>
      <c r="E422" s="45"/>
      <c r="F422" s="46"/>
      <c r="G422" s="46"/>
      <c r="H422" s="47" t="s">
        <v>97</v>
      </c>
      <c r="I422" s="48" t="str">
        <f>IF(Paramètres!E$9="Mises avec indice de confiance (/10)","?","-")</f>
        <v>-</v>
      </c>
      <c r="J422" s="49" t="str">
        <f>IF(H422="?","",IF(Paramètres!E$9="Mises fixes",IF(Paramètres!E$12="Normal",Paramètres!E$6*0.05,IF(Paramètres!E$12="Agressif",Paramètres!E$6*0.1,Paramètres!E$6*0.025)),IF(Paramètres!E$9="Mises proportionnelles",IF(Paramètres!E$12="Normal",O421*0.05,IF(Paramètres!E$12="Agressif",O421*0.1,O421*0.025)),IF(Paramètres!E$9="Mises avec indice de confiance (/10)",IF(Paramètres!E$12="Normal",I422/100*Paramètres!E$6,IF(Paramètres!E$12="Prudent",I422/200*Paramètres!E$6,I422/50*Paramètres!E$6)),IF(Paramètres!E$12="Normal",'Suivi des paris'!O421*0.05/('Suivi des paris'!H422-1),IF(Paramètres!E$12="Prudent",'Suivi des paris'!O421*0.025/('Suivi des paris'!H422-1),'Suivi des paris'!O421*0.1/('Suivi des paris'!H422-1)))))))</f>
        <v/>
      </c>
      <c r="K422" s="50"/>
      <c r="L422" s="51" t="str">
        <f t="shared" si="18"/>
        <v/>
      </c>
      <c r="M422" s="17"/>
      <c r="N422" s="52" t="str">
        <f t="shared" si="19"/>
        <v>-</v>
      </c>
      <c r="O422" s="53">
        <f t="shared" si="20"/>
        <v>23.290000000000003</v>
      </c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>
      <c r="A423" s="1"/>
      <c r="B423" s="42">
        <v>417</v>
      </c>
      <c r="C423" s="43"/>
      <c r="D423" s="44"/>
      <c r="E423" s="45"/>
      <c r="F423" s="46"/>
      <c r="G423" s="46"/>
      <c r="H423" s="47" t="s">
        <v>97</v>
      </c>
      <c r="I423" s="48" t="str">
        <f>IF(Paramètres!E$9="Mises avec indice de confiance (/10)","?","-")</f>
        <v>-</v>
      </c>
      <c r="J423" s="49" t="str">
        <f>IF(H423="?","",IF(Paramètres!E$9="Mises fixes",IF(Paramètres!E$12="Normal",Paramètres!E$6*0.05,IF(Paramètres!E$12="Agressif",Paramètres!E$6*0.1,Paramètres!E$6*0.025)),IF(Paramètres!E$9="Mises proportionnelles",IF(Paramètres!E$12="Normal",O422*0.05,IF(Paramètres!E$12="Agressif",O422*0.1,O422*0.025)),IF(Paramètres!E$9="Mises avec indice de confiance (/10)",IF(Paramètres!E$12="Normal",I423/100*Paramètres!E$6,IF(Paramètres!E$12="Prudent",I423/200*Paramètres!E$6,I423/50*Paramètres!E$6)),IF(Paramètres!E$12="Normal",'Suivi des paris'!O422*0.05/('Suivi des paris'!H423-1),IF(Paramètres!E$12="Prudent",'Suivi des paris'!O422*0.025/('Suivi des paris'!H423-1),'Suivi des paris'!O422*0.1/('Suivi des paris'!H423-1)))))))</f>
        <v/>
      </c>
      <c r="K423" s="50"/>
      <c r="L423" s="51" t="str">
        <f t="shared" si="18"/>
        <v/>
      </c>
      <c r="M423" s="17"/>
      <c r="N423" s="52" t="str">
        <f t="shared" si="19"/>
        <v>-</v>
      </c>
      <c r="O423" s="53">
        <f t="shared" si="20"/>
        <v>23.290000000000003</v>
      </c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>
      <c r="A424" s="1"/>
      <c r="B424" s="42">
        <v>418</v>
      </c>
      <c r="C424" s="43"/>
      <c r="D424" s="44"/>
      <c r="E424" s="45"/>
      <c r="F424" s="46"/>
      <c r="G424" s="46"/>
      <c r="H424" s="47" t="s">
        <v>97</v>
      </c>
      <c r="I424" s="48" t="str">
        <f>IF(Paramètres!E$9="Mises avec indice de confiance (/10)","?","-")</f>
        <v>-</v>
      </c>
      <c r="J424" s="49" t="str">
        <f>IF(H424="?","",IF(Paramètres!E$9="Mises fixes",IF(Paramètres!E$12="Normal",Paramètres!E$6*0.05,IF(Paramètres!E$12="Agressif",Paramètres!E$6*0.1,Paramètres!E$6*0.025)),IF(Paramètres!E$9="Mises proportionnelles",IF(Paramètres!E$12="Normal",O423*0.05,IF(Paramètres!E$12="Agressif",O423*0.1,O423*0.025)),IF(Paramètres!E$9="Mises avec indice de confiance (/10)",IF(Paramètres!E$12="Normal",I424/100*Paramètres!E$6,IF(Paramètres!E$12="Prudent",I424/200*Paramètres!E$6,I424/50*Paramètres!E$6)),IF(Paramètres!E$12="Normal",'Suivi des paris'!O423*0.05/('Suivi des paris'!H424-1),IF(Paramètres!E$12="Prudent",'Suivi des paris'!O423*0.025/('Suivi des paris'!H424-1),'Suivi des paris'!O423*0.1/('Suivi des paris'!H424-1)))))))</f>
        <v/>
      </c>
      <c r="K424" s="50"/>
      <c r="L424" s="51" t="str">
        <f t="shared" si="18"/>
        <v/>
      </c>
      <c r="M424" s="17"/>
      <c r="N424" s="52" t="str">
        <f t="shared" si="19"/>
        <v>-</v>
      </c>
      <c r="O424" s="53">
        <f t="shared" si="20"/>
        <v>23.290000000000003</v>
      </c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>
      <c r="A425" s="1"/>
      <c r="B425" s="42">
        <v>419</v>
      </c>
      <c r="C425" s="43"/>
      <c r="D425" s="44"/>
      <c r="E425" s="45"/>
      <c r="F425" s="46"/>
      <c r="G425" s="46"/>
      <c r="H425" s="47" t="s">
        <v>97</v>
      </c>
      <c r="I425" s="48" t="str">
        <f>IF(Paramètres!E$9="Mises avec indice de confiance (/10)","?","-")</f>
        <v>-</v>
      </c>
      <c r="J425" s="49" t="str">
        <f>IF(H425="?","",IF(Paramètres!E$9="Mises fixes",IF(Paramètres!E$12="Normal",Paramètres!E$6*0.05,IF(Paramètres!E$12="Agressif",Paramètres!E$6*0.1,Paramètres!E$6*0.025)),IF(Paramètres!E$9="Mises proportionnelles",IF(Paramètres!E$12="Normal",O424*0.05,IF(Paramètres!E$12="Agressif",O424*0.1,O424*0.025)),IF(Paramètres!E$9="Mises avec indice de confiance (/10)",IF(Paramètres!E$12="Normal",I425/100*Paramètres!E$6,IF(Paramètres!E$12="Prudent",I425/200*Paramètres!E$6,I425/50*Paramètres!E$6)),IF(Paramètres!E$12="Normal",'Suivi des paris'!O424*0.05/('Suivi des paris'!H425-1),IF(Paramètres!E$12="Prudent",'Suivi des paris'!O424*0.025/('Suivi des paris'!H425-1),'Suivi des paris'!O424*0.1/('Suivi des paris'!H425-1)))))))</f>
        <v/>
      </c>
      <c r="K425" s="50"/>
      <c r="L425" s="51" t="str">
        <f t="shared" si="18"/>
        <v/>
      </c>
      <c r="M425" s="17"/>
      <c r="N425" s="52" t="str">
        <f t="shared" si="19"/>
        <v>-</v>
      </c>
      <c r="O425" s="53">
        <f t="shared" si="20"/>
        <v>23.290000000000003</v>
      </c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>
      <c r="A426" s="1"/>
      <c r="B426" s="42">
        <v>420</v>
      </c>
      <c r="C426" s="43"/>
      <c r="D426" s="44"/>
      <c r="E426" s="45"/>
      <c r="F426" s="46"/>
      <c r="G426" s="46"/>
      <c r="H426" s="47" t="s">
        <v>97</v>
      </c>
      <c r="I426" s="48" t="str">
        <f>IF(Paramètres!E$9="Mises avec indice de confiance (/10)","?","-")</f>
        <v>-</v>
      </c>
      <c r="J426" s="49" t="str">
        <f>IF(H426="?","",IF(Paramètres!E$9="Mises fixes",IF(Paramètres!E$12="Normal",Paramètres!E$6*0.05,IF(Paramètres!E$12="Agressif",Paramètres!E$6*0.1,Paramètres!E$6*0.025)),IF(Paramètres!E$9="Mises proportionnelles",IF(Paramètres!E$12="Normal",O425*0.05,IF(Paramètres!E$12="Agressif",O425*0.1,O425*0.025)),IF(Paramètres!E$9="Mises avec indice de confiance (/10)",IF(Paramètres!E$12="Normal",I426/100*Paramètres!E$6,IF(Paramètres!E$12="Prudent",I426/200*Paramètres!E$6,I426/50*Paramètres!E$6)),IF(Paramètres!E$12="Normal",'Suivi des paris'!O425*0.05/('Suivi des paris'!H426-1),IF(Paramètres!E$12="Prudent",'Suivi des paris'!O425*0.025/('Suivi des paris'!H426-1),'Suivi des paris'!O425*0.1/('Suivi des paris'!H426-1)))))))</f>
        <v/>
      </c>
      <c r="K426" s="50"/>
      <c r="L426" s="51" t="str">
        <f t="shared" si="18"/>
        <v/>
      </c>
      <c r="M426" s="17"/>
      <c r="N426" s="52" t="str">
        <f t="shared" si="19"/>
        <v>-</v>
      </c>
      <c r="O426" s="53">
        <f t="shared" si="20"/>
        <v>23.290000000000003</v>
      </c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>
      <c r="A427" s="1"/>
      <c r="B427" s="42">
        <v>421</v>
      </c>
      <c r="C427" s="43"/>
      <c r="D427" s="44"/>
      <c r="E427" s="45"/>
      <c r="F427" s="46"/>
      <c r="G427" s="46"/>
      <c r="H427" s="47" t="s">
        <v>97</v>
      </c>
      <c r="I427" s="48" t="str">
        <f>IF(Paramètres!E$9="Mises avec indice de confiance (/10)","?","-")</f>
        <v>-</v>
      </c>
      <c r="J427" s="49" t="str">
        <f>IF(H427="?","",IF(Paramètres!E$9="Mises fixes",IF(Paramètres!E$12="Normal",Paramètres!E$6*0.05,IF(Paramètres!E$12="Agressif",Paramètres!E$6*0.1,Paramètres!E$6*0.025)),IF(Paramètres!E$9="Mises proportionnelles",IF(Paramètres!E$12="Normal",O426*0.05,IF(Paramètres!E$12="Agressif",O426*0.1,O426*0.025)),IF(Paramètres!E$9="Mises avec indice de confiance (/10)",IF(Paramètres!E$12="Normal",I427/100*Paramètres!E$6,IF(Paramètres!E$12="Prudent",I427/200*Paramètres!E$6,I427/50*Paramètres!E$6)),IF(Paramètres!E$12="Normal",'Suivi des paris'!O426*0.05/('Suivi des paris'!H427-1),IF(Paramètres!E$12="Prudent",'Suivi des paris'!O426*0.025/('Suivi des paris'!H427-1),'Suivi des paris'!O426*0.1/('Suivi des paris'!H427-1)))))))</f>
        <v/>
      </c>
      <c r="K427" s="50"/>
      <c r="L427" s="51" t="str">
        <f t="shared" si="18"/>
        <v/>
      </c>
      <c r="M427" s="17"/>
      <c r="N427" s="52" t="str">
        <f t="shared" si="19"/>
        <v>-</v>
      </c>
      <c r="O427" s="53">
        <f t="shared" si="20"/>
        <v>23.290000000000003</v>
      </c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>
      <c r="A428" s="1"/>
      <c r="B428" s="42">
        <v>422</v>
      </c>
      <c r="C428" s="43"/>
      <c r="D428" s="44"/>
      <c r="E428" s="45"/>
      <c r="F428" s="46"/>
      <c r="G428" s="46"/>
      <c r="H428" s="47" t="s">
        <v>97</v>
      </c>
      <c r="I428" s="48" t="str">
        <f>IF(Paramètres!E$9="Mises avec indice de confiance (/10)","?","-")</f>
        <v>-</v>
      </c>
      <c r="J428" s="49" t="str">
        <f>IF(H428="?","",IF(Paramètres!E$9="Mises fixes",IF(Paramètres!E$12="Normal",Paramètres!E$6*0.05,IF(Paramètres!E$12="Agressif",Paramètres!E$6*0.1,Paramètres!E$6*0.025)),IF(Paramètres!E$9="Mises proportionnelles",IF(Paramètres!E$12="Normal",O427*0.05,IF(Paramètres!E$12="Agressif",O427*0.1,O427*0.025)),IF(Paramètres!E$9="Mises avec indice de confiance (/10)",IF(Paramètres!E$12="Normal",I428/100*Paramètres!E$6,IF(Paramètres!E$12="Prudent",I428/200*Paramètres!E$6,I428/50*Paramètres!E$6)),IF(Paramètres!E$12="Normal",'Suivi des paris'!O427*0.05/('Suivi des paris'!H428-1),IF(Paramètres!E$12="Prudent",'Suivi des paris'!O427*0.025/('Suivi des paris'!H428-1),'Suivi des paris'!O427*0.1/('Suivi des paris'!H428-1)))))))</f>
        <v/>
      </c>
      <c r="K428" s="50"/>
      <c r="L428" s="51" t="str">
        <f t="shared" si="18"/>
        <v/>
      </c>
      <c r="M428" s="17"/>
      <c r="N428" s="52" t="str">
        <f t="shared" si="19"/>
        <v>-</v>
      </c>
      <c r="O428" s="53">
        <f t="shared" si="20"/>
        <v>23.290000000000003</v>
      </c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>
      <c r="A429" s="1"/>
      <c r="B429" s="42">
        <v>423</v>
      </c>
      <c r="C429" s="43"/>
      <c r="D429" s="44"/>
      <c r="E429" s="45"/>
      <c r="F429" s="46"/>
      <c r="G429" s="46"/>
      <c r="H429" s="47" t="s">
        <v>97</v>
      </c>
      <c r="I429" s="48" t="str">
        <f>IF(Paramètres!E$9="Mises avec indice de confiance (/10)","?","-")</f>
        <v>-</v>
      </c>
      <c r="J429" s="49" t="str">
        <f>IF(H429="?","",IF(Paramètres!E$9="Mises fixes",IF(Paramètres!E$12="Normal",Paramètres!E$6*0.05,IF(Paramètres!E$12="Agressif",Paramètres!E$6*0.1,Paramètres!E$6*0.025)),IF(Paramètres!E$9="Mises proportionnelles",IF(Paramètres!E$12="Normal",O428*0.05,IF(Paramètres!E$12="Agressif",O428*0.1,O428*0.025)),IF(Paramètres!E$9="Mises avec indice de confiance (/10)",IF(Paramètres!E$12="Normal",I429/100*Paramètres!E$6,IF(Paramètres!E$12="Prudent",I429/200*Paramètres!E$6,I429/50*Paramètres!E$6)),IF(Paramètres!E$12="Normal",'Suivi des paris'!O428*0.05/('Suivi des paris'!H429-1),IF(Paramètres!E$12="Prudent",'Suivi des paris'!O428*0.025/('Suivi des paris'!H429-1),'Suivi des paris'!O428*0.1/('Suivi des paris'!H429-1)))))))</f>
        <v/>
      </c>
      <c r="K429" s="50"/>
      <c r="L429" s="51" t="str">
        <f t="shared" si="18"/>
        <v/>
      </c>
      <c r="M429" s="17"/>
      <c r="N429" s="52" t="str">
        <f t="shared" si="19"/>
        <v>-</v>
      </c>
      <c r="O429" s="53">
        <f t="shared" si="20"/>
        <v>23.290000000000003</v>
      </c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>
      <c r="A430" s="1"/>
      <c r="B430" s="42">
        <v>424</v>
      </c>
      <c r="C430" s="43"/>
      <c r="D430" s="44"/>
      <c r="E430" s="45"/>
      <c r="F430" s="46"/>
      <c r="G430" s="46"/>
      <c r="H430" s="47" t="s">
        <v>97</v>
      </c>
      <c r="I430" s="48" t="str">
        <f>IF(Paramètres!E$9="Mises avec indice de confiance (/10)","?","-")</f>
        <v>-</v>
      </c>
      <c r="J430" s="49" t="str">
        <f>IF(H430="?","",IF(Paramètres!E$9="Mises fixes",IF(Paramètres!E$12="Normal",Paramètres!E$6*0.05,IF(Paramètres!E$12="Agressif",Paramètres!E$6*0.1,Paramètres!E$6*0.025)),IF(Paramètres!E$9="Mises proportionnelles",IF(Paramètres!E$12="Normal",O429*0.05,IF(Paramètres!E$12="Agressif",O429*0.1,O429*0.025)),IF(Paramètres!E$9="Mises avec indice de confiance (/10)",IF(Paramètres!E$12="Normal",I430/100*Paramètres!E$6,IF(Paramètres!E$12="Prudent",I430/200*Paramètres!E$6,I430/50*Paramètres!E$6)),IF(Paramètres!E$12="Normal",'Suivi des paris'!O429*0.05/('Suivi des paris'!H430-1),IF(Paramètres!E$12="Prudent",'Suivi des paris'!O429*0.025/('Suivi des paris'!H430-1),'Suivi des paris'!O429*0.1/('Suivi des paris'!H430-1)))))))</f>
        <v/>
      </c>
      <c r="K430" s="50"/>
      <c r="L430" s="51" t="str">
        <f t="shared" si="18"/>
        <v/>
      </c>
      <c r="M430" s="17"/>
      <c r="N430" s="52" t="str">
        <f t="shared" si="19"/>
        <v>-</v>
      </c>
      <c r="O430" s="53">
        <f t="shared" si="20"/>
        <v>23.290000000000003</v>
      </c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>
      <c r="A431" s="1"/>
      <c r="B431" s="42">
        <v>425</v>
      </c>
      <c r="C431" s="43"/>
      <c r="D431" s="44"/>
      <c r="E431" s="45"/>
      <c r="F431" s="46"/>
      <c r="G431" s="46"/>
      <c r="H431" s="47" t="s">
        <v>97</v>
      </c>
      <c r="I431" s="48" t="str">
        <f>IF(Paramètres!E$9="Mises avec indice de confiance (/10)","?","-")</f>
        <v>-</v>
      </c>
      <c r="J431" s="49" t="str">
        <f>IF(H431="?","",IF(Paramètres!E$9="Mises fixes",IF(Paramètres!E$12="Normal",Paramètres!E$6*0.05,IF(Paramètres!E$12="Agressif",Paramètres!E$6*0.1,Paramètres!E$6*0.025)),IF(Paramètres!E$9="Mises proportionnelles",IF(Paramètres!E$12="Normal",O430*0.05,IF(Paramètres!E$12="Agressif",O430*0.1,O430*0.025)),IF(Paramètres!E$9="Mises avec indice de confiance (/10)",IF(Paramètres!E$12="Normal",I431/100*Paramètres!E$6,IF(Paramètres!E$12="Prudent",I431/200*Paramètres!E$6,I431/50*Paramètres!E$6)),IF(Paramètres!E$12="Normal",'Suivi des paris'!O430*0.05/('Suivi des paris'!H431-1),IF(Paramètres!E$12="Prudent",'Suivi des paris'!O430*0.025/('Suivi des paris'!H431-1),'Suivi des paris'!O430*0.1/('Suivi des paris'!H431-1)))))))</f>
        <v/>
      </c>
      <c r="K431" s="50"/>
      <c r="L431" s="51" t="str">
        <f t="shared" si="18"/>
        <v/>
      </c>
      <c r="M431" s="17"/>
      <c r="N431" s="52" t="str">
        <f t="shared" si="19"/>
        <v>-</v>
      </c>
      <c r="O431" s="53">
        <f t="shared" si="20"/>
        <v>23.290000000000003</v>
      </c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>
      <c r="A432" s="1"/>
      <c r="B432" s="42">
        <v>426</v>
      </c>
      <c r="C432" s="43"/>
      <c r="D432" s="44"/>
      <c r="E432" s="45"/>
      <c r="F432" s="46"/>
      <c r="G432" s="46"/>
      <c r="H432" s="47" t="s">
        <v>97</v>
      </c>
      <c r="I432" s="48" t="str">
        <f>IF(Paramètres!E$9="Mises avec indice de confiance (/10)","?","-")</f>
        <v>-</v>
      </c>
      <c r="J432" s="49" t="str">
        <f>IF(H432="?","",IF(Paramètres!E$9="Mises fixes",IF(Paramètres!E$12="Normal",Paramètres!E$6*0.05,IF(Paramètres!E$12="Agressif",Paramètres!E$6*0.1,Paramètres!E$6*0.025)),IF(Paramètres!E$9="Mises proportionnelles",IF(Paramètres!E$12="Normal",O431*0.05,IF(Paramètres!E$12="Agressif",O431*0.1,O431*0.025)),IF(Paramètres!E$9="Mises avec indice de confiance (/10)",IF(Paramètres!E$12="Normal",I432/100*Paramètres!E$6,IF(Paramètres!E$12="Prudent",I432/200*Paramètres!E$6,I432/50*Paramètres!E$6)),IF(Paramètres!E$12="Normal",'Suivi des paris'!O431*0.05/('Suivi des paris'!H432-1),IF(Paramètres!E$12="Prudent",'Suivi des paris'!O431*0.025/('Suivi des paris'!H432-1),'Suivi des paris'!O431*0.1/('Suivi des paris'!H432-1)))))))</f>
        <v/>
      </c>
      <c r="K432" s="50"/>
      <c r="L432" s="51" t="str">
        <f t="shared" si="18"/>
        <v/>
      </c>
      <c r="M432" s="17"/>
      <c r="N432" s="52" t="str">
        <f t="shared" si="19"/>
        <v>-</v>
      </c>
      <c r="O432" s="53">
        <f t="shared" si="20"/>
        <v>23.290000000000003</v>
      </c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>
      <c r="A433" s="1"/>
      <c r="B433" s="42">
        <v>427</v>
      </c>
      <c r="C433" s="43"/>
      <c r="D433" s="44"/>
      <c r="E433" s="45"/>
      <c r="F433" s="46"/>
      <c r="G433" s="46"/>
      <c r="H433" s="47" t="s">
        <v>97</v>
      </c>
      <c r="I433" s="48" t="str">
        <f>IF(Paramètres!E$9="Mises avec indice de confiance (/10)","?","-")</f>
        <v>-</v>
      </c>
      <c r="J433" s="49" t="str">
        <f>IF(H433="?","",IF(Paramètres!E$9="Mises fixes",IF(Paramètres!E$12="Normal",Paramètres!E$6*0.05,IF(Paramètres!E$12="Agressif",Paramètres!E$6*0.1,Paramètres!E$6*0.025)),IF(Paramètres!E$9="Mises proportionnelles",IF(Paramètres!E$12="Normal",O432*0.05,IF(Paramètres!E$12="Agressif",O432*0.1,O432*0.025)),IF(Paramètres!E$9="Mises avec indice de confiance (/10)",IF(Paramètres!E$12="Normal",I433/100*Paramètres!E$6,IF(Paramètres!E$12="Prudent",I433/200*Paramètres!E$6,I433/50*Paramètres!E$6)),IF(Paramètres!E$12="Normal",'Suivi des paris'!O432*0.05/('Suivi des paris'!H433-1),IF(Paramètres!E$12="Prudent",'Suivi des paris'!O432*0.025/('Suivi des paris'!H433-1),'Suivi des paris'!O432*0.1/('Suivi des paris'!H433-1)))))))</f>
        <v/>
      </c>
      <c r="K433" s="50"/>
      <c r="L433" s="51" t="str">
        <f t="shared" si="18"/>
        <v/>
      </c>
      <c r="M433" s="17"/>
      <c r="N433" s="52" t="str">
        <f t="shared" si="19"/>
        <v>-</v>
      </c>
      <c r="O433" s="53">
        <f t="shared" si="20"/>
        <v>23.290000000000003</v>
      </c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>
      <c r="A434" s="1"/>
      <c r="B434" s="42">
        <v>428</v>
      </c>
      <c r="C434" s="43"/>
      <c r="D434" s="44"/>
      <c r="E434" s="45"/>
      <c r="F434" s="46"/>
      <c r="G434" s="46"/>
      <c r="H434" s="47" t="s">
        <v>97</v>
      </c>
      <c r="I434" s="48" t="str">
        <f>IF(Paramètres!E$9="Mises avec indice de confiance (/10)","?","-")</f>
        <v>-</v>
      </c>
      <c r="J434" s="49" t="str">
        <f>IF(H434="?","",IF(Paramètres!E$9="Mises fixes",IF(Paramètres!E$12="Normal",Paramètres!E$6*0.05,IF(Paramètres!E$12="Agressif",Paramètres!E$6*0.1,Paramètres!E$6*0.025)),IF(Paramètres!E$9="Mises proportionnelles",IF(Paramètres!E$12="Normal",O433*0.05,IF(Paramètres!E$12="Agressif",O433*0.1,O433*0.025)),IF(Paramètres!E$9="Mises avec indice de confiance (/10)",IF(Paramètres!E$12="Normal",I434/100*Paramètres!E$6,IF(Paramètres!E$12="Prudent",I434/200*Paramètres!E$6,I434/50*Paramètres!E$6)),IF(Paramètres!E$12="Normal",'Suivi des paris'!O433*0.05/('Suivi des paris'!H434-1),IF(Paramètres!E$12="Prudent",'Suivi des paris'!O433*0.025/('Suivi des paris'!H434-1),'Suivi des paris'!O433*0.1/('Suivi des paris'!H434-1)))))))</f>
        <v/>
      </c>
      <c r="K434" s="50"/>
      <c r="L434" s="51" t="str">
        <f t="shared" si="18"/>
        <v/>
      </c>
      <c r="M434" s="17"/>
      <c r="N434" s="52" t="str">
        <f t="shared" si="19"/>
        <v>-</v>
      </c>
      <c r="O434" s="53">
        <f t="shared" si="20"/>
        <v>23.290000000000003</v>
      </c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>
      <c r="A435" s="1"/>
      <c r="B435" s="42">
        <v>429</v>
      </c>
      <c r="C435" s="43"/>
      <c r="D435" s="44"/>
      <c r="E435" s="45"/>
      <c r="F435" s="46"/>
      <c r="G435" s="46"/>
      <c r="H435" s="47" t="s">
        <v>97</v>
      </c>
      <c r="I435" s="48" t="str">
        <f>IF(Paramètres!E$9="Mises avec indice de confiance (/10)","?","-")</f>
        <v>-</v>
      </c>
      <c r="J435" s="49" t="str">
        <f>IF(H435="?","",IF(Paramètres!E$9="Mises fixes",IF(Paramètres!E$12="Normal",Paramètres!E$6*0.05,IF(Paramètres!E$12="Agressif",Paramètres!E$6*0.1,Paramètres!E$6*0.025)),IF(Paramètres!E$9="Mises proportionnelles",IF(Paramètres!E$12="Normal",O434*0.05,IF(Paramètres!E$12="Agressif",O434*0.1,O434*0.025)),IF(Paramètres!E$9="Mises avec indice de confiance (/10)",IF(Paramètres!E$12="Normal",I435/100*Paramètres!E$6,IF(Paramètres!E$12="Prudent",I435/200*Paramètres!E$6,I435/50*Paramètres!E$6)),IF(Paramètres!E$12="Normal",'Suivi des paris'!O434*0.05/('Suivi des paris'!H435-1),IF(Paramètres!E$12="Prudent",'Suivi des paris'!O434*0.025/('Suivi des paris'!H435-1),'Suivi des paris'!O434*0.1/('Suivi des paris'!H435-1)))))))</f>
        <v/>
      </c>
      <c r="K435" s="50"/>
      <c r="L435" s="51" t="str">
        <f t="shared" si="18"/>
        <v/>
      </c>
      <c r="M435" s="17"/>
      <c r="N435" s="52" t="str">
        <f t="shared" si="19"/>
        <v>-</v>
      </c>
      <c r="O435" s="53">
        <f t="shared" si="20"/>
        <v>23.290000000000003</v>
      </c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>
      <c r="A436" s="1"/>
      <c r="B436" s="42">
        <v>430</v>
      </c>
      <c r="C436" s="43"/>
      <c r="D436" s="44"/>
      <c r="E436" s="45"/>
      <c r="F436" s="46"/>
      <c r="G436" s="46"/>
      <c r="H436" s="47" t="s">
        <v>97</v>
      </c>
      <c r="I436" s="48" t="str">
        <f>IF(Paramètres!E$9="Mises avec indice de confiance (/10)","?","-")</f>
        <v>-</v>
      </c>
      <c r="J436" s="49" t="str">
        <f>IF(H436="?","",IF(Paramètres!E$9="Mises fixes",IF(Paramètres!E$12="Normal",Paramètres!E$6*0.05,IF(Paramètres!E$12="Agressif",Paramètres!E$6*0.1,Paramètres!E$6*0.025)),IF(Paramètres!E$9="Mises proportionnelles",IF(Paramètres!E$12="Normal",O435*0.05,IF(Paramètres!E$12="Agressif",O435*0.1,O435*0.025)),IF(Paramètres!E$9="Mises avec indice de confiance (/10)",IF(Paramètres!E$12="Normal",I436/100*Paramètres!E$6,IF(Paramètres!E$12="Prudent",I436/200*Paramètres!E$6,I436/50*Paramètres!E$6)),IF(Paramètres!E$12="Normal",'Suivi des paris'!O435*0.05/('Suivi des paris'!H436-1),IF(Paramètres!E$12="Prudent",'Suivi des paris'!O435*0.025/('Suivi des paris'!H436-1),'Suivi des paris'!O435*0.1/('Suivi des paris'!H436-1)))))))</f>
        <v/>
      </c>
      <c r="K436" s="50"/>
      <c r="L436" s="51" t="str">
        <f t="shared" si="18"/>
        <v/>
      </c>
      <c r="M436" s="17"/>
      <c r="N436" s="52" t="str">
        <f t="shared" si="19"/>
        <v>-</v>
      </c>
      <c r="O436" s="53">
        <f t="shared" si="20"/>
        <v>23.290000000000003</v>
      </c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>
      <c r="A437" s="1"/>
      <c r="B437" s="42">
        <v>431</v>
      </c>
      <c r="C437" s="43"/>
      <c r="D437" s="44"/>
      <c r="E437" s="45"/>
      <c r="F437" s="46"/>
      <c r="G437" s="46"/>
      <c r="H437" s="47" t="s">
        <v>97</v>
      </c>
      <c r="I437" s="48" t="str">
        <f>IF(Paramètres!E$9="Mises avec indice de confiance (/10)","?","-")</f>
        <v>-</v>
      </c>
      <c r="J437" s="49" t="str">
        <f>IF(H437="?","",IF(Paramètres!E$9="Mises fixes",IF(Paramètres!E$12="Normal",Paramètres!E$6*0.05,IF(Paramètres!E$12="Agressif",Paramètres!E$6*0.1,Paramètres!E$6*0.025)),IF(Paramètres!E$9="Mises proportionnelles",IF(Paramètres!E$12="Normal",O436*0.05,IF(Paramètres!E$12="Agressif",O436*0.1,O436*0.025)),IF(Paramètres!E$9="Mises avec indice de confiance (/10)",IF(Paramètres!E$12="Normal",I437/100*Paramètres!E$6,IF(Paramètres!E$12="Prudent",I437/200*Paramètres!E$6,I437/50*Paramètres!E$6)),IF(Paramètres!E$12="Normal",'Suivi des paris'!O436*0.05/('Suivi des paris'!H437-1),IF(Paramètres!E$12="Prudent",'Suivi des paris'!O436*0.025/('Suivi des paris'!H437-1),'Suivi des paris'!O436*0.1/('Suivi des paris'!H437-1)))))))</f>
        <v/>
      </c>
      <c r="K437" s="50"/>
      <c r="L437" s="51" t="str">
        <f t="shared" si="18"/>
        <v/>
      </c>
      <c r="M437" s="17"/>
      <c r="N437" s="52" t="str">
        <f t="shared" si="19"/>
        <v>-</v>
      </c>
      <c r="O437" s="53">
        <f t="shared" si="20"/>
        <v>23.290000000000003</v>
      </c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>
      <c r="A438" s="1"/>
      <c r="B438" s="42">
        <v>432</v>
      </c>
      <c r="C438" s="43"/>
      <c r="D438" s="44"/>
      <c r="E438" s="45"/>
      <c r="F438" s="46"/>
      <c r="G438" s="46"/>
      <c r="H438" s="47" t="s">
        <v>97</v>
      </c>
      <c r="I438" s="48" t="str">
        <f>IF(Paramètres!E$9="Mises avec indice de confiance (/10)","?","-")</f>
        <v>-</v>
      </c>
      <c r="J438" s="49" t="str">
        <f>IF(H438="?","",IF(Paramètres!E$9="Mises fixes",IF(Paramètres!E$12="Normal",Paramètres!E$6*0.05,IF(Paramètres!E$12="Agressif",Paramètres!E$6*0.1,Paramètres!E$6*0.025)),IF(Paramètres!E$9="Mises proportionnelles",IF(Paramètres!E$12="Normal",O437*0.05,IF(Paramètres!E$12="Agressif",O437*0.1,O437*0.025)),IF(Paramètres!E$9="Mises avec indice de confiance (/10)",IF(Paramètres!E$12="Normal",I438/100*Paramètres!E$6,IF(Paramètres!E$12="Prudent",I438/200*Paramètres!E$6,I438/50*Paramètres!E$6)),IF(Paramètres!E$12="Normal",'Suivi des paris'!O437*0.05/('Suivi des paris'!H438-1),IF(Paramètres!E$12="Prudent",'Suivi des paris'!O437*0.025/('Suivi des paris'!H438-1),'Suivi des paris'!O437*0.1/('Suivi des paris'!H438-1)))))))</f>
        <v/>
      </c>
      <c r="K438" s="50"/>
      <c r="L438" s="51" t="str">
        <f t="shared" si="18"/>
        <v/>
      </c>
      <c r="M438" s="17"/>
      <c r="N438" s="52" t="str">
        <f t="shared" si="19"/>
        <v>-</v>
      </c>
      <c r="O438" s="53">
        <f t="shared" si="20"/>
        <v>23.290000000000003</v>
      </c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>
      <c r="A439" s="1"/>
      <c r="B439" s="42">
        <v>433</v>
      </c>
      <c r="C439" s="43"/>
      <c r="D439" s="44"/>
      <c r="E439" s="45"/>
      <c r="F439" s="46"/>
      <c r="G439" s="46"/>
      <c r="H439" s="47" t="s">
        <v>97</v>
      </c>
      <c r="I439" s="48" t="str">
        <f>IF(Paramètres!E$9="Mises avec indice de confiance (/10)","?","-")</f>
        <v>-</v>
      </c>
      <c r="J439" s="49" t="str">
        <f>IF(H439="?","",IF(Paramètres!E$9="Mises fixes",IF(Paramètres!E$12="Normal",Paramètres!E$6*0.05,IF(Paramètres!E$12="Agressif",Paramètres!E$6*0.1,Paramètres!E$6*0.025)),IF(Paramètres!E$9="Mises proportionnelles",IF(Paramètres!E$12="Normal",O438*0.05,IF(Paramètres!E$12="Agressif",O438*0.1,O438*0.025)),IF(Paramètres!E$9="Mises avec indice de confiance (/10)",IF(Paramètres!E$12="Normal",I439/100*Paramètres!E$6,IF(Paramètres!E$12="Prudent",I439/200*Paramètres!E$6,I439/50*Paramètres!E$6)),IF(Paramètres!E$12="Normal",'Suivi des paris'!O438*0.05/('Suivi des paris'!H439-1),IF(Paramètres!E$12="Prudent",'Suivi des paris'!O438*0.025/('Suivi des paris'!H439-1),'Suivi des paris'!O438*0.1/('Suivi des paris'!H439-1)))))))</f>
        <v/>
      </c>
      <c r="K439" s="50"/>
      <c r="L439" s="51" t="str">
        <f t="shared" si="18"/>
        <v/>
      </c>
      <c r="M439" s="17"/>
      <c r="N439" s="52" t="str">
        <f t="shared" si="19"/>
        <v>-</v>
      </c>
      <c r="O439" s="53">
        <f t="shared" si="20"/>
        <v>23.290000000000003</v>
      </c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>
      <c r="A440" s="1"/>
      <c r="B440" s="42">
        <v>434</v>
      </c>
      <c r="C440" s="43"/>
      <c r="D440" s="44"/>
      <c r="E440" s="45"/>
      <c r="F440" s="46"/>
      <c r="G440" s="46"/>
      <c r="H440" s="47" t="s">
        <v>97</v>
      </c>
      <c r="I440" s="48" t="str">
        <f>IF(Paramètres!E$9="Mises avec indice de confiance (/10)","?","-")</f>
        <v>-</v>
      </c>
      <c r="J440" s="49" t="str">
        <f>IF(H440="?","",IF(Paramètres!E$9="Mises fixes",IF(Paramètres!E$12="Normal",Paramètres!E$6*0.05,IF(Paramètres!E$12="Agressif",Paramètres!E$6*0.1,Paramètres!E$6*0.025)),IF(Paramètres!E$9="Mises proportionnelles",IF(Paramètres!E$12="Normal",O439*0.05,IF(Paramètres!E$12="Agressif",O439*0.1,O439*0.025)),IF(Paramètres!E$9="Mises avec indice de confiance (/10)",IF(Paramètres!E$12="Normal",I440/100*Paramètres!E$6,IF(Paramètres!E$12="Prudent",I440/200*Paramètres!E$6,I440/50*Paramètres!E$6)),IF(Paramètres!E$12="Normal",'Suivi des paris'!O439*0.05/('Suivi des paris'!H440-1),IF(Paramètres!E$12="Prudent",'Suivi des paris'!O439*0.025/('Suivi des paris'!H440-1),'Suivi des paris'!O439*0.1/('Suivi des paris'!H440-1)))))))</f>
        <v/>
      </c>
      <c r="K440" s="50"/>
      <c r="L440" s="51" t="str">
        <f t="shared" si="18"/>
        <v/>
      </c>
      <c r="M440" s="17"/>
      <c r="N440" s="52" t="str">
        <f t="shared" si="19"/>
        <v>-</v>
      </c>
      <c r="O440" s="53">
        <f t="shared" si="20"/>
        <v>23.290000000000003</v>
      </c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>
      <c r="A441" s="1"/>
      <c r="B441" s="42">
        <v>435</v>
      </c>
      <c r="C441" s="43"/>
      <c r="D441" s="44"/>
      <c r="E441" s="45"/>
      <c r="F441" s="46"/>
      <c r="G441" s="46"/>
      <c r="H441" s="47" t="s">
        <v>97</v>
      </c>
      <c r="I441" s="48" t="str">
        <f>IF(Paramètres!E$9="Mises avec indice de confiance (/10)","?","-")</f>
        <v>-</v>
      </c>
      <c r="J441" s="49" t="str">
        <f>IF(H441="?","",IF(Paramètres!E$9="Mises fixes",IF(Paramètres!E$12="Normal",Paramètres!E$6*0.05,IF(Paramètres!E$12="Agressif",Paramètres!E$6*0.1,Paramètres!E$6*0.025)),IF(Paramètres!E$9="Mises proportionnelles",IF(Paramètres!E$12="Normal",O440*0.05,IF(Paramètres!E$12="Agressif",O440*0.1,O440*0.025)),IF(Paramètres!E$9="Mises avec indice de confiance (/10)",IF(Paramètres!E$12="Normal",I441/100*Paramètres!E$6,IF(Paramètres!E$12="Prudent",I441/200*Paramètres!E$6,I441/50*Paramètres!E$6)),IF(Paramètres!E$12="Normal",'Suivi des paris'!O440*0.05/('Suivi des paris'!H441-1),IF(Paramètres!E$12="Prudent",'Suivi des paris'!O440*0.025/('Suivi des paris'!H441-1),'Suivi des paris'!O440*0.1/('Suivi des paris'!H441-1)))))))</f>
        <v/>
      </c>
      <c r="K441" s="50"/>
      <c r="L441" s="51" t="str">
        <f t="shared" si="18"/>
        <v/>
      </c>
      <c r="M441" s="17"/>
      <c r="N441" s="52" t="str">
        <f t="shared" si="19"/>
        <v>-</v>
      </c>
      <c r="O441" s="53">
        <f t="shared" si="20"/>
        <v>23.290000000000003</v>
      </c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>
      <c r="A442" s="1"/>
      <c r="B442" s="42">
        <v>436</v>
      </c>
      <c r="C442" s="43"/>
      <c r="D442" s="44"/>
      <c r="E442" s="45"/>
      <c r="F442" s="46"/>
      <c r="G442" s="46"/>
      <c r="H442" s="47" t="s">
        <v>97</v>
      </c>
      <c r="I442" s="48" t="str">
        <f>IF(Paramètres!E$9="Mises avec indice de confiance (/10)","?","-")</f>
        <v>-</v>
      </c>
      <c r="J442" s="49" t="str">
        <f>IF(H442="?","",IF(Paramètres!E$9="Mises fixes",IF(Paramètres!E$12="Normal",Paramètres!E$6*0.05,IF(Paramètres!E$12="Agressif",Paramètres!E$6*0.1,Paramètres!E$6*0.025)),IF(Paramètres!E$9="Mises proportionnelles",IF(Paramètres!E$12="Normal",O441*0.05,IF(Paramètres!E$12="Agressif",O441*0.1,O441*0.025)),IF(Paramètres!E$9="Mises avec indice de confiance (/10)",IF(Paramètres!E$12="Normal",I442/100*Paramètres!E$6,IF(Paramètres!E$12="Prudent",I442/200*Paramètres!E$6,I442/50*Paramètres!E$6)),IF(Paramètres!E$12="Normal",'Suivi des paris'!O441*0.05/('Suivi des paris'!H442-1),IF(Paramètres!E$12="Prudent",'Suivi des paris'!O441*0.025/('Suivi des paris'!H442-1),'Suivi des paris'!O441*0.1/('Suivi des paris'!H442-1)))))))</f>
        <v/>
      </c>
      <c r="K442" s="50"/>
      <c r="L442" s="51" t="str">
        <f t="shared" si="18"/>
        <v/>
      </c>
      <c r="M442" s="17"/>
      <c r="N442" s="52" t="str">
        <f t="shared" si="19"/>
        <v>-</v>
      </c>
      <c r="O442" s="53">
        <f t="shared" si="20"/>
        <v>23.290000000000003</v>
      </c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>
      <c r="A443" s="1"/>
      <c r="B443" s="42">
        <v>437</v>
      </c>
      <c r="C443" s="43"/>
      <c r="D443" s="44"/>
      <c r="E443" s="45"/>
      <c r="F443" s="46"/>
      <c r="G443" s="46"/>
      <c r="H443" s="47" t="s">
        <v>97</v>
      </c>
      <c r="I443" s="48" t="str">
        <f>IF(Paramètres!E$9="Mises avec indice de confiance (/10)","?","-")</f>
        <v>-</v>
      </c>
      <c r="J443" s="49" t="str">
        <f>IF(H443="?","",IF(Paramètres!E$9="Mises fixes",IF(Paramètres!E$12="Normal",Paramètres!E$6*0.05,IF(Paramètres!E$12="Agressif",Paramètres!E$6*0.1,Paramètres!E$6*0.025)),IF(Paramètres!E$9="Mises proportionnelles",IF(Paramètres!E$12="Normal",O442*0.05,IF(Paramètres!E$12="Agressif",O442*0.1,O442*0.025)),IF(Paramètres!E$9="Mises avec indice de confiance (/10)",IF(Paramètres!E$12="Normal",I443/100*Paramètres!E$6,IF(Paramètres!E$12="Prudent",I443/200*Paramètres!E$6,I443/50*Paramètres!E$6)),IF(Paramètres!E$12="Normal",'Suivi des paris'!O442*0.05/('Suivi des paris'!H443-1),IF(Paramètres!E$12="Prudent",'Suivi des paris'!O442*0.025/('Suivi des paris'!H443-1),'Suivi des paris'!O442*0.1/('Suivi des paris'!H443-1)))))))</f>
        <v/>
      </c>
      <c r="K443" s="50"/>
      <c r="L443" s="51" t="str">
        <f t="shared" si="18"/>
        <v/>
      </c>
      <c r="M443" s="17"/>
      <c r="N443" s="52" t="str">
        <f t="shared" si="19"/>
        <v>-</v>
      </c>
      <c r="O443" s="53">
        <f t="shared" si="20"/>
        <v>23.290000000000003</v>
      </c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>
      <c r="A444" s="1"/>
      <c r="B444" s="42">
        <v>438</v>
      </c>
      <c r="C444" s="43"/>
      <c r="D444" s="44"/>
      <c r="E444" s="45"/>
      <c r="F444" s="46"/>
      <c r="G444" s="46"/>
      <c r="H444" s="47" t="s">
        <v>97</v>
      </c>
      <c r="I444" s="48" t="str">
        <f>IF(Paramètres!E$9="Mises avec indice de confiance (/10)","?","-")</f>
        <v>-</v>
      </c>
      <c r="J444" s="49" t="str">
        <f>IF(H444="?","",IF(Paramètres!E$9="Mises fixes",IF(Paramètres!E$12="Normal",Paramètres!E$6*0.05,IF(Paramètres!E$12="Agressif",Paramètres!E$6*0.1,Paramètres!E$6*0.025)),IF(Paramètres!E$9="Mises proportionnelles",IF(Paramètres!E$12="Normal",O443*0.05,IF(Paramètres!E$12="Agressif",O443*0.1,O443*0.025)),IF(Paramètres!E$9="Mises avec indice de confiance (/10)",IF(Paramètres!E$12="Normal",I444/100*Paramètres!E$6,IF(Paramètres!E$12="Prudent",I444/200*Paramètres!E$6,I444/50*Paramètres!E$6)),IF(Paramètres!E$12="Normal",'Suivi des paris'!O443*0.05/('Suivi des paris'!H444-1),IF(Paramètres!E$12="Prudent",'Suivi des paris'!O443*0.025/('Suivi des paris'!H444-1),'Suivi des paris'!O443*0.1/('Suivi des paris'!H444-1)))))))</f>
        <v/>
      </c>
      <c r="K444" s="50"/>
      <c r="L444" s="51" t="str">
        <f t="shared" si="18"/>
        <v/>
      </c>
      <c r="M444" s="17"/>
      <c r="N444" s="52" t="str">
        <f t="shared" si="19"/>
        <v>-</v>
      </c>
      <c r="O444" s="53">
        <f t="shared" si="20"/>
        <v>23.290000000000003</v>
      </c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>
      <c r="A445" s="1"/>
      <c r="B445" s="42">
        <v>439</v>
      </c>
      <c r="C445" s="43"/>
      <c r="D445" s="44"/>
      <c r="E445" s="45"/>
      <c r="F445" s="46"/>
      <c r="G445" s="46"/>
      <c r="H445" s="47" t="s">
        <v>97</v>
      </c>
      <c r="I445" s="48" t="str">
        <f>IF(Paramètres!E$9="Mises avec indice de confiance (/10)","?","-")</f>
        <v>-</v>
      </c>
      <c r="J445" s="49" t="str">
        <f>IF(H445="?","",IF(Paramètres!E$9="Mises fixes",IF(Paramètres!E$12="Normal",Paramètres!E$6*0.05,IF(Paramètres!E$12="Agressif",Paramètres!E$6*0.1,Paramètres!E$6*0.025)),IF(Paramètres!E$9="Mises proportionnelles",IF(Paramètres!E$12="Normal",O444*0.05,IF(Paramètres!E$12="Agressif",O444*0.1,O444*0.025)),IF(Paramètres!E$9="Mises avec indice de confiance (/10)",IF(Paramètres!E$12="Normal",I445/100*Paramètres!E$6,IF(Paramètres!E$12="Prudent",I445/200*Paramètres!E$6,I445/50*Paramètres!E$6)),IF(Paramètres!E$12="Normal",'Suivi des paris'!O444*0.05/('Suivi des paris'!H445-1),IF(Paramètres!E$12="Prudent",'Suivi des paris'!O444*0.025/('Suivi des paris'!H445-1),'Suivi des paris'!O444*0.1/('Suivi des paris'!H445-1)))))))</f>
        <v/>
      </c>
      <c r="K445" s="50"/>
      <c r="L445" s="51" t="str">
        <f t="shared" si="18"/>
        <v/>
      </c>
      <c r="M445" s="17"/>
      <c r="N445" s="52" t="str">
        <f t="shared" si="19"/>
        <v>-</v>
      </c>
      <c r="O445" s="53">
        <f t="shared" si="20"/>
        <v>23.290000000000003</v>
      </c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>
      <c r="A446" s="1"/>
      <c r="B446" s="42">
        <v>440</v>
      </c>
      <c r="C446" s="43"/>
      <c r="D446" s="44"/>
      <c r="E446" s="45"/>
      <c r="F446" s="46"/>
      <c r="G446" s="46"/>
      <c r="H446" s="47" t="s">
        <v>97</v>
      </c>
      <c r="I446" s="48" t="str">
        <f>IF(Paramètres!E$9="Mises avec indice de confiance (/10)","?","-")</f>
        <v>-</v>
      </c>
      <c r="J446" s="49" t="str">
        <f>IF(H446="?","",IF(Paramètres!E$9="Mises fixes",IF(Paramètres!E$12="Normal",Paramètres!E$6*0.05,IF(Paramètres!E$12="Agressif",Paramètres!E$6*0.1,Paramètres!E$6*0.025)),IF(Paramètres!E$9="Mises proportionnelles",IF(Paramètres!E$12="Normal",O445*0.05,IF(Paramètres!E$12="Agressif",O445*0.1,O445*0.025)),IF(Paramètres!E$9="Mises avec indice de confiance (/10)",IF(Paramètres!E$12="Normal",I446/100*Paramètres!E$6,IF(Paramètres!E$12="Prudent",I446/200*Paramètres!E$6,I446/50*Paramètres!E$6)),IF(Paramètres!E$12="Normal",'Suivi des paris'!O445*0.05/('Suivi des paris'!H446-1),IF(Paramètres!E$12="Prudent",'Suivi des paris'!O445*0.025/('Suivi des paris'!H446-1),'Suivi des paris'!O445*0.1/('Suivi des paris'!H446-1)))))))</f>
        <v/>
      </c>
      <c r="K446" s="50"/>
      <c r="L446" s="51" t="str">
        <f t="shared" si="18"/>
        <v/>
      </c>
      <c r="M446" s="17"/>
      <c r="N446" s="52" t="str">
        <f t="shared" si="19"/>
        <v>-</v>
      </c>
      <c r="O446" s="53">
        <f t="shared" si="20"/>
        <v>23.290000000000003</v>
      </c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>
      <c r="A447" s="1"/>
      <c r="B447" s="42">
        <v>441</v>
      </c>
      <c r="C447" s="43"/>
      <c r="D447" s="44"/>
      <c r="E447" s="45"/>
      <c r="F447" s="46"/>
      <c r="G447" s="46"/>
      <c r="H447" s="47" t="s">
        <v>97</v>
      </c>
      <c r="I447" s="48" t="str">
        <f>IF(Paramètres!E$9="Mises avec indice de confiance (/10)","?","-")</f>
        <v>-</v>
      </c>
      <c r="J447" s="49" t="str">
        <f>IF(H447="?","",IF(Paramètres!E$9="Mises fixes",IF(Paramètres!E$12="Normal",Paramètres!E$6*0.05,IF(Paramètres!E$12="Agressif",Paramètres!E$6*0.1,Paramètres!E$6*0.025)),IF(Paramètres!E$9="Mises proportionnelles",IF(Paramètres!E$12="Normal",O446*0.05,IF(Paramètres!E$12="Agressif",O446*0.1,O446*0.025)),IF(Paramètres!E$9="Mises avec indice de confiance (/10)",IF(Paramètres!E$12="Normal",I447/100*Paramètres!E$6,IF(Paramètres!E$12="Prudent",I447/200*Paramètres!E$6,I447/50*Paramètres!E$6)),IF(Paramètres!E$12="Normal",'Suivi des paris'!O446*0.05/('Suivi des paris'!H447-1),IF(Paramètres!E$12="Prudent",'Suivi des paris'!O446*0.025/('Suivi des paris'!H447-1),'Suivi des paris'!O446*0.1/('Suivi des paris'!H447-1)))))))</f>
        <v/>
      </c>
      <c r="K447" s="50"/>
      <c r="L447" s="51" t="str">
        <f t="shared" si="18"/>
        <v/>
      </c>
      <c r="M447" s="17"/>
      <c r="N447" s="52" t="str">
        <f t="shared" si="19"/>
        <v>-</v>
      </c>
      <c r="O447" s="53">
        <f t="shared" si="20"/>
        <v>23.290000000000003</v>
      </c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>
      <c r="A448" s="1"/>
      <c r="B448" s="42">
        <v>442</v>
      </c>
      <c r="C448" s="43"/>
      <c r="D448" s="44"/>
      <c r="E448" s="45"/>
      <c r="F448" s="46"/>
      <c r="G448" s="46"/>
      <c r="H448" s="47" t="s">
        <v>97</v>
      </c>
      <c r="I448" s="48" t="str">
        <f>IF(Paramètres!E$9="Mises avec indice de confiance (/10)","?","-")</f>
        <v>-</v>
      </c>
      <c r="J448" s="49" t="str">
        <f>IF(H448="?","",IF(Paramètres!E$9="Mises fixes",IF(Paramètres!E$12="Normal",Paramètres!E$6*0.05,IF(Paramètres!E$12="Agressif",Paramètres!E$6*0.1,Paramètres!E$6*0.025)),IF(Paramètres!E$9="Mises proportionnelles",IF(Paramètres!E$12="Normal",O447*0.05,IF(Paramètres!E$12="Agressif",O447*0.1,O447*0.025)),IF(Paramètres!E$9="Mises avec indice de confiance (/10)",IF(Paramètres!E$12="Normal",I448/100*Paramètres!E$6,IF(Paramètres!E$12="Prudent",I448/200*Paramètres!E$6,I448/50*Paramètres!E$6)),IF(Paramètres!E$12="Normal",'Suivi des paris'!O447*0.05/('Suivi des paris'!H448-1),IF(Paramètres!E$12="Prudent",'Suivi des paris'!O447*0.025/('Suivi des paris'!H448-1),'Suivi des paris'!O447*0.1/('Suivi des paris'!H448-1)))))))</f>
        <v/>
      </c>
      <c r="K448" s="50"/>
      <c r="L448" s="51" t="str">
        <f t="shared" si="18"/>
        <v/>
      </c>
      <c r="M448" s="17"/>
      <c r="N448" s="52" t="str">
        <f t="shared" si="19"/>
        <v>-</v>
      </c>
      <c r="O448" s="53">
        <f t="shared" si="20"/>
        <v>23.290000000000003</v>
      </c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>
      <c r="A449" s="1"/>
      <c r="B449" s="42">
        <v>443</v>
      </c>
      <c r="C449" s="43"/>
      <c r="D449" s="44"/>
      <c r="E449" s="45"/>
      <c r="F449" s="46"/>
      <c r="G449" s="46"/>
      <c r="H449" s="47" t="s">
        <v>97</v>
      </c>
      <c r="I449" s="48" t="str">
        <f>IF(Paramètres!E$9="Mises avec indice de confiance (/10)","?","-")</f>
        <v>-</v>
      </c>
      <c r="J449" s="49" t="str">
        <f>IF(H449="?","",IF(Paramètres!E$9="Mises fixes",IF(Paramètres!E$12="Normal",Paramètres!E$6*0.05,IF(Paramètres!E$12="Agressif",Paramètres!E$6*0.1,Paramètres!E$6*0.025)),IF(Paramètres!E$9="Mises proportionnelles",IF(Paramètres!E$12="Normal",O448*0.05,IF(Paramètres!E$12="Agressif",O448*0.1,O448*0.025)),IF(Paramètres!E$9="Mises avec indice de confiance (/10)",IF(Paramètres!E$12="Normal",I449/100*Paramètres!E$6,IF(Paramètres!E$12="Prudent",I449/200*Paramètres!E$6,I449/50*Paramètres!E$6)),IF(Paramètres!E$12="Normal",'Suivi des paris'!O448*0.05/('Suivi des paris'!H449-1),IF(Paramètres!E$12="Prudent",'Suivi des paris'!O448*0.025/('Suivi des paris'!H449-1),'Suivi des paris'!O448*0.1/('Suivi des paris'!H449-1)))))))</f>
        <v/>
      </c>
      <c r="K449" s="50"/>
      <c r="L449" s="51" t="str">
        <f t="shared" si="18"/>
        <v/>
      </c>
      <c r="M449" s="17"/>
      <c r="N449" s="52" t="str">
        <f t="shared" si="19"/>
        <v>-</v>
      </c>
      <c r="O449" s="53">
        <f t="shared" si="20"/>
        <v>23.290000000000003</v>
      </c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>
      <c r="A450" s="1"/>
      <c r="B450" s="42">
        <v>444</v>
      </c>
      <c r="C450" s="43"/>
      <c r="D450" s="44"/>
      <c r="E450" s="45"/>
      <c r="F450" s="46"/>
      <c r="G450" s="46"/>
      <c r="H450" s="47" t="s">
        <v>97</v>
      </c>
      <c r="I450" s="48" t="str">
        <f>IF(Paramètres!E$9="Mises avec indice de confiance (/10)","?","-")</f>
        <v>-</v>
      </c>
      <c r="J450" s="49" t="str">
        <f>IF(H450="?","",IF(Paramètres!E$9="Mises fixes",IF(Paramètres!E$12="Normal",Paramètres!E$6*0.05,IF(Paramètres!E$12="Agressif",Paramètres!E$6*0.1,Paramètres!E$6*0.025)),IF(Paramètres!E$9="Mises proportionnelles",IF(Paramètres!E$12="Normal",O449*0.05,IF(Paramètres!E$12="Agressif",O449*0.1,O449*0.025)),IF(Paramètres!E$9="Mises avec indice de confiance (/10)",IF(Paramètres!E$12="Normal",I450/100*Paramètres!E$6,IF(Paramètres!E$12="Prudent",I450/200*Paramètres!E$6,I450/50*Paramètres!E$6)),IF(Paramètres!E$12="Normal",'Suivi des paris'!O449*0.05/('Suivi des paris'!H450-1),IF(Paramètres!E$12="Prudent",'Suivi des paris'!O449*0.025/('Suivi des paris'!H450-1),'Suivi des paris'!O449*0.1/('Suivi des paris'!H450-1)))))))</f>
        <v/>
      </c>
      <c r="K450" s="50"/>
      <c r="L450" s="51" t="str">
        <f t="shared" si="18"/>
        <v/>
      </c>
      <c r="M450" s="17"/>
      <c r="N450" s="52" t="str">
        <f t="shared" si="19"/>
        <v>-</v>
      </c>
      <c r="O450" s="53">
        <f t="shared" si="20"/>
        <v>23.290000000000003</v>
      </c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>
      <c r="A451" s="1"/>
      <c r="B451" s="42">
        <v>445</v>
      </c>
      <c r="C451" s="43"/>
      <c r="D451" s="44"/>
      <c r="E451" s="45"/>
      <c r="F451" s="46"/>
      <c r="G451" s="46"/>
      <c r="H451" s="47" t="s">
        <v>97</v>
      </c>
      <c r="I451" s="48" t="str">
        <f>IF(Paramètres!E$9="Mises avec indice de confiance (/10)","?","-")</f>
        <v>-</v>
      </c>
      <c r="J451" s="49" t="str">
        <f>IF(H451="?","",IF(Paramètres!E$9="Mises fixes",IF(Paramètres!E$12="Normal",Paramètres!E$6*0.05,IF(Paramètres!E$12="Agressif",Paramètres!E$6*0.1,Paramètres!E$6*0.025)),IF(Paramètres!E$9="Mises proportionnelles",IF(Paramètres!E$12="Normal",O450*0.05,IF(Paramètres!E$12="Agressif",O450*0.1,O450*0.025)),IF(Paramètres!E$9="Mises avec indice de confiance (/10)",IF(Paramètres!E$12="Normal",I451/100*Paramètres!E$6,IF(Paramètres!E$12="Prudent",I451/200*Paramètres!E$6,I451/50*Paramètres!E$6)),IF(Paramètres!E$12="Normal",'Suivi des paris'!O450*0.05/('Suivi des paris'!H451-1),IF(Paramètres!E$12="Prudent",'Suivi des paris'!O450*0.025/('Suivi des paris'!H451-1),'Suivi des paris'!O450*0.1/('Suivi des paris'!H451-1)))))))</f>
        <v/>
      </c>
      <c r="K451" s="50"/>
      <c r="L451" s="51" t="str">
        <f t="shared" si="18"/>
        <v/>
      </c>
      <c r="M451" s="17"/>
      <c r="N451" s="52" t="str">
        <f t="shared" si="19"/>
        <v>-</v>
      </c>
      <c r="O451" s="53">
        <f t="shared" si="20"/>
        <v>23.290000000000003</v>
      </c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>
      <c r="A452" s="1"/>
      <c r="B452" s="42">
        <v>446</v>
      </c>
      <c r="C452" s="43"/>
      <c r="D452" s="44"/>
      <c r="E452" s="45"/>
      <c r="F452" s="46"/>
      <c r="G452" s="46"/>
      <c r="H452" s="47" t="s">
        <v>97</v>
      </c>
      <c r="I452" s="48" t="str">
        <f>IF(Paramètres!E$9="Mises avec indice de confiance (/10)","?","-")</f>
        <v>-</v>
      </c>
      <c r="J452" s="49" t="str">
        <f>IF(H452="?","",IF(Paramètres!E$9="Mises fixes",IF(Paramètres!E$12="Normal",Paramètres!E$6*0.05,IF(Paramètres!E$12="Agressif",Paramètres!E$6*0.1,Paramètres!E$6*0.025)),IF(Paramètres!E$9="Mises proportionnelles",IF(Paramètres!E$12="Normal",O451*0.05,IF(Paramètres!E$12="Agressif",O451*0.1,O451*0.025)),IF(Paramètres!E$9="Mises avec indice de confiance (/10)",IF(Paramètres!E$12="Normal",I452/100*Paramètres!E$6,IF(Paramètres!E$12="Prudent",I452/200*Paramètres!E$6,I452/50*Paramètres!E$6)),IF(Paramètres!E$12="Normal",'Suivi des paris'!O451*0.05/('Suivi des paris'!H452-1),IF(Paramètres!E$12="Prudent",'Suivi des paris'!O451*0.025/('Suivi des paris'!H452-1),'Suivi des paris'!O451*0.1/('Suivi des paris'!H452-1)))))))</f>
        <v/>
      </c>
      <c r="K452" s="50"/>
      <c r="L452" s="51" t="str">
        <f t="shared" si="18"/>
        <v/>
      </c>
      <c r="M452" s="17"/>
      <c r="N452" s="52" t="str">
        <f t="shared" si="19"/>
        <v>-</v>
      </c>
      <c r="O452" s="53">
        <f t="shared" si="20"/>
        <v>23.290000000000003</v>
      </c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>
      <c r="A453" s="1"/>
      <c r="B453" s="42">
        <v>447</v>
      </c>
      <c r="C453" s="43"/>
      <c r="D453" s="44"/>
      <c r="E453" s="45"/>
      <c r="F453" s="46"/>
      <c r="G453" s="46"/>
      <c r="H453" s="47" t="s">
        <v>97</v>
      </c>
      <c r="I453" s="48" t="str">
        <f>IF(Paramètres!E$9="Mises avec indice de confiance (/10)","?","-")</f>
        <v>-</v>
      </c>
      <c r="J453" s="49" t="str">
        <f>IF(H453="?","",IF(Paramètres!E$9="Mises fixes",IF(Paramètres!E$12="Normal",Paramètres!E$6*0.05,IF(Paramètres!E$12="Agressif",Paramètres!E$6*0.1,Paramètres!E$6*0.025)),IF(Paramètres!E$9="Mises proportionnelles",IF(Paramètres!E$12="Normal",O452*0.05,IF(Paramètres!E$12="Agressif",O452*0.1,O452*0.025)),IF(Paramètres!E$9="Mises avec indice de confiance (/10)",IF(Paramètres!E$12="Normal",I453/100*Paramètres!E$6,IF(Paramètres!E$12="Prudent",I453/200*Paramètres!E$6,I453/50*Paramètres!E$6)),IF(Paramètres!E$12="Normal",'Suivi des paris'!O452*0.05/('Suivi des paris'!H453-1),IF(Paramètres!E$12="Prudent",'Suivi des paris'!O452*0.025/('Suivi des paris'!H453-1),'Suivi des paris'!O452*0.1/('Suivi des paris'!H453-1)))))))</f>
        <v/>
      </c>
      <c r="K453" s="50"/>
      <c r="L453" s="51" t="str">
        <f t="shared" si="18"/>
        <v/>
      </c>
      <c r="M453" s="17"/>
      <c r="N453" s="52" t="str">
        <f t="shared" si="19"/>
        <v>-</v>
      </c>
      <c r="O453" s="53">
        <f t="shared" si="20"/>
        <v>23.290000000000003</v>
      </c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>
      <c r="A454" s="1"/>
      <c r="B454" s="42">
        <v>448</v>
      </c>
      <c r="C454" s="43"/>
      <c r="D454" s="44"/>
      <c r="E454" s="45"/>
      <c r="F454" s="46"/>
      <c r="G454" s="46"/>
      <c r="H454" s="47" t="s">
        <v>97</v>
      </c>
      <c r="I454" s="48" t="str">
        <f>IF(Paramètres!E$9="Mises avec indice de confiance (/10)","?","-")</f>
        <v>-</v>
      </c>
      <c r="J454" s="49" t="str">
        <f>IF(H454="?","",IF(Paramètres!E$9="Mises fixes",IF(Paramètres!E$12="Normal",Paramètres!E$6*0.05,IF(Paramètres!E$12="Agressif",Paramètres!E$6*0.1,Paramètres!E$6*0.025)),IF(Paramètres!E$9="Mises proportionnelles",IF(Paramètres!E$12="Normal",O453*0.05,IF(Paramètres!E$12="Agressif",O453*0.1,O453*0.025)),IF(Paramètres!E$9="Mises avec indice de confiance (/10)",IF(Paramètres!E$12="Normal",I454/100*Paramètres!E$6,IF(Paramètres!E$12="Prudent",I454/200*Paramètres!E$6,I454/50*Paramètres!E$6)),IF(Paramètres!E$12="Normal",'Suivi des paris'!O453*0.05/('Suivi des paris'!H454-1),IF(Paramètres!E$12="Prudent",'Suivi des paris'!O453*0.025/('Suivi des paris'!H454-1),'Suivi des paris'!O453*0.1/('Suivi des paris'!H454-1)))))))</f>
        <v/>
      </c>
      <c r="K454" s="50"/>
      <c r="L454" s="51" t="str">
        <f t="shared" si="18"/>
        <v/>
      </c>
      <c r="M454" s="17"/>
      <c r="N454" s="52" t="str">
        <f t="shared" si="19"/>
        <v>-</v>
      </c>
      <c r="O454" s="53">
        <f t="shared" si="20"/>
        <v>23.290000000000003</v>
      </c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>
      <c r="A455" s="1"/>
      <c r="B455" s="42">
        <v>449</v>
      </c>
      <c r="C455" s="43"/>
      <c r="D455" s="44"/>
      <c r="E455" s="45"/>
      <c r="F455" s="46"/>
      <c r="G455" s="46"/>
      <c r="H455" s="47" t="s">
        <v>97</v>
      </c>
      <c r="I455" s="48" t="str">
        <f>IF(Paramètres!E$9="Mises avec indice de confiance (/10)","?","-")</f>
        <v>-</v>
      </c>
      <c r="J455" s="49" t="str">
        <f>IF(H455="?","",IF(Paramètres!E$9="Mises fixes",IF(Paramètres!E$12="Normal",Paramètres!E$6*0.05,IF(Paramètres!E$12="Agressif",Paramètres!E$6*0.1,Paramètres!E$6*0.025)),IF(Paramètres!E$9="Mises proportionnelles",IF(Paramètres!E$12="Normal",O454*0.05,IF(Paramètres!E$12="Agressif",O454*0.1,O454*0.025)),IF(Paramètres!E$9="Mises avec indice de confiance (/10)",IF(Paramètres!E$12="Normal",I455/100*Paramètres!E$6,IF(Paramètres!E$12="Prudent",I455/200*Paramètres!E$6,I455/50*Paramètres!E$6)),IF(Paramètres!E$12="Normal",'Suivi des paris'!O454*0.05/('Suivi des paris'!H455-1),IF(Paramètres!E$12="Prudent",'Suivi des paris'!O454*0.025/('Suivi des paris'!H455-1),'Suivi des paris'!O454*0.1/('Suivi des paris'!H455-1)))))))</f>
        <v/>
      </c>
      <c r="K455" s="50"/>
      <c r="L455" s="51" t="str">
        <f t="shared" ref="L455:L518" si="21">IF(K455&gt;0,IF(M455="",K455,""),"")</f>
        <v/>
      </c>
      <c r="M455" s="17"/>
      <c r="N455" s="52" t="str">
        <f t="shared" ref="N455:N518" si="22">IF(H455="?","-",IF(M455="Gagné",K455*H455-K455,IF(M455="Perdu",-K455,0)))</f>
        <v>-</v>
      </c>
      <c r="O455" s="53">
        <f t="shared" ref="O455:O518" si="23">IF(N455="-",O454,O454+N455)</f>
        <v>23.290000000000003</v>
      </c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>
      <c r="A456" s="1"/>
      <c r="B456" s="42">
        <v>450</v>
      </c>
      <c r="C456" s="43"/>
      <c r="D456" s="44"/>
      <c r="E456" s="45"/>
      <c r="F456" s="46"/>
      <c r="G456" s="46"/>
      <c r="H456" s="47" t="s">
        <v>97</v>
      </c>
      <c r="I456" s="48" t="str">
        <f>IF(Paramètres!E$9="Mises avec indice de confiance (/10)","?","-")</f>
        <v>-</v>
      </c>
      <c r="J456" s="49" t="str">
        <f>IF(H456="?","",IF(Paramètres!E$9="Mises fixes",IF(Paramètres!E$12="Normal",Paramètres!E$6*0.05,IF(Paramètres!E$12="Agressif",Paramètres!E$6*0.1,Paramètres!E$6*0.025)),IF(Paramètres!E$9="Mises proportionnelles",IF(Paramètres!E$12="Normal",O455*0.05,IF(Paramètres!E$12="Agressif",O455*0.1,O455*0.025)),IF(Paramètres!E$9="Mises avec indice de confiance (/10)",IF(Paramètres!E$12="Normal",I456/100*Paramètres!E$6,IF(Paramètres!E$12="Prudent",I456/200*Paramètres!E$6,I456/50*Paramètres!E$6)),IF(Paramètres!E$12="Normal",'Suivi des paris'!O455*0.05/('Suivi des paris'!H456-1),IF(Paramètres!E$12="Prudent",'Suivi des paris'!O455*0.025/('Suivi des paris'!H456-1),'Suivi des paris'!O455*0.1/('Suivi des paris'!H456-1)))))))</f>
        <v/>
      </c>
      <c r="K456" s="50"/>
      <c r="L456" s="51" t="str">
        <f t="shared" si="21"/>
        <v/>
      </c>
      <c r="M456" s="17"/>
      <c r="N456" s="52" t="str">
        <f t="shared" si="22"/>
        <v>-</v>
      </c>
      <c r="O456" s="53">
        <f t="shared" si="23"/>
        <v>23.290000000000003</v>
      </c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>
      <c r="A457" s="1"/>
      <c r="B457" s="42">
        <v>451</v>
      </c>
      <c r="C457" s="43"/>
      <c r="D457" s="44"/>
      <c r="E457" s="45"/>
      <c r="F457" s="46"/>
      <c r="G457" s="46"/>
      <c r="H457" s="47" t="s">
        <v>97</v>
      </c>
      <c r="I457" s="48" t="str">
        <f>IF(Paramètres!E$9="Mises avec indice de confiance (/10)","?","-")</f>
        <v>-</v>
      </c>
      <c r="J457" s="49" t="str">
        <f>IF(H457="?","",IF(Paramètres!E$9="Mises fixes",IF(Paramètres!E$12="Normal",Paramètres!E$6*0.05,IF(Paramètres!E$12="Agressif",Paramètres!E$6*0.1,Paramètres!E$6*0.025)),IF(Paramètres!E$9="Mises proportionnelles",IF(Paramètres!E$12="Normal",O456*0.05,IF(Paramètres!E$12="Agressif",O456*0.1,O456*0.025)),IF(Paramètres!E$9="Mises avec indice de confiance (/10)",IF(Paramètres!E$12="Normal",I457/100*Paramètres!E$6,IF(Paramètres!E$12="Prudent",I457/200*Paramètres!E$6,I457/50*Paramètres!E$6)),IF(Paramètres!E$12="Normal",'Suivi des paris'!O456*0.05/('Suivi des paris'!H457-1),IF(Paramètres!E$12="Prudent",'Suivi des paris'!O456*0.025/('Suivi des paris'!H457-1),'Suivi des paris'!O456*0.1/('Suivi des paris'!H457-1)))))))</f>
        <v/>
      </c>
      <c r="K457" s="50"/>
      <c r="L457" s="51" t="str">
        <f t="shared" si="21"/>
        <v/>
      </c>
      <c r="M457" s="17"/>
      <c r="N457" s="52" t="str">
        <f t="shared" si="22"/>
        <v>-</v>
      </c>
      <c r="O457" s="53">
        <f t="shared" si="23"/>
        <v>23.290000000000003</v>
      </c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>
      <c r="A458" s="1"/>
      <c r="B458" s="42">
        <v>452</v>
      </c>
      <c r="C458" s="43"/>
      <c r="D458" s="44"/>
      <c r="E458" s="45"/>
      <c r="F458" s="46"/>
      <c r="G458" s="46"/>
      <c r="H458" s="47" t="s">
        <v>97</v>
      </c>
      <c r="I458" s="48" t="str">
        <f>IF(Paramètres!E$9="Mises avec indice de confiance (/10)","?","-")</f>
        <v>-</v>
      </c>
      <c r="J458" s="49" t="str">
        <f>IF(H458="?","",IF(Paramètres!E$9="Mises fixes",IF(Paramètres!E$12="Normal",Paramètres!E$6*0.05,IF(Paramètres!E$12="Agressif",Paramètres!E$6*0.1,Paramètres!E$6*0.025)),IF(Paramètres!E$9="Mises proportionnelles",IF(Paramètres!E$12="Normal",O457*0.05,IF(Paramètres!E$12="Agressif",O457*0.1,O457*0.025)),IF(Paramètres!E$9="Mises avec indice de confiance (/10)",IF(Paramètres!E$12="Normal",I458/100*Paramètres!E$6,IF(Paramètres!E$12="Prudent",I458/200*Paramètres!E$6,I458/50*Paramètres!E$6)),IF(Paramètres!E$12="Normal",'Suivi des paris'!O457*0.05/('Suivi des paris'!H458-1),IF(Paramètres!E$12="Prudent",'Suivi des paris'!O457*0.025/('Suivi des paris'!H458-1),'Suivi des paris'!O457*0.1/('Suivi des paris'!H458-1)))))))</f>
        <v/>
      </c>
      <c r="K458" s="50"/>
      <c r="L458" s="51" t="str">
        <f t="shared" si="21"/>
        <v/>
      </c>
      <c r="M458" s="17"/>
      <c r="N458" s="52" t="str">
        <f t="shared" si="22"/>
        <v>-</v>
      </c>
      <c r="O458" s="53">
        <f t="shared" si="23"/>
        <v>23.290000000000003</v>
      </c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>
      <c r="A459" s="1"/>
      <c r="B459" s="42">
        <v>453</v>
      </c>
      <c r="C459" s="43"/>
      <c r="D459" s="44"/>
      <c r="E459" s="45"/>
      <c r="F459" s="46"/>
      <c r="G459" s="46"/>
      <c r="H459" s="47" t="s">
        <v>97</v>
      </c>
      <c r="I459" s="48" t="str">
        <f>IF(Paramètres!E$9="Mises avec indice de confiance (/10)","?","-")</f>
        <v>-</v>
      </c>
      <c r="J459" s="49" t="str">
        <f>IF(H459="?","",IF(Paramètres!E$9="Mises fixes",IF(Paramètres!E$12="Normal",Paramètres!E$6*0.05,IF(Paramètres!E$12="Agressif",Paramètres!E$6*0.1,Paramètres!E$6*0.025)),IF(Paramètres!E$9="Mises proportionnelles",IF(Paramètres!E$12="Normal",O458*0.05,IF(Paramètres!E$12="Agressif",O458*0.1,O458*0.025)),IF(Paramètres!E$9="Mises avec indice de confiance (/10)",IF(Paramètres!E$12="Normal",I459/100*Paramètres!E$6,IF(Paramètres!E$12="Prudent",I459/200*Paramètres!E$6,I459/50*Paramètres!E$6)),IF(Paramètres!E$12="Normal",'Suivi des paris'!O458*0.05/('Suivi des paris'!H459-1),IF(Paramètres!E$12="Prudent",'Suivi des paris'!O458*0.025/('Suivi des paris'!H459-1),'Suivi des paris'!O458*0.1/('Suivi des paris'!H459-1)))))))</f>
        <v/>
      </c>
      <c r="K459" s="50"/>
      <c r="L459" s="51" t="str">
        <f t="shared" si="21"/>
        <v/>
      </c>
      <c r="M459" s="17"/>
      <c r="N459" s="52" t="str">
        <f t="shared" si="22"/>
        <v>-</v>
      </c>
      <c r="O459" s="53">
        <f t="shared" si="23"/>
        <v>23.290000000000003</v>
      </c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>
      <c r="A460" s="1"/>
      <c r="B460" s="42">
        <v>454</v>
      </c>
      <c r="C460" s="43"/>
      <c r="D460" s="44"/>
      <c r="E460" s="45"/>
      <c r="F460" s="46"/>
      <c r="G460" s="46"/>
      <c r="H460" s="47" t="s">
        <v>97</v>
      </c>
      <c r="I460" s="48" t="str">
        <f>IF(Paramètres!E$9="Mises avec indice de confiance (/10)","?","-")</f>
        <v>-</v>
      </c>
      <c r="J460" s="49" t="str">
        <f>IF(H460="?","",IF(Paramètres!E$9="Mises fixes",IF(Paramètres!E$12="Normal",Paramètres!E$6*0.05,IF(Paramètres!E$12="Agressif",Paramètres!E$6*0.1,Paramètres!E$6*0.025)),IF(Paramètres!E$9="Mises proportionnelles",IF(Paramètres!E$12="Normal",O459*0.05,IF(Paramètres!E$12="Agressif",O459*0.1,O459*0.025)),IF(Paramètres!E$9="Mises avec indice de confiance (/10)",IF(Paramètres!E$12="Normal",I460/100*Paramètres!E$6,IF(Paramètres!E$12="Prudent",I460/200*Paramètres!E$6,I460/50*Paramètres!E$6)),IF(Paramètres!E$12="Normal",'Suivi des paris'!O459*0.05/('Suivi des paris'!H460-1),IF(Paramètres!E$12="Prudent",'Suivi des paris'!O459*0.025/('Suivi des paris'!H460-1),'Suivi des paris'!O459*0.1/('Suivi des paris'!H460-1)))))))</f>
        <v/>
      </c>
      <c r="K460" s="50"/>
      <c r="L460" s="51" t="str">
        <f t="shared" si="21"/>
        <v/>
      </c>
      <c r="M460" s="17"/>
      <c r="N460" s="52" t="str">
        <f t="shared" si="22"/>
        <v>-</v>
      </c>
      <c r="O460" s="53">
        <f t="shared" si="23"/>
        <v>23.290000000000003</v>
      </c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>
      <c r="A461" s="1"/>
      <c r="B461" s="42">
        <v>455</v>
      </c>
      <c r="C461" s="43"/>
      <c r="D461" s="44"/>
      <c r="E461" s="45"/>
      <c r="F461" s="46"/>
      <c r="G461" s="46"/>
      <c r="H461" s="47" t="s">
        <v>97</v>
      </c>
      <c r="I461" s="48" t="str">
        <f>IF(Paramètres!E$9="Mises avec indice de confiance (/10)","?","-")</f>
        <v>-</v>
      </c>
      <c r="J461" s="49" t="str">
        <f>IF(H461="?","",IF(Paramètres!E$9="Mises fixes",IF(Paramètres!E$12="Normal",Paramètres!E$6*0.05,IF(Paramètres!E$12="Agressif",Paramètres!E$6*0.1,Paramètres!E$6*0.025)),IF(Paramètres!E$9="Mises proportionnelles",IF(Paramètres!E$12="Normal",O460*0.05,IF(Paramètres!E$12="Agressif",O460*0.1,O460*0.025)),IF(Paramètres!E$9="Mises avec indice de confiance (/10)",IF(Paramètres!E$12="Normal",I461/100*Paramètres!E$6,IF(Paramètres!E$12="Prudent",I461/200*Paramètres!E$6,I461/50*Paramètres!E$6)),IF(Paramètres!E$12="Normal",'Suivi des paris'!O460*0.05/('Suivi des paris'!H461-1),IF(Paramètres!E$12="Prudent",'Suivi des paris'!O460*0.025/('Suivi des paris'!H461-1),'Suivi des paris'!O460*0.1/('Suivi des paris'!H461-1)))))))</f>
        <v/>
      </c>
      <c r="K461" s="50"/>
      <c r="L461" s="51" t="str">
        <f t="shared" si="21"/>
        <v/>
      </c>
      <c r="M461" s="17"/>
      <c r="N461" s="52" t="str">
        <f t="shared" si="22"/>
        <v>-</v>
      </c>
      <c r="O461" s="53">
        <f t="shared" si="23"/>
        <v>23.290000000000003</v>
      </c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>
      <c r="A462" s="1"/>
      <c r="B462" s="42">
        <v>456</v>
      </c>
      <c r="C462" s="43"/>
      <c r="D462" s="44"/>
      <c r="E462" s="45"/>
      <c r="F462" s="46"/>
      <c r="G462" s="46"/>
      <c r="H462" s="47" t="s">
        <v>97</v>
      </c>
      <c r="I462" s="48" t="str">
        <f>IF(Paramètres!E$9="Mises avec indice de confiance (/10)","?","-")</f>
        <v>-</v>
      </c>
      <c r="J462" s="49" t="str">
        <f>IF(H462="?","",IF(Paramètres!E$9="Mises fixes",IF(Paramètres!E$12="Normal",Paramètres!E$6*0.05,IF(Paramètres!E$12="Agressif",Paramètres!E$6*0.1,Paramètres!E$6*0.025)),IF(Paramètres!E$9="Mises proportionnelles",IF(Paramètres!E$12="Normal",O461*0.05,IF(Paramètres!E$12="Agressif",O461*0.1,O461*0.025)),IF(Paramètres!E$9="Mises avec indice de confiance (/10)",IF(Paramètres!E$12="Normal",I462/100*Paramètres!E$6,IF(Paramètres!E$12="Prudent",I462/200*Paramètres!E$6,I462/50*Paramètres!E$6)),IF(Paramètres!E$12="Normal",'Suivi des paris'!O461*0.05/('Suivi des paris'!H462-1),IF(Paramètres!E$12="Prudent",'Suivi des paris'!O461*0.025/('Suivi des paris'!H462-1),'Suivi des paris'!O461*0.1/('Suivi des paris'!H462-1)))))))</f>
        <v/>
      </c>
      <c r="K462" s="50"/>
      <c r="L462" s="51" t="str">
        <f t="shared" si="21"/>
        <v/>
      </c>
      <c r="M462" s="17"/>
      <c r="N462" s="52" t="str">
        <f t="shared" si="22"/>
        <v>-</v>
      </c>
      <c r="O462" s="53">
        <f t="shared" si="23"/>
        <v>23.290000000000003</v>
      </c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>
      <c r="A463" s="1"/>
      <c r="B463" s="42">
        <v>457</v>
      </c>
      <c r="C463" s="43"/>
      <c r="D463" s="44"/>
      <c r="E463" s="45"/>
      <c r="F463" s="46"/>
      <c r="G463" s="46"/>
      <c r="H463" s="47" t="s">
        <v>97</v>
      </c>
      <c r="I463" s="48" t="str">
        <f>IF(Paramètres!E$9="Mises avec indice de confiance (/10)","?","-")</f>
        <v>-</v>
      </c>
      <c r="J463" s="49" t="str">
        <f>IF(H463="?","",IF(Paramètres!E$9="Mises fixes",IF(Paramètres!E$12="Normal",Paramètres!E$6*0.05,IF(Paramètres!E$12="Agressif",Paramètres!E$6*0.1,Paramètres!E$6*0.025)),IF(Paramètres!E$9="Mises proportionnelles",IF(Paramètres!E$12="Normal",O462*0.05,IF(Paramètres!E$12="Agressif",O462*0.1,O462*0.025)),IF(Paramètres!E$9="Mises avec indice de confiance (/10)",IF(Paramètres!E$12="Normal",I463/100*Paramètres!E$6,IF(Paramètres!E$12="Prudent",I463/200*Paramètres!E$6,I463/50*Paramètres!E$6)),IF(Paramètres!E$12="Normal",'Suivi des paris'!O462*0.05/('Suivi des paris'!H463-1),IF(Paramètres!E$12="Prudent",'Suivi des paris'!O462*0.025/('Suivi des paris'!H463-1),'Suivi des paris'!O462*0.1/('Suivi des paris'!H463-1)))))))</f>
        <v/>
      </c>
      <c r="K463" s="50"/>
      <c r="L463" s="51" t="str">
        <f t="shared" si="21"/>
        <v/>
      </c>
      <c r="M463" s="17"/>
      <c r="N463" s="52" t="str">
        <f t="shared" si="22"/>
        <v>-</v>
      </c>
      <c r="O463" s="53">
        <f t="shared" si="23"/>
        <v>23.290000000000003</v>
      </c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>
      <c r="A464" s="1"/>
      <c r="B464" s="42">
        <v>458</v>
      </c>
      <c r="C464" s="43"/>
      <c r="D464" s="44"/>
      <c r="E464" s="45"/>
      <c r="F464" s="46"/>
      <c r="G464" s="46"/>
      <c r="H464" s="47" t="s">
        <v>97</v>
      </c>
      <c r="I464" s="48" t="str">
        <f>IF(Paramètres!E$9="Mises avec indice de confiance (/10)","?","-")</f>
        <v>-</v>
      </c>
      <c r="J464" s="49" t="str">
        <f>IF(H464="?","",IF(Paramètres!E$9="Mises fixes",IF(Paramètres!E$12="Normal",Paramètres!E$6*0.05,IF(Paramètres!E$12="Agressif",Paramètres!E$6*0.1,Paramètres!E$6*0.025)),IF(Paramètres!E$9="Mises proportionnelles",IF(Paramètres!E$12="Normal",O463*0.05,IF(Paramètres!E$12="Agressif",O463*0.1,O463*0.025)),IF(Paramètres!E$9="Mises avec indice de confiance (/10)",IF(Paramètres!E$12="Normal",I464/100*Paramètres!E$6,IF(Paramètres!E$12="Prudent",I464/200*Paramètres!E$6,I464/50*Paramètres!E$6)),IF(Paramètres!E$12="Normal",'Suivi des paris'!O463*0.05/('Suivi des paris'!H464-1),IF(Paramètres!E$12="Prudent",'Suivi des paris'!O463*0.025/('Suivi des paris'!H464-1),'Suivi des paris'!O463*0.1/('Suivi des paris'!H464-1)))))))</f>
        <v/>
      </c>
      <c r="K464" s="50"/>
      <c r="L464" s="51" t="str">
        <f t="shared" si="21"/>
        <v/>
      </c>
      <c r="M464" s="17"/>
      <c r="N464" s="52" t="str">
        <f t="shared" si="22"/>
        <v>-</v>
      </c>
      <c r="O464" s="53">
        <f t="shared" si="23"/>
        <v>23.290000000000003</v>
      </c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>
      <c r="A465" s="1"/>
      <c r="B465" s="42">
        <v>459</v>
      </c>
      <c r="C465" s="43"/>
      <c r="D465" s="44"/>
      <c r="E465" s="45"/>
      <c r="F465" s="46"/>
      <c r="G465" s="46"/>
      <c r="H465" s="47" t="s">
        <v>97</v>
      </c>
      <c r="I465" s="48" t="str">
        <f>IF(Paramètres!E$9="Mises avec indice de confiance (/10)","?","-")</f>
        <v>-</v>
      </c>
      <c r="J465" s="49" t="str">
        <f>IF(H465="?","",IF(Paramètres!E$9="Mises fixes",IF(Paramètres!E$12="Normal",Paramètres!E$6*0.05,IF(Paramètres!E$12="Agressif",Paramètres!E$6*0.1,Paramètres!E$6*0.025)),IF(Paramètres!E$9="Mises proportionnelles",IF(Paramètres!E$12="Normal",O464*0.05,IF(Paramètres!E$12="Agressif",O464*0.1,O464*0.025)),IF(Paramètres!E$9="Mises avec indice de confiance (/10)",IF(Paramètres!E$12="Normal",I465/100*Paramètres!E$6,IF(Paramètres!E$12="Prudent",I465/200*Paramètres!E$6,I465/50*Paramètres!E$6)),IF(Paramètres!E$12="Normal",'Suivi des paris'!O464*0.05/('Suivi des paris'!H465-1),IF(Paramètres!E$12="Prudent",'Suivi des paris'!O464*0.025/('Suivi des paris'!H465-1),'Suivi des paris'!O464*0.1/('Suivi des paris'!H465-1)))))))</f>
        <v/>
      </c>
      <c r="K465" s="50"/>
      <c r="L465" s="51" t="str">
        <f t="shared" si="21"/>
        <v/>
      </c>
      <c r="M465" s="17"/>
      <c r="N465" s="52" t="str">
        <f t="shared" si="22"/>
        <v>-</v>
      </c>
      <c r="O465" s="53">
        <f t="shared" si="23"/>
        <v>23.290000000000003</v>
      </c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>
      <c r="A466" s="1"/>
      <c r="B466" s="42">
        <v>460</v>
      </c>
      <c r="C466" s="43"/>
      <c r="D466" s="44"/>
      <c r="E466" s="45"/>
      <c r="F466" s="46"/>
      <c r="G466" s="46"/>
      <c r="H466" s="47" t="s">
        <v>97</v>
      </c>
      <c r="I466" s="48" t="str">
        <f>IF(Paramètres!E$9="Mises avec indice de confiance (/10)","?","-")</f>
        <v>-</v>
      </c>
      <c r="J466" s="49" t="str">
        <f>IF(H466="?","",IF(Paramètres!E$9="Mises fixes",IF(Paramètres!E$12="Normal",Paramètres!E$6*0.05,IF(Paramètres!E$12="Agressif",Paramètres!E$6*0.1,Paramètres!E$6*0.025)),IF(Paramètres!E$9="Mises proportionnelles",IF(Paramètres!E$12="Normal",O465*0.05,IF(Paramètres!E$12="Agressif",O465*0.1,O465*0.025)),IF(Paramètres!E$9="Mises avec indice de confiance (/10)",IF(Paramètres!E$12="Normal",I466/100*Paramètres!E$6,IF(Paramètres!E$12="Prudent",I466/200*Paramètres!E$6,I466/50*Paramètres!E$6)),IF(Paramètres!E$12="Normal",'Suivi des paris'!O465*0.05/('Suivi des paris'!H466-1),IF(Paramètres!E$12="Prudent",'Suivi des paris'!O465*0.025/('Suivi des paris'!H466-1),'Suivi des paris'!O465*0.1/('Suivi des paris'!H466-1)))))))</f>
        <v/>
      </c>
      <c r="K466" s="50"/>
      <c r="L466" s="51" t="str">
        <f t="shared" si="21"/>
        <v/>
      </c>
      <c r="M466" s="17"/>
      <c r="N466" s="52" t="str">
        <f t="shared" si="22"/>
        <v>-</v>
      </c>
      <c r="O466" s="53">
        <f t="shared" si="23"/>
        <v>23.290000000000003</v>
      </c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>
      <c r="A467" s="1"/>
      <c r="B467" s="42">
        <v>461</v>
      </c>
      <c r="C467" s="43"/>
      <c r="D467" s="44"/>
      <c r="E467" s="45"/>
      <c r="F467" s="46"/>
      <c r="G467" s="46"/>
      <c r="H467" s="47" t="s">
        <v>97</v>
      </c>
      <c r="I467" s="48" t="str">
        <f>IF(Paramètres!E$9="Mises avec indice de confiance (/10)","?","-")</f>
        <v>-</v>
      </c>
      <c r="J467" s="49" t="str">
        <f>IF(H467="?","",IF(Paramètres!E$9="Mises fixes",IF(Paramètres!E$12="Normal",Paramètres!E$6*0.05,IF(Paramètres!E$12="Agressif",Paramètres!E$6*0.1,Paramètres!E$6*0.025)),IF(Paramètres!E$9="Mises proportionnelles",IF(Paramètres!E$12="Normal",O466*0.05,IF(Paramètres!E$12="Agressif",O466*0.1,O466*0.025)),IF(Paramètres!E$9="Mises avec indice de confiance (/10)",IF(Paramètres!E$12="Normal",I467/100*Paramètres!E$6,IF(Paramètres!E$12="Prudent",I467/200*Paramètres!E$6,I467/50*Paramètres!E$6)),IF(Paramètres!E$12="Normal",'Suivi des paris'!O466*0.05/('Suivi des paris'!H467-1),IF(Paramètres!E$12="Prudent",'Suivi des paris'!O466*0.025/('Suivi des paris'!H467-1),'Suivi des paris'!O466*0.1/('Suivi des paris'!H467-1)))))))</f>
        <v/>
      </c>
      <c r="K467" s="50"/>
      <c r="L467" s="51" t="str">
        <f t="shared" si="21"/>
        <v/>
      </c>
      <c r="M467" s="17"/>
      <c r="N467" s="52" t="str">
        <f t="shared" si="22"/>
        <v>-</v>
      </c>
      <c r="O467" s="53">
        <f t="shared" si="23"/>
        <v>23.290000000000003</v>
      </c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>
      <c r="A468" s="1"/>
      <c r="B468" s="42">
        <v>462</v>
      </c>
      <c r="C468" s="43"/>
      <c r="D468" s="44"/>
      <c r="E468" s="45"/>
      <c r="F468" s="46"/>
      <c r="G468" s="46"/>
      <c r="H468" s="47" t="s">
        <v>97</v>
      </c>
      <c r="I468" s="48" t="str">
        <f>IF(Paramètres!E$9="Mises avec indice de confiance (/10)","?","-")</f>
        <v>-</v>
      </c>
      <c r="J468" s="49" t="str">
        <f>IF(H468="?","",IF(Paramètres!E$9="Mises fixes",IF(Paramètres!E$12="Normal",Paramètres!E$6*0.05,IF(Paramètres!E$12="Agressif",Paramètres!E$6*0.1,Paramètres!E$6*0.025)),IF(Paramètres!E$9="Mises proportionnelles",IF(Paramètres!E$12="Normal",O467*0.05,IF(Paramètres!E$12="Agressif",O467*0.1,O467*0.025)),IF(Paramètres!E$9="Mises avec indice de confiance (/10)",IF(Paramètres!E$12="Normal",I468/100*Paramètres!E$6,IF(Paramètres!E$12="Prudent",I468/200*Paramètres!E$6,I468/50*Paramètres!E$6)),IF(Paramètres!E$12="Normal",'Suivi des paris'!O467*0.05/('Suivi des paris'!H468-1),IF(Paramètres!E$12="Prudent",'Suivi des paris'!O467*0.025/('Suivi des paris'!H468-1),'Suivi des paris'!O467*0.1/('Suivi des paris'!H468-1)))))))</f>
        <v/>
      </c>
      <c r="K468" s="50"/>
      <c r="L468" s="51" t="str">
        <f t="shared" si="21"/>
        <v/>
      </c>
      <c r="M468" s="17"/>
      <c r="N468" s="52" t="str">
        <f t="shared" si="22"/>
        <v>-</v>
      </c>
      <c r="O468" s="53">
        <f t="shared" si="23"/>
        <v>23.290000000000003</v>
      </c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>
      <c r="A469" s="1"/>
      <c r="B469" s="42">
        <v>463</v>
      </c>
      <c r="C469" s="43"/>
      <c r="D469" s="44"/>
      <c r="E469" s="45"/>
      <c r="F469" s="46"/>
      <c r="G469" s="46"/>
      <c r="H469" s="47" t="s">
        <v>97</v>
      </c>
      <c r="I469" s="48" t="str">
        <f>IF(Paramètres!E$9="Mises avec indice de confiance (/10)","?","-")</f>
        <v>-</v>
      </c>
      <c r="J469" s="49" t="str">
        <f>IF(H469="?","",IF(Paramètres!E$9="Mises fixes",IF(Paramètres!E$12="Normal",Paramètres!E$6*0.05,IF(Paramètres!E$12="Agressif",Paramètres!E$6*0.1,Paramètres!E$6*0.025)),IF(Paramètres!E$9="Mises proportionnelles",IF(Paramètres!E$12="Normal",O468*0.05,IF(Paramètres!E$12="Agressif",O468*0.1,O468*0.025)),IF(Paramètres!E$9="Mises avec indice de confiance (/10)",IF(Paramètres!E$12="Normal",I469/100*Paramètres!E$6,IF(Paramètres!E$12="Prudent",I469/200*Paramètres!E$6,I469/50*Paramètres!E$6)),IF(Paramètres!E$12="Normal",'Suivi des paris'!O468*0.05/('Suivi des paris'!H469-1),IF(Paramètres!E$12="Prudent",'Suivi des paris'!O468*0.025/('Suivi des paris'!H469-1),'Suivi des paris'!O468*0.1/('Suivi des paris'!H469-1)))))))</f>
        <v/>
      </c>
      <c r="K469" s="50"/>
      <c r="L469" s="51" t="str">
        <f t="shared" si="21"/>
        <v/>
      </c>
      <c r="M469" s="17"/>
      <c r="N469" s="52" t="str">
        <f t="shared" si="22"/>
        <v>-</v>
      </c>
      <c r="O469" s="53">
        <f t="shared" si="23"/>
        <v>23.290000000000003</v>
      </c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>
      <c r="A470" s="1"/>
      <c r="B470" s="42">
        <v>464</v>
      </c>
      <c r="C470" s="43"/>
      <c r="D470" s="44"/>
      <c r="E470" s="45"/>
      <c r="F470" s="46"/>
      <c r="G470" s="46"/>
      <c r="H470" s="47" t="s">
        <v>97</v>
      </c>
      <c r="I470" s="48" t="str">
        <f>IF(Paramètres!E$9="Mises avec indice de confiance (/10)","?","-")</f>
        <v>-</v>
      </c>
      <c r="J470" s="49" t="str">
        <f>IF(H470="?","",IF(Paramètres!E$9="Mises fixes",IF(Paramètres!E$12="Normal",Paramètres!E$6*0.05,IF(Paramètres!E$12="Agressif",Paramètres!E$6*0.1,Paramètres!E$6*0.025)),IF(Paramètres!E$9="Mises proportionnelles",IF(Paramètres!E$12="Normal",O469*0.05,IF(Paramètres!E$12="Agressif",O469*0.1,O469*0.025)),IF(Paramètres!E$9="Mises avec indice de confiance (/10)",IF(Paramètres!E$12="Normal",I470/100*Paramètres!E$6,IF(Paramètres!E$12="Prudent",I470/200*Paramètres!E$6,I470/50*Paramètres!E$6)),IF(Paramètres!E$12="Normal",'Suivi des paris'!O469*0.05/('Suivi des paris'!H470-1),IF(Paramètres!E$12="Prudent",'Suivi des paris'!O469*0.025/('Suivi des paris'!H470-1),'Suivi des paris'!O469*0.1/('Suivi des paris'!H470-1)))))))</f>
        <v/>
      </c>
      <c r="K470" s="50"/>
      <c r="L470" s="51" t="str">
        <f t="shared" si="21"/>
        <v/>
      </c>
      <c r="M470" s="17"/>
      <c r="N470" s="52" t="str">
        <f t="shared" si="22"/>
        <v>-</v>
      </c>
      <c r="O470" s="53">
        <f t="shared" si="23"/>
        <v>23.290000000000003</v>
      </c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>
      <c r="A471" s="1"/>
      <c r="B471" s="42">
        <v>465</v>
      </c>
      <c r="C471" s="43"/>
      <c r="D471" s="44"/>
      <c r="E471" s="45"/>
      <c r="F471" s="46"/>
      <c r="G471" s="46"/>
      <c r="H471" s="47" t="s">
        <v>97</v>
      </c>
      <c r="I471" s="48" t="str">
        <f>IF(Paramètres!E$9="Mises avec indice de confiance (/10)","?","-")</f>
        <v>-</v>
      </c>
      <c r="J471" s="49" t="str">
        <f>IF(H471="?","",IF(Paramètres!E$9="Mises fixes",IF(Paramètres!E$12="Normal",Paramètres!E$6*0.05,IF(Paramètres!E$12="Agressif",Paramètres!E$6*0.1,Paramètres!E$6*0.025)),IF(Paramètres!E$9="Mises proportionnelles",IF(Paramètres!E$12="Normal",O470*0.05,IF(Paramètres!E$12="Agressif",O470*0.1,O470*0.025)),IF(Paramètres!E$9="Mises avec indice de confiance (/10)",IF(Paramètres!E$12="Normal",I471/100*Paramètres!E$6,IF(Paramètres!E$12="Prudent",I471/200*Paramètres!E$6,I471/50*Paramètres!E$6)),IF(Paramètres!E$12="Normal",'Suivi des paris'!O470*0.05/('Suivi des paris'!H471-1),IF(Paramètres!E$12="Prudent",'Suivi des paris'!O470*0.025/('Suivi des paris'!H471-1),'Suivi des paris'!O470*0.1/('Suivi des paris'!H471-1)))))))</f>
        <v/>
      </c>
      <c r="K471" s="50"/>
      <c r="L471" s="51" t="str">
        <f t="shared" si="21"/>
        <v/>
      </c>
      <c r="M471" s="17"/>
      <c r="N471" s="52" t="str">
        <f t="shared" si="22"/>
        <v>-</v>
      </c>
      <c r="O471" s="53">
        <f t="shared" si="23"/>
        <v>23.290000000000003</v>
      </c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>
      <c r="A472" s="1"/>
      <c r="B472" s="42">
        <v>466</v>
      </c>
      <c r="C472" s="43"/>
      <c r="D472" s="44"/>
      <c r="E472" s="45"/>
      <c r="F472" s="46"/>
      <c r="G472" s="46"/>
      <c r="H472" s="47" t="s">
        <v>97</v>
      </c>
      <c r="I472" s="48" t="str">
        <f>IF(Paramètres!E$9="Mises avec indice de confiance (/10)","?","-")</f>
        <v>-</v>
      </c>
      <c r="J472" s="49" t="str">
        <f>IF(H472="?","",IF(Paramètres!E$9="Mises fixes",IF(Paramètres!E$12="Normal",Paramètres!E$6*0.05,IF(Paramètres!E$12="Agressif",Paramètres!E$6*0.1,Paramètres!E$6*0.025)),IF(Paramètres!E$9="Mises proportionnelles",IF(Paramètres!E$12="Normal",O471*0.05,IF(Paramètres!E$12="Agressif",O471*0.1,O471*0.025)),IF(Paramètres!E$9="Mises avec indice de confiance (/10)",IF(Paramètres!E$12="Normal",I472/100*Paramètres!E$6,IF(Paramètres!E$12="Prudent",I472/200*Paramètres!E$6,I472/50*Paramètres!E$6)),IF(Paramètres!E$12="Normal",'Suivi des paris'!O471*0.05/('Suivi des paris'!H472-1),IF(Paramètres!E$12="Prudent",'Suivi des paris'!O471*0.025/('Suivi des paris'!H472-1),'Suivi des paris'!O471*0.1/('Suivi des paris'!H472-1)))))))</f>
        <v/>
      </c>
      <c r="K472" s="50"/>
      <c r="L472" s="51" t="str">
        <f t="shared" si="21"/>
        <v/>
      </c>
      <c r="M472" s="17"/>
      <c r="N472" s="52" t="str">
        <f t="shared" si="22"/>
        <v>-</v>
      </c>
      <c r="O472" s="53">
        <f t="shared" si="23"/>
        <v>23.290000000000003</v>
      </c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>
      <c r="A473" s="1"/>
      <c r="B473" s="42">
        <v>467</v>
      </c>
      <c r="C473" s="43"/>
      <c r="D473" s="44"/>
      <c r="E473" s="45"/>
      <c r="F473" s="46"/>
      <c r="G473" s="46"/>
      <c r="H473" s="47" t="s">
        <v>97</v>
      </c>
      <c r="I473" s="48" t="str">
        <f>IF(Paramètres!E$9="Mises avec indice de confiance (/10)","?","-")</f>
        <v>-</v>
      </c>
      <c r="J473" s="49" t="str">
        <f>IF(H473="?","",IF(Paramètres!E$9="Mises fixes",IF(Paramètres!E$12="Normal",Paramètres!E$6*0.05,IF(Paramètres!E$12="Agressif",Paramètres!E$6*0.1,Paramètres!E$6*0.025)),IF(Paramètres!E$9="Mises proportionnelles",IF(Paramètres!E$12="Normal",O472*0.05,IF(Paramètres!E$12="Agressif",O472*0.1,O472*0.025)),IF(Paramètres!E$9="Mises avec indice de confiance (/10)",IF(Paramètres!E$12="Normal",I473/100*Paramètres!E$6,IF(Paramètres!E$12="Prudent",I473/200*Paramètres!E$6,I473/50*Paramètres!E$6)),IF(Paramètres!E$12="Normal",'Suivi des paris'!O472*0.05/('Suivi des paris'!H473-1),IF(Paramètres!E$12="Prudent",'Suivi des paris'!O472*0.025/('Suivi des paris'!H473-1),'Suivi des paris'!O472*0.1/('Suivi des paris'!H473-1)))))))</f>
        <v/>
      </c>
      <c r="K473" s="50"/>
      <c r="L473" s="51" t="str">
        <f t="shared" si="21"/>
        <v/>
      </c>
      <c r="M473" s="17"/>
      <c r="N473" s="52" t="str">
        <f t="shared" si="22"/>
        <v>-</v>
      </c>
      <c r="O473" s="53">
        <f t="shared" si="23"/>
        <v>23.290000000000003</v>
      </c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>
      <c r="A474" s="1"/>
      <c r="B474" s="42">
        <v>468</v>
      </c>
      <c r="C474" s="43"/>
      <c r="D474" s="44"/>
      <c r="E474" s="45"/>
      <c r="F474" s="46"/>
      <c r="G474" s="46"/>
      <c r="H474" s="47" t="s">
        <v>97</v>
      </c>
      <c r="I474" s="48" t="str">
        <f>IF(Paramètres!E$9="Mises avec indice de confiance (/10)","?","-")</f>
        <v>-</v>
      </c>
      <c r="J474" s="49" t="str">
        <f>IF(H474="?","",IF(Paramètres!E$9="Mises fixes",IF(Paramètres!E$12="Normal",Paramètres!E$6*0.05,IF(Paramètres!E$12="Agressif",Paramètres!E$6*0.1,Paramètres!E$6*0.025)),IF(Paramètres!E$9="Mises proportionnelles",IF(Paramètres!E$12="Normal",O473*0.05,IF(Paramètres!E$12="Agressif",O473*0.1,O473*0.025)),IF(Paramètres!E$9="Mises avec indice de confiance (/10)",IF(Paramètres!E$12="Normal",I474/100*Paramètres!E$6,IF(Paramètres!E$12="Prudent",I474/200*Paramètres!E$6,I474/50*Paramètres!E$6)),IF(Paramètres!E$12="Normal",'Suivi des paris'!O473*0.05/('Suivi des paris'!H474-1),IF(Paramètres!E$12="Prudent",'Suivi des paris'!O473*0.025/('Suivi des paris'!H474-1),'Suivi des paris'!O473*0.1/('Suivi des paris'!H474-1)))))))</f>
        <v/>
      </c>
      <c r="K474" s="50"/>
      <c r="L474" s="51" t="str">
        <f t="shared" si="21"/>
        <v/>
      </c>
      <c r="M474" s="17"/>
      <c r="N474" s="52" t="str">
        <f t="shared" si="22"/>
        <v>-</v>
      </c>
      <c r="O474" s="53">
        <f t="shared" si="23"/>
        <v>23.290000000000003</v>
      </c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>
      <c r="A475" s="1"/>
      <c r="B475" s="42">
        <v>469</v>
      </c>
      <c r="C475" s="43"/>
      <c r="D475" s="44"/>
      <c r="E475" s="45"/>
      <c r="F475" s="46"/>
      <c r="G475" s="46"/>
      <c r="H475" s="47" t="s">
        <v>97</v>
      </c>
      <c r="I475" s="48" t="str">
        <f>IF(Paramètres!E$9="Mises avec indice de confiance (/10)","?","-")</f>
        <v>-</v>
      </c>
      <c r="J475" s="49" t="str">
        <f>IF(H475="?","",IF(Paramètres!E$9="Mises fixes",IF(Paramètres!E$12="Normal",Paramètres!E$6*0.05,IF(Paramètres!E$12="Agressif",Paramètres!E$6*0.1,Paramètres!E$6*0.025)),IF(Paramètres!E$9="Mises proportionnelles",IF(Paramètres!E$12="Normal",O474*0.05,IF(Paramètres!E$12="Agressif",O474*0.1,O474*0.025)),IF(Paramètres!E$9="Mises avec indice de confiance (/10)",IF(Paramètres!E$12="Normal",I475/100*Paramètres!E$6,IF(Paramètres!E$12="Prudent",I475/200*Paramètres!E$6,I475/50*Paramètres!E$6)),IF(Paramètres!E$12="Normal",'Suivi des paris'!O474*0.05/('Suivi des paris'!H475-1),IF(Paramètres!E$12="Prudent",'Suivi des paris'!O474*0.025/('Suivi des paris'!H475-1),'Suivi des paris'!O474*0.1/('Suivi des paris'!H475-1)))))))</f>
        <v/>
      </c>
      <c r="K475" s="50"/>
      <c r="L475" s="51" t="str">
        <f t="shared" si="21"/>
        <v/>
      </c>
      <c r="M475" s="17"/>
      <c r="N475" s="52" t="str">
        <f t="shared" si="22"/>
        <v>-</v>
      </c>
      <c r="O475" s="53">
        <f t="shared" si="23"/>
        <v>23.290000000000003</v>
      </c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>
      <c r="A476" s="1"/>
      <c r="B476" s="42">
        <v>470</v>
      </c>
      <c r="C476" s="43"/>
      <c r="D476" s="44"/>
      <c r="E476" s="45"/>
      <c r="F476" s="46"/>
      <c r="G476" s="46"/>
      <c r="H476" s="47" t="s">
        <v>97</v>
      </c>
      <c r="I476" s="48" t="str">
        <f>IF(Paramètres!E$9="Mises avec indice de confiance (/10)","?","-")</f>
        <v>-</v>
      </c>
      <c r="J476" s="49" t="str">
        <f>IF(H476="?","",IF(Paramètres!E$9="Mises fixes",IF(Paramètres!E$12="Normal",Paramètres!E$6*0.05,IF(Paramètres!E$12="Agressif",Paramètres!E$6*0.1,Paramètres!E$6*0.025)),IF(Paramètres!E$9="Mises proportionnelles",IF(Paramètres!E$12="Normal",O475*0.05,IF(Paramètres!E$12="Agressif",O475*0.1,O475*0.025)),IF(Paramètres!E$9="Mises avec indice de confiance (/10)",IF(Paramètres!E$12="Normal",I476/100*Paramètres!E$6,IF(Paramètres!E$12="Prudent",I476/200*Paramètres!E$6,I476/50*Paramètres!E$6)),IF(Paramètres!E$12="Normal",'Suivi des paris'!O475*0.05/('Suivi des paris'!H476-1),IF(Paramètres!E$12="Prudent",'Suivi des paris'!O475*0.025/('Suivi des paris'!H476-1),'Suivi des paris'!O475*0.1/('Suivi des paris'!H476-1)))))))</f>
        <v/>
      </c>
      <c r="K476" s="50"/>
      <c r="L476" s="51" t="str">
        <f t="shared" si="21"/>
        <v/>
      </c>
      <c r="M476" s="17"/>
      <c r="N476" s="52" t="str">
        <f t="shared" si="22"/>
        <v>-</v>
      </c>
      <c r="O476" s="53">
        <f t="shared" si="23"/>
        <v>23.290000000000003</v>
      </c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>
      <c r="A477" s="1"/>
      <c r="B477" s="42">
        <v>471</v>
      </c>
      <c r="C477" s="43"/>
      <c r="D477" s="44"/>
      <c r="E477" s="45"/>
      <c r="F477" s="46"/>
      <c r="G477" s="46"/>
      <c r="H477" s="47" t="s">
        <v>97</v>
      </c>
      <c r="I477" s="48" t="str">
        <f>IF(Paramètres!E$9="Mises avec indice de confiance (/10)","?","-")</f>
        <v>-</v>
      </c>
      <c r="J477" s="49" t="str">
        <f>IF(H477="?","",IF(Paramètres!E$9="Mises fixes",IF(Paramètres!E$12="Normal",Paramètres!E$6*0.05,IF(Paramètres!E$12="Agressif",Paramètres!E$6*0.1,Paramètres!E$6*0.025)),IF(Paramètres!E$9="Mises proportionnelles",IF(Paramètres!E$12="Normal",O476*0.05,IF(Paramètres!E$12="Agressif",O476*0.1,O476*0.025)),IF(Paramètres!E$9="Mises avec indice de confiance (/10)",IF(Paramètres!E$12="Normal",I477/100*Paramètres!E$6,IF(Paramètres!E$12="Prudent",I477/200*Paramètres!E$6,I477/50*Paramètres!E$6)),IF(Paramètres!E$12="Normal",'Suivi des paris'!O476*0.05/('Suivi des paris'!H477-1),IF(Paramètres!E$12="Prudent",'Suivi des paris'!O476*0.025/('Suivi des paris'!H477-1),'Suivi des paris'!O476*0.1/('Suivi des paris'!H477-1)))))))</f>
        <v/>
      </c>
      <c r="K477" s="50"/>
      <c r="L477" s="51" t="str">
        <f t="shared" si="21"/>
        <v/>
      </c>
      <c r="M477" s="17"/>
      <c r="N477" s="52" t="str">
        <f t="shared" si="22"/>
        <v>-</v>
      </c>
      <c r="O477" s="53">
        <f t="shared" si="23"/>
        <v>23.290000000000003</v>
      </c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>
      <c r="A478" s="1"/>
      <c r="B478" s="42">
        <v>472</v>
      </c>
      <c r="C478" s="43"/>
      <c r="D478" s="44"/>
      <c r="E478" s="45"/>
      <c r="F478" s="46"/>
      <c r="G478" s="46"/>
      <c r="H478" s="47" t="s">
        <v>97</v>
      </c>
      <c r="I478" s="48" t="str">
        <f>IF(Paramètres!E$9="Mises avec indice de confiance (/10)","?","-")</f>
        <v>-</v>
      </c>
      <c r="J478" s="49" t="str">
        <f>IF(H478="?","",IF(Paramètres!E$9="Mises fixes",IF(Paramètres!E$12="Normal",Paramètres!E$6*0.05,IF(Paramètres!E$12="Agressif",Paramètres!E$6*0.1,Paramètres!E$6*0.025)),IF(Paramètres!E$9="Mises proportionnelles",IF(Paramètres!E$12="Normal",O477*0.05,IF(Paramètres!E$12="Agressif",O477*0.1,O477*0.025)),IF(Paramètres!E$9="Mises avec indice de confiance (/10)",IF(Paramètres!E$12="Normal",I478/100*Paramètres!E$6,IF(Paramètres!E$12="Prudent",I478/200*Paramètres!E$6,I478/50*Paramètres!E$6)),IF(Paramètres!E$12="Normal",'Suivi des paris'!O477*0.05/('Suivi des paris'!H478-1),IF(Paramètres!E$12="Prudent",'Suivi des paris'!O477*0.025/('Suivi des paris'!H478-1),'Suivi des paris'!O477*0.1/('Suivi des paris'!H478-1)))))))</f>
        <v/>
      </c>
      <c r="K478" s="50"/>
      <c r="L478" s="51" t="str">
        <f t="shared" si="21"/>
        <v/>
      </c>
      <c r="M478" s="17"/>
      <c r="N478" s="52" t="str">
        <f t="shared" si="22"/>
        <v>-</v>
      </c>
      <c r="O478" s="53">
        <f t="shared" si="23"/>
        <v>23.290000000000003</v>
      </c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>
      <c r="A479" s="1"/>
      <c r="B479" s="42">
        <v>473</v>
      </c>
      <c r="C479" s="43"/>
      <c r="D479" s="44"/>
      <c r="E479" s="45"/>
      <c r="F479" s="46"/>
      <c r="G479" s="46"/>
      <c r="H479" s="47" t="s">
        <v>97</v>
      </c>
      <c r="I479" s="48" t="str">
        <f>IF(Paramètres!E$9="Mises avec indice de confiance (/10)","?","-")</f>
        <v>-</v>
      </c>
      <c r="J479" s="49" t="str">
        <f>IF(H479="?","",IF(Paramètres!E$9="Mises fixes",IF(Paramètres!E$12="Normal",Paramètres!E$6*0.05,IF(Paramètres!E$12="Agressif",Paramètres!E$6*0.1,Paramètres!E$6*0.025)),IF(Paramètres!E$9="Mises proportionnelles",IF(Paramètres!E$12="Normal",O478*0.05,IF(Paramètres!E$12="Agressif",O478*0.1,O478*0.025)),IF(Paramètres!E$9="Mises avec indice de confiance (/10)",IF(Paramètres!E$12="Normal",I479/100*Paramètres!E$6,IF(Paramètres!E$12="Prudent",I479/200*Paramètres!E$6,I479/50*Paramètres!E$6)),IF(Paramètres!E$12="Normal",'Suivi des paris'!O478*0.05/('Suivi des paris'!H479-1),IF(Paramètres!E$12="Prudent",'Suivi des paris'!O478*0.025/('Suivi des paris'!H479-1),'Suivi des paris'!O478*0.1/('Suivi des paris'!H479-1)))))))</f>
        <v/>
      </c>
      <c r="K479" s="50"/>
      <c r="L479" s="51" t="str">
        <f t="shared" si="21"/>
        <v/>
      </c>
      <c r="M479" s="17"/>
      <c r="N479" s="52" t="str">
        <f t="shared" si="22"/>
        <v>-</v>
      </c>
      <c r="O479" s="53">
        <f t="shared" si="23"/>
        <v>23.290000000000003</v>
      </c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>
      <c r="A480" s="1"/>
      <c r="B480" s="42">
        <v>474</v>
      </c>
      <c r="C480" s="43"/>
      <c r="D480" s="44"/>
      <c r="E480" s="45"/>
      <c r="F480" s="46"/>
      <c r="G480" s="46"/>
      <c r="H480" s="47" t="s">
        <v>97</v>
      </c>
      <c r="I480" s="48" t="str">
        <f>IF(Paramètres!E$9="Mises avec indice de confiance (/10)","?","-")</f>
        <v>-</v>
      </c>
      <c r="J480" s="49" t="str">
        <f>IF(H480="?","",IF(Paramètres!E$9="Mises fixes",IF(Paramètres!E$12="Normal",Paramètres!E$6*0.05,IF(Paramètres!E$12="Agressif",Paramètres!E$6*0.1,Paramètres!E$6*0.025)),IF(Paramètres!E$9="Mises proportionnelles",IF(Paramètres!E$12="Normal",O479*0.05,IF(Paramètres!E$12="Agressif",O479*0.1,O479*0.025)),IF(Paramètres!E$9="Mises avec indice de confiance (/10)",IF(Paramètres!E$12="Normal",I480/100*Paramètres!E$6,IF(Paramètres!E$12="Prudent",I480/200*Paramètres!E$6,I480/50*Paramètres!E$6)),IF(Paramètres!E$12="Normal",'Suivi des paris'!O479*0.05/('Suivi des paris'!H480-1),IF(Paramètres!E$12="Prudent",'Suivi des paris'!O479*0.025/('Suivi des paris'!H480-1),'Suivi des paris'!O479*0.1/('Suivi des paris'!H480-1)))))))</f>
        <v/>
      </c>
      <c r="K480" s="50"/>
      <c r="L480" s="51" t="str">
        <f t="shared" si="21"/>
        <v/>
      </c>
      <c r="M480" s="17"/>
      <c r="N480" s="52" t="str">
        <f t="shared" si="22"/>
        <v>-</v>
      </c>
      <c r="O480" s="53">
        <f t="shared" si="23"/>
        <v>23.290000000000003</v>
      </c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>
      <c r="A481" s="1"/>
      <c r="B481" s="42">
        <v>475</v>
      </c>
      <c r="C481" s="43"/>
      <c r="D481" s="44"/>
      <c r="E481" s="45"/>
      <c r="F481" s="46"/>
      <c r="G481" s="46"/>
      <c r="H481" s="47" t="s">
        <v>97</v>
      </c>
      <c r="I481" s="48" t="str">
        <f>IF(Paramètres!E$9="Mises avec indice de confiance (/10)","?","-")</f>
        <v>-</v>
      </c>
      <c r="J481" s="49" t="str">
        <f>IF(H481="?","",IF(Paramètres!E$9="Mises fixes",IF(Paramètres!E$12="Normal",Paramètres!E$6*0.05,IF(Paramètres!E$12="Agressif",Paramètres!E$6*0.1,Paramètres!E$6*0.025)),IF(Paramètres!E$9="Mises proportionnelles",IF(Paramètres!E$12="Normal",O480*0.05,IF(Paramètres!E$12="Agressif",O480*0.1,O480*0.025)),IF(Paramètres!E$9="Mises avec indice de confiance (/10)",IF(Paramètres!E$12="Normal",I481/100*Paramètres!E$6,IF(Paramètres!E$12="Prudent",I481/200*Paramètres!E$6,I481/50*Paramètres!E$6)),IF(Paramètres!E$12="Normal",'Suivi des paris'!O480*0.05/('Suivi des paris'!H481-1),IF(Paramètres!E$12="Prudent",'Suivi des paris'!O480*0.025/('Suivi des paris'!H481-1),'Suivi des paris'!O480*0.1/('Suivi des paris'!H481-1)))))))</f>
        <v/>
      </c>
      <c r="K481" s="50"/>
      <c r="L481" s="51" t="str">
        <f t="shared" si="21"/>
        <v/>
      </c>
      <c r="M481" s="17"/>
      <c r="N481" s="52" t="str">
        <f t="shared" si="22"/>
        <v>-</v>
      </c>
      <c r="O481" s="53">
        <f t="shared" si="23"/>
        <v>23.290000000000003</v>
      </c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>
      <c r="A482" s="1"/>
      <c r="B482" s="42">
        <v>476</v>
      </c>
      <c r="C482" s="43"/>
      <c r="D482" s="44"/>
      <c r="E482" s="45"/>
      <c r="F482" s="46"/>
      <c r="G482" s="46"/>
      <c r="H482" s="47" t="s">
        <v>97</v>
      </c>
      <c r="I482" s="48" t="str">
        <f>IF(Paramètres!E$9="Mises avec indice de confiance (/10)","?","-")</f>
        <v>-</v>
      </c>
      <c r="J482" s="49" t="str">
        <f>IF(H482="?","",IF(Paramètres!E$9="Mises fixes",IF(Paramètres!E$12="Normal",Paramètres!E$6*0.05,IF(Paramètres!E$12="Agressif",Paramètres!E$6*0.1,Paramètres!E$6*0.025)),IF(Paramètres!E$9="Mises proportionnelles",IF(Paramètres!E$12="Normal",O481*0.05,IF(Paramètres!E$12="Agressif",O481*0.1,O481*0.025)),IF(Paramètres!E$9="Mises avec indice de confiance (/10)",IF(Paramètres!E$12="Normal",I482/100*Paramètres!E$6,IF(Paramètres!E$12="Prudent",I482/200*Paramètres!E$6,I482/50*Paramètres!E$6)),IF(Paramètres!E$12="Normal",'Suivi des paris'!O481*0.05/('Suivi des paris'!H482-1),IF(Paramètres!E$12="Prudent",'Suivi des paris'!O481*0.025/('Suivi des paris'!H482-1),'Suivi des paris'!O481*0.1/('Suivi des paris'!H482-1)))))))</f>
        <v/>
      </c>
      <c r="K482" s="50"/>
      <c r="L482" s="51" t="str">
        <f t="shared" si="21"/>
        <v/>
      </c>
      <c r="M482" s="17"/>
      <c r="N482" s="52" t="str">
        <f t="shared" si="22"/>
        <v>-</v>
      </c>
      <c r="O482" s="53">
        <f t="shared" si="23"/>
        <v>23.290000000000003</v>
      </c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>
      <c r="A483" s="1"/>
      <c r="B483" s="42">
        <v>477</v>
      </c>
      <c r="C483" s="43"/>
      <c r="D483" s="44"/>
      <c r="E483" s="45"/>
      <c r="F483" s="46"/>
      <c r="G483" s="46"/>
      <c r="H483" s="47" t="s">
        <v>97</v>
      </c>
      <c r="I483" s="48" t="str">
        <f>IF(Paramètres!E$9="Mises avec indice de confiance (/10)","?","-")</f>
        <v>-</v>
      </c>
      <c r="J483" s="49" t="str">
        <f>IF(H483="?","",IF(Paramètres!E$9="Mises fixes",IF(Paramètres!E$12="Normal",Paramètres!E$6*0.05,IF(Paramètres!E$12="Agressif",Paramètres!E$6*0.1,Paramètres!E$6*0.025)),IF(Paramètres!E$9="Mises proportionnelles",IF(Paramètres!E$12="Normal",O482*0.05,IF(Paramètres!E$12="Agressif",O482*0.1,O482*0.025)),IF(Paramètres!E$9="Mises avec indice de confiance (/10)",IF(Paramètres!E$12="Normal",I483/100*Paramètres!E$6,IF(Paramètres!E$12="Prudent",I483/200*Paramètres!E$6,I483/50*Paramètres!E$6)),IF(Paramètres!E$12="Normal",'Suivi des paris'!O482*0.05/('Suivi des paris'!H483-1),IF(Paramètres!E$12="Prudent",'Suivi des paris'!O482*0.025/('Suivi des paris'!H483-1),'Suivi des paris'!O482*0.1/('Suivi des paris'!H483-1)))))))</f>
        <v/>
      </c>
      <c r="K483" s="50"/>
      <c r="L483" s="51" t="str">
        <f t="shared" si="21"/>
        <v/>
      </c>
      <c r="M483" s="17"/>
      <c r="N483" s="52" t="str">
        <f t="shared" si="22"/>
        <v>-</v>
      </c>
      <c r="O483" s="53">
        <f t="shared" si="23"/>
        <v>23.290000000000003</v>
      </c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>
      <c r="A484" s="1"/>
      <c r="B484" s="42">
        <v>478</v>
      </c>
      <c r="C484" s="43"/>
      <c r="D484" s="44"/>
      <c r="E484" s="45"/>
      <c r="F484" s="46"/>
      <c r="G484" s="46"/>
      <c r="H484" s="47" t="s">
        <v>97</v>
      </c>
      <c r="I484" s="48" t="str">
        <f>IF(Paramètres!E$9="Mises avec indice de confiance (/10)","?","-")</f>
        <v>-</v>
      </c>
      <c r="J484" s="49" t="str">
        <f>IF(H484="?","",IF(Paramètres!E$9="Mises fixes",IF(Paramètres!E$12="Normal",Paramètres!E$6*0.05,IF(Paramètres!E$12="Agressif",Paramètres!E$6*0.1,Paramètres!E$6*0.025)),IF(Paramètres!E$9="Mises proportionnelles",IF(Paramètres!E$12="Normal",O483*0.05,IF(Paramètres!E$12="Agressif",O483*0.1,O483*0.025)),IF(Paramètres!E$9="Mises avec indice de confiance (/10)",IF(Paramètres!E$12="Normal",I484/100*Paramètres!E$6,IF(Paramètres!E$12="Prudent",I484/200*Paramètres!E$6,I484/50*Paramètres!E$6)),IF(Paramètres!E$12="Normal",'Suivi des paris'!O483*0.05/('Suivi des paris'!H484-1),IF(Paramètres!E$12="Prudent",'Suivi des paris'!O483*0.025/('Suivi des paris'!H484-1),'Suivi des paris'!O483*0.1/('Suivi des paris'!H484-1)))))))</f>
        <v/>
      </c>
      <c r="K484" s="50"/>
      <c r="L484" s="51" t="str">
        <f t="shared" si="21"/>
        <v/>
      </c>
      <c r="M484" s="17"/>
      <c r="N484" s="52" t="str">
        <f t="shared" si="22"/>
        <v>-</v>
      </c>
      <c r="O484" s="53">
        <f t="shared" si="23"/>
        <v>23.290000000000003</v>
      </c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>
      <c r="A485" s="1"/>
      <c r="B485" s="42">
        <v>479</v>
      </c>
      <c r="C485" s="43"/>
      <c r="D485" s="44"/>
      <c r="E485" s="45"/>
      <c r="F485" s="46"/>
      <c r="G485" s="46"/>
      <c r="H485" s="47" t="s">
        <v>97</v>
      </c>
      <c r="I485" s="48" t="str">
        <f>IF(Paramètres!E$9="Mises avec indice de confiance (/10)","?","-")</f>
        <v>-</v>
      </c>
      <c r="J485" s="49" t="str">
        <f>IF(H485="?","",IF(Paramètres!E$9="Mises fixes",IF(Paramètres!E$12="Normal",Paramètres!E$6*0.05,IF(Paramètres!E$12="Agressif",Paramètres!E$6*0.1,Paramètres!E$6*0.025)),IF(Paramètres!E$9="Mises proportionnelles",IF(Paramètres!E$12="Normal",O484*0.05,IF(Paramètres!E$12="Agressif",O484*0.1,O484*0.025)),IF(Paramètres!E$9="Mises avec indice de confiance (/10)",IF(Paramètres!E$12="Normal",I485/100*Paramètres!E$6,IF(Paramètres!E$12="Prudent",I485/200*Paramètres!E$6,I485/50*Paramètres!E$6)),IF(Paramètres!E$12="Normal",'Suivi des paris'!O484*0.05/('Suivi des paris'!H485-1),IF(Paramètres!E$12="Prudent",'Suivi des paris'!O484*0.025/('Suivi des paris'!H485-1),'Suivi des paris'!O484*0.1/('Suivi des paris'!H485-1)))))))</f>
        <v/>
      </c>
      <c r="K485" s="50"/>
      <c r="L485" s="51" t="str">
        <f t="shared" si="21"/>
        <v/>
      </c>
      <c r="M485" s="17"/>
      <c r="N485" s="52" t="str">
        <f t="shared" si="22"/>
        <v>-</v>
      </c>
      <c r="O485" s="53">
        <f t="shared" si="23"/>
        <v>23.290000000000003</v>
      </c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>
      <c r="A486" s="1"/>
      <c r="B486" s="42">
        <v>480</v>
      </c>
      <c r="C486" s="43"/>
      <c r="D486" s="44"/>
      <c r="E486" s="45"/>
      <c r="F486" s="46"/>
      <c r="G486" s="46"/>
      <c r="H486" s="47" t="s">
        <v>97</v>
      </c>
      <c r="I486" s="48" t="str">
        <f>IF(Paramètres!E$9="Mises avec indice de confiance (/10)","?","-")</f>
        <v>-</v>
      </c>
      <c r="J486" s="49" t="str">
        <f>IF(H486="?","",IF(Paramètres!E$9="Mises fixes",IF(Paramètres!E$12="Normal",Paramètres!E$6*0.05,IF(Paramètres!E$12="Agressif",Paramètres!E$6*0.1,Paramètres!E$6*0.025)),IF(Paramètres!E$9="Mises proportionnelles",IF(Paramètres!E$12="Normal",O485*0.05,IF(Paramètres!E$12="Agressif",O485*0.1,O485*0.025)),IF(Paramètres!E$9="Mises avec indice de confiance (/10)",IF(Paramètres!E$12="Normal",I486/100*Paramètres!E$6,IF(Paramètres!E$12="Prudent",I486/200*Paramètres!E$6,I486/50*Paramètres!E$6)),IF(Paramètres!E$12="Normal",'Suivi des paris'!O485*0.05/('Suivi des paris'!H486-1),IF(Paramètres!E$12="Prudent",'Suivi des paris'!O485*0.025/('Suivi des paris'!H486-1),'Suivi des paris'!O485*0.1/('Suivi des paris'!H486-1)))))))</f>
        <v/>
      </c>
      <c r="K486" s="50"/>
      <c r="L486" s="51" t="str">
        <f t="shared" si="21"/>
        <v/>
      </c>
      <c r="M486" s="17"/>
      <c r="N486" s="52" t="str">
        <f t="shared" si="22"/>
        <v>-</v>
      </c>
      <c r="O486" s="53">
        <f t="shared" si="23"/>
        <v>23.290000000000003</v>
      </c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>
      <c r="A487" s="1"/>
      <c r="B487" s="42">
        <v>481</v>
      </c>
      <c r="C487" s="43"/>
      <c r="D487" s="44"/>
      <c r="E487" s="45"/>
      <c r="F487" s="46"/>
      <c r="G487" s="46"/>
      <c r="H487" s="47" t="s">
        <v>97</v>
      </c>
      <c r="I487" s="48" t="str">
        <f>IF(Paramètres!E$9="Mises avec indice de confiance (/10)","?","-")</f>
        <v>-</v>
      </c>
      <c r="J487" s="49" t="str">
        <f>IF(H487="?","",IF(Paramètres!E$9="Mises fixes",IF(Paramètres!E$12="Normal",Paramètres!E$6*0.05,IF(Paramètres!E$12="Agressif",Paramètres!E$6*0.1,Paramètres!E$6*0.025)),IF(Paramètres!E$9="Mises proportionnelles",IF(Paramètres!E$12="Normal",O486*0.05,IF(Paramètres!E$12="Agressif",O486*0.1,O486*0.025)),IF(Paramètres!E$9="Mises avec indice de confiance (/10)",IF(Paramètres!E$12="Normal",I487/100*Paramètres!E$6,IF(Paramètres!E$12="Prudent",I487/200*Paramètres!E$6,I487/50*Paramètres!E$6)),IF(Paramètres!E$12="Normal",'Suivi des paris'!O486*0.05/('Suivi des paris'!H487-1),IF(Paramètres!E$12="Prudent",'Suivi des paris'!O486*0.025/('Suivi des paris'!H487-1),'Suivi des paris'!O486*0.1/('Suivi des paris'!H487-1)))))))</f>
        <v/>
      </c>
      <c r="K487" s="50"/>
      <c r="L487" s="51" t="str">
        <f t="shared" si="21"/>
        <v/>
      </c>
      <c r="M487" s="17"/>
      <c r="N487" s="52" t="str">
        <f t="shared" si="22"/>
        <v>-</v>
      </c>
      <c r="O487" s="53">
        <f t="shared" si="23"/>
        <v>23.290000000000003</v>
      </c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>
      <c r="A488" s="1"/>
      <c r="B488" s="42">
        <v>482</v>
      </c>
      <c r="C488" s="43"/>
      <c r="D488" s="44"/>
      <c r="E488" s="45"/>
      <c r="F488" s="46"/>
      <c r="G488" s="46"/>
      <c r="H488" s="47" t="s">
        <v>97</v>
      </c>
      <c r="I488" s="48" t="str">
        <f>IF(Paramètres!E$9="Mises avec indice de confiance (/10)","?","-")</f>
        <v>-</v>
      </c>
      <c r="J488" s="49" t="str">
        <f>IF(H488="?","",IF(Paramètres!E$9="Mises fixes",IF(Paramètres!E$12="Normal",Paramètres!E$6*0.05,IF(Paramètres!E$12="Agressif",Paramètres!E$6*0.1,Paramètres!E$6*0.025)),IF(Paramètres!E$9="Mises proportionnelles",IF(Paramètres!E$12="Normal",O487*0.05,IF(Paramètres!E$12="Agressif",O487*0.1,O487*0.025)),IF(Paramètres!E$9="Mises avec indice de confiance (/10)",IF(Paramètres!E$12="Normal",I488/100*Paramètres!E$6,IF(Paramètres!E$12="Prudent",I488/200*Paramètres!E$6,I488/50*Paramètres!E$6)),IF(Paramètres!E$12="Normal",'Suivi des paris'!O487*0.05/('Suivi des paris'!H488-1),IF(Paramètres!E$12="Prudent",'Suivi des paris'!O487*0.025/('Suivi des paris'!H488-1),'Suivi des paris'!O487*0.1/('Suivi des paris'!H488-1)))))))</f>
        <v/>
      </c>
      <c r="K488" s="50"/>
      <c r="L488" s="51" t="str">
        <f t="shared" si="21"/>
        <v/>
      </c>
      <c r="M488" s="17"/>
      <c r="N488" s="52" t="str">
        <f t="shared" si="22"/>
        <v>-</v>
      </c>
      <c r="O488" s="53">
        <f t="shared" si="23"/>
        <v>23.290000000000003</v>
      </c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>
      <c r="A489" s="1"/>
      <c r="B489" s="42">
        <v>483</v>
      </c>
      <c r="C489" s="43"/>
      <c r="D489" s="44"/>
      <c r="E489" s="45"/>
      <c r="F489" s="46"/>
      <c r="G489" s="46"/>
      <c r="H489" s="47" t="s">
        <v>97</v>
      </c>
      <c r="I489" s="48" t="str">
        <f>IF(Paramètres!E$9="Mises avec indice de confiance (/10)","?","-")</f>
        <v>-</v>
      </c>
      <c r="J489" s="49" t="str">
        <f>IF(H489="?","",IF(Paramètres!E$9="Mises fixes",IF(Paramètres!E$12="Normal",Paramètres!E$6*0.05,IF(Paramètres!E$12="Agressif",Paramètres!E$6*0.1,Paramètres!E$6*0.025)),IF(Paramètres!E$9="Mises proportionnelles",IF(Paramètres!E$12="Normal",O488*0.05,IF(Paramètres!E$12="Agressif",O488*0.1,O488*0.025)),IF(Paramètres!E$9="Mises avec indice de confiance (/10)",IF(Paramètres!E$12="Normal",I489/100*Paramètres!E$6,IF(Paramètres!E$12="Prudent",I489/200*Paramètres!E$6,I489/50*Paramètres!E$6)),IF(Paramètres!E$12="Normal",'Suivi des paris'!O488*0.05/('Suivi des paris'!H489-1),IF(Paramètres!E$12="Prudent",'Suivi des paris'!O488*0.025/('Suivi des paris'!H489-1),'Suivi des paris'!O488*0.1/('Suivi des paris'!H489-1)))))))</f>
        <v/>
      </c>
      <c r="K489" s="50"/>
      <c r="L489" s="51" t="str">
        <f t="shared" si="21"/>
        <v/>
      </c>
      <c r="M489" s="17"/>
      <c r="N489" s="52" t="str">
        <f t="shared" si="22"/>
        <v>-</v>
      </c>
      <c r="O489" s="53">
        <f t="shared" si="23"/>
        <v>23.290000000000003</v>
      </c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>
      <c r="A490" s="1"/>
      <c r="B490" s="42">
        <v>484</v>
      </c>
      <c r="C490" s="43"/>
      <c r="D490" s="44"/>
      <c r="E490" s="45"/>
      <c r="F490" s="46"/>
      <c r="G490" s="46"/>
      <c r="H490" s="47" t="s">
        <v>97</v>
      </c>
      <c r="I490" s="48" t="str">
        <f>IF(Paramètres!E$9="Mises avec indice de confiance (/10)","?","-")</f>
        <v>-</v>
      </c>
      <c r="J490" s="49" t="str">
        <f>IF(H490="?","",IF(Paramètres!E$9="Mises fixes",IF(Paramètres!E$12="Normal",Paramètres!E$6*0.05,IF(Paramètres!E$12="Agressif",Paramètres!E$6*0.1,Paramètres!E$6*0.025)),IF(Paramètres!E$9="Mises proportionnelles",IF(Paramètres!E$12="Normal",O489*0.05,IF(Paramètres!E$12="Agressif",O489*0.1,O489*0.025)),IF(Paramètres!E$9="Mises avec indice de confiance (/10)",IF(Paramètres!E$12="Normal",I490/100*Paramètres!E$6,IF(Paramètres!E$12="Prudent",I490/200*Paramètres!E$6,I490/50*Paramètres!E$6)),IF(Paramètres!E$12="Normal",'Suivi des paris'!O489*0.05/('Suivi des paris'!H490-1),IF(Paramètres!E$12="Prudent",'Suivi des paris'!O489*0.025/('Suivi des paris'!H490-1),'Suivi des paris'!O489*0.1/('Suivi des paris'!H490-1)))))))</f>
        <v/>
      </c>
      <c r="K490" s="50"/>
      <c r="L490" s="51" t="str">
        <f t="shared" si="21"/>
        <v/>
      </c>
      <c r="M490" s="17"/>
      <c r="N490" s="52" t="str">
        <f t="shared" si="22"/>
        <v>-</v>
      </c>
      <c r="O490" s="53">
        <f t="shared" si="23"/>
        <v>23.290000000000003</v>
      </c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>
      <c r="A491" s="1"/>
      <c r="B491" s="42">
        <v>485</v>
      </c>
      <c r="C491" s="43"/>
      <c r="D491" s="44"/>
      <c r="E491" s="45"/>
      <c r="F491" s="46"/>
      <c r="G491" s="46"/>
      <c r="H491" s="47" t="s">
        <v>97</v>
      </c>
      <c r="I491" s="48" t="str">
        <f>IF(Paramètres!E$9="Mises avec indice de confiance (/10)","?","-")</f>
        <v>-</v>
      </c>
      <c r="J491" s="49" t="str">
        <f>IF(H491="?","",IF(Paramètres!E$9="Mises fixes",IF(Paramètres!E$12="Normal",Paramètres!E$6*0.05,IF(Paramètres!E$12="Agressif",Paramètres!E$6*0.1,Paramètres!E$6*0.025)),IF(Paramètres!E$9="Mises proportionnelles",IF(Paramètres!E$12="Normal",O490*0.05,IF(Paramètres!E$12="Agressif",O490*0.1,O490*0.025)),IF(Paramètres!E$9="Mises avec indice de confiance (/10)",IF(Paramètres!E$12="Normal",I491/100*Paramètres!E$6,IF(Paramètres!E$12="Prudent",I491/200*Paramètres!E$6,I491/50*Paramètres!E$6)),IF(Paramètres!E$12="Normal",'Suivi des paris'!O490*0.05/('Suivi des paris'!H491-1),IF(Paramètres!E$12="Prudent",'Suivi des paris'!O490*0.025/('Suivi des paris'!H491-1),'Suivi des paris'!O490*0.1/('Suivi des paris'!H491-1)))))))</f>
        <v/>
      </c>
      <c r="K491" s="50"/>
      <c r="L491" s="51" t="str">
        <f t="shared" si="21"/>
        <v/>
      </c>
      <c r="M491" s="17"/>
      <c r="N491" s="52" t="str">
        <f t="shared" si="22"/>
        <v>-</v>
      </c>
      <c r="O491" s="53">
        <f t="shared" si="23"/>
        <v>23.290000000000003</v>
      </c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>
      <c r="A492" s="1"/>
      <c r="B492" s="42">
        <v>486</v>
      </c>
      <c r="C492" s="43"/>
      <c r="D492" s="44"/>
      <c r="E492" s="45"/>
      <c r="F492" s="46"/>
      <c r="G492" s="46"/>
      <c r="H492" s="47" t="s">
        <v>97</v>
      </c>
      <c r="I492" s="48" t="str">
        <f>IF(Paramètres!E$9="Mises avec indice de confiance (/10)","?","-")</f>
        <v>-</v>
      </c>
      <c r="J492" s="49" t="str">
        <f>IF(H492="?","",IF(Paramètres!E$9="Mises fixes",IF(Paramètres!E$12="Normal",Paramètres!E$6*0.05,IF(Paramètres!E$12="Agressif",Paramètres!E$6*0.1,Paramètres!E$6*0.025)),IF(Paramètres!E$9="Mises proportionnelles",IF(Paramètres!E$12="Normal",O491*0.05,IF(Paramètres!E$12="Agressif",O491*0.1,O491*0.025)),IF(Paramètres!E$9="Mises avec indice de confiance (/10)",IF(Paramètres!E$12="Normal",I492/100*Paramètres!E$6,IF(Paramètres!E$12="Prudent",I492/200*Paramètres!E$6,I492/50*Paramètres!E$6)),IF(Paramètres!E$12="Normal",'Suivi des paris'!O491*0.05/('Suivi des paris'!H492-1),IF(Paramètres!E$12="Prudent",'Suivi des paris'!O491*0.025/('Suivi des paris'!H492-1),'Suivi des paris'!O491*0.1/('Suivi des paris'!H492-1)))))))</f>
        <v/>
      </c>
      <c r="K492" s="50"/>
      <c r="L492" s="51" t="str">
        <f t="shared" si="21"/>
        <v/>
      </c>
      <c r="M492" s="17"/>
      <c r="N492" s="52" t="str">
        <f t="shared" si="22"/>
        <v>-</v>
      </c>
      <c r="O492" s="53">
        <f t="shared" si="23"/>
        <v>23.290000000000003</v>
      </c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>
      <c r="A493" s="1"/>
      <c r="B493" s="42">
        <v>487</v>
      </c>
      <c r="C493" s="43"/>
      <c r="D493" s="44"/>
      <c r="E493" s="45"/>
      <c r="F493" s="46"/>
      <c r="G493" s="46"/>
      <c r="H493" s="47" t="s">
        <v>97</v>
      </c>
      <c r="I493" s="48" t="str">
        <f>IF(Paramètres!E$9="Mises avec indice de confiance (/10)","?","-")</f>
        <v>-</v>
      </c>
      <c r="J493" s="49" t="str">
        <f>IF(H493="?","",IF(Paramètres!E$9="Mises fixes",IF(Paramètres!E$12="Normal",Paramètres!E$6*0.05,IF(Paramètres!E$12="Agressif",Paramètres!E$6*0.1,Paramètres!E$6*0.025)),IF(Paramètres!E$9="Mises proportionnelles",IF(Paramètres!E$12="Normal",O492*0.05,IF(Paramètres!E$12="Agressif",O492*0.1,O492*0.025)),IF(Paramètres!E$9="Mises avec indice de confiance (/10)",IF(Paramètres!E$12="Normal",I493/100*Paramètres!E$6,IF(Paramètres!E$12="Prudent",I493/200*Paramètres!E$6,I493/50*Paramètres!E$6)),IF(Paramètres!E$12="Normal",'Suivi des paris'!O492*0.05/('Suivi des paris'!H493-1),IF(Paramètres!E$12="Prudent",'Suivi des paris'!O492*0.025/('Suivi des paris'!H493-1),'Suivi des paris'!O492*0.1/('Suivi des paris'!H493-1)))))))</f>
        <v/>
      </c>
      <c r="K493" s="50"/>
      <c r="L493" s="51" t="str">
        <f t="shared" si="21"/>
        <v/>
      </c>
      <c r="M493" s="17"/>
      <c r="N493" s="52" t="str">
        <f t="shared" si="22"/>
        <v>-</v>
      </c>
      <c r="O493" s="53">
        <f t="shared" si="23"/>
        <v>23.290000000000003</v>
      </c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>
      <c r="A494" s="1"/>
      <c r="B494" s="42">
        <v>488</v>
      </c>
      <c r="C494" s="43"/>
      <c r="D494" s="44"/>
      <c r="E494" s="45"/>
      <c r="F494" s="46"/>
      <c r="G494" s="46"/>
      <c r="H494" s="47" t="s">
        <v>97</v>
      </c>
      <c r="I494" s="48" t="str">
        <f>IF(Paramètres!E$9="Mises avec indice de confiance (/10)","?","-")</f>
        <v>-</v>
      </c>
      <c r="J494" s="49" t="str">
        <f>IF(H494="?","",IF(Paramètres!E$9="Mises fixes",IF(Paramètres!E$12="Normal",Paramètres!E$6*0.05,IF(Paramètres!E$12="Agressif",Paramètres!E$6*0.1,Paramètres!E$6*0.025)),IF(Paramètres!E$9="Mises proportionnelles",IF(Paramètres!E$12="Normal",O493*0.05,IF(Paramètres!E$12="Agressif",O493*0.1,O493*0.025)),IF(Paramètres!E$9="Mises avec indice de confiance (/10)",IF(Paramètres!E$12="Normal",I494/100*Paramètres!E$6,IF(Paramètres!E$12="Prudent",I494/200*Paramètres!E$6,I494/50*Paramètres!E$6)),IF(Paramètres!E$12="Normal",'Suivi des paris'!O493*0.05/('Suivi des paris'!H494-1),IF(Paramètres!E$12="Prudent",'Suivi des paris'!O493*0.025/('Suivi des paris'!H494-1),'Suivi des paris'!O493*0.1/('Suivi des paris'!H494-1)))))))</f>
        <v/>
      </c>
      <c r="K494" s="50"/>
      <c r="L494" s="51" t="str">
        <f t="shared" si="21"/>
        <v/>
      </c>
      <c r="M494" s="17"/>
      <c r="N494" s="52" t="str">
        <f t="shared" si="22"/>
        <v>-</v>
      </c>
      <c r="O494" s="53">
        <f t="shared" si="23"/>
        <v>23.290000000000003</v>
      </c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>
      <c r="A495" s="1"/>
      <c r="B495" s="42">
        <v>489</v>
      </c>
      <c r="C495" s="43"/>
      <c r="D495" s="44"/>
      <c r="E495" s="45"/>
      <c r="F495" s="46"/>
      <c r="G495" s="46"/>
      <c r="H495" s="47" t="s">
        <v>97</v>
      </c>
      <c r="I495" s="48" t="str">
        <f>IF(Paramètres!E$9="Mises avec indice de confiance (/10)","?","-")</f>
        <v>-</v>
      </c>
      <c r="J495" s="49" t="str">
        <f>IF(H495="?","",IF(Paramètres!E$9="Mises fixes",IF(Paramètres!E$12="Normal",Paramètres!E$6*0.05,IF(Paramètres!E$12="Agressif",Paramètres!E$6*0.1,Paramètres!E$6*0.025)),IF(Paramètres!E$9="Mises proportionnelles",IF(Paramètres!E$12="Normal",O494*0.05,IF(Paramètres!E$12="Agressif",O494*0.1,O494*0.025)),IF(Paramètres!E$9="Mises avec indice de confiance (/10)",IF(Paramètres!E$12="Normal",I495/100*Paramètres!E$6,IF(Paramètres!E$12="Prudent",I495/200*Paramètres!E$6,I495/50*Paramètres!E$6)),IF(Paramètres!E$12="Normal",'Suivi des paris'!O494*0.05/('Suivi des paris'!H495-1),IF(Paramètres!E$12="Prudent",'Suivi des paris'!O494*0.025/('Suivi des paris'!H495-1),'Suivi des paris'!O494*0.1/('Suivi des paris'!H495-1)))))))</f>
        <v/>
      </c>
      <c r="K495" s="50"/>
      <c r="L495" s="51" t="str">
        <f t="shared" si="21"/>
        <v/>
      </c>
      <c r="M495" s="17"/>
      <c r="N495" s="52" t="str">
        <f t="shared" si="22"/>
        <v>-</v>
      </c>
      <c r="O495" s="53">
        <f t="shared" si="23"/>
        <v>23.290000000000003</v>
      </c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>
      <c r="A496" s="1"/>
      <c r="B496" s="42">
        <v>490</v>
      </c>
      <c r="C496" s="43"/>
      <c r="D496" s="44"/>
      <c r="E496" s="45"/>
      <c r="F496" s="46"/>
      <c r="G496" s="46"/>
      <c r="H496" s="47" t="s">
        <v>97</v>
      </c>
      <c r="I496" s="48" t="str">
        <f>IF(Paramètres!E$9="Mises avec indice de confiance (/10)","?","-")</f>
        <v>-</v>
      </c>
      <c r="J496" s="49" t="str">
        <f>IF(H496="?","",IF(Paramètres!E$9="Mises fixes",IF(Paramètres!E$12="Normal",Paramètres!E$6*0.05,IF(Paramètres!E$12="Agressif",Paramètres!E$6*0.1,Paramètres!E$6*0.025)),IF(Paramètres!E$9="Mises proportionnelles",IF(Paramètres!E$12="Normal",O495*0.05,IF(Paramètres!E$12="Agressif",O495*0.1,O495*0.025)),IF(Paramètres!E$9="Mises avec indice de confiance (/10)",IF(Paramètres!E$12="Normal",I496/100*Paramètres!E$6,IF(Paramètres!E$12="Prudent",I496/200*Paramètres!E$6,I496/50*Paramètres!E$6)),IF(Paramètres!E$12="Normal",'Suivi des paris'!O495*0.05/('Suivi des paris'!H496-1),IF(Paramètres!E$12="Prudent",'Suivi des paris'!O495*0.025/('Suivi des paris'!H496-1),'Suivi des paris'!O495*0.1/('Suivi des paris'!H496-1)))))))</f>
        <v/>
      </c>
      <c r="K496" s="50"/>
      <c r="L496" s="51" t="str">
        <f t="shared" si="21"/>
        <v/>
      </c>
      <c r="M496" s="17"/>
      <c r="N496" s="52" t="str">
        <f t="shared" si="22"/>
        <v>-</v>
      </c>
      <c r="O496" s="53">
        <f t="shared" si="23"/>
        <v>23.290000000000003</v>
      </c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>
      <c r="A497" s="1"/>
      <c r="B497" s="42">
        <v>491</v>
      </c>
      <c r="C497" s="43"/>
      <c r="D497" s="44"/>
      <c r="E497" s="45"/>
      <c r="F497" s="46"/>
      <c r="G497" s="46"/>
      <c r="H497" s="47" t="s">
        <v>97</v>
      </c>
      <c r="I497" s="48" t="str">
        <f>IF(Paramètres!E$9="Mises avec indice de confiance (/10)","?","-")</f>
        <v>-</v>
      </c>
      <c r="J497" s="49" t="str">
        <f>IF(H497="?","",IF(Paramètres!E$9="Mises fixes",IF(Paramètres!E$12="Normal",Paramètres!E$6*0.05,IF(Paramètres!E$12="Agressif",Paramètres!E$6*0.1,Paramètres!E$6*0.025)),IF(Paramètres!E$9="Mises proportionnelles",IF(Paramètres!E$12="Normal",O496*0.05,IF(Paramètres!E$12="Agressif",O496*0.1,O496*0.025)),IF(Paramètres!E$9="Mises avec indice de confiance (/10)",IF(Paramètres!E$12="Normal",I497/100*Paramètres!E$6,IF(Paramètres!E$12="Prudent",I497/200*Paramètres!E$6,I497/50*Paramètres!E$6)),IF(Paramètres!E$12="Normal",'Suivi des paris'!O496*0.05/('Suivi des paris'!H497-1),IF(Paramètres!E$12="Prudent",'Suivi des paris'!O496*0.025/('Suivi des paris'!H497-1),'Suivi des paris'!O496*0.1/('Suivi des paris'!H497-1)))))))</f>
        <v/>
      </c>
      <c r="K497" s="50"/>
      <c r="L497" s="51" t="str">
        <f t="shared" si="21"/>
        <v/>
      </c>
      <c r="M497" s="17"/>
      <c r="N497" s="52" t="str">
        <f t="shared" si="22"/>
        <v>-</v>
      </c>
      <c r="O497" s="53">
        <f t="shared" si="23"/>
        <v>23.290000000000003</v>
      </c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>
      <c r="A498" s="1"/>
      <c r="B498" s="42">
        <v>492</v>
      </c>
      <c r="C498" s="43"/>
      <c r="D498" s="44"/>
      <c r="E498" s="45"/>
      <c r="F498" s="46"/>
      <c r="G498" s="46"/>
      <c r="H498" s="47" t="s">
        <v>97</v>
      </c>
      <c r="I498" s="48" t="str">
        <f>IF(Paramètres!E$9="Mises avec indice de confiance (/10)","?","-")</f>
        <v>-</v>
      </c>
      <c r="J498" s="49" t="str">
        <f>IF(H498="?","",IF(Paramètres!E$9="Mises fixes",IF(Paramètres!E$12="Normal",Paramètres!E$6*0.05,IF(Paramètres!E$12="Agressif",Paramètres!E$6*0.1,Paramètres!E$6*0.025)),IF(Paramètres!E$9="Mises proportionnelles",IF(Paramètres!E$12="Normal",O497*0.05,IF(Paramètres!E$12="Agressif",O497*0.1,O497*0.025)),IF(Paramètres!E$9="Mises avec indice de confiance (/10)",IF(Paramètres!E$12="Normal",I498/100*Paramètres!E$6,IF(Paramètres!E$12="Prudent",I498/200*Paramètres!E$6,I498/50*Paramètres!E$6)),IF(Paramètres!E$12="Normal",'Suivi des paris'!O497*0.05/('Suivi des paris'!H498-1),IF(Paramètres!E$12="Prudent",'Suivi des paris'!O497*0.025/('Suivi des paris'!H498-1),'Suivi des paris'!O497*0.1/('Suivi des paris'!H498-1)))))))</f>
        <v/>
      </c>
      <c r="K498" s="50"/>
      <c r="L498" s="51" t="str">
        <f t="shared" si="21"/>
        <v/>
      </c>
      <c r="M498" s="17"/>
      <c r="N498" s="52" t="str">
        <f t="shared" si="22"/>
        <v>-</v>
      </c>
      <c r="O498" s="53">
        <f t="shared" si="23"/>
        <v>23.290000000000003</v>
      </c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>
      <c r="A499" s="1"/>
      <c r="B499" s="42">
        <v>493</v>
      </c>
      <c r="C499" s="43"/>
      <c r="D499" s="44"/>
      <c r="E499" s="45"/>
      <c r="F499" s="46"/>
      <c r="G499" s="46"/>
      <c r="H499" s="47" t="s">
        <v>97</v>
      </c>
      <c r="I499" s="48" t="str">
        <f>IF(Paramètres!E$9="Mises avec indice de confiance (/10)","?","-")</f>
        <v>-</v>
      </c>
      <c r="J499" s="49" t="str">
        <f>IF(H499="?","",IF(Paramètres!E$9="Mises fixes",IF(Paramètres!E$12="Normal",Paramètres!E$6*0.05,IF(Paramètres!E$12="Agressif",Paramètres!E$6*0.1,Paramètres!E$6*0.025)),IF(Paramètres!E$9="Mises proportionnelles",IF(Paramètres!E$12="Normal",O498*0.05,IF(Paramètres!E$12="Agressif",O498*0.1,O498*0.025)),IF(Paramètres!E$9="Mises avec indice de confiance (/10)",IF(Paramètres!E$12="Normal",I499/100*Paramètres!E$6,IF(Paramètres!E$12="Prudent",I499/200*Paramètres!E$6,I499/50*Paramètres!E$6)),IF(Paramètres!E$12="Normal",'Suivi des paris'!O498*0.05/('Suivi des paris'!H499-1),IF(Paramètres!E$12="Prudent",'Suivi des paris'!O498*0.025/('Suivi des paris'!H499-1),'Suivi des paris'!O498*0.1/('Suivi des paris'!H499-1)))))))</f>
        <v/>
      </c>
      <c r="K499" s="50"/>
      <c r="L499" s="51" t="str">
        <f t="shared" si="21"/>
        <v/>
      </c>
      <c r="M499" s="17"/>
      <c r="N499" s="52" t="str">
        <f t="shared" si="22"/>
        <v>-</v>
      </c>
      <c r="O499" s="53">
        <f t="shared" si="23"/>
        <v>23.290000000000003</v>
      </c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>
      <c r="A500" s="1"/>
      <c r="B500" s="42">
        <v>494</v>
      </c>
      <c r="C500" s="43"/>
      <c r="D500" s="44"/>
      <c r="E500" s="45"/>
      <c r="F500" s="46"/>
      <c r="G500" s="46"/>
      <c r="H500" s="47" t="s">
        <v>97</v>
      </c>
      <c r="I500" s="48" t="str">
        <f>IF(Paramètres!E$9="Mises avec indice de confiance (/10)","?","-")</f>
        <v>-</v>
      </c>
      <c r="J500" s="49" t="str">
        <f>IF(H500="?","",IF(Paramètres!E$9="Mises fixes",IF(Paramètres!E$12="Normal",Paramètres!E$6*0.05,IF(Paramètres!E$12="Agressif",Paramètres!E$6*0.1,Paramètres!E$6*0.025)),IF(Paramètres!E$9="Mises proportionnelles",IF(Paramètres!E$12="Normal",O499*0.05,IF(Paramètres!E$12="Agressif",O499*0.1,O499*0.025)),IF(Paramètres!E$9="Mises avec indice de confiance (/10)",IF(Paramètres!E$12="Normal",I500/100*Paramètres!E$6,IF(Paramètres!E$12="Prudent",I500/200*Paramètres!E$6,I500/50*Paramètres!E$6)),IF(Paramètres!E$12="Normal",'Suivi des paris'!O499*0.05/('Suivi des paris'!H500-1),IF(Paramètres!E$12="Prudent",'Suivi des paris'!O499*0.025/('Suivi des paris'!H500-1),'Suivi des paris'!O499*0.1/('Suivi des paris'!H500-1)))))))</f>
        <v/>
      </c>
      <c r="K500" s="50"/>
      <c r="L500" s="51" t="str">
        <f t="shared" si="21"/>
        <v/>
      </c>
      <c r="M500" s="17"/>
      <c r="N500" s="52" t="str">
        <f t="shared" si="22"/>
        <v>-</v>
      </c>
      <c r="O500" s="53">
        <f t="shared" si="23"/>
        <v>23.290000000000003</v>
      </c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>
      <c r="A501" s="1"/>
      <c r="B501" s="42">
        <v>495</v>
      </c>
      <c r="C501" s="43"/>
      <c r="D501" s="44"/>
      <c r="E501" s="45"/>
      <c r="F501" s="46"/>
      <c r="G501" s="46"/>
      <c r="H501" s="47" t="s">
        <v>97</v>
      </c>
      <c r="I501" s="48" t="str">
        <f>IF(Paramètres!E$9="Mises avec indice de confiance (/10)","?","-")</f>
        <v>-</v>
      </c>
      <c r="J501" s="49" t="str">
        <f>IF(H501="?","",IF(Paramètres!E$9="Mises fixes",IF(Paramètres!E$12="Normal",Paramètres!E$6*0.05,IF(Paramètres!E$12="Agressif",Paramètres!E$6*0.1,Paramètres!E$6*0.025)),IF(Paramètres!E$9="Mises proportionnelles",IF(Paramètres!E$12="Normal",O500*0.05,IF(Paramètres!E$12="Agressif",O500*0.1,O500*0.025)),IF(Paramètres!E$9="Mises avec indice de confiance (/10)",IF(Paramètres!E$12="Normal",I501/100*Paramètres!E$6,IF(Paramètres!E$12="Prudent",I501/200*Paramètres!E$6,I501/50*Paramètres!E$6)),IF(Paramètres!E$12="Normal",'Suivi des paris'!O500*0.05/('Suivi des paris'!H501-1),IF(Paramètres!E$12="Prudent",'Suivi des paris'!O500*0.025/('Suivi des paris'!H501-1),'Suivi des paris'!O500*0.1/('Suivi des paris'!H501-1)))))))</f>
        <v/>
      </c>
      <c r="K501" s="50"/>
      <c r="L501" s="51" t="str">
        <f t="shared" si="21"/>
        <v/>
      </c>
      <c r="M501" s="17"/>
      <c r="N501" s="52" t="str">
        <f t="shared" si="22"/>
        <v>-</v>
      </c>
      <c r="O501" s="53">
        <f t="shared" si="23"/>
        <v>23.290000000000003</v>
      </c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>
      <c r="A502" s="1"/>
      <c r="B502" s="42">
        <v>496</v>
      </c>
      <c r="C502" s="43"/>
      <c r="D502" s="44"/>
      <c r="E502" s="45"/>
      <c r="F502" s="46"/>
      <c r="G502" s="46"/>
      <c r="H502" s="47" t="s">
        <v>97</v>
      </c>
      <c r="I502" s="48" t="str">
        <f>IF(Paramètres!E$9="Mises avec indice de confiance (/10)","?","-")</f>
        <v>-</v>
      </c>
      <c r="J502" s="49" t="str">
        <f>IF(H502="?","",IF(Paramètres!E$9="Mises fixes",IF(Paramètres!E$12="Normal",Paramètres!E$6*0.05,IF(Paramètres!E$12="Agressif",Paramètres!E$6*0.1,Paramètres!E$6*0.025)),IF(Paramètres!E$9="Mises proportionnelles",IF(Paramètres!E$12="Normal",O501*0.05,IF(Paramètres!E$12="Agressif",O501*0.1,O501*0.025)),IF(Paramètres!E$9="Mises avec indice de confiance (/10)",IF(Paramètres!E$12="Normal",I502/100*Paramètres!E$6,IF(Paramètres!E$12="Prudent",I502/200*Paramètres!E$6,I502/50*Paramètres!E$6)),IF(Paramètres!E$12="Normal",'Suivi des paris'!O501*0.05/('Suivi des paris'!H502-1),IF(Paramètres!E$12="Prudent",'Suivi des paris'!O501*0.025/('Suivi des paris'!H502-1),'Suivi des paris'!O501*0.1/('Suivi des paris'!H502-1)))))))</f>
        <v/>
      </c>
      <c r="K502" s="50"/>
      <c r="L502" s="51" t="str">
        <f t="shared" si="21"/>
        <v/>
      </c>
      <c r="M502" s="17"/>
      <c r="N502" s="52" t="str">
        <f t="shared" si="22"/>
        <v>-</v>
      </c>
      <c r="O502" s="53">
        <f t="shared" si="23"/>
        <v>23.290000000000003</v>
      </c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>
      <c r="A503" s="1"/>
      <c r="B503" s="42">
        <v>497</v>
      </c>
      <c r="C503" s="43"/>
      <c r="D503" s="44"/>
      <c r="E503" s="45"/>
      <c r="F503" s="46"/>
      <c r="G503" s="46"/>
      <c r="H503" s="47" t="s">
        <v>97</v>
      </c>
      <c r="I503" s="48" t="str">
        <f>IF(Paramètres!E$9="Mises avec indice de confiance (/10)","?","-")</f>
        <v>-</v>
      </c>
      <c r="J503" s="49" t="str">
        <f>IF(H503="?","",IF(Paramètres!E$9="Mises fixes",IF(Paramètres!E$12="Normal",Paramètres!E$6*0.05,IF(Paramètres!E$12="Agressif",Paramètres!E$6*0.1,Paramètres!E$6*0.025)),IF(Paramètres!E$9="Mises proportionnelles",IF(Paramètres!E$12="Normal",O502*0.05,IF(Paramètres!E$12="Agressif",O502*0.1,O502*0.025)),IF(Paramètres!E$9="Mises avec indice de confiance (/10)",IF(Paramètres!E$12="Normal",I503/100*Paramètres!E$6,IF(Paramètres!E$12="Prudent",I503/200*Paramètres!E$6,I503/50*Paramètres!E$6)),IF(Paramètres!E$12="Normal",'Suivi des paris'!O502*0.05/('Suivi des paris'!H503-1),IF(Paramètres!E$12="Prudent",'Suivi des paris'!O502*0.025/('Suivi des paris'!H503-1),'Suivi des paris'!O502*0.1/('Suivi des paris'!H503-1)))))))</f>
        <v/>
      </c>
      <c r="K503" s="50"/>
      <c r="L503" s="51" t="str">
        <f t="shared" si="21"/>
        <v/>
      </c>
      <c r="M503" s="17"/>
      <c r="N503" s="52" t="str">
        <f t="shared" si="22"/>
        <v>-</v>
      </c>
      <c r="O503" s="53">
        <f t="shared" si="23"/>
        <v>23.290000000000003</v>
      </c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>
      <c r="A504" s="1"/>
      <c r="B504" s="42">
        <v>498</v>
      </c>
      <c r="C504" s="43"/>
      <c r="D504" s="44"/>
      <c r="E504" s="45"/>
      <c r="F504" s="46"/>
      <c r="G504" s="46"/>
      <c r="H504" s="47" t="s">
        <v>97</v>
      </c>
      <c r="I504" s="48" t="str">
        <f>IF(Paramètres!E$9="Mises avec indice de confiance (/10)","?","-")</f>
        <v>-</v>
      </c>
      <c r="J504" s="49" t="str">
        <f>IF(H504="?","",IF(Paramètres!E$9="Mises fixes",IF(Paramètres!E$12="Normal",Paramètres!E$6*0.05,IF(Paramètres!E$12="Agressif",Paramètres!E$6*0.1,Paramètres!E$6*0.025)),IF(Paramètres!E$9="Mises proportionnelles",IF(Paramètres!E$12="Normal",O503*0.05,IF(Paramètres!E$12="Agressif",O503*0.1,O503*0.025)),IF(Paramètres!E$9="Mises avec indice de confiance (/10)",IF(Paramètres!E$12="Normal",I504/100*Paramètres!E$6,IF(Paramètres!E$12="Prudent",I504/200*Paramètres!E$6,I504/50*Paramètres!E$6)),IF(Paramètres!E$12="Normal",'Suivi des paris'!O503*0.05/('Suivi des paris'!H504-1),IF(Paramètres!E$12="Prudent",'Suivi des paris'!O503*0.025/('Suivi des paris'!H504-1),'Suivi des paris'!O503*0.1/('Suivi des paris'!H504-1)))))))</f>
        <v/>
      </c>
      <c r="K504" s="50"/>
      <c r="L504" s="51" t="str">
        <f t="shared" si="21"/>
        <v/>
      </c>
      <c r="M504" s="17"/>
      <c r="N504" s="52" t="str">
        <f t="shared" si="22"/>
        <v>-</v>
      </c>
      <c r="O504" s="53">
        <f t="shared" si="23"/>
        <v>23.290000000000003</v>
      </c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>
      <c r="A505" s="1"/>
      <c r="B505" s="42">
        <v>499</v>
      </c>
      <c r="C505" s="43"/>
      <c r="D505" s="44"/>
      <c r="E505" s="45"/>
      <c r="F505" s="46"/>
      <c r="G505" s="46"/>
      <c r="H505" s="47" t="s">
        <v>97</v>
      </c>
      <c r="I505" s="48" t="str">
        <f>IF(Paramètres!E$9="Mises avec indice de confiance (/10)","?","-")</f>
        <v>-</v>
      </c>
      <c r="J505" s="49" t="str">
        <f>IF(H505="?","",IF(Paramètres!E$9="Mises fixes",IF(Paramètres!E$12="Normal",Paramètres!E$6*0.05,IF(Paramètres!E$12="Agressif",Paramètres!E$6*0.1,Paramètres!E$6*0.025)),IF(Paramètres!E$9="Mises proportionnelles",IF(Paramètres!E$12="Normal",O504*0.05,IF(Paramètres!E$12="Agressif",O504*0.1,O504*0.025)),IF(Paramètres!E$9="Mises avec indice de confiance (/10)",IF(Paramètres!E$12="Normal",I505/100*Paramètres!E$6,IF(Paramètres!E$12="Prudent",I505/200*Paramètres!E$6,I505/50*Paramètres!E$6)),IF(Paramètres!E$12="Normal",'Suivi des paris'!O504*0.05/('Suivi des paris'!H505-1),IF(Paramètres!E$12="Prudent",'Suivi des paris'!O504*0.025/('Suivi des paris'!H505-1),'Suivi des paris'!O504*0.1/('Suivi des paris'!H505-1)))))))</f>
        <v/>
      </c>
      <c r="K505" s="50"/>
      <c r="L505" s="51" t="str">
        <f t="shared" si="21"/>
        <v/>
      </c>
      <c r="M505" s="17"/>
      <c r="N505" s="52" t="str">
        <f t="shared" si="22"/>
        <v>-</v>
      </c>
      <c r="O505" s="53">
        <f t="shared" si="23"/>
        <v>23.290000000000003</v>
      </c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>
      <c r="A506" s="1"/>
      <c r="B506" s="42">
        <v>500</v>
      </c>
      <c r="C506" s="43"/>
      <c r="D506" s="44"/>
      <c r="E506" s="45"/>
      <c r="F506" s="46"/>
      <c r="G506" s="46"/>
      <c r="H506" s="47" t="s">
        <v>97</v>
      </c>
      <c r="I506" s="48" t="str">
        <f>IF(Paramètres!E$9="Mises avec indice de confiance (/10)","?","-")</f>
        <v>-</v>
      </c>
      <c r="J506" s="49" t="str">
        <f>IF(H506="?","",IF(Paramètres!E$9="Mises fixes",IF(Paramètres!E$12="Normal",Paramètres!E$6*0.05,IF(Paramètres!E$12="Agressif",Paramètres!E$6*0.1,Paramètres!E$6*0.025)),IF(Paramètres!E$9="Mises proportionnelles",IF(Paramètres!E$12="Normal",O505*0.05,IF(Paramètres!E$12="Agressif",O505*0.1,O505*0.025)),IF(Paramètres!E$9="Mises avec indice de confiance (/10)",IF(Paramètres!E$12="Normal",I506/100*Paramètres!E$6,IF(Paramètres!E$12="Prudent",I506/200*Paramètres!E$6,I506/50*Paramètres!E$6)),IF(Paramètres!E$12="Normal",'Suivi des paris'!O505*0.05/('Suivi des paris'!H506-1),IF(Paramètres!E$12="Prudent",'Suivi des paris'!O505*0.025/('Suivi des paris'!H506-1),'Suivi des paris'!O505*0.1/('Suivi des paris'!H506-1)))))))</f>
        <v/>
      </c>
      <c r="K506" s="50"/>
      <c r="L506" s="51" t="str">
        <f t="shared" si="21"/>
        <v/>
      </c>
      <c r="M506" s="17"/>
      <c r="N506" s="52" t="str">
        <f t="shared" si="22"/>
        <v>-</v>
      </c>
      <c r="O506" s="53">
        <f t="shared" si="23"/>
        <v>23.290000000000003</v>
      </c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>
      <c r="A507" s="1"/>
      <c r="B507" s="42">
        <v>501</v>
      </c>
      <c r="C507" s="43"/>
      <c r="D507" s="44"/>
      <c r="E507" s="45"/>
      <c r="F507" s="46"/>
      <c r="G507" s="46"/>
      <c r="H507" s="47" t="s">
        <v>97</v>
      </c>
      <c r="I507" s="48" t="str">
        <f>IF(Paramètres!E$9="Mises avec indice de confiance (/10)","?","-")</f>
        <v>-</v>
      </c>
      <c r="J507" s="49" t="str">
        <f>IF(H507="?","",IF(Paramètres!E$9="Mises fixes",IF(Paramètres!E$12="Normal",Paramètres!E$6*0.05,IF(Paramètres!E$12="Agressif",Paramètres!E$6*0.1,Paramètres!E$6*0.025)),IF(Paramètres!E$9="Mises proportionnelles",IF(Paramètres!E$12="Normal",O506*0.05,IF(Paramètres!E$12="Agressif",O506*0.1,O506*0.025)),IF(Paramètres!E$9="Mises avec indice de confiance (/10)",IF(Paramètres!E$12="Normal",I507/100*Paramètres!E$6,IF(Paramètres!E$12="Prudent",I507/200*Paramètres!E$6,I507/50*Paramètres!E$6)),IF(Paramètres!E$12="Normal",'Suivi des paris'!O506*0.05/('Suivi des paris'!H507-1),IF(Paramètres!E$12="Prudent",'Suivi des paris'!O506*0.025/('Suivi des paris'!H507-1),'Suivi des paris'!O506*0.1/('Suivi des paris'!H507-1)))))))</f>
        <v/>
      </c>
      <c r="K507" s="50"/>
      <c r="L507" s="51" t="str">
        <f t="shared" si="21"/>
        <v/>
      </c>
      <c r="M507" s="17"/>
      <c r="N507" s="52" t="str">
        <f t="shared" si="22"/>
        <v>-</v>
      </c>
      <c r="O507" s="53">
        <f t="shared" si="23"/>
        <v>23.290000000000003</v>
      </c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>
      <c r="A508" s="1"/>
      <c r="B508" s="42">
        <v>502</v>
      </c>
      <c r="C508" s="43"/>
      <c r="D508" s="44"/>
      <c r="E508" s="45"/>
      <c r="F508" s="46"/>
      <c r="G508" s="46"/>
      <c r="H508" s="47" t="s">
        <v>97</v>
      </c>
      <c r="I508" s="48" t="str">
        <f>IF(Paramètres!E$9="Mises avec indice de confiance (/10)","?","-")</f>
        <v>-</v>
      </c>
      <c r="J508" s="49" t="str">
        <f>IF(H508="?","",IF(Paramètres!E$9="Mises fixes",IF(Paramètres!E$12="Normal",Paramètres!E$6*0.05,IF(Paramètres!E$12="Agressif",Paramètres!E$6*0.1,Paramètres!E$6*0.025)),IF(Paramètres!E$9="Mises proportionnelles",IF(Paramètres!E$12="Normal",O507*0.05,IF(Paramètres!E$12="Agressif",O507*0.1,O507*0.025)),IF(Paramètres!E$9="Mises avec indice de confiance (/10)",IF(Paramètres!E$12="Normal",I508/100*Paramètres!E$6,IF(Paramètres!E$12="Prudent",I508/200*Paramètres!E$6,I508/50*Paramètres!E$6)),IF(Paramètres!E$12="Normal",'Suivi des paris'!O507*0.05/('Suivi des paris'!H508-1),IF(Paramètres!E$12="Prudent",'Suivi des paris'!O507*0.025/('Suivi des paris'!H508-1),'Suivi des paris'!O507*0.1/('Suivi des paris'!H508-1)))))))</f>
        <v/>
      </c>
      <c r="K508" s="50"/>
      <c r="L508" s="51" t="str">
        <f t="shared" si="21"/>
        <v/>
      </c>
      <c r="M508" s="17"/>
      <c r="N508" s="52" t="str">
        <f t="shared" si="22"/>
        <v>-</v>
      </c>
      <c r="O508" s="53">
        <f t="shared" si="23"/>
        <v>23.290000000000003</v>
      </c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>
      <c r="A509" s="1"/>
      <c r="B509" s="42">
        <v>503</v>
      </c>
      <c r="C509" s="43"/>
      <c r="D509" s="44"/>
      <c r="E509" s="45"/>
      <c r="F509" s="46"/>
      <c r="G509" s="46"/>
      <c r="H509" s="47" t="s">
        <v>97</v>
      </c>
      <c r="I509" s="48" t="str">
        <f>IF(Paramètres!E$9="Mises avec indice de confiance (/10)","?","-")</f>
        <v>-</v>
      </c>
      <c r="J509" s="49" t="str">
        <f>IF(H509="?","",IF(Paramètres!E$9="Mises fixes",IF(Paramètres!E$12="Normal",Paramètres!E$6*0.05,IF(Paramètres!E$12="Agressif",Paramètres!E$6*0.1,Paramètres!E$6*0.025)),IF(Paramètres!E$9="Mises proportionnelles",IF(Paramètres!E$12="Normal",O508*0.05,IF(Paramètres!E$12="Agressif",O508*0.1,O508*0.025)),IF(Paramètres!E$9="Mises avec indice de confiance (/10)",IF(Paramètres!E$12="Normal",I509/100*Paramètres!E$6,IF(Paramètres!E$12="Prudent",I509/200*Paramètres!E$6,I509/50*Paramètres!E$6)),IF(Paramètres!E$12="Normal",'Suivi des paris'!O508*0.05/('Suivi des paris'!H509-1),IF(Paramètres!E$12="Prudent",'Suivi des paris'!O508*0.025/('Suivi des paris'!H509-1),'Suivi des paris'!O508*0.1/('Suivi des paris'!H509-1)))))))</f>
        <v/>
      </c>
      <c r="K509" s="50"/>
      <c r="L509" s="51" t="str">
        <f t="shared" si="21"/>
        <v/>
      </c>
      <c r="M509" s="17"/>
      <c r="N509" s="52" t="str">
        <f t="shared" si="22"/>
        <v>-</v>
      </c>
      <c r="O509" s="53">
        <f t="shared" si="23"/>
        <v>23.290000000000003</v>
      </c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>
      <c r="A510" s="1"/>
      <c r="B510" s="42">
        <v>504</v>
      </c>
      <c r="C510" s="43"/>
      <c r="D510" s="44"/>
      <c r="E510" s="45"/>
      <c r="F510" s="46"/>
      <c r="G510" s="46"/>
      <c r="H510" s="47" t="s">
        <v>97</v>
      </c>
      <c r="I510" s="48" t="str">
        <f>IF(Paramètres!E$9="Mises avec indice de confiance (/10)","?","-")</f>
        <v>-</v>
      </c>
      <c r="J510" s="49" t="str">
        <f>IF(H510="?","",IF(Paramètres!E$9="Mises fixes",IF(Paramètres!E$12="Normal",Paramètres!E$6*0.05,IF(Paramètres!E$12="Agressif",Paramètres!E$6*0.1,Paramètres!E$6*0.025)),IF(Paramètres!E$9="Mises proportionnelles",IF(Paramètres!E$12="Normal",O509*0.05,IF(Paramètres!E$12="Agressif",O509*0.1,O509*0.025)),IF(Paramètres!E$9="Mises avec indice de confiance (/10)",IF(Paramètres!E$12="Normal",I510/100*Paramètres!E$6,IF(Paramètres!E$12="Prudent",I510/200*Paramètres!E$6,I510/50*Paramètres!E$6)),IF(Paramètres!E$12="Normal",'Suivi des paris'!O509*0.05/('Suivi des paris'!H510-1),IF(Paramètres!E$12="Prudent",'Suivi des paris'!O509*0.025/('Suivi des paris'!H510-1),'Suivi des paris'!O509*0.1/('Suivi des paris'!H510-1)))))))</f>
        <v/>
      </c>
      <c r="K510" s="50"/>
      <c r="L510" s="51" t="str">
        <f t="shared" si="21"/>
        <v/>
      </c>
      <c r="M510" s="17"/>
      <c r="N510" s="52" t="str">
        <f t="shared" si="22"/>
        <v>-</v>
      </c>
      <c r="O510" s="53">
        <f t="shared" si="23"/>
        <v>23.290000000000003</v>
      </c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>
      <c r="A511" s="1"/>
      <c r="B511" s="42">
        <v>505</v>
      </c>
      <c r="C511" s="43"/>
      <c r="D511" s="44"/>
      <c r="E511" s="45"/>
      <c r="F511" s="46"/>
      <c r="G511" s="46"/>
      <c r="H511" s="47" t="s">
        <v>97</v>
      </c>
      <c r="I511" s="48" t="str">
        <f>IF(Paramètres!E$9="Mises avec indice de confiance (/10)","?","-")</f>
        <v>-</v>
      </c>
      <c r="J511" s="49" t="str">
        <f>IF(H511="?","",IF(Paramètres!E$9="Mises fixes",IF(Paramètres!E$12="Normal",Paramètres!E$6*0.05,IF(Paramètres!E$12="Agressif",Paramètres!E$6*0.1,Paramètres!E$6*0.025)),IF(Paramètres!E$9="Mises proportionnelles",IF(Paramètres!E$12="Normal",O510*0.05,IF(Paramètres!E$12="Agressif",O510*0.1,O510*0.025)),IF(Paramètres!E$9="Mises avec indice de confiance (/10)",IF(Paramètres!E$12="Normal",I511/100*Paramètres!E$6,IF(Paramètres!E$12="Prudent",I511/200*Paramètres!E$6,I511/50*Paramètres!E$6)),IF(Paramètres!E$12="Normal",'Suivi des paris'!O510*0.05/('Suivi des paris'!H511-1),IF(Paramètres!E$12="Prudent",'Suivi des paris'!O510*0.025/('Suivi des paris'!H511-1),'Suivi des paris'!O510*0.1/('Suivi des paris'!H511-1)))))))</f>
        <v/>
      </c>
      <c r="K511" s="50"/>
      <c r="L511" s="51" t="str">
        <f t="shared" si="21"/>
        <v/>
      </c>
      <c r="M511" s="17"/>
      <c r="N511" s="52" t="str">
        <f t="shared" si="22"/>
        <v>-</v>
      </c>
      <c r="O511" s="53">
        <f t="shared" si="23"/>
        <v>23.290000000000003</v>
      </c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>
      <c r="A512" s="1"/>
      <c r="B512" s="42">
        <v>506</v>
      </c>
      <c r="C512" s="43"/>
      <c r="D512" s="44"/>
      <c r="E512" s="45"/>
      <c r="F512" s="46"/>
      <c r="G512" s="46"/>
      <c r="H512" s="47" t="s">
        <v>97</v>
      </c>
      <c r="I512" s="48" t="str">
        <f>IF(Paramètres!E$9="Mises avec indice de confiance (/10)","?","-")</f>
        <v>-</v>
      </c>
      <c r="J512" s="49" t="str">
        <f>IF(H512="?","",IF(Paramètres!E$9="Mises fixes",IF(Paramètres!E$12="Normal",Paramètres!E$6*0.05,IF(Paramètres!E$12="Agressif",Paramètres!E$6*0.1,Paramètres!E$6*0.025)),IF(Paramètres!E$9="Mises proportionnelles",IF(Paramètres!E$12="Normal",O511*0.05,IF(Paramètres!E$12="Agressif",O511*0.1,O511*0.025)),IF(Paramètres!E$9="Mises avec indice de confiance (/10)",IF(Paramètres!E$12="Normal",I512/100*Paramètres!E$6,IF(Paramètres!E$12="Prudent",I512/200*Paramètres!E$6,I512/50*Paramètres!E$6)),IF(Paramètres!E$12="Normal",'Suivi des paris'!O511*0.05/('Suivi des paris'!H512-1),IF(Paramètres!E$12="Prudent",'Suivi des paris'!O511*0.025/('Suivi des paris'!H512-1),'Suivi des paris'!O511*0.1/('Suivi des paris'!H512-1)))))))</f>
        <v/>
      </c>
      <c r="K512" s="50"/>
      <c r="L512" s="51" t="str">
        <f t="shared" si="21"/>
        <v/>
      </c>
      <c r="M512" s="17"/>
      <c r="N512" s="52" t="str">
        <f t="shared" si="22"/>
        <v>-</v>
      </c>
      <c r="O512" s="53">
        <f t="shared" si="23"/>
        <v>23.290000000000003</v>
      </c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>
      <c r="A513" s="1"/>
      <c r="B513" s="42">
        <v>507</v>
      </c>
      <c r="C513" s="43"/>
      <c r="D513" s="44"/>
      <c r="E513" s="45"/>
      <c r="F513" s="46"/>
      <c r="G513" s="46"/>
      <c r="H513" s="47" t="s">
        <v>97</v>
      </c>
      <c r="I513" s="48" t="str">
        <f>IF(Paramètres!E$9="Mises avec indice de confiance (/10)","?","-")</f>
        <v>-</v>
      </c>
      <c r="J513" s="49" t="str">
        <f>IF(H513="?","",IF(Paramètres!E$9="Mises fixes",IF(Paramètres!E$12="Normal",Paramètres!E$6*0.05,IF(Paramètres!E$12="Agressif",Paramètres!E$6*0.1,Paramètres!E$6*0.025)),IF(Paramètres!E$9="Mises proportionnelles",IF(Paramètres!E$12="Normal",O512*0.05,IF(Paramètres!E$12="Agressif",O512*0.1,O512*0.025)),IF(Paramètres!E$9="Mises avec indice de confiance (/10)",IF(Paramètres!E$12="Normal",I513/100*Paramètres!E$6,IF(Paramètres!E$12="Prudent",I513/200*Paramètres!E$6,I513/50*Paramètres!E$6)),IF(Paramètres!E$12="Normal",'Suivi des paris'!O512*0.05/('Suivi des paris'!H513-1),IF(Paramètres!E$12="Prudent",'Suivi des paris'!O512*0.025/('Suivi des paris'!H513-1),'Suivi des paris'!O512*0.1/('Suivi des paris'!H513-1)))))))</f>
        <v/>
      </c>
      <c r="K513" s="50"/>
      <c r="L513" s="51" t="str">
        <f t="shared" si="21"/>
        <v/>
      </c>
      <c r="M513" s="17"/>
      <c r="N513" s="52" t="str">
        <f t="shared" si="22"/>
        <v>-</v>
      </c>
      <c r="O513" s="53">
        <f t="shared" si="23"/>
        <v>23.290000000000003</v>
      </c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>
      <c r="A514" s="1"/>
      <c r="B514" s="42">
        <v>508</v>
      </c>
      <c r="C514" s="43"/>
      <c r="D514" s="44"/>
      <c r="E514" s="45"/>
      <c r="F514" s="46"/>
      <c r="G514" s="46"/>
      <c r="H514" s="47" t="s">
        <v>97</v>
      </c>
      <c r="I514" s="48" t="str">
        <f>IF(Paramètres!E$9="Mises avec indice de confiance (/10)","?","-")</f>
        <v>-</v>
      </c>
      <c r="J514" s="49" t="str">
        <f>IF(H514="?","",IF(Paramètres!E$9="Mises fixes",IF(Paramètres!E$12="Normal",Paramètres!E$6*0.05,IF(Paramètres!E$12="Agressif",Paramètres!E$6*0.1,Paramètres!E$6*0.025)),IF(Paramètres!E$9="Mises proportionnelles",IF(Paramètres!E$12="Normal",O513*0.05,IF(Paramètres!E$12="Agressif",O513*0.1,O513*0.025)),IF(Paramètres!E$9="Mises avec indice de confiance (/10)",IF(Paramètres!E$12="Normal",I514/100*Paramètres!E$6,IF(Paramètres!E$12="Prudent",I514/200*Paramètres!E$6,I514/50*Paramètres!E$6)),IF(Paramètres!E$12="Normal",'Suivi des paris'!O513*0.05/('Suivi des paris'!H514-1),IF(Paramètres!E$12="Prudent",'Suivi des paris'!O513*0.025/('Suivi des paris'!H514-1),'Suivi des paris'!O513*0.1/('Suivi des paris'!H514-1)))))))</f>
        <v/>
      </c>
      <c r="K514" s="50"/>
      <c r="L514" s="51" t="str">
        <f t="shared" si="21"/>
        <v/>
      </c>
      <c r="M514" s="17"/>
      <c r="N514" s="52" t="str">
        <f t="shared" si="22"/>
        <v>-</v>
      </c>
      <c r="O514" s="53">
        <f t="shared" si="23"/>
        <v>23.290000000000003</v>
      </c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>
      <c r="A515" s="1"/>
      <c r="B515" s="42">
        <v>509</v>
      </c>
      <c r="C515" s="43"/>
      <c r="D515" s="44"/>
      <c r="E515" s="45"/>
      <c r="F515" s="46"/>
      <c r="G515" s="46"/>
      <c r="H515" s="47" t="s">
        <v>97</v>
      </c>
      <c r="I515" s="48" t="str">
        <f>IF(Paramètres!E$9="Mises avec indice de confiance (/10)","?","-")</f>
        <v>-</v>
      </c>
      <c r="J515" s="49" t="str">
        <f>IF(H515="?","",IF(Paramètres!E$9="Mises fixes",IF(Paramètres!E$12="Normal",Paramètres!E$6*0.05,IF(Paramètres!E$12="Agressif",Paramètres!E$6*0.1,Paramètres!E$6*0.025)),IF(Paramètres!E$9="Mises proportionnelles",IF(Paramètres!E$12="Normal",O514*0.05,IF(Paramètres!E$12="Agressif",O514*0.1,O514*0.025)),IF(Paramètres!E$9="Mises avec indice de confiance (/10)",IF(Paramètres!E$12="Normal",I515/100*Paramètres!E$6,IF(Paramètres!E$12="Prudent",I515/200*Paramètres!E$6,I515/50*Paramètres!E$6)),IF(Paramètres!E$12="Normal",'Suivi des paris'!O514*0.05/('Suivi des paris'!H515-1),IF(Paramètres!E$12="Prudent",'Suivi des paris'!O514*0.025/('Suivi des paris'!H515-1),'Suivi des paris'!O514*0.1/('Suivi des paris'!H515-1)))))))</f>
        <v/>
      </c>
      <c r="K515" s="50"/>
      <c r="L515" s="51" t="str">
        <f t="shared" si="21"/>
        <v/>
      </c>
      <c r="M515" s="17"/>
      <c r="N515" s="52" t="str">
        <f t="shared" si="22"/>
        <v>-</v>
      </c>
      <c r="O515" s="53">
        <f t="shared" si="23"/>
        <v>23.290000000000003</v>
      </c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>
      <c r="A516" s="1"/>
      <c r="B516" s="42">
        <v>510</v>
      </c>
      <c r="C516" s="43"/>
      <c r="D516" s="44"/>
      <c r="E516" s="45"/>
      <c r="F516" s="46"/>
      <c r="G516" s="46"/>
      <c r="H516" s="47" t="s">
        <v>97</v>
      </c>
      <c r="I516" s="48" t="str">
        <f>IF(Paramètres!E$9="Mises avec indice de confiance (/10)","?","-")</f>
        <v>-</v>
      </c>
      <c r="J516" s="49" t="str">
        <f>IF(H516="?","",IF(Paramètres!E$9="Mises fixes",IF(Paramètres!E$12="Normal",Paramètres!E$6*0.05,IF(Paramètres!E$12="Agressif",Paramètres!E$6*0.1,Paramètres!E$6*0.025)),IF(Paramètres!E$9="Mises proportionnelles",IF(Paramètres!E$12="Normal",O515*0.05,IF(Paramètres!E$12="Agressif",O515*0.1,O515*0.025)),IF(Paramètres!E$9="Mises avec indice de confiance (/10)",IF(Paramètres!E$12="Normal",I516/100*Paramètres!E$6,IF(Paramètres!E$12="Prudent",I516/200*Paramètres!E$6,I516/50*Paramètres!E$6)),IF(Paramètres!E$12="Normal",'Suivi des paris'!O515*0.05/('Suivi des paris'!H516-1),IF(Paramètres!E$12="Prudent",'Suivi des paris'!O515*0.025/('Suivi des paris'!H516-1),'Suivi des paris'!O515*0.1/('Suivi des paris'!H516-1)))))))</f>
        <v/>
      </c>
      <c r="K516" s="50"/>
      <c r="L516" s="51" t="str">
        <f t="shared" si="21"/>
        <v/>
      </c>
      <c r="M516" s="17"/>
      <c r="N516" s="52" t="str">
        <f t="shared" si="22"/>
        <v>-</v>
      </c>
      <c r="O516" s="53">
        <f t="shared" si="23"/>
        <v>23.290000000000003</v>
      </c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>
      <c r="A517" s="1"/>
      <c r="B517" s="42">
        <v>511</v>
      </c>
      <c r="C517" s="43"/>
      <c r="D517" s="44"/>
      <c r="E517" s="45"/>
      <c r="F517" s="46"/>
      <c r="G517" s="46"/>
      <c r="H517" s="47" t="s">
        <v>97</v>
      </c>
      <c r="I517" s="48" t="str">
        <f>IF(Paramètres!E$9="Mises avec indice de confiance (/10)","?","-")</f>
        <v>-</v>
      </c>
      <c r="J517" s="49" t="str">
        <f>IF(H517="?","",IF(Paramètres!E$9="Mises fixes",IF(Paramètres!E$12="Normal",Paramètres!E$6*0.05,IF(Paramètres!E$12="Agressif",Paramètres!E$6*0.1,Paramètres!E$6*0.025)),IF(Paramètres!E$9="Mises proportionnelles",IF(Paramètres!E$12="Normal",O516*0.05,IF(Paramètres!E$12="Agressif",O516*0.1,O516*0.025)),IF(Paramètres!E$9="Mises avec indice de confiance (/10)",IF(Paramètres!E$12="Normal",I517/100*Paramètres!E$6,IF(Paramètres!E$12="Prudent",I517/200*Paramètres!E$6,I517/50*Paramètres!E$6)),IF(Paramètres!E$12="Normal",'Suivi des paris'!O516*0.05/('Suivi des paris'!H517-1),IF(Paramètres!E$12="Prudent",'Suivi des paris'!O516*0.025/('Suivi des paris'!H517-1),'Suivi des paris'!O516*0.1/('Suivi des paris'!H517-1)))))))</f>
        <v/>
      </c>
      <c r="K517" s="50"/>
      <c r="L517" s="51" t="str">
        <f t="shared" si="21"/>
        <v/>
      </c>
      <c r="M517" s="17"/>
      <c r="N517" s="52" t="str">
        <f t="shared" si="22"/>
        <v>-</v>
      </c>
      <c r="O517" s="53">
        <f t="shared" si="23"/>
        <v>23.290000000000003</v>
      </c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>
      <c r="A518" s="1"/>
      <c r="B518" s="42">
        <v>512</v>
      </c>
      <c r="C518" s="43"/>
      <c r="D518" s="44"/>
      <c r="E518" s="45"/>
      <c r="F518" s="46"/>
      <c r="G518" s="46"/>
      <c r="H518" s="47" t="s">
        <v>97</v>
      </c>
      <c r="I518" s="48" t="str">
        <f>IF(Paramètres!E$9="Mises avec indice de confiance (/10)","?","-")</f>
        <v>-</v>
      </c>
      <c r="J518" s="49" t="str">
        <f>IF(H518="?","",IF(Paramètres!E$9="Mises fixes",IF(Paramètres!E$12="Normal",Paramètres!E$6*0.05,IF(Paramètres!E$12="Agressif",Paramètres!E$6*0.1,Paramètres!E$6*0.025)),IF(Paramètres!E$9="Mises proportionnelles",IF(Paramètres!E$12="Normal",O517*0.05,IF(Paramètres!E$12="Agressif",O517*0.1,O517*0.025)),IF(Paramètres!E$9="Mises avec indice de confiance (/10)",IF(Paramètres!E$12="Normal",I518/100*Paramètres!E$6,IF(Paramètres!E$12="Prudent",I518/200*Paramètres!E$6,I518/50*Paramètres!E$6)),IF(Paramètres!E$12="Normal",'Suivi des paris'!O517*0.05/('Suivi des paris'!H518-1),IF(Paramètres!E$12="Prudent",'Suivi des paris'!O517*0.025/('Suivi des paris'!H518-1),'Suivi des paris'!O517*0.1/('Suivi des paris'!H518-1)))))))</f>
        <v/>
      </c>
      <c r="K518" s="50"/>
      <c r="L518" s="51" t="str">
        <f t="shared" si="21"/>
        <v/>
      </c>
      <c r="M518" s="17"/>
      <c r="N518" s="52" t="str">
        <f t="shared" si="22"/>
        <v>-</v>
      </c>
      <c r="O518" s="53">
        <f t="shared" si="23"/>
        <v>23.290000000000003</v>
      </c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>
      <c r="A519" s="1"/>
      <c r="B519" s="42">
        <v>513</v>
      </c>
      <c r="C519" s="43"/>
      <c r="D519" s="44"/>
      <c r="E519" s="45"/>
      <c r="F519" s="46"/>
      <c r="G519" s="46"/>
      <c r="H519" s="47" t="s">
        <v>97</v>
      </c>
      <c r="I519" s="48" t="str">
        <f>IF(Paramètres!E$9="Mises avec indice de confiance (/10)","?","-")</f>
        <v>-</v>
      </c>
      <c r="J519" s="49" t="str">
        <f>IF(H519="?","",IF(Paramètres!E$9="Mises fixes",IF(Paramètres!E$12="Normal",Paramètres!E$6*0.05,IF(Paramètres!E$12="Agressif",Paramètres!E$6*0.1,Paramètres!E$6*0.025)),IF(Paramètres!E$9="Mises proportionnelles",IF(Paramètres!E$12="Normal",O518*0.05,IF(Paramètres!E$12="Agressif",O518*0.1,O518*0.025)),IF(Paramètres!E$9="Mises avec indice de confiance (/10)",IF(Paramètres!E$12="Normal",I519/100*Paramètres!E$6,IF(Paramètres!E$12="Prudent",I519/200*Paramètres!E$6,I519/50*Paramètres!E$6)),IF(Paramètres!E$12="Normal",'Suivi des paris'!O518*0.05/('Suivi des paris'!H519-1),IF(Paramètres!E$12="Prudent",'Suivi des paris'!O518*0.025/('Suivi des paris'!H519-1),'Suivi des paris'!O518*0.1/('Suivi des paris'!H519-1)))))))</f>
        <v/>
      </c>
      <c r="K519" s="50"/>
      <c r="L519" s="51" t="str">
        <f t="shared" ref="L519:L582" si="24">IF(K519&gt;0,IF(M519="",K519,""),"")</f>
        <v/>
      </c>
      <c r="M519" s="17"/>
      <c r="N519" s="52" t="str">
        <f t="shared" ref="N519:N582" si="25">IF(H519="?","-",IF(M519="Gagné",K519*H519-K519,IF(M519="Perdu",-K519,0)))</f>
        <v>-</v>
      </c>
      <c r="O519" s="53">
        <f t="shared" ref="O519:O582" si="26">IF(N519="-",O518,O518+N519)</f>
        <v>23.290000000000003</v>
      </c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>
      <c r="A520" s="1"/>
      <c r="B520" s="42">
        <v>514</v>
      </c>
      <c r="C520" s="43"/>
      <c r="D520" s="44"/>
      <c r="E520" s="45"/>
      <c r="F520" s="46"/>
      <c r="G520" s="46"/>
      <c r="H520" s="47" t="s">
        <v>97</v>
      </c>
      <c r="I520" s="48" t="str">
        <f>IF(Paramètres!E$9="Mises avec indice de confiance (/10)","?","-")</f>
        <v>-</v>
      </c>
      <c r="J520" s="49" t="str">
        <f>IF(H520="?","",IF(Paramètres!E$9="Mises fixes",IF(Paramètres!E$12="Normal",Paramètres!E$6*0.05,IF(Paramètres!E$12="Agressif",Paramètres!E$6*0.1,Paramètres!E$6*0.025)),IF(Paramètres!E$9="Mises proportionnelles",IF(Paramètres!E$12="Normal",O519*0.05,IF(Paramètres!E$12="Agressif",O519*0.1,O519*0.025)),IF(Paramètres!E$9="Mises avec indice de confiance (/10)",IF(Paramètres!E$12="Normal",I520/100*Paramètres!E$6,IF(Paramètres!E$12="Prudent",I520/200*Paramètres!E$6,I520/50*Paramètres!E$6)),IF(Paramètres!E$12="Normal",'Suivi des paris'!O519*0.05/('Suivi des paris'!H520-1),IF(Paramètres!E$12="Prudent",'Suivi des paris'!O519*0.025/('Suivi des paris'!H520-1),'Suivi des paris'!O519*0.1/('Suivi des paris'!H520-1)))))))</f>
        <v/>
      </c>
      <c r="K520" s="50"/>
      <c r="L520" s="51" t="str">
        <f t="shared" si="24"/>
        <v/>
      </c>
      <c r="M520" s="17"/>
      <c r="N520" s="52" t="str">
        <f t="shared" si="25"/>
        <v>-</v>
      </c>
      <c r="O520" s="53">
        <f t="shared" si="26"/>
        <v>23.290000000000003</v>
      </c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>
      <c r="A521" s="1"/>
      <c r="B521" s="42">
        <v>515</v>
      </c>
      <c r="C521" s="43"/>
      <c r="D521" s="44"/>
      <c r="E521" s="45"/>
      <c r="F521" s="46"/>
      <c r="G521" s="46"/>
      <c r="H521" s="47" t="s">
        <v>97</v>
      </c>
      <c r="I521" s="48" t="str">
        <f>IF(Paramètres!E$9="Mises avec indice de confiance (/10)","?","-")</f>
        <v>-</v>
      </c>
      <c r="J521" s="49" t="str">
        <f>IF(H521="?","",IF(Paramètres!E$9="Mises fixes",IF(Paramètres!E$12="Normal",Paramètres!E$6*0.05,IF(Paramètres!E$12="Agressif",Paramètres!E$6*0.1,Paramètres!E$6*0.025)),IF(Paramètres!E$9="Mises proportionnelles",IF(Paramètres!E$12="Normal",O520*0.05,IF(Paramètres!E$12="Agressif",O520*0.1,O520*0.025)),IF(Paramètres!E$9="Mises avec indice de confiance (/10)",IF(Paramètres!E$12="Normal",I521/100*Paramètres!E$6,IF(Paramètres!E$12="Prudent",I521/200*Paramètres!E$6,I521/50*Paramètres!E$6)),IF(Paramètres!E$12="Normal",'Suivi des paris'!O520*0.05/('Suivi des paris'!H521-1),IF(Paramètres!E$12="Prudent",'Suivi des paris'!O520*0.025/('Suivi des paris'!H521-1),'Suivi des paris'!O520*0.1/('Suivi des paris'!H521-1)))))))</f>
        <v/>
      </c>
      <c r="K521" s="50"/>
      <c r="L521" s="51" t="str">
        <f t="shared" si="24"/>
        <v/>
      </c>
      <c r="M521" s="17"/>
      <c r="N521" s="52" t="str">
        <f t="shared" si="25"/>
        <v>-</v>
      </c>
      <c r="O521" s="53">
        <f t="shared" si="26"/>
        <v>23.290000000000003</v>
      </c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>
      <c r="A522" s="1"/>
      <c r="B522" s="42">
        <v>516</v>
      </c>
      <c r="C522" s="43"/>
      <c r="D522" s="44"/>
      <c r="E522" s="45"/>
      <c r="F522" s="46"/>
      <c r="G522" s="46"/>
      <c r="H522" s="47" t="s">
        <v>97</v>
      </c>
      <c r="I522" s="48" t="str">
        <f>IF(Paramètres!E$9="Mises avec indice de confiance (/10)","?","-")</f>
        <v>-</v>
      </c>
      <c r="J522" s="49" t="str">
        <f>IF(H522="?","",IF(Paramètres!E$9="Mises fixes",IF(Paramètres!E$12="Normal",Paramètres!E$6*0.05,IF(Paramètres!E$12="Agressif",Paramètres!E$6*0.1,Paramètres!E$6*0.025)),IF(Paramètres!E$9="Mises proportionnelles",IF(Paramètres!E$12="Normal",O521*0.05,IF(Paramètres!E$12="Agressif",O521*0.1,O521*0.025)),IF(Paramètres!E$9="Mises avec indice de confiance (/10)",IF(Paramètres!E$12="Normal",I522/100*Paramètres!E$6,IF(Paramètres!E$12="Prudent",I522/200*Paramètres!E$6,I522/50*Paramètres!E$6)),IF(Paramètres!E$12="Normal",'Suivi des paris'!O521*0.05/('Suivi des paris'!H522-1),IF(Paramètres!E$12="Prudent",'Suivi des paris'!O521*0.025/('Suivi des paris'!H522-1),'Suivi des paris'!O521*0.1/('Suivi des paris'!H522-1)))))))</f>
        <v/>
      </c>
      <c r="K522" s="50"/>
      <c r="L522" s="51" t="str">
        <f t="shared" si="24"/>
        <v/>
      </c>
      <c r="M522" s="17"/>
      <c r="N522" s="52" t="str">
        <f t="shared" si="25"/>
        <v>-</v>
      </c>
      <c r="O522" s="53">
        <f t="shared" si="26"/>
        <v>23.290000000000003</v>
      </c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>
      <c r="A523" s="1"/>
      <c r="B523" s="42">
        <v>517</v>
      </c>
      <c r="C523" s="43"/>
      <c r="D523" s="44"/>
      <c r="E523" s="45"/>
      <c r="F523" s="46"/>
      <c r="G523" s="46"/>
      <c r="H523" s="47" t="s">
        <v>97</v>
      </c>
      <c r="I523" s="48" t="str">
        <f>IF(Paramètres!E$9="Mises avec indice de confiance (/10)","?","-")</f>
        <v>-</v>
      </c>
      <c r="J523" s="49" t="str">
        <f>IF(H523="?","",IF(Paramètres!E$9="Mises fixes",IF(Paramètres!E$12="Normal",Paramètres!E$6*0.05,IF(Paramètres!E$12="Agressif",Paramètres!E$6*0.1,Paramètres!E$6*0.025)),IF(Paramètres!E$9="Mises proportionnelles",IF(Paramètres!E$12="Normal",O522*0.05,IF(Paramètres!E$12="Agressif",O522*0.1,O522*0.025)),IF(Paramètres!E$9="Mises avec indice de confiance (/10)",IF(Paramètres!E$12="Normal",I523/100*Paramètres!E$6,IF(Paramètres!E$12="Prudent",I523/200*Paramètres!E$6,I523/50*Paramètres!E$6)),IF(Paramètres!E$12="Normal",'Suivi des paris'!O522*0.05/('Suivi des paris'!H523-1),IF(Paramètres!E$12="Prudent",'Suivi des paris'!O522*0.025/('Suivi des paris'!H523-1),'Suivi des paris'!O522*0.1/('Suivi des paris'!H523-1)))))))</f>
        <v/>
      </c>
      <c r="K523" s="50"/>
      <c r="L523" s="51" t="str">
        <f t="shared" si="24"/>
        <v/>
      </c>
      <c r="M523" s="17"/>
      <c r="N523" s="52" t="str">
        <f t="shared" si="25"/>
        <v>-</v>
      </c>
      <c r="O523" s="53">
        <f t="shared" si="26"/>
        <v>23.290000000000003</v>
      </c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>
      <c r="A524" s="1"/>
      <c r="B524" s="42">
        <v>518</v>
      </c>
      <c r="C524" s="43"/>
      <c r="D524" s="44"/>
      <c r="E524" s="45"/>
      <c r="F524" s="46"/>
      <c r="G524" s="46"/>
      <c r="H524" s="47" t="s">
        <v>97</v>
      </c>
      <c r="I524" s="48" t="str">
        <f>IF(Paramètres!E$9="Mises avec indice de confiance (/10)","?","-")</f>
        <v>-</v>
      </c>
      <c r="J524" s="49" t="str">
        <f>IF(H524="?","",IF(Paramètres!E$9="Mises fixes",IF(Paramètres!E$12="Normal",Paramètres!E$6*0.05,IF(Paramètres!E$12="Agressif",Paramètres!E$6*0.1,Paramètres!E$6*0.025)),IF(Paramètres!E$9="Mises proportionnelles",IF(Paramètres!E$12="Normal",O523*0.05,IF(Paramètres!E$12="Agressif",O523*0.1,O523*0.025)),IF(Paramètres!E$9="Mises avec indice de confiance (/10)",IF(Paramètres!E$12="Normal",I524/100*Paramètres!E$6,IF(Paramètres!E$12="Prudent",I524/200*Paramètres!E$6,I524/50*Paramètres!E$6)),IF(Paramètres!E$12="Normal",'Suivi des paris'!O523*0.05/('Suivi des paris'!H524-1),IF(Paramètres!E$12="Prudent",'Suivi des paris'!O523*0.025/('Suivi des paris'!H524-1),'Suivi des paris'!O523*0.1/('Suivi des paris'!H524-1)))))))</f>
        <v/>
      </c>
      <c r="K524" s="50"/>
      <c r="L524" s="51" t="str">
        <f t="shared" si="24"/>
        <v/>
      </c>
      <c r="M524" s="17"/>
      <c r="N524" s="52" t="str">
        <f t="shared" si="25"/>
        <v>-</v>
      </c>
      <c r="O524" s="53">
        <f t="shared" si="26"/>
        <v>23.290000000000003</v>
      </c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>
      <c r="A525" s="1"/>
      <c r="B525" s="42">
        <v>519</v>
      </c>
      <c r="C525" s="43"/>
      <c r="D525" s="44"/>
      <c r="E525" s="45"/>
      <c r="F525" s="46"/>
      <c r="G525" s="46"/>
      <c r="H525" s="47" t="s">
        <v>97</v>
      </c>
      <c r="I525" s="48" t="str">
        <f>IF(Paramètres!E$9="Mises avec indice de confiance (/10)","?","-")</f>
        <v>-</v>
      </c>
      <c r="J525" s="49" t="str">
        <f>IF(H525="?","",IF(Paramètres!E$9="Mises fixes",IF(Paramètres!E$12="Normal",Paramètres!E$6*0.05,IF(Paramètres!E$12="Agressif",Paramètres!E$6*0.1,Paramètres!E$6*0.025)),IF(Paramètres!E$9="Mises proportionnelles",IF(Paramètres!E$12="Normal",O524*0.05,IF(Paramètres!E$12="Agressif",O524*0.1,O524*0.025)),IF(Paramètres!E$9="Mises avec indice de confiance (/10)",IF(Paramètres!E$12="Normal",I525/100*Paramètres!E$6,IF(Paramètres!E$12="Prudent",I525/200*Paramètres!E$6,I525/50*Paramètres!E$6)),IF(Paramètres!E$12="Normal",'Suivi des paris'!O524*0.05/('Suivi des paris'!H525-1),IF(Paramètres!E$12="Prudent",'Suivi des paris'!O524*0.025/('Suivi des paris'!H525-1),'Suivi des paris'!O524*0.1/('Suivi des paris'!H525-1)))))))</f>
        <v/>
      </c>
      <c r="K525" s="50"/>
      <c r="L525" s="51" t="str">
        <f t="shared" si="24"/>
        <v/>
      </c>
      <c r="M525" s="17"/>
      <c r="N525" s="52" t="str">
        <f t="shared" si="25"/>
        <v>-</v>
      </c>
      <c r="O525" s="53">
        <f t="shared" si="26"/>
        <v>23.290000000000003</v>
      </c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>
      <c r="A526" s="1"/>
      <c r="B526" s="42">
        <v>520</v>
      </c>
      <c r="C526" s="43"/>
      <c r="D526" s="44"/>
      <c r="E526" s="45"/>
      <c r="F526" s="46"/>
      <c r="G526" s="46"/>
      <c r="H526" s="47" t="s">
        <v>97</v>
      </c>
      <c r="I526" s="48" t="str">
        <f>IF(Paramètres!E$9="Mises avec indice de confiance (/10)","?","-")</f>
        <v>-</v>
      </c>
      <c r="J526" s="49" t="str">
        <f>IF(H526="?","",IF(Paramètres!E$9="Mises fixes",IF(Paramètres!E$12="Normal",Paramètres!E$6*0.05,IF(Paramètres!E$12="Agressif",Paramètres!E$6*0.1,Paramètres!E$6*0.025)),IF(Paramètres!E$9="Mises proportionnelles",IF(Paramètres!E$12="Normal",O525*0.05,IF(Paramètres!E$12="Agressif",O525*0.1,O525*0.025)),IF(Paramètres!E$9="Mises avec indice de confiance (/10)",IF(Paramètres!E$12="Normal",I526/100*Paramètres!E$6,IF(Paramètres!E$12="Prudent",I526/200*Paramètres!E$6,I526/50*Paramètres!E$6)),IF(Paramètres!E$12="Normal",'Suivi des paris'!O525*0.05/('Suivi des paris'!H526-1),IF(Paramètres!E$12="Prudent",'Suivi des paris'!O525*0.025/('Suivi des paris'!H526-1),'Suivi des paris'!O525*0.1/('Suivi des paris'!H526-1)))))))</f>
        <v/>
      </c>
      <c r="K526" s="50"/>
      <c r="L526" s="51" t="str">
        <f t="shared" si="24"/>
        <v/>
      </c>
      <c r="M526" s="17"/>
      <c r="N526" s="52" t="str">
        <f t="shared" si="25"/>
        <v>-</v>
      </c>
      <c r="O526" s="53">
        <f t="shared" si="26"/>
        <v>23.290000000000003</v>
      </c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>
      <c r="A527" s="1"/>
      <c r="B527" s="42">
        <v>521</v>
      </c>
      <c r="C527" s="43"/>
      <c r="D527" s="44"/>
      <c r="E527" s="45"/>
      <c r="F527" s="46"/>
      <c r="G527" s="46"/>
      <c r="H527" s="47" t="s">
        <v>97</v>
      </c>
      <c r="I527" s="48" t="str">
        <f>IF(Paramètres!E$9="Mises avec indice de confiance (/10)","?","-")</f>
        <v>-</v>
      </c>
      <c r="J527" s="49" t="str">
        <f>IF(H527="?","",IF(Paramètres!E$9="Mises fixes",IF(Paramètres!E$12="Normal",Paramètres!E$6*0.05,IF(Paramètres!E$12="Agressif",Paramètres!E$6*0.1,Paramètres!E$6*0.025)),IF(Paramètres!E$9="Mises proportionnelles",IF(Paramètres!E$12="Normal",O526*0.05,IF(Paramètres!E$12="Agressif",O526*0.1,O526*0.025)),IF(Paramètres!E$9="Mises avec indice de confiance (/10)",IF(Paramètres!E$12="Normal",I527/100*Paramètres!E$6,IF(Paramètres!E$12="Prudent",I527/200*Paramètres!E$6,I527/50*Paramètres!E$6)),IF(Paramètres!E$12="Normal",'Suivi des paris'!O526*0.05/('Suivi des paris'!H527-1),IF(Paramètres!E$12="Prudent",'Suivi des paris'!O526*0.025/('Suivi des paris'!H527-1),'Suivi des paris'!O526*0.1/('Suivi des paris'!H527-1)))))))</f>
        <v/>
      </c>
      <c r="K527" s="50"/>
      <c r="L527" s="51" t="str">
        <f t="shared" si="24"/>
        <v/>
      </c>
      <c r="M527" s="17"/>
      <c r="N527" s="52" t="str">
        <f t="shared" si="25"/>
        <v>-</v>
      </c>
      <c r="O527" s="53">
        <f t="shared" si="26"/>
        <v>23.290000000000003</v>
      </c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>
      <c r="A528" s="1"/>
      <c r="B528" s="42">
        <v>522</v>
      </c>
      <c r="C528" s="43"/>
      <c r="D528" s="44"/>
      <c r="E528" s="45"/>
      <c r="F528" s="46"/>
      <c r="G528" s="46"/>
      <c r="H528" s="47" t="s">
        <v>97</v>
      </c>
      <c r="I528" s="48" t="str">
        <f>IF(Paramètres!E$9="Mises avec indice de confiance (/10)","?","-")</f>
        <v>-</v>
      </c>
      <c r="J528" s="49" t="str">
        <f>IF(H528="?","",IF(Paramètres!E$9="Mises fixes",IF(Paramètres!E$12="Normal",Paramètres!E$6*0.05,IF(Paramètres!E$12="Agressif",Paramètres!E$6*0.1,Paramètres!E$6*0.025)),IF(Paramètres!E$9="Mises proportionnelles",IF(Paramètres!E$12="Normal",O527*0.05,IF(Paramètres!E$12="Agressif",O527*0.1,O527*0.025)),IF(Paramètres!E$9="Mises avec indice de confiance (/10)",IF(Paramètres!E$12="Normal",I528/100*Paramètres!E$6,IF(Paramètres!E$12="Prudent",I528/200*Paramètres!E$6,I528/50*Paramètres!E$6)),IF(Paramètres!E$12="Normal",'Suivi des paris'!O527*0.05/('Suivi des paris'!H528-1),IF(Paramètres!E$12="Prudent",'Suivi des paris'!O527*0.025/('Suivi des paris'!H528-1),'Suivi des paris'!O527*0.1/('Suivi des paris'!H528-1)))))))</f>
        <v/>
      </c>
      <c r="K528" s="50"/>
      <c r="L528" s="51" t="str">
        <f t="shared" si="24"/>
        <v/>
      </c>
      <c r="M528" s="17"/>
      <c r="N528" s="52" t="str">
        <f t="shared" si="25"/>
        <v>-</v>
      </c>
      <c r="O528" s="53">
        <f t="shared" si="26"/>
        <v>23.290000000000003</v>
      </c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>
      <c r="A529" s="1"/>
      <c r="B529" s="42">
        <v>523</v>
      </c>
      <c r="C529" s="43"/>
      <c r="D529" s="44"/>
      <c r="E529" s="45"/>
      <c r="F529" s="46"/>
      <c r="G529" s="46"/>
      <c r="H529" s="47" t="s">
        <v>97</v>
      </c>
      <c r="I529" s="48" t="str">
        <f>IF(Paramètres!E$9="Mises avec indice de confiance (/10)","?","-")</f>
        <v>-</v>
      </c>
      <c r="J529" s="49" t="str">
        <f>IF(H529="?","",IF(Paramètres!E$9="Mises fixes",IF(Paramètres!E$12="Normal",Paramètres!E$6*0.05,IF(Paramètres!E$12="Agressif",Paramètres!E$6*0.1,Paramètres!E$6*0.025)),IF(Paramètres!E$9="Mises proportionnelles",IF(Paramètres!E$12="Normal",O528*0.05,IF(Paramètres!E$12="Agressif",O528*0.1,O528*0.025)),IF(Paramètres!E$9="Mises avec indice de confiance (/10)",IF(Paramètres!E$12="Normal",I529/100*Paramètres!E$6,IF(Paramètres!E$12="Prudent",I529/200*Paramètres!E$6,I529/50*Paramètres!E$6)),IF(Paramètres!E$12="Normal",'Suivi des paris'!O528*0.05/('Suivi des paris'!H529-1),IF(Paramètres!E$12="Prudent",'Suivi des paris'!O528*0.025/('Suivi des paris'!H529-1),'Suivi des paris'!O528*0.1/('Suivi des paris'!H529-1)))))))</f>
        <v/>
      </c>
      <c r="K529" s="50"/>
      <c r="L529" s="51" t="str">
        <f t="shared" si="24"/>
        <v/>
      </c>
      <c r="M529" s="17"/>
      <c r="N529" s="52" t="str">
        <f t="shared" si="25"/>
        <v>-</v>
      </c>
      <c r="O529" s="53">
        <f t="shared" si="26"/>
        <v>23.290000000000003</v>
      </c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>
      <c r="A530" s="1"/>
      <c r="B530" s="42">
        <v>524</v>
      </c>
      <c r="C530" s="43"/>
      <c r="D530" s="44"/>
      <c r="E530" s="45"/>
      <c r="F530" s="46"/>
      <c r="G530" s="46"/>
      <c r="H530" s="47" t="s">
        <v>97</v>
      </c>
      <c r="I530" s="48" t="str">
        <f>IF(Paramètres!E$9="Mises avec indice de confiance (/10)","?","-")</f>
        <v>-</v>
      </c>
      <c r="J530" s="49" t="str">
        <f>IF(H530="?","",IF(Paramètres!E$9="Mises fixes",IF(Paramètres!E$12="Normal",Paramètres!E$6*0.05,IF(Paramètres!E$12="Agressif",Paramètres!E$6*0.1,Paramètres!E$6*0.025)),IF(Paramètres!E$9="Mises proportionnelles",IF(Paramètres!E$12="Normal",O529*0.05,IF(Paramètres!E$12="Agressif",O529*0.1,O529*0.025)),IF(Paramètres!E$9="Mises avec indice de confiance (/10)",IF(Paramètres!E$12="Normal",I530/100*Paramètres!E$6,IF(Paramètres!E$12="Prudent",I530/200*Paramètres!E$6,I530/50*Paramètres!E$6)),IF(Paramètres!E$12="Normal",'Suivi des paris'!O529*0.05/('Suivi des paris'!H530-1),IF(Paramètres!E$12="Prudent",'Suivi des paris'!O529*0.025/('Suivi des paris'!H530-1),'Suivi des paris'!O529*0.1/('Suivi des paris'!H530-1)))))))</f>
        <v/>
      </c>
      <c r="K530" s="50"/>
      <c r="L530" s="51" t="str">
        <f t="shared" si="24"/>
        <v/>
      </c>
      <c r="M530" s="17"/>
      <c r="N530" s="52" t="str">
        <f t="shared" si="25"/>
        <v>-</v>
      </c>
      <c r="O530" s="53">
        <f t="shared" si="26"/>
        <v>23.290000000000003</v>
      </c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>
      <c r="A531" s="1"/>
      <c r="B531" s="42">
        <v>525</v>
      </c>
      <c r="C531" s="43"/>
      <c r="D531" s="44"/>
      <c r="E531" s="45"/>
      <c r="F531" s="46"/>
      <c r="G531" s="46"/>
      <c r="H531" s="47" t="s">
        <v>97</v>
      </c>
      <c r="I531" s="48" t="str">
        <f>IF(Paramètres!E$9="Mises avec indice de confiance (/10)","?","-")</f>
        <v>-</v>
      </c>
      <c r="J531" s="49" t="str">
        <f>IF(H531="?","",IF(Paramètres!E$9="Mises fixes",IF(Paramètres!E$12="Normal",Paramètres!E$6*0.05,IF(Paramètres!E$12="Agressif",Paramètres!E$6*0.1,Paramètres!E$6*0.025)),IF(Paramètres!E$9="Mises proportionnelles",IF(Paramètres!E$12="Normal",O530*0.05,IF(Paramètres!E$12="Agressif",O530*0.1,O530*0.025)),IF(Paramètres!E$9="Mises avec indice de confiance (/10)",IF(Paramètres!E$12="Normal",I531/100*Paramètres!E$6,IF(Paramètres!E$12="Prudent",I531/200*Paramètres!E$6,I531/50*Paramètres!E$6)),IF(Paramètres!E$12="Normal",'Suivi des paris'!O530*0.05/('Suivi des paris'!H531-1),IF(Paramètres!E$12="Prudent",'Suivi des paris'!O530*0.025/('Suivi des paris'!H531-1),'Suivi des paris'!O530*0.1/('Suivi des paris'!H531-1)))))))</f>
        <v/>
      </c>
      <c r="K531" s="50"/>
      <c r="L531" s="51" t="str">
        <f t="shared" si="24"/>
        <v/>
      </c>
      <c r="M531" s="17"/>
      <c r="N531" s="52" t="str">
        <f t="shared" si="25"/>
        <v>-</v>
      </c>
      <c r="O531" s="53">
        <f t="shared" si="26"/>
        <v>23.290000000000003</v>
      </c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>
      <c r="A532" s="1"/>
      <c r="B532" s="42">
        <v>526</v>
      </c>
      <c r="C532" s="43"/>
      <c r="D532" s="44"/>
      <c r="E532" s="45"/>
      <c r="F532" s="46"/>
      <c r="G532" s="46"/>
      <c r="H532" s="47" t="s">
        <v>97</v>
      </c>
      <c r="I532" s="48" t="str">
        <f>IF(Paramètres!E$9="Mises avec indice de confiance (/10)","?","-")</f>
        <v>-</v>
      </c>
      <c r="J532" s="49" t="str">
        <f>IF(H532="?","",IF(Paramètres!E$9="Mises fixes",IF(Paramètres!E$12="Normal",Paramètres!E$6*0.05,IF(Paramètres!E$12="Agressif",Paramètres!E$6*0.1,Paramètres!E$6*0.025)),IF(Paramètres!E$9="Mises proportionnelles",IF(Paramètres!E$12="Normal",O531*0.05,IF(Paramètres!E$12="Agressif",O531*0.1,O531*0.025)),IF(Paramètres!E$9="Mises avec indice de confiance (/10)",IF(Paramètres!E$12="Normal",I532/100*Paramètres!E$6,IF(Paramètres!E$12="Prudent",I532/200*Paramètres!E$6,I532/50*Paramètres!E$6)),IF(Paramètres!E$12="Normal",'Suivi des paris'!O531*0.05/('Suivi des paris'!H532-1),IF(Paramètres!E$12="Prudent",'Suivi des paris'!O531*0.025/('Suivi des paris'!H532-1),'Suivi des paris'!O531*0.1/('Suivi des paris'!H532-1)))))))</f>
        <v/>
      </c>
      <c r="K532" s="50"/>
      <c r="L532" s="51" t="str">
        <f t="shared" si="24"/>
        <v/>
      </c>
      <c r="M532" s="17"/>
      <c r="N532" s="52" t="str">
        <f t="shared" si="25"/>
        <v>-</v>
      </c>
      <c r="O532" s="53">
        <f t="shared" si="26"/>
        <v>23.290000000000003</v>
      </c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>
      <c r="A533" s="1"/>
      <c r="B533" s="42">
        <v>527</v>
      </c>
      <c r="C533" s="43"/>
      <c r="D533" s="44"/>
      <c r="E533" s="45"/>
      <c r="F533" s="46"/>
      <c r="G533" s="46"/>
      <c r="H533" s="47" t="s">
        <v>97</v>
      </c>
      <c r="I533" s="48" t="str">
        <f>IF(Paramètres!E$9="Mises avec indice de confiance (/10)","?","-")</f>
        <v>-</v>
      </c>
      <c r="J533" s="49" t="str">
        <f>IF(H533="?","",IF(Paramètres!E$9="Mises fixes",IF(Paramètres!E$12="Normal",Paramètres!E$6*0.05,IF(Paramètres!E$12="Agressif",Paramètres!E$6*0.1,Paramètres!E$6*0.025)),IF(Paramètres!E$9="Mises proportionnelles",IF(Paramètres!E$12="Normal",O532*0.05,IF(Paramètres!E$12="Agressif",O532*0.1,O532*0.025)),IF(Paramètres!E$9="Mises avec indice de confiance (/10)",IF(Paramètres!E$12="Normal",I533/100*Paramètres!E$6,IF(Paramètres!E$12="Prudent",I533/200*Paramètres!E$6,I533/50*Paramètres!E$6)),IF(Paramètres!E$12="Normal",'Suivi des paris'!O532*0.05/('Suivi des paris'!H533-1),IF(Paramètres!E$12="Prudent",'Suivi des paris'!O532*0.025/('Suivi des paris'!H533-1),'Suivi des paris'!O532*0.1/('Suivi des paris'!H533-1)))))))</f>
        <v/>
      </c>
      <c r="K533" s="50"/>
      <c r="L533" s="51" t="str">
        <f t="shared" si="24"/>
        <v/>
      </c>
      <c r="M533" s="17"/>
      <c r="N533" s="52" t="str">
        <f t="shared" si="25"/>
        <v>-</v>
      </c>
      <c r="O533" s="53">
        <f t="shared" si="26"/>
        <v>23.290000000000003</v>
      </c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>
      <c r="A534" s="1"/>
      <c r="B534" s="42">
        <v>528</v>
      </c>
      <c r="C534" s="43"/>
      <c r="D534" s="44"/>
      <c r="E534" s="45"/>
      <c r="F534" s="46"/>
      <c r="G534" s="46"/>
      <c r="H534" s="47" t="s">
        <v>97</v>
      </c>
      <c r="I534" s="48" t="str">
        <f>IF(Paramètres!E$9="Mises avec indice de confiance (/10)","?","-")</f>
        <v>-</v>
      </c>
      <c r="J534" s="49" t="str">
        <f>IF(H534="?","",IF(Paramètres!E$9="Mises fixes",IF(Paramètres!E$12="Normal",Paramètres!E$6*0.05,IF(Paramètres!E$12="Agressif",Paramètres!E$6*0.1,Paramètres!E$6*0.025)),IF(Paramètres!E$9="Mises proportionnelles",IF(Paramètres!E$12="Normal",O533*0.05,IF(Paramètres!E$12="Agressif",O533*0.1,O533*0.025)),IF(Paramètres!E$9="Mises avec indice de confiance (/10)",IF(Paramètres!E$12="Normal",I534/100*Paramètres!E$6,IF(Paramètres!E$12="Prudent",I534/200*Paramètres!E$6,I534/50*Paramètres!E$6)),IF(Paramètres!E$12="Normal",'Suivi des paris'!O533*0.05/('Suivi des paris'!H534-1),IF(Paramètres!E$12="Prudent",'Suivi des paris'!O533*0.025/('Suivi des paris'!H534-1),'Suivi des paris'!O533*0.1/('Suivi des paris'!H534-1)))))))</f>
        <v/>
      </c>
      <c r="K534" s="50"/>
      <c r="L534" s="51" t="str">
        <f t="shared" si="24"/>
        <v/>
      </c>
      <c r="M534" s="17"/>
      <c r="N534" s="52" t="str">
        <f t="shared" si="25"/>
        <v>-</v>
      </c>
      <c r="O534" s="53">
        <f t="shared" si="26"/>
        <v>23.290000000000003</v>
      </c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>
      <c r="A535" s="1"/>
      <c r="B535" s="42">
        <v>529</v>
      </c>
      <c r="C535" s="43"/>
      <c r="D535" s="44"/>
      <c r="E535" s="45"/>
      <c r="F535" s="46"/>
      <c r="G535" s="46"/>
      <c r="H535" s="47" t="s">
        <v>97</v>
      </c>
      <c r="I535" s="48" t="str">
        <f>IF(Paramètres!E$9="Mises avec indice de confiance (/10)","?","-")</f>
        <v>-</v>
      </c>
      <c r="J535" s="49" t="str">
        <f>IF(H535="?","",IF(Paramètres!E$9="Mises fixes",IF(Paramètres!E$12="Normal",Paramètres!E$6*0.05,IF(Paramètres!E$12="Agressif",Paramètres!E$6*0.1,Paramètres!E$6*0.025)),IF(Paramètres!E$9="Mises proportionnelles",IF(Paramètres!E$12="Normal",O534*0.05,IF(Paramètres!E$12="Agressif",O534*0.1,O534*0.025)),IF(Paramètres!E$9="Mises avec indice de confiance (/10)",IF(Paramètres!E$12="Normal",I535/100*Paramètres!E$6,IF(Paramètres!E$12="Prudent",I535/200*Paramètres!E$6,I535/50*Paramètres!E$6)),IF(Paramètres!E$12="Normal",'Suivi des paris'!O534*0.05/('Suivi des paris'!H535-1),IF(Paramètres!E$12="Prudent",'Suivi des paris'!O534*0.025/('Suivi des paris'!H535-1),'Suivi des paris'!O534*0.1/('Suivi des paris'!H535-1)))))))</f>
        <v/>
      </c>
      <c r="K535" s="50"/>
      <c r="L535" s="51" t="str">
        <f t="shared" si="24"/>
        <v/>
      </c>
      <c r="M535" s="17"/>
      <c r="N535" s="52" t="str">
        <f t="shared" si="25"/>
        <v>-</v>
      </c>
      <c r="O535" s="53">
        <f t="shared" si="26"/>
        <v>23.290000000000003</v>
      </c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>
      <c r="A536" s="1"/>
      <c r="B536" s="42">
        <v>530</v>
      </c>
      <c r="C536" s="43"/>
      <c r="D536" s="44"/>
      <c r="E536" s="45"/>
      <c r="F536" s="46"/>
      <c r="G536" s="46"/>
      <c r="H536" s="47" t="s">
        <v>97</v>
      </c>
      <c r="I536" s="48" t="str">
        <f>IF(Paramètres!E$9="Mises avec indice de confiance (/10)","?","-")</f>
        <v>-</v>
      </c>
      <c r="J536" s="49" t="str">
        <f>IF(H536="?","",IF(Paramètres!E$9="Mises fixes",IF(Paramètres!E$12="Normal",Paramètres!E$6*0.05,IF(Paramètres!E$12="Agressif",Paramètres!E$6*0.1,Paramètres!E$6*0.025)),IF(Paramètres!E$9="Mises proportionnelles",IF(Paramètres!E$12="Normal",O535*0.05,IF(Paramètres!E$12="Agressif",O535*0.1,O535*0.025)),IF(Paramètres!E$9="Mises avec indice de confiance (/10)",IF(Paramètres!E$12="Normal",I536/100*Paramètres!E$6,IF(Paramètres!E$12="Prudent",I536/200*Paramètres!E$6,I536/50*Paramètres!E$6)),IF(Paramètres!E$12="Normal",'Suivi des paris'!O535*0.05/('Suivi des paris'!H536-1),IF(Paramètres!E$12="Prudent",'Suivi des paris'!O535*0.025/('Suivi des paris'!H536-1),'Suivi des paris'!O535*0.1/('Suivi des paris'!H536-1)))))))</f>
        <v/>
      </c>
      <c r="K536" s="50"/>
      <c r="L536" s="51" t="str">
        <f t="shared" si="24"/>
        <v/>
      </c>
      <c r="M536" s="17"/>
      <c r="N536" s="52" t="str">
        <f t="shared" si="25"/>
        <v>-</v>
      </c>
      <c r="O536" s="53">
        <f t="shared" si="26"/>
        <v>23.290000000000003</v>
      </c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>
      <c r="A537" s="1"/>
      <c r="B537" s="42">
        <v>531</v>
      </c>
      <c r="C537" s="43"/>
      <c r="D537" s="44"/>
      <c r="E537" s="45"/>
      <c r="F537" s="46"/>
      <c r="G537" s="46"/>
      <c r="H537" s="47" t="s">
        <v>97</v>
      </c>
      <c r="I537" s="48" t="str">
        <f>IF(Paramètres!E$9="Mises avec indice de confiance (/10)","?","-")</f>
        <v>-</v>
      </c>
      <c r="J537" s="49" t="str">
        <f>IF(H537="?","",IF(Paramètres!E$9="Mises fixes",IF(Paramètres!E$12="Normal",Paramètres!E$6*0.05,IF(Paramètres!E$12="Agressif",Paramètres!E$6*0.1,Paramètres!E$6*0.025)),IF(Paramètres!E$9="Mises proportionnelles",IF(Paramètres!E$12="Normal",O536*0.05,IF(Paramètres!E$12="Agressif",O536*0.1,O536*0.025)),IF(Paramètres!E$9="Mises avec indice de confiance (/10)",IF(Paramètres!E$12="Normal",I537/100*Paramètres!E$6,IF(Paramètres!E$12="Prudent",I537/200*Paramètres!E$6,I537/50*Paramètres!E$6)),IF(Paramètres!E$12="Normal",'Suivi des paris'!O536*0.05/('Suivi des paris'!H537-1),IF(Paramètres!E$12="Prudent",'Suivi des paris'!O536*0.025/('Suivi des paris'!H537-1),'Suivi des paris'!O536*0.1/('Suivi des paris'!H537-1)))))))</f>
        <v/>
      </c>
      <c r="K537" s="50"/>
      <c r="L537" s="51" t="str">
        <f t="shared" si="24"/>
        <v/>
      </c>
      <c r="M537" s="17"/>
      <c r="N537" s="52" t="str">
        <f t="shared" si="25"/>
        <v>-</v>
      </c>
      <c r="O537" s="53">
        <f t="shared" si="26"/>
        <v>23.290000000000003</v>
      </c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>
      <c r="A538" s="1"/>
      <c r="B538" s="42">
        <v>532</v>
      </c>
      <c r="C538" s="43"/>
      <c r="D538" s="44"/>
      <c r="E538" s="45"/>
      <c r="F538" s="46"/>
      <c r="G538" s="46"/>
      <c r="H538" s="47" t="s">
        <v>97</v>
      </c>
      <c r="I538" s="48" t="str">
        <f>IF(Paramètres!E$9="Mises avec indice de confiance (/10)","?","-")</f>
        <v>-</v>
      </c>
      <c r="J538" s="49" t="str">
        <f>IF(H538="?","",IF(Paramètres!E$9="Mises fixes",IF(Paramètres!E$12="Normal",Paramètres!E$6*0.05,IF(Paramètres!E$12="Agressif",Paramètres!E$6*0.1,Paramètres!E$6*0.025)),IF(Paramètres!E$9="Mises proportionnelles",IF(Paramètres!E$12="Normal",O537*0.05,IF(Paramètres!E$12="Agressif",O537*0.1,O537*0.025)),IF(Paramètres!E$9="Mises avec indice de confiance (/10)",IF(Paramètres!E$12="Normal",I538/100*Paramètres!E$6,IF(Paramètres!E$12="Prudent",I538/200*Paramètres!E$6,I538/50*Paramètres!E$6)),IF(Paramètres!E$12="Normal",'Suivi des paris'!O537*0.05/('Suivi des paris'!H538-1),IF(Paramètres!E$12="Prudent",'Suivi des paris'!O537*0.025/('Suivi des paris'!H538-1),'Suivi des paris'!O537*0.1/('Suivi des paris'!H538-1)))))))</f>
        <v/>
      </c>
      <c r="K538" s="50"/>
      <c r="L538" s="51" t="str">
        <f t="shared" si="24"/>
        <v/>
      </c>
      <c r="M538" s="17"/>
      <c r="N538" s="52" t="str">
        <f t="shared" si="25"/>
        <v>-</v>
      </c>
      <c r="O538" s="53">
        <f t="shared" si="26"/>
        <v>23.290000000000003</v>
      </c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>
      <c r="A539" s="1"/>
      <c r="B539" s="42">
        <v>533</v>
      </c>
      <c r="C539" s="43"/>
      <c r="D539" s="44"/>
      <c r="E539" s="45"/>
      <c r="F539" s="46"/>
      <c r="G539" s="46"/>
      <c r="H539" s="47" t="s">
        <v>97</v>
      </c>
      <c r="I539" s="48" t="str">
        <f>IF(Paramètres!E$9="Mises avec indice de confiance (/10)","?","-")</f>
        <v>-</v>
      </c>
      <c r="J539" s="49" t="str">
        <f>IF(H539="?","",IF(Paramètres!E$9="Mises fixes",IF(Paramètres!E$12="Normal",Paramètres!E$6*0.05,IF(Paramètres!E$12="Agressif",Paramètres!E$6*0.1,Paramètres!E$6*0.025)),IF(Paramètres!E$9="Mises proportionnelles",IF(Paramètres!E$12="Normal",O538*0.05,IF(Paramètres!E$12="Agressif",O538*0.1,O538*0.025)),IF(Paramètres!E$9="Mises avec indice de confiance (/10)",IF(Paramètres!E$12="Normal",I539/100*Paramètres!E$6,IF(Paramètres!E$12="Prudent",I539/200*Paramètres!E$6,I539/50*Paramètres!E$6)),IF(Paramètres!E$12="Normal",'Suivi des paris'!O538*0.05/('Suivi des paris'!H539-1),IF(Paramètres!E$12="Prudent",'Suivi des paris'!O538*0.025/('Suivi des paris'!H539-1),'Suivi des paris'!O538*0.1/('Suivi des paris'!H539-1)))))))</f>
        <v/>
      </c>
      <c r="K539" s="50"/>
      <c r="L539" s="51" t="str">
        <f t="shared" si="24"/>
        <v/>
      </c>
      <c r="M539" s="17"/>
      <c r="N539" s="52" t="str">
        <f t="shared" si="25"/>
        <v>-</v>
      </c>
      <c r="O539" s="53">
        <f t="shared" si="26"/>
        <v>23.290000000000003</v>
      </c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>
      <c r="A540" s="1"/>
      <c r="B540" s="42">
        <v>534</v>
      </c>
      <c r="C540" s="43"/>
      <c r="D540" s="44"/>
      <c r="E540" s="45"/>
      <c r="F540" s="46"/>
      <c r="G540" s="46"/>
      <c r="H540" s="47" t="s">
        <v>97</v>
      </c>
      <c r="I540" s="48" t="str">
        <f>IF(Paramètres!E$9="Mises avec indice de confiance (/10)","?","-")</f>
        <v>-</v>
      </c>
      <c r="J540" s="49" t="str">
        <f>IF(H540="?","",IF(Paramètres!E$9="Mises fixes",IF(Paramètres!E$12="Normal",Paramètres!E$6*0.05,IF(Paramètres!E$12="Agressif",Paramètres!E$6*0.1,Paramètres!E$6*0.025)),IF(Paramètres!E$9="Mises proportionnelles",IF(Paramètres!E$12="Normal",O539*0.05,IF(Paramètres!E$12="Agressif",O539*0.1,O539*0.025)),IF(Paramètres!E$9="Mises avec indice de confiance (/10)",IF(Paramètres!E$12="Normal",I540/100*Paramètres!E$6,IF(Paramètres!E$12="Prudent",I540/200*Paramètres!E$6,I540/50*Paramètres!E$6)),IF(Paramètres!E$12="Normal",'Suivi des paris'!O539*0.05/('Suivi des paris'!H540-1),IF(Paramètres!E$12="Prudent",'Suivi des paris'!O539*0.025/('Suivi des paris'!H540-1),'Suivi des paris'!O539*0.1/('Suivi des paris'!H540-1)))))))</f>
        <v/>
      </c>
      <c r="K540" s="50"/>
      <c r="L540" s="51" t="str">
        <f t="shared" si="24"/>
        <v/>
      </c>
      <c r="M540" s="17"/>
      <c r="N540" s="52" t="str">
        <f t="shared" si="25"/>
        <v>-</v>
      </c>
      <c r="O540" s="53">
        <f t="shared" si="26"/>
        <v>23.290000000000003</v>
      </c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>
      <c r="A541" s="1"/>
      <c r="B541" s="42">
        <v>535</v>
      </c>
      <c r="C541" s="43"/>
      <c r="D541" s="44"/>
      <c r="E541" s="45"/>
      <c r="F541" s="46"/>
      <c r="G541" s="46"/>
      <c r="H541" s="47" t="s">
        <v>97</v>
      </c>
      <c r="I541" s="48" t="str">
        <f>IF(Paramètres!E$9="Mises avec indice de confiance (/10)","?","-")</f>
        <v>-</v>
      </c>
      <c r="J541" s="49" t="str">
        <f>IF(H541="?","",IF(Paramètres!E$9="Mises fixes",IF(Paramètres!E$12="Normal",Paramètres!E$6*0.05,IF(Paramètres!E$12="Agressif",Paramètres!E$6*0.1,Paramètres!E$6*0.025)),IF(Paramètres!E$9="Mises proportionnelles",IF(Paramètres!E$12="Normal",O540*0.05,IF(Paramètres!E$12="Agressif",O540*0.1,O540*0.025)),IF(Paramètres!E$9="Mises avec indice de confiance (/10)",IF(Paramètres!E$12="Normal",I541/100*Paramètres!E$6,IF(Paramètres!E$12="Prudent",I541/200*Paramètres!E$6,I541/50*Paramètres!E$6)),IF(Paramètres!E$12="Normal",'Suivi des paris'!O540*0.05/('Suivi des paris'!H541-1),IF(Paramètres!E$12="Prudent",'Suivi des paris'!O540*0.025/('Suivi des paris'!H541-1),'Suivi des paris'!O540*0.1/('Suivi des paris'!H541-1)))))))</f>
        <v/>
      </c>
      <c r="K541" s="50"/>
      <c r="L541" s="51" t="str">
        <f t="shared" si="24"/>
        <v/>
      </c>
      <c r="M541" s="17"/>
      <c r="N541" s="52" t="str">
        <f t="shared" si="25"/>
        <v>-</v>
      </c>
      <c r="O541" s="53">
        <f t="shared" si="26"/>
        <v>23.290000000000003</v>
      </c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>
      <c r="A542" s="1"/>
      <c r="B542" s="42">
        <v>536</v>
      </c>
      <c r="C542" s="43"/>
      <c r="D542" s="44"/>
      <c r="E542" s="45"/>
      <c r="F542" s="46"/>
      <c r="G542" s="46"/>
      <c r="H542" s="47" t="s">
        <v>97</v>
      </c>
      <c r="I542" s="48" t="str">
        <f>IF(Paramètres!E$9="Mises avec indice de confiance (/10)","?","-")</f>
        <v>-</v>
      </c>
      <c r="J542" s="49" t="str">
        <f>IF(H542="?","",IF(Paramètres!E$9="Mises fixes",IF(Paramètres!E$12="Normal",Paramètres!E$6*0.05,IF(Paramètres!E$12="Agressif",Paramètres!E$6*0.1,Paramètres!E$6*0.025)),IF(Paramètres!E$9="Mises proportionnelles",IF(Paramètres!E$12="Normal",O541*0.05,IF(Paramètres!E$12="Agressif",O541*0.1,O541*0.025)),IF(Paramètres!E$9="Mises avec indice de confiance (/10)",IF(Paramètres!E$12="Normal",I542/100*Paramètres!E$6,IF(Paramètres!E$12="Prudent",I542/200*Paramètres!E$6,I542/50*Paramètres!E$6)),IF(Paramètres!E$12="Normal",'Suivi des paris'!O541*0.05/('Suivi des paris'!H542-1),IF(Paramètres!E$12="Prudent",'Suivi des paris'!O541*0.025/('Suivi des paris'!H542-1),'Suivi des paris'!O541*0.1/('Suivi des paris'!H542-1)))))))</f>
        <v/>
      </c>
      <c r="K542" s="50"/>
      <c r="L542" s="51" t="str">
        <f t="shared" si="24"/>
        <v/>
      </c>
      <c r="M542" s="17"/>
      <c r="N542" s="52" t="str">
        <f t="shared" si="25"/>
        <v>-</v>
      </c>
      <c r="O542" s="53">
        <f t="shared" si="26"/>
        <v>23.290000000000003</v>
      </c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>
      <c r="A543" s="1"/>
      <c r="B543" s="42">
        <v>537</v>
      </c>
      <c r="C543" s="43"/>
      <c r="D543" s="44"/>
      <c r="E543" s="45"/>
      <c r="F543" s="46"/>
      <c r="G543" s="46"/>
      <c r="H543" s="47" t="s">
        <v>97</v>
      </c>
      <c r="I543" s="48" t="str">
        <f>IF(Paramètres!E$9="Mises avec indice de confiance (/10)","?","-")</f>
        <v>-</v>
      </c>
      <c r="J543" s="49" t="str">
        <f>IF(H543="?","",IF(Paramètres!E$9="Mises fixes",IF(Paramètres!E$12="Normal",Paramètres!E$6*0.05,IF(Paramètres!E$12="Agressif",Paramètres!E$6*0.1,Paramètres!E$6*0.025)),IF(Paramètres!E$9="Mises proportionnelles",IF(Paramètres!E$12="Normal",O542*0.05,IF(Paramètres!E$12="Agressif",O542*0.1,O542*0.025)),IF(Paramètres!E$9="Mises avec indice de confiance (/10)",IF(Paramètres!E$12="Normal",I543/100*Paramètres!E$6,IF(Paramètres!E$12="Prudent",I543/200*Paramètres!E$6,I543/50*Paramètres!E$6)),IF(Paramètres!E$12="Normal",'Suivi des paris'!O542*0.05/('Suivi des paris'!H543-1),IF(Paramètres!E$12="Prudent",'Suivi des paris'!O542*0.025/('Suivi des paris'!H543-1),'Suivi des paris'!O542*0.1/('Suivi des paris'!H543-1)))))))</f>
        <v/>
      </c>
      <c r="K543" s="50"/>
      <c r="L543" s="51" t="str">
        <f t="shared" si="24"/>
        <v/>
      </c>
      <c r="M543" s="17"/>
      <c r="N543" s="52" t="str">
        <f t="shared" si="25"/>
        <v>-</v>
      </c>
      <c r="O543" s="53">
        <f t="shared" si="26"/>
        <v>23.290000000000003</v>
      </c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>
      <c r="A544" s="1"/>
      <c r="B544" s="42">
        <v>538</v>
      </c>
      <c r="C544" s="43"/>
      <c r="D544" s="44"/>
      <c r="E544" s="45"/>
      <c r="F544" s="46"/>
      <c r="G544" s="46"/>
      <c r="H544" s="47" t="s">
        <v>97</v>
      </c>
      <c r="I544" s="48" t="str">
        <f>IF(Paramètres!E$9="Mises avec indice de confiance (/10)","?","-")</f>
        <v>-</v>
      </c>
      <c r="J544" s="49" t="str">
        <f>IF(H544="?","",IF(Paramètres!E$9="Mises fixes",IF(Paramètres!E$12="Normal",Paramètres!E$6*0.05,IF(Paramètres!E$12="Agressif",Paramètres!E$6*0.1,Paramètres!E$6*0.025)),IF(Paramètres!E$9="Mises proportionnelles",IF(Paramètres!E$12="Normal",O543*0.05,IF(Paramètres!E$12="Agressif",O543*0.1,O543*0.025)),IF(Paramètres!E$9="Mises avec indice de confiance (/10)",IF(Paramètres!E$12="Normal",I544/100*Paramètres!E$6,IF(Paramètres!E$12="Prudent",I544/200*Paramètres!E$6,I544/50*Paramètres!E$6)),IF(Paramètres!E$12="Normal",'Suivi des paris'!O543*0.05/('Suivi des paris'!H544-1),IF(Paramètres!E$12="Prudent",'Suivi des paris'!O543*0.025/('Suivi des paris'!H544-1),'Suivi des paris'!O543*0.1/('Suivi des paris'!H544-1)))))))</f>
        <v/>
      </c>
      <c r="K544" s="50"/>
      <c r="L544" s="51" t="str">
        <f t="shared" si="24"/>
        <v/>
      </c>
      <c r="M544" s="17"/>
      <c r="N544" s="52" t="str">
        <f t="shared" si="25"/>
        <v>-</v>
      </c>
      <c r="O544" s="53">
        <f t="shared" si="26"/>
        <v>23.290000000000003</v>
      </c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>
      <c r="A545" s="1"/>
      <c r="B545" s="42">
        <v>539</v>
      </c>
      <c r="C545" s="43"/>
      <c r="D545" s="44"/>
      <c r="E545" s="45"/>
      <c r="F545" s="46"/>
      <c r="G545" s="46"/>
      <c r="H545" s="47" t="s">
        <v>97</v>
      </c>
      <c r="I545" s="48" t="str">
        <f>IF(Paramètres!E$9="Mises avec indice de confiance (/10)","?","-")</f>
        <v>-</v>
      </c>
      <c r="J545" s="49" t="str">
        <f>IF(H545="?","",IF(Paramètres!E$9="Mises fixes",IF(Paramètres!E$12="Normal",Paramètres!E$6*0.05,IF(Paramètres!E$12="Agressif",Paramètres!E$6*0.1,Paramètres!E$6*0.025)),IF(Paramètres!E$9="Mises proportionnelles",IF(Paramètres!E$12="Normal",O544*0.05,IF(Paramètres!E$12="Agressif",O544*0.1,O544*0.025)),IF(Paramètres!E$9="Mises avec indice de confiance (/10)",IF(Paramètres!E$12="Normal",I545/100*Paramètres!E$6,IF(Paramètres!E$12="Prudent",I545/200*Paramètres!E$6,I545/50*Paramètres!E$6)),IF(Paramètres!E$12="Normal",'Suivi des paris'!O544*0.05/('Suivi des paris'!H545-1),IF(Paramètres!E$12="Prudent",'Suivi des paris'!O544*0.025/('Suivi des paris'!H545-1),'Suivi des paris'!O544*0.1/('Suivi des paris'!H545-1)))))))</f>
        <v/>
      </c>
      <c r="K545" s="50"/>
      <c r="L545" s="51" t="str">
        <f t="shared" si="24"/>
        <v/>
      </c>
      <c r="M545" s="17"/>
      <c r="N545" s="52" t="str">
        <f t="shared" si="25"/>
        <v>-</v>
      </c>
      <c r="O545" s="53">
        <f t="shared" si="26"/>
        <v>23.290000000000003</v>
      </c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>
      <c r="A546" s="1"/>
      <c r="B546" s="42">
        <v>540</v>
      </c>
      <c r="C546" s="43"/>
      <c r="D546" s="44"/>
      <c r="E546" s="45"/>
      <c r="F546" s="46"/>
      <c r="G546" s="46"/>
      <c r="H546" s="47" t="s">
        <v>97</v>
      </c>
      <c r="I546" s="48" t="str">
        <f>IF(Paramètres!E$9="Mises avec indice de confiance (/10)","?","-")</f>
        <v>-</v>
      </c>
      <c r="J546" s="49" t="str">
        <f>IF(H546="?","",IF(Paramètres!E$9="Mises fixes",IF(Paramètres!E$12="Normal",Paramètres!E$6*0.05,IF(Paramètres!E$12="Agressif",Paramètres!E$6*0.1,Paramètres!E$6*0.025)),IF(Paramètres!E$9="Mises proportionnelles",IF(Paramètres!E$12="Normal",O545*0.05,IF(Paramètres!E$12="Agressif",O545*0.1,O545*0.025)),IF(Paramètres!E$9="Mises avec indice de confiance (/10)",IF(Paramètres!E$12="Normal",I546/100*Paramètres!E$6,IF(Paramètres!E$12="Prudent",I546/200*Paramètres!E$6,I546/50*Paramètres!E$6)),IF(Paramètres!E$12="Normal",'Suivi des paris'!O545*0.05/('Suivi des paris'!H546-1),IF(Paramètres!E$12="Prudent",'Suivi des paris'!O545*0.025/('Suivi des paris'!H546-1),'Suivi des paris'!O545*0.1/('Suivi des paris'!H546-1)))))))</f>
        <v/>
      </c>
      <c r="K546" s="50"/>
      <c r="L546" s="51" t="str">
        <f t="shared" si="24"/>
        <v/>
      </c>
      <c r="M546" s="17"/>
      <c r="N546" s="52" t="str">
        <f t="shared" si="25"/>
        <v>-</v>
      </c>
      <c r="O546" s="53">
        <f t="shared" si="26"/>
        <v>23.290000000000003</v>
      </c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>
      <c r="A547" s="1"/>
      <c r="B547" s="42">
        <v>541</v>
      </c>
      <c r="C547" s="43"/>
      <c r="D547" s="44"/>
      <c r="E547" s="45"/>
      <c r="F547" s="46"/>
      <c r="G547" s="46"/>
      <c r="H547" s="47" t="s">
        <v>97</v>
      </c>
      <c r="I547" s="48" t="str">
        <f>IF(Paramètres!E$9="Mises avec indice de confiance (/10)","?","-")</f>
        <v>-</v>
      </c>
      <c r="J547" s="49" t="str">
        <f>IF(H547="?","",IF(Paramètres!E$9="Mises fixes",IF(Paramètres!E$12="Normal",Paramètres!E$6*0.05,IF(Paramètres!E$12="Agressif",Paramètres!E$6*0.1,Paramètres!E$6*0.025)),IF(Paramètres!E$9="Mises proportionnelles",IF(Paramètres!E$12="Normal",O546*0.05,IF(Paramètres!E$12="Agressif",O546*0.1,O546*0.025)),IF(Paramètres!E$9="Mises avec indice de confiance (/10)",IF(Paramètres!E$12="Normal",I547/100*Paramètres!E$6,IF(Paramètres!E$12="Prudent",I547/200*Paramètres!E$6,I547/50*Paramètres!E$6)),IF(Paramètres!E$12="Normal",'Suivi des paris'!O546*0.05/('Suivi des paris'!H547-1),IF(Paramètres!E$12="Prudent",'Suivi des paris'!O546*0.025/('Suivi des paris'!H547-1),'Suivi des paris'!O546*0.1/('Suivi des paris'!H547-1)))))))</f>
        <v/>
      </c>
      <c r="K547" s="50"/>
      <c r="L547" s="51" t="str">
        <f t="shared" si="24"/>
        <v/>
      </c>
      <c r="M547" s="17"/>
      <c r="N547" s="52" t="str">
        <f t="shared" si="25"/>
        <v>-</v>
      </c>
      <c r="O547" s="53">
        <f t="shared" si="26"/>
        <v>23.290000000000003</v>
      </c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>
      <c r="A548" s="1"/>
      <c r="B548" s="42">
        <v>542</v>
      </c>
      <c r="C548" s="43"/>
      <c r="D548" s="44"/>
      <c r="E548" s="45"/>
      <c r="F548" s="46"/>
      <c r="G548" s="46"/>
      <c r="H548" s="47" t="s">
        <v>97</v>
      </c>
      <c r="I548" s="48" t="str">
        <f>IF(Paramètres!E$9="Mises avec indice de confiance (/10)","?","-")</f>
        <v>-</v>
      </c>
      <c r="J548" s="49" t="str">
        <f>IF(H548="?","",IF(Paramètres!E$9="Mises fixes",IF(Paramètres!E$12="Normal",Paramètres!E$6*0.05,IF(Paramètres!E$12="Agressif",Paramètres!E$6*0.1,Paramètres!E$6*0.025)),IF(Paramètres!E$9="Mises proportionnelles",IF(Paramètres!E$12="Normal",O547*0.05,IF(Paramètres!E$12="Agressif",O547*0.1,O547*0.025)),IF(Paramètres!E$9="Mises avec indice de confiance (/10)",IF(Paramètres!E$12="Normal",I548/100*Paramètres!E$6,IF(Paramètres!E$12="Prudent",I548/200*Paramètres!E$6,I548/50*Paramètres!E$6)),IF(Paramètres!E$12="Normal",'Suivi des paris'!O547*0.05/('Suivi des paris'!H548-1),IF(Paramètres!E$12="Prudent",'Suivi des paris'!O547*0.025/('Suivi des paris'!H548-1),'Suivi des paris'!O547*0.1/('Suivi des paris'!H548-1)))))))</f>
        <v/>
      </c>
      <c r="K548" s="50"/>
      <c r="L548" s="51" t="str">
        <f t="shared" si="24"/>
        <v/>
      </c>
      <c r="M548" s="17"/>
      <c r="N548" s="52" t="str">
        <f t="shared" si="25"/>
        <v>-</v>
      </c>
      <c r="O548" s="53">
        <f t="shared" si="26"/>
        <v>23.290000000000003</v>
      </c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>
      <c r="A549" s="1"/>
      <c r="B549" s="42">
        <v>543</v>
      </c>
      <c r="C549" s="43"/>
      <c r="D549" s="44"/>
      <c r="E549" s="45"/>
      <c r="F549" s="46"/>
      <c r="G549" s="46"/>
      <c r="H549" s="47" t="s">
        <v>97</v>
      </c>
      <c r="I549" s="48" t="str">
        <f>IF(Paramètres!E$9="Mises avec indice de confiance (/10)","?","-")</f>
        <v>-</v>
      </c>
      <c r="J549" s="49" t="str">
        <f>IF(H549="?","",IF(Paramètres!E$9="Mises fixes",IF(Paramètres!E$12="Normal",Paramètres!E$6*0.05,IF(Paramètres!E$12="Agressif",Paramètres!E$6*0.1,Paramètres!E$6*0.025)),IF(Paramètres!E$9="Mises proportionnelles",IF(Paramètres!E$12="Normal",O548*0.05,IF(Paramètres!E$12="Agressif",O548*0.1,O548*0.025)),IF(Paramètres!E$9="Mises avec indice de confiance (/10)",IF(Paramètres!E$12="Normal",I549/100*Paramètres!E$6,IF(Paramètres!E$12="Prudent",I549/200*Paramètres!E$6,I549/50*Paramètres!E$6)),IF(Paramètres!E$12="Normal",'Suivi des paris'!O548*0.05/('Suivi des paris'!H549-1),IF(Paramètres!E$12="Prudent",'Suivi des paris'!O548*0.025/('Suivi des paris'!H549-1),'Suivi des paris'!O548*0.1/('Suivi des paris'!H549-1)))))))</f>
        <v/>
      </c>
      <c r="K549" s="50"/>
      <c r="L549" s="51" t="str">
        <f t="shared" si="24"/>
        <v/>
      </c>
      <c r="M549" s="17"/>
      <c r="N549" s="52" t="str">
        <f t="shared" si="25"/>
        <v>-</v>
      </c>
      <c r="O549" s="53">
        <f t="shared" si="26"/>
        <v>23.290000000000003</v>
      </c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>
      <c r="A550" s="1"/>
      <c r="B550" s="42">
        <v>544</v>
      </c>
      <c r="C550" s="43"/>
      <c r="D550" s="44"/>
      <c r="E550" s="45"/>
      <c r="F550" s="46"/>
      <c r="G550" s="46"/>
      <c r="H550" s="47" t="s">
        <v>97</v>
      </c>
      <c r="I550" s="48" t="str">
        <f>IF(Paramètres!E$9="Mises avec indice de confiance (/10)","?","-")</f>
        <v>-</v>
      </c>
      <c r="J550" s="49" t="str">
        <f>IF(H550="?","",IF(Paramètres!E$9="Mises fixes",IF(Paramètres!E$12="Normal",Paramètres!E$6*0.05,IF(Paramètres!E$12="Agressif",Paramètres!E$6*0.1,Paramètres!E$6*0.025)),IF(Paramètres!E$9="Mises proportionnelles",IF(Paramètres!E$12="Normal",O549*0.05,IF(Paramètres!E$12="Agressif",O549*0.1,O549*0.025)),IF(Paramètres!E$9="Mises avec indice de confiance (/10)",IF(Paramètres!E$12="Normal",I550/100*Paramètres!E$6,IF(Paramètres!E$12="Prudent",I550/200*Paramètres!E$6,I550/50*Paramètres!E$6)),IF(Paramètres!E$12="Normal",'Suivi des paris'!O549*0.05/('Suivi des paris'!H550-1),IF(Paramètres!E$12="Prudent",'Suivi des paris'!O549*0.025/('Suivi des paris'!H550-1),'Suivi des paris'!O549*0.1/('Suivi des paris'!H550-1)))))))</f>
        <v/>
      </c>
      <c r="K550" s="50"/>
      <c r="L550" s="51" t="str">
        <f t="shared" si="24"/>
        <v/>
      </c>
      <c r="M550" s="17"/>
      <c r="N550" s="52" t="str">
        <f t="shared" si="25"/>
        <v>-</v>
      </c>
      <c r="O550" s="53">
        <f t="shared" si="26"/>
        <v>23.290000000000003</v>
      </c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>
      <c r="A551" s="1"/>
      <c r="B551" s="42">
        <v>545</v>
      </c>
      <c r="C551" s="43"/>
      <c r="D551" s="44"/>
      <c r="E551" s="45"/>
      <c r="F551" s="46"/>
      <c r="G551" s="46"/>
      <c r="H551" s="47" t="s">
        <v>97</v>
      </c>
      <c r="I551" s="48" t="str">
        <f>IF(Paramètres!E$9="Mises avec indice de confiance (/10)","?","-")</f>
        <v>-</v>
      </c>
      <c r="J551" s="49" t="str">
        <f>IF(H551="?","",IF(Paramètres!E$9="Mises fixes",IF(Paramètres!E$12="Normal",Paramètres!E$6*0.05,IF(Paramètres!E$12="Agressif",Paramètres!E$6*0.1,Paramètres!E$6*0.025)),IF(Paramètres!E$9="Mises proportionnelles",IF(Paramètres!E$12="Normal",O550*0.05,IF(Paramètres!E$12="Agressif",O550*0.1,O550*0.025)),IF(Paramètres!E$9="Mises avec indice de confiance (/10)",IF(Paramètres!E$12="Normal",I551/100*Paramètres!E$6,IF(Paramètres!E$12="Prudent",I551/200*Paramètres!E$6,I551/50*Paramètres!E$6)),IF(Paramètres!E$12="Normal",'Suivi des paris'!O550*0.05/('Suivi des paris'!H551-1),IF(Paramètres!E$12="Prudent",'Suivi des paris'!O550*0.025/('Suivi des paris'!H551-1),'Suivi des paris'!O550*0.1/('Suivi des paris'!H551-1)))))))</f>
        <v/>
      </c>
      <c r="K551" s="50"/>
      <c r="L551" s="51" t="str">
        <f t="shared" si="24"/>
        <v/>
      </c>
      <c r="M551" s="17"/>
      <c r="N551" s="52" t="str">
        <f t="shared" si="25"/>
        <v>-</v>
      </c>
      <c r="O551" s="53">
        <f t="shared" si="26"/>
        <v>23.290000000000003</v>
      </c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>
      <c r="A552" s="1"/>
      <c r="B552" s="42">
        <v>546</v>
      </c>
      <c r="C552" s="43"/>
      <c r="D552" s="44"/>
      <c r="E552" s="45"/>
      <c r="F552" s="46"/>
      <c r="G552" s="46"/>
      <c r="H552" s="47" t="s">
        <v>97</v>
      </c>
      <c r="I552" s="48" t="str">
        <f>IF(Paramètres!E$9="Mises avec indice de confiance (/10)","?","-")</f>
        <v>-</v>
      </c>
      <c r="J552" s="49" t="str">
        <f>IF(H552="?","",IF(Paramètres!E$9="Mises fixes",IF(Paramètres!E$12="Normal",Paramètres!E$6*0.05,IF(Paramètres!E$12="Agressif",Paramètres!E$6*0.1,Paramètres!E$6*0.025)),IF(Paramètres!E$9="Mises proportionnelles",IF(Paramètres!E$12="Normal",O551*0.05,IF(Paramètres!E$12="Agressif",O551*0.1,O551*0.025)),IF(Paramètres!E$9="Mises avec indice de confiance (/10)",IF(Paramètres!E$12="Normal",I552/100*Paramètres!E$6,IF(Paramètres!E$12="Prudent",I552/200*Paramètres!E$6,I552/50*Paramètres!E$6)),IF(Paramètres!E$12="Normal",'Suivi des paris'!O551*0.05/('Suivi des paris'!H552-1),IF(Paramètres!E$12="Prudent",'Suivi des paris'!O551*0.025/('Suivi des paris'!H552-1),'Suivi des paris'!O551*0.1/('Suivi des paris'!H552-1)))))))</f>
        <v/>
      </c>
      <c r="K552" s="50"/>
      <c r="L552" s="51" t="str">
        <f t="shared" si="24"/>
        <v/>
      </c>
      <c r="M552" s="17"/>
      <c r="N552" s="52" t="str">
        <f t="shared" si="25"/>
        <v>-</v>
      </c>
      <c r="O552" s="53">
        <f t="shared" si="26"/>
        <v>23.290000000000003</v>
      </c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>
      <c r="A553" s="1"/>
      <c r="B553" s="42">
        <v>547</v>
      </c>
      <c r="C553" s="43"/>
      <c r="D553" s="44"/>
      <c r="E553" s="45"/>
      <c r="F553" s="46"/>
      <c r="G553" s="46"/>
      <c r="H553" s="47" t="s">
        <v>97</v>
      </c>
      <c r="I553" s="48" t="str">
        <f>IF(Paramètres!E$9="Mises avec indice de confiance (/10)","?","-")</f>
        <v>-</v>
      </c>
      <c r="J553" s="49" t="str">
        <f>IF(H553="?","",IF(Paramètres!E$9="Mises fixes",IF(Paramètres!E$12="Normal",Paramètres!E$6*0.05,IF(Paramètres!E$12="Agressif",Paramètres!E$6*0.1,Paramètres!E$6*0.025)),IF(Paramètres!E$9="Mises proportionnelles",IF(Paramètres!E$12="Normal",O552*0.05,IF(Paramètres!E$12="Agressif",O552*0.1,O552*0.025)),IF(Paramètres!E$9="Mises avec indice de confiance (/10)",IF(Paramètres!E$12="Normal",I553/100*Paramètres!E$6,IF(Paramètres!E$12="Prudent",I553/200*Paramètres!E$6,I553/50*Paramètres!E$6)),IF(Paramètres!E$12="Normal",'Suivi des paris'!O552*0.05/('Suivi des paris'!H553-1),IF(Paramètres!E$12="Prudent",'Suivi des paris'!O552*0.025/('Suivi des paris'!H553-1),'Suivi des paris'!O552*0.1/('Suivi des paris'!H553-1)))))))</f>
        <v/>
      </c>
      <c r="K553" s="50"/>
      <c r="L553" s="51" t="str">
        <f t="shared" si="24"/>
        <v/>
      </c>
      <c r="M553" s="17"/>
      <c r="N553" s="52" t="str">
        <f t="shared" si="25"/>
        <v>-</v>
      </c>
      <c r="O553" s="53">
        <f t="shared" si="26"/>
        <v>23.290000000000003</v>
      </c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>
      <c r="A554" s="1"/>
      <c r="B554" s="42">
        <v>548</v>
      </c>
      <c r="C554" s="43"/>
      <c r="D554" s="44"/>
      <c r="E554" s="45"/>
      <c r="F554" s="46"/>
      <c r="G554" s="46"/>
      <c r="H554" s="47" t="s">
        <v>97</v>
      </c>
      <c r="I554" s="48" t="str">
        <f>IF(Paramètres!E$9="Mises avec indice de confiance (/10)","?","-")</f>
        <v>-</v>
      </c>
      <c r="J554" s="49" t="str">
        <f>IF(H554="?","",IF(Paramètres!E$9="Mises fixes",IF(Paramètres!E$12="Normal",Paramètres!E$6*0.05,IF(Paramètres!E$12="Agressif",Paramètres!E$6*0.1,Paramètres!E$6*0.025)),IF(Paramètres!E$9="Mises proportionnelles",IF(Paramètres!E$12="Normal",O553*0.05,IF(Paramètres!E$12="Agressif",O553*0.1,O553*0.025)),IF(Paramètres!E$9="Mises avec indice de confiance (/10)",IF(Paramètres!E$12="Normal",I554/100*Paramètres!E$6,IF(Paramètres!E$12="Prudent",I554/200*Paramètres!E$6,I554/50*Paramètres!E$6)),IF(Paramètres!E$12="Normal",'Suivi des paris'!O553*0.05/('Suivi des paris'!H554-1),IF(Paramètres!E$12="Prudent",'Suivi des paris'!O553*0.025/('Suivi des paris'!H554-1),'Suivi des paris'!O553*0.1/('Suivi des paris'!H554-1)))))))</f>
        <v/>
      </c>
      <c r="K554" s="50"/>
      <c r="L554" s="51" t="str">
        <f t="shared" si="24"/>
        <v/>
      </c>
      <c r="M554" s="17"/>
      <c r="N554" s="52" t="str">
        <f t="shared" si="25"/>
        <v>-</v>
      </c>
      <c r="O554" s="53">
        <f t="shared" si="26"/>
        <v>23.290000000000003</v>
      </c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>
      <c r="A555" s="1"/>
      <c r="B555" s="42">
        <v>549</v>
      </c>
      <c r="C555" s="43"/>
      <c r="D555" s="44"/>
      <c r="E555" s="45"/>
      <c r="F555" s="46"/>
      <c r="G555" s="46"/>
      <c r="H555" s="47" t="s">
        <v>97</v>
      </c>
      <c r="I555" s="48" t="str">
        <f>IF(Paramètres!E$9="Mises avec indice de confiance (/10)","?","-")</f>
        <v>-</v>
      </c>
      <c r="J555" s="49" t="str">
        <f>IF(H555="?","",IF(Paramètres!E$9="Mises fixes",IF(Paramètres!E$12="Normal",Paramètres!E$6*0.05,IF(Paramètres!E$12="Agressif",Paramètres!E$6*0.1,Paramètres!E$6*0.025)),IF(Paramètres!E$9="Mises proportionnelles",IF(Paramètres!E$12="Normal",O554*0.05,IF(Paramètres!E$12="Agressif",O554*0.1,O554*0.025)),IF(Paramètres!E$9="Mises avec indice de confiance (/10)",IF(Paramètres!E$12="Normal",I555/100*Paramètres!E$6,IF(Paramètres!E$12="Prudent",I555/200*Paramètres!E$6,I555/50*Paramètres!E$6)),IF(Paramètres!E$12="Normal",'Suivi des paris'!O554*0.05/('Suivi des paris'!H555-1),IF(Paramètres!E$12="Prudent",'Suivi des paris'!O554*0.025/('Suivi des paris'!H555-1),'Suivi des paris'!O554*0.1/('Suivi des paris'!H555-1)))))))</f>
        <v/>
      </c>
      <c r="K555" s="50"/>
      <c r="L555" s="51" t="str">
        <f t="shared" si="24"/>
        <v/>
      </c>
      <c r="M555" s="17"/>
      <c r="N555" s="52" t="str">
        <f t="shared" si="25"/>
        <v>-</v>
      </c>
      <c r="O555" s="53">
        <f t="shared" si="26"/>
        <v>23.290000000000003</v>
      </c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>
      <c r="A556" s="1"/>
      <c r="B556" s="42">
        <v>550</v>
      </c>
      <c r="C556" s="43"/>
      <c r="D556" s="44"/>
      <c r="E556" s="45"/>
      <c r="F556" s="46"/>
      <c r="G556" s="46"/>
      <c r="H556" s="47" t="s">
        <v>97</v>
      </c>
      <c r="I556" s="48" t="str">
        <f>IF(Paramètres!E$9="Mises avec indice de confiance (/10)","?","-")</f>
        <v>-</v>
      </c>
      <c r="J556" s="49" t="str">
        <f>IF(H556="?","",IF(Paramètres!E$9="Mises fixes",IF(Paramètres!E$12="Normal",Paramètres!E$6*0.05,IF(Paramètres!E$12="Agressif",Paramètres!E$6*0.1,Paramètres!E$6*0.025)),IF(Paramètres!E$9="Mises proportionnelles",IF(Paramètres!E$12="Normal",O555*0.05,IF(Paramètres!E$12="Agressif",O555*0.1,O555*0.025)),IF(Paramètres!E$9="Mises avec indice de confiance (/10)",IF(Paramètres!E$12="Normal",I556/100*Paramètres!E$6,IF(Paramètres!E$12="Prudent",I556/200*Paramètres!E$6,I556/50*Paramètres!E$6)),IF(Paramètres!E$12="Normal",'Suivi des paris'!O555*0.05/('Suivi des paris'!H556-1),IF(Paramètres!E$12="Prudent",'Suivi des paris'!O555*0.025/('Suivi des paris'!H556-1),'Suivi des paris'!O555*0.1/('Suivi des paris'!H556-1)))))))</f>
        <v/>
      </c>
      <c r="K556" s="50"/>
      <c r="L556" s="51" t="str">
        <f t="shared" si="24"/>
        <v/>
      </c>
      <c r="M556" s="17"/>
      <c r="N556" s="52" t="str">
        <f t="shared" si="25"/>
        <v>-</v>
      </c>
      <c r="O556" s="53">
        <f t="shared" si="26"/>
        <v>23.290000000000003</v>
      </c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>
      <c r="A557" s="1"/>
      <c r="B557" s="42">
        <v>551</v>
      </c>
      <c r="C557" s="43"/>
      <c r="D557" s="44"/>
      <c r="E557" s="45"/>
      <c r="F557" s="46"/>
      <c r="G557" s="46"/>
      <c r="H557" s="47" t="s">
        <v>97</v>
      </c>
      <c r="I557" s="48" t="str">
        <f>IF(Paramètres!E$9="Mises avec indice de confiance (/10)","?","-")</f>
        <v>-</v>
      </c>
      <c r="J557" s="49" t="str">
        <f>IF(H557="?","",IF(Paramètres!E$9="Mises fixes",IF(Paramètres!E$12="Normal",Paramètres!E$6*0.05,IF(Paramètres!E$12="Agressif",Paramètres!E$6*0.1,Paramètres!E$6*0.025)),IF(Paramètres!E$9="Mises proportionnelles",IF(Paramètres!E$12="Normal",O556*0.05,IF(Paramètres!E$12="Agressif",O556*0.1,O556*0.025)),IF(Paramètres!E$9="Mises avec indice de confiance (/10)",IF(Paramètres!E$12="Normal",I557/100*Paramètres!E$6,IF(Paramètres!E$12="Prudent",I557/200*Paramètres!E$6,I557/50*Paramètres!E$6)),IF(Paramètres!E$12="Normal",'Suivi des paris'!O556*0.05/('Suivi des paris'!H557-1),IF(Paramètres!E$12="Prudent",'Suivi des paris'!O556*0.025/('Suivi des paris'!H557-1),'Suivi des paris'!O556*0.1/('Suivi des paris'!H557-1)))))))</f>
        <v/>
      </c>
      <c r="K557" s="50"/>
      <c r="L557" s="51" t="str">
        <f t="shared" si="24"/>
        <v/>
      </c>
      <c r="M557" s="17"/>
      <c r="N557" s="52" t="str">
        <f t="shared" si="25"/>
        <v>-</v>
      </c>
      <c r="O557" s="53">
        <f t="shared" si="26"/>
        <v>23.290000000000003</v>
      </c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>
      <c r="A558" s="1"/>
      <c r="B558" s="42">
        <v>552</v>
      </c>
      <c r="C558" s="43"/>
      <c r="D558" s="44"/>
      <c r="E558" s="45"/>
      <c r="F558" s="46"/>
      <c r="G558" s="46"/>
      <c r="H558" s="47" t="s">
        <v>97</v>
      </c>
      <c r="I558" s="48" t="str">
        <f>IF(Paramètres!E$9="Mises avec indice de confiance (/10)","?","-")</f>
        <v>-</v>
      </c>
      <c r="J558" s="49" t="str">
        <f>IF(H558="?","",IF(Paramètres!E$9="Mises fixes",IF(Paramètres!E$12="Normal",Paramètres!E$6*0.05,IF(Paramètres!E$12="Agressif",Paramètres!E$6*0.1,Paramètres!E$6*0.025)),IF(Paramètres!E$9="Mises proportionnelles",IF(Paramètres!E$12="Normal",O557*0.05,IF(Paramètres!E$12="Agressif",O557*0.1,O557*0.025)),IF(Paramètres!E$9="Mises avec indice de confiance (/10)",IF(Paramètres!E$12="Normal",I558/100*Paramètres!E$6,IF(Paramètres!E$12="Prudent",I558/200*Paramètres!E$6,I558/50*Paramètres!E$6)),IF(Paramètres!E$12="Normal",'Suivi des paris'!O557*0.05/('Suivi des paris'!H558-1),IF(Paramètres!E$12="Prudent",'Suivi des paris'!O557*0.025/('Suivi des paris'!H558-1),'Suivi des paris'!O557*0.1/('Suivi des paris'!H558-1)))))))</f>
        <v/>
      </c>
      <c r="K558" s="50"/>
      <c r="L558" s="51" t="str">
        <f t="shared" si="24"/>
        <v/>
      </c>
      <c r="M558" s="17"/>
      <c r="N558" s="52" t="str">
        <f t="shared" si="25"/>
        <v>-</v>
      </c>
      <c r="O558" s="53">
        <f t="shared" si="26"/>
        <v>23.290000000000003</v>
      </c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>
      <c r="A559" s="1"/>
      <c r="B559" s="42">
        <v>553</v>
      </c>
      <c r="C559" s="43"/>
      <c r="D559" s="44"/>
      <c r="E559" s="45"/>
      <c r="F559" s="46"/>
      <c r="G559" s="46"/>
      <c r="H559" s="47" t="s">
        <v>97</v>
      </c>
      <c r="I559" s="48" t="str">
        <f>IF(Paramètres!E$9="Mises avec indice de confiance (/10)","?","-")</f>
        <v>-</v>
      </c>
      <c r="J559" s="49" t="str">
        <f>IF(H559="?","",IF(Paramètres!E$9="Mises fixes",IF(Paramètres!E$12="Normal",Paramètres!E$6*0.05,IF(Paramètres!E$12="Agressif",Paramètres!E$6*0.1,Paramètres!E$6*0.025)),IF(Paramètres!E$9="Mises proportionnelles",IF(Paramètres!E$12="Normal",O558*0.05,IF(Paramètres!E$12="Agressif",O558*0.1,O558*0.025)),IF(Paramètres!E$9="Mises avec indice de confiance (/10)",IF(Paramètres!E$12="Normal",I559/100*Paramètres!E$6,IF(Paramètres!E$12="Prudent",I559/200*Paramètres!E$6,I559/50*Paramètres!E$6)),IF(Paramètres!E$12="Normal",'Suivi des paris'!O558*0.05/('Suivi des paris'!H559-1),IF(Paramètres!E$12="Prudent",'Suivi des paris'!O558*0.025/('Suivi des paris'!H559-1),'Suivi des paris'!O558*0.1/('Suivi des paris'!H559-1)))))))</f>
        <v/>
      </c>
      <c r="K559" s="50"/>
      <c r="L559" s="51" t="str">
        <f t="shared" si="24"/>
        <v/>
      </c>
      <c r="M559" s="17"/>
      <c r="N559" s="52" t="str">
        <f t="shared" si="25"/>
        <v>-</v>
      </c>
      <c r="O559" s="53">
        <f t="shared" si="26"/>
        <v>23.290000000000003</v>
      </c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>
      <c r="A560" s="1"/>
      <c r="B560" s="42">
        <v>554</v>
      </c>
      <c r="C560" s="43"/>
      <c r="D560" s="44"/>
      <c r="E560" s="45"/>
      <c r="F560" s="46"/>
      <c r="G560" s="46"/>
      <c r="H560" s="47" t="s">
        <v>97</v>
      </c>
      <c r="I560" s="48" t="str">
        <f>IF(Paramètres!E$9="Mises avec indice de confiance (/10)","?","-")</f>
        <v>-</v>
      </c>
      <c r="J560" s="49" t="str">
        <f>IF(H560="?","",IF(Paramètres!E$9="Mises fixes",IF(Paramètres!E$12="Normal",Paramètres!E$6*0.05,IF(Paramètres!E$12="Agressif",Paramètres!E$6*0.1,Paramètres!E$6*0.025)),IF(Paramètres!E$9="Mises proportionnelles",IF(Paramètres!E$12="Normal",O559*0.05,IF(Paramètres!E$12="Agressif",O559*0.1,O559*0.025)),IF(Paramètres!E$9="Mises avec indice de confiance (/10)",IF(Paramètres!E$12="Normal",I560/100*Paramètres!E$6,IF(Paramètres!E$12="Prudent",I560/200*Paramètres!E$6,I560/50*Paramètres!E$6)),IF(Paramètres!E$12="Normal",'Suivi des paris'!O559*0.05/('Suivi des paris'!H560-1),IF(Paramètres!E$12="Prudent",'Suivi des paris'!O559*0.025/('Suivi des paris'!H560-1),'Suivi des paris'!O559*0.1/('Suivi des paris'!H560-1)))))))</f>
        <v/>
      </c>
      <c r="K560" s="50"/>
      <c r="L560" s="51" t="str">
        <f t="shared" si="24"/>
        <v/>
      </c>
      <c r="M560" s="17"/>
      <c r="N560" s="52" t="str">
        <f t="shared" si="25"/>
        <v>-</v>
      </c>
      <c r="O560" s="53">
        <f t="shared" si="26"/>
        <v>23.290000000000003</v>
      </c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>
      <c r="A561" s="1"/>
      <c r="B561" s="42">
        <v>555</v>
      </c>
      <c r="C561" s="43"/>
      <c r="D561" s="44"/>
      <c r="E561" s="45"/>
      <c r="F561" s="46"/>
      <c r="G561" s="46"/>
      <c r="H561" s="47" t="s">
        <v>97</v>
      </c>
      <c r="I561" s="48" t="str">
        <f>IF(Paramètres!E$9="Mises avec indice de confiance (/10)","?","-")</f>
        <v>-</v>
      </c>
      <c r="J561" s="49" t="str">
        <f>IF(H561="?","",IF(Paramètres!E$9="Mises fixes",IF(Paramètres!E$12="Normal",Paramètres!E$6*0.05,IF(Paramètres!E$12="Agressif",Paramètres!E$6*0.1,Paramètres!E$6*0.025)),IF(Paramètres!E$9="Mises proportionnelles",IF(Paramètres!E$12="Normal",O560*0.05,IF(Paramètres!E$12="Agressif",O560*0.1,O560*0.025)),IF(Paramètres!E$9="Mises avec indice de confiance (/10)",IF(Paramètres!E$12="Normal",I561/100*Paramètres!E$6,IF(Paramètres!E$12="Prudent",I561/200*Paramètres!E$6,I561/50*Paramètres!E$6)),IF(Paramètres!E$12="Normal",'Suivi des paris'!O560*0.05/('Suivi des paris'!H561-1),IF(Paramètres!E$12="Prudent",'Suivi des paris'!O560*0.025/('Suivi des paris'!H561-1),'Suivi des paris'!O560*0.1/('Suivi des paris'!H561-1)))))))</f>
        <v/>
      </c>
      <c r="K561" s="50"/>
      <c r="L561" s="51" t="str">
        <f t="shared" si="24"/>
        <v/>
      </c>
      <c r="M561" s="17"/>
      <c r="N561" s="52" t="str">
        <f t="shared" si="25"/>
        <v>-</v>
      </c>
      <c r="O561" s="53">
        <f t="shared" si="26"/>
        <v>23.290000000000003</v>
      </c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>
      <c r="A562" s="1"/>
      <c r="B562" s="42">
        <v>556</v>
      </c>
      <c r="C562" s="43"/>
      <c r="D562" s="44"/>
      <c r="E562" s="45"/>
      <c r="F562" s="46"/>
      <c r="G562" s="46"/>
      <c r="H562" s="47" t="s">
        <v>97</v>
      </c>
      <c r="I562" s="48" t="str">
        <f>IF(Paramètres!E$9="Mises avec indice de confiance (/10)","?","-")</f>
        <v>-</v>
      </c>
      <c r="J562" s="49" t="str">
        <f>IF(H562="?","",IF(Paramètres!E$9="Mises fixes",IF(Paramètres!E$12="Normal",Paramètres!E$6*0.05,IF(Paramètres!E$12="Agressif",Paramètres!E$6*0.1,Paramètres!E$6*0.025)),IF(Paramètres!E$9="Mises proportionnelles",IF(Paramètres!E$12="Normal",O561*0.05,IF(Paramètres!E$12="Agressif",O561*0.1,O561*0.025)),IF(Paramètres!E$9="Mises avec indice de confiance (/10)",IF(Paramètres!E$12="Normal",I562/100*Paramètres!E$6,IF(Paramètres!E$12="Prudent",I562/200*Paramètres!E$6,I562/50*Paramètres!E$6)),IF(Paramètres!E$12="Normal",'Suivi des paris'!O561*0.05/('Suivi des paris'!H562-1),IF(Paramètres!E$12="Prudent",'Suivi des paris'!O561*0.025/('Suivi des paris'!H562-1),'Suivi des paris'!O561*0.1/('Suivi des paris'!H562-1)))))))</f>
        <v/>
      </c>
      <c r="K562" s="50"/>
      <c r="L562" s="51" t="str">
        <f t="shared" si="24"/>
        <v/>
      </c>
      <c r="M562" s="17"/>
      <c r="N562" s="52" t="str">
        <f t="shared" si="25"/>
        <v>-</v>
      </c>
      <c r="O562" s="53">
        <f t="shared" si="26"/>
        <v>23.290000000000003</v>
      </c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>
      <c r="A563" s="1"/>
      <c r="B563" s="42">
        <v>557</v>
      </c>
      <c r="C563" s="43"/>
      <c r="D563" s="44"/>
      <c r="E563" s="45"/>
      <c r="F563" s="46"/>
      <c r="G563" s="46"/>
      <c r="H563" s="47" t="s">
        <v>97</v>
      </c>
      <c r="I563" s="48" t="str">
        <f>IF(Paramètres!E$9="Mises avec indice de confiance (/10)","?","-")</f>
        <v>-</v>
      </c>
      <c r="J563" s="49" t="str">
        <f>IF(H563="?","",IF(Paramètres!E$9="Mises fixes",IF(Paramètres!E$12="Normal",Paramètres!E$6*0.05,IF(Paramètres!E$12="Agressif",Paramètres!E$6*0.1,Paramètres!E$6*0.025)),IF(Paramètres!E$9="Mises proportionnelles",IF(Paramètres!E$12="Normal",O562*0.05,IF(Paramètres!E$12="Agressif",O562*0.1,O562*0.025)),IF(Paramètres!E$9="Mises avec indice de confiance (/10)",IF(Paramètres!E$12="Normal",I563/100*Paramètres!E$6,IF(Paramètres!E$12="Prudent",I563/200*Paramètres!E$6,I563/50*Paramètres!E$6)),IF(Paramètres!E$12="Normal",'Suivi des paris'!O562*0.05/('Suivi des paris'!H563-1),IF(Paramètres!E$12="Prudent",'Suivi des paris'!O562*0.025/('Suivi des paris'!H563-1),'Suivi des paris'!O562*0.1/('Suivi des paris'!H563-1)))))))</f>
        <v/>
      </c>
      <c r="K563" s="50"/>
      <c r="L563" s="51" t="str">
        <f t="shared" si="24"/>
        <v/>
      </c>
      <c r="M563" s="17"/>
      <c r="N563" s="52" t="str">
        <f t="shared" si="25"/>
        <v>-</v>
      </c>
      <c r="O563" s="53">
        <f t="shared" si="26"/>
        <v>23.290000000000003</v>
      </c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>
      <c r="A564" s="1"/>
      <c r="B564" s="42">
        <v>558</v>
      </c>
      <c r="C564" s="43"/>
      <c r="D564" s="44"/>
      <c r="E564" s="45"/>
      <c r="F564" s="46"/>
      <c r="G564" s="46"/>
      <c r="H564" s="47" t="s">
        <v>97</v>
      </c>
      <c r="I564" s="48" t="str">
        <f>IF(Paramètres!E$9="Mises avec indice de confiance (/10)","?","-")</f>
        <v>-</v>
      </c>
      <c r="J564" s="49" t="str">
        <f>IF(H564="?","",IF(Paramètres!E$9="Mises fixes",IF(Paramètres!E$12="Normal",Paramètres!E$6*0.05,IF(Paramètres!E$12="Agressif",Paramètres!E$6*0.1,Paramètres!E$6*0.025)),IF(Paramètres!E$9="Mises proportionnelles",IF(Paramètres!E$12="Normal",O563*0.05,IF(Paramètres!E$12="Agressif",O563*0.1,O563*0.025)),IF(Paramètres!E$9="Mises avec indice de confiance (/10)",IF(Paramètres!E$12="Normal",I564/100*Paramètres!E$6,IF(Paramètres!E$12="Prudent",I564/200*Paramètres!E$6,I564/50*Paramètres!E$6)),IF(Paramètres!E$12="Normal",'Suivi des paris'!O563*0.05/('Suivi des paris'!H564-1),IF(Paramètres!E$12="Prudent",'Suivi des paris'!O563*0.025/('Suivi des paris'!H564-1),'Suivi des paris'!O563*0.1/('Suivi des paris'!H564-1)))))))</f>
        <v/>
      </c>
      <c r="K564" s="50"/>
      <c r="L564" s="51" t="str">
        <f t="shared" si="24"/>
        <v/>
      </c>
      <c r="M564" s="17"/>
      <c r="N564" s="52" t="str">
        <f t="shared" si="25"/>
        <v>-</v>
      </c>
      <c r="O564" s="53">
        <f t="shared" si="26"/>
        <v>23.290000000000003</v>
      </c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>
      <c r="A565" s="1"/>
      <c r="B565" s="42">
        <v>559</v>
      </c>
      <c r="C565" s="43"/>
      <c r="D565" s="44"/>
      <c r="E565" s="45"/>
      <c r="F565" s="46"/>
      <c r="G565" s="46"/>
      <c r="H565" s="47" t="s">
        <v>97</v>
      </c>
      <c r="I565" s="48" t="str">
        <f>IF(Paramètres!E$9="Mises avec indice de confiance (/10)","?","-")</f>
        <v>-</v>
      </c>
      <c r="J565" s="49" t="str">
        <f>IF(H565="?","",IF(Paramètres!E$9="Mises fixes",IF(Paramètres!E$12="Normal",Paramètres!E$6*0.05,IF(Paramètres!E$12="Agressif",Paramètres!E$6*0.1,Paramètres!E$6*0.025)),IF(Paramètres!E$9="Mises proportionnelles",IF(Paramètres!E$12="Normal",O564*0.05,IF(Paramètres!E$12="Agressif",O564*0.1,O564*0.025)),IF(Paramètres!E$9="Mises avec indice de confiance (/10)",IF(Paramètres!E$12="Normal",I565/100*Paramètres!E$6,IF(Paramètres!E$12="Prudent",I565/200*Paramètres!E$6,I565/50*Paramètres!E$6)),IF(Paramètres!E$12="Normal",'Suivi des paris'!O564*0.05/('Suivi des paris'!H565-1),IF(Paramètres!E$12="Prudent",'Suivi des paris'!O564*0.025/('Suivi des paris'!H565-1),'Suivi des paris'!O564*0.1/('Suivi des paris'!H565-1)))))))</f>
        <v/>
      </c>
      <c r="K565" s="50"/>
      <c r="L565" s="51" t="str">
        <f t="shared" si="24"/>
        <v/>
      </c>
      <c r="M565" s="17"/>
      <c r="N565" s="52" t="str">
        <f t="shared" si="25"/>
        <v>-</v>
      </c>
      <c r="O565" s="53">
        <f t="shared" si="26"/>
        <v>23.290000000000003</v>
      </c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>
      <c r="A566" s="1"/>
      <c r="B566" s="42">
        <v>560</v>
      </c>
      <c r="C566" s="43"/>
      <c r="D566" s="44"/>
      <c r="E566" s="45"/>
      <c r="F566" s="46"/>
      <c r="G566" s="46"/>
      <c r="H566" s="47" t="s">
        <v>97</v>
      </c>
      <c r="I566" s="48" t="str">
        <f>IF(Paramètres!E$9="Mises avec indice de confiance (/10)","?","-")</f>
        <v>-</v>
      </c>
      <c r="J566" s="49" t="str">
        <f>IF(H566="?","",IF(Paramètres!E$9="Mises fixes",IF(Paramètres!E$12="Normal",Paramètres!E$6*0.05,IF(Paramètres!E$12="Agressif",Paramètres!E$6*0.1,Paramètres!E$6*0.025)),IF(Paramètres!E$9="Mises proportionnelles",IF(Paramètres!E$12="Normal",O565*0.05,IF(Paramètres!E$12="Agressif",O565*0.1,O565*0.025)),IF(Paramètres!E$9="Mises avec indice de confiance (/10)",IF(Paramètres!E$12="Normal",I566/100*Paramètres!E$6,IF(Paramètres!E$12="Prudent",I566/200*Paramètres!E$6,I566/50*Paramètres!E$6)),IF(Paramètres!E$12="Normal",'Suivi des paris'!O565*0.05/('Suivi des paris'!H566-1),IF(Paramètres!E$12="Prudent",'Suivi des paris'!O565*0.025/('Suivi des paris'!H566-1),'Suivi des paris'!O565*0.1/('Suivi des paris'!H566-1)))))))</f>
        <v/>
      </c>
      <c r="K566" s="50"/>
      <c r="L566" s="51" t="str">
        <f t="shared" si="24"/>
        <v/>
      </c>
      <c r="M566" s="17"/>
      <c r="N566" s="52" t="str">
        <f t="shared" si="25"/>
        <v>-</v>
      </c>
      <c r="O566" s="53">
        <f t="shared" si="26"/>
        <v>23.290000000000003</v>
      </c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>
      <c r="A567" s="1"/>
      <c r="B567" s="42">
        <v>561</v>
      </c>
      <c r="C567" s="43"/>
      <c r="D567" s="44"/>
      <c r="E567" s="45"/>
      <c r="F567" s="46"/>
      <c r="G567" s="46"/>
      <c r="H567" s="47" t="s">
        <v>97</v>
      </c>
      <c r="I567" s="48" t="str">
        <f>IF(Paramètres!E$9="Mises avec indice de confiance (/10)","?","-")</f>
        <v>-</v>
      </c>
      <c r="J567" s="49" t="str">
        <f>IF(H567="?","",IF(Paramètres!E$9="Mises fixes",IF(Paramètres!E$12="Normal",Paramètres!E$6*0.05,IF(Paramètres!E$12="Agressif",Paramètres!E$6*0.1,Paramètres!E$6*0.025)),IF(Paramètres!E$9="Mises proportionnelles",IF(Paramètres!E$12="Normal",O566*0.05,IF(Paramètres!E$12="Agressif",O566*0.1,O566*0.025)),IF(Paramètres!E$9="Mises avec indice de confiance (/10)",IF(Paramètres!E$12="Normal",I567/100*Paramètres!E$6,IF(Paramètres!E$12="Prudent",I567/200*Paramètres!E$6,I567/50*Paramètres!E$6)),IF(Paramètres!E$12="Normal",'Suivi des paris'!O566*0.05/('Suivi des paris'!H567-1),IF(Paramètres!E$12="Prudent",'Suivi des paris'!O566*0.025/('Suivi des paris'!H567-1),'Suivi des paris'!O566*0.1/('Suivi des paris'!H567-1)))))))</f>
        <v/>
      </c>
      <c r="K567" s="50"/>
      <c r="L567" s="51" t="str">
        <f t="shared" si="24"/>
        <v/>
      </c>
      <c r="M567" s="17"/>
      <c r="N567" s="52" t="str">
        <f t="shared" si="25"/>
        <v>-</v>
      </c>
      <c r="O567" s="53">
        <f t="shared" si="26"/>
        <v>23.290000000000003</v>
      </c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>
      <c r="A568" s="1"/>
      <c r="B568" s="42">
        <v>562</v>
      </c>
      <c r="C568" s="43"/>
      <c r="D568" s="44"/>
      <c r="E568" s="45"/>
      <c r="F568" s="46"/>
      <c r="G568" s="46"/>
      <c r="H568" s="47" t="s">
        <v>97</v>
      </c>
      <c r="I568" s="48" t="str">
        <f>IF(Paramètres!E$9="Mises avec indice de confiance (/10)","?","-")</f>
        <v>-</v>
      </c>
      <c r="J568" s="49" t="str">
        <f>IF(H568="?","",IF(Paramètres!E$9="Mises fixes",IF(Paramètres!E$12="Normal",Paramètres!E$6*0.05,IF(Paramètres!E$12="Agressif",Paramètres!E$6*0.1,Paramètres!E$6*0.025)),IF(Paramètres!E$9="Mises proportionnelles",IF(Paramètres!E$12="Normal",O567*0.05,IF(Paramètres!E$12="Agressif",O567*0.1,O567*0.025)),IF(Paramètres!E$9="Mises avec indice de confiance (/10)",IF(Paramètres!E$12="Normal",I568/100*Paramètres!E$6,IF(Paramètres!E$12="Prudent",I568/200*Paramètres!E$6,I568/50*Paramètres!E$6)),IF(Paramètres!E$12="Normal",'Suivi des paris'!O567*0.05/('Suivi des paris'!H568-1),IF(Paramètres!E$12="Prudent",'Suivi des paris'!O567*0.025/('Suivi des paris'!H568-1),'Suivi des paris'!O567*0.1/('Suivi des paris'!H568-1)))))))</f>
        <v/>
      </c>
      <c r="K568" s="50"/>
      <c r="L568" s="51" t="str">
        <f t="shared" si="24"/>
        <v/>
      </c>
      <c r="M568" s="17"/>
      <c r="N568" s="52" t="str">
        <f t="shared" si="25"/>
        <v>-</v>
      </c>
      <c r="O568" s="53">
        <f t="shared" si="26"/>
        <v>23.290000000000003</v>
      </c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>
      <c r="A569" s="1"/>
      <c r="B569" s="42">
        <v>563</v>
      </c>
      <c r="C569" s="43"/>
      <c r="D569" s="44"/>
      <c r="E569" s="45"/>
      <c r="F569" s="46"/>
      <c r="G569" s="46"/>
      <c r="H569" s="47" t="s">
        <v>97</v>
      </c>
      <c r="I569" s="48" t="str">
        <f>IF(Paramètres!E$9="Mises avec indice de confiance (/10)","?","-")</f>
        <v>-</v>
      </c>
      <c r="J569" s="49" t="str">
        <f>IF(H569="?","",IF(Paramètres!E$9="Mises fixes",IF(Paramètres!E$12="Normal",Paramètres!E$6*0.05,IF(Paramètres!E$12="Agressif",Paramètres!E$6*0.1,Paramètres!E$6*0.025)),IF(Paramètres!E$9="Mises proportionnelles",IF(Paramètres!E$12="Normal",O568*0.05,IF(Paramètres!E$12="Agressif",O568*0.1,O568*0.025)),IF(Paramètres!E$9="Mises avec indice de confiance (/10)",IF(Paramètres!E$12="Normal",I569/100*Paramètres!E$6,IF(Paramètres!E$12="Prudent",I569/200*Paramètres!E$6,I569/50*Paramètres!E$6)),IF(Paramètres!E$12="Normal",'Suivi des paris'!O568*0.05/('Suivi des paris'!H569-1),IF(Paramètres!E$12="Prudent",'Suivi des paris'!O568*0.025/('Suivi des paris'!H569-1),'Suivi des paris'!O568*0.1/('Suivi des paris'!H569-1)))))))</f>
        <v/>
      </c>
      <c r="K569" s="50"/>
      <c r="L569" s="51" t="str">
        <f t="shared" si="24"/>
        <v/>
      </c>
      <c r="M569" s="17"/>
      <c r="N569" s="52" t="str">
        <f t="shared" si="25"/>
        <v>-</v>
      </c>
      <c r="O569" s="53">
        <f t="shared" si="26"/>
        <v>23.290000000000003</v>
      </c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>
      <c r="A570" s="1"/>
      <c r="B570" s="42">
        <v>564</v>
      </c>
      <c r="C570" s="43"/>
      <c r="D570" s="44"/>
      <c r="E570" s="45"/>
      <c r="F570" s="46"/>
      <c r="G570" s="46"/>
      <c r="H570" s="47" t="s">
        <v>97</v>
      </c>
      <c r="I570" s="48" t="str">
        <f>IF(Paramètres!E$9="Mises avec indice de confiance (/10)","?","-")</f>
        <v>-</v>
      </c>
      <c r="J570" s="49" t="str">
        <f>IF(H570="?","",IF(Paramètres!E$9="Mises fixes",IF(Paramètres!E$12="Normal",Paramètres!E$6*0.05,IF(Paramètres!E$12="Agressif",Paramètres!E$6*0.1,Paramètres!E$6*0.025)),IF(Paramètres!E$9="Mises proportionnelles",IF(Paramètres!E$12="Normal",O569*0.05,IF(Paramètres!E$12="Agressif",O569*0.1,O569*0.025)),IF(Paramètres!E$9="Mises avec indice de confiance (/10)",IF(Paramètres!E$12="Normal",I570/100*Paramètres!E$6,IF(Paramètres!E$12="Prudent",I570/200*Paramètres!E$6,I570/50*Paramètres!E$6)),IF(Paramètres!E$12="Normal",'Suivi des paris'!O569*0.05/('Suivi des paris'!H570-1),IF(Paramètres!E$12="Prudent",'Suivi des paris'!O569*0.025/('Suivi des paris'!H570-1),'Suivi des paris'!O569*0.1/('Suivi des paris'!H570-1)))))))</f>
        <v/>
      </c>
      <c r="K570" s="50"/>
      <c r="L570" s="51" t="str">
        <f t="shared" si="24"/>
        <v/>
      </c>
      <c r="M570" s="17"/>
      <c r="N570" s="52" t="str">
        <f t="shared" si="25"/>
        <v>-</v>
      </c>
      <c r="O570" s="53">
        <f t="shared" si="26"/>
        <v>23.290000000000003</v>
      </c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>
      <c r="A571" s="1"/>
      <c r="B571" s="42">
        <v>565</v>
      </c>
      <c r="C571" s="43"/>
      <c r="D571" s="44"/>
      <c r="E571" s="45"/>
      <c r="F571" s="46"/>
      <c r="G571" s="46"/>
      <c r="H571" s="47" t="s">
        <v>97</v>
      </c>
      <c r="I571" s="48" t="str">
        <f>IF(Paramètres!E$9="Mises avec indice de confiance (/10)","?","-")</f>
        <v>-</v>
      </c>
      <c r="J571" s="49" t="str">
        <f>IF(H571="?","",IF(Paramètres!E$9="Mises fixes",IF(Paramètres!E$12="Normal",Paramètres!E$6*0.05,IF(Paramètres!E$12="Agressif",Paramètres!E$6*0.1,Paramètres!E$6*0.025)),IF(Paramètres!E$9="Mises proportionnelles",IF(Paramètres!E$12="Normal",O570*0.05,IF(Paramètres!E$12="Agressif",O570*0.1,O570*0.025)),IF(Paramètres!E$9="Mises avec indice de confiance (/10)",IF(Paramètres!E$12="Normal",I571/100*Paramètres!E$6,IF(Paramètres!E$12="Prudent",I571/200*Paramètres!E$6,I571/50*Paramètres!E$6)),IF(Paramètres!E$12="Normal",'Suivi des paris'!O570*0.05/('Suivi des paris'!H571-1),IF(Paramètres!E$12="Prudent",'Suivi des paris'!O570*0.025/('Suivi des paris'!H571-1),'Suivi des paris'!O570*0.1/('Suivi des paris'!H571-1)))))))</f>
        <v/>
      </c>
      <c r="K571" s="50"/>
      <c r="L571" s="51" t="str">
        <f t="shared" si="24"/>
        <v/>
      </c>
      <c r="M571" s="17"/>
      <c r="N571" s="52" t="str">
        <f t="shared" si="25"/>
        <v>-</v>
      </c>
      <c r="O571" s="53">
        <f t="shared" si="26"/>
        <v>23.290000000000003</v>
      </c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>
      <c r="A572" s="1"/>
      <c r="B572" s="42">
        <v>566</v>
      </c>
      <c r="C572" s="43"/>
      <c r="D572" s="44"/>
      <c r="E572" s="45"/>
      <c r="F572" s="46"/>
      <c r="G572" s="46"/>
      <c r="H572" s="47" t="s">
        <v>97</v>
      </c>
      <c r="I572" s="48" t="str">
        <f>IF(Paramètres!E$9="Mises avec indice de confiance (/10)","?","-")</f>
        <v>-</v>
      </c>
      <c r="J572" s="49" t="str">
        <f>IF(H572="?","",IF(Paramètres!E$9="Mises fixes",IF(Paramètres!E$12="Normal",Paramètres!E$6*0.05,IF(Paramètres!E$12="Agressif",Paramètres!E$6*0.1,Paramètres!E$6*0.025)),IF(Paramètres!E$9="Mises proportionnelles",IF(Paramètres!E$12="Normal",O571*0.05,IF(Paramètres!E$12="Agressif",O571*0.1,O571*0.025)),IF(Paramètres!E$9="Mises avec indice de confiance (/10)",IF(Paramètres!E$12="Normal",I572/100*Paramètres!E$6,IF(Paramètres!E$12="Prudent",I572/200*Paramètres!E$6,I572/50*Paramètres!E$6)),IF(Paramètres!E$12="Normal",'Suivi des paris'!O571*0.05/('Suivi des paris'!H572-1),IF(Paramètres!E$12="Prudent",'Suivi des paris'!O571*0.025/('Suivi des paris'!H572-1),'Suivi des paris'!O571*0.1/('Suivi des paris'!H572-1)))))))</f>
        <v/>
      </c>
      <c r="K572" s="50"/>
      <c r="L572" s="51" t="str">
        <f t="shared" si="24"/>
        <v/>
      </c>
      <c r="M572" s="17"/>
      <c r="N572" s="52" t="str">
        <f t="shared" si="25"/>
        <v>-</v>
      </c>
      <c r="O572" s="53">
        <f t="shared" si="26"/>
        <v>23.290000000000003</v>
      </c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>
      <c r="A573" s="1"/>
      <c r="B573" s="42">
        <v>567</v>
      </c>
      <c r="C573" s="43"/>
      <c r="D573" s="44"/>
      <c r="E573" s="45"/>
      <c r="F573" s="46"/>
      <c r="G573" s="46"/>
      <c r="H573" s="47" t="s">
        <v>97</v>
      </c>
      <c r="I573" s="48" t="str">
        <f>IF(Paramètres!E$9="Mises avec indice de confiance (/10)","?","-")</f>
        <v>-</v>
      </c>
      <c r="J573" s="49" t="str">
        <f>IF(H573="?","",IF(Paramètres!E$9="Mises fixes",IF(Paramètres!E$12="Normal",Paramètres!E$6*0.05,IF(Paramètres!E$12="Agressif",Paramètres!E$6*0.1,Paramètres!E$6*0.025)),IF(Paramètres!E$9="Mises proportionnelles",IF(Paramètres!E$12="Normal",O572*0.05,IF(Paramètres!E$12="Agressif",O572*0.1,O572*0.025)),IF(Paramètres!E$9="Mises avec indice de confiance (/10)",IF(Paramètres!E$12="Normal",I573/100*Paramètres!E$6,IF(Paramètres!E$12="Prudent",I573/200*Paramètres!E$6,I573/50*Paramètres!E$6)),IF(Paramètres!E$12="Normal",'Suivi des paris'!O572*0.05/('Suivi des paris'!H573-1),IF(Paramètres!E$12="Prudent",'Suivi des paris'!O572*0.025/('Suivi des paris'!H573-1),'Suivi des paris'!O572*0.1/('Suivi des paris'!H573-1)))))))</f>
        <v/>
      </c>
      <c r="K573" s="50"/>
      <c r="L573" s="51" t="str">
        <f t="shared" si="24"/>
        <v/>
      </c>
      <c r="M573" s="17"/>
      <c r="N573" s="52" t="str">
        <f t="shared" si="25"/>
        <v>-</v>
      </c>
      <c r="O573" s="53">
        <f t="shared" si="26"/>
        <v>23.290000000000003</v>
      </c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>
      <c r="A574" s="1"/>
      <c r="B574" s="42">
        <v>568</v>
      </c>
      <c r="C574" s="43"/>
      <c r="D574" s="44"/>
      <c r="E574" s="45"/>
      <c r="F574" s="46"/>
      <c r="G574" s="46"/>
      <c r="H574" s="47" t="s">
        <v>97</v>
      </c>
      <c r="I574" s="48" t="str">
        <f>IF(Paramètres!E$9="Mises avec indice de confiance (/10)","?","-")</f>
        <v>-</v>
      </c>
      <c r="J574" s="49" t="str">
        <f>IF(H574="?","",IF(Paramètres!E$9="Mises fixes",IF(Paramètres!E$12="Normal",Paramètres!E$6*0.05,IF(Paramètres!E$12="Agressif",Paramètres!E$6*0.1,Paramètres!E$6*0.025)),IF(Paramètres!E$9="Mises proportionnelles",IF(Paramètres!E$12="Normal",O573*0.05,IF(Paramètres!E$12="Agressif",O573*0.1,O573*0.025)),IF(Paramètres!E$9="Mises avec indice de confiance (/10)",IF(Paramètres!E$12="Normal",I574/100*Paramètres!E$6,IF(Paramètres!E$12="Prudent",I574/200*Paramètres!E$6,I574/50*Paramètres!E$6)),IF(Paramètres!E$12="Normal",'Suivi des paris'!O573*0.05/('Suivi des paris'!H574-1),IF(Paramètres!E$12="Prudent",'Suivi des paris'!O573*0.025/('Suivi des paris'!H574-1),'Suivi des paris'!O573*0.1/('Suivi des paris'!H574-1)))))))</f>
        <v/>
      </c>
      <c r="K574" s="50"/>
      <c r="L574" s="51" t="str">
        <f t="shared" si="24"/>
        <v/>
      </c>
      <c r="M574" s="17"/>
      <c r="N574" s="52" t="str">
        <f t="shared" si="25"/>
        <v>-</v>
      </c>
      <c r="O574" s="53">
        <f t="shared" si="26"/>
        <v>23.290000000000003</v>
      </c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>
      <c r="A575" s="1"/>
      <c r="B575" s="42">
        <v>569</v>
      </c>
      <c r="C575" s="43"/>
      <c r="D575" s="44"/>
      <c r="E575" s="45"/>
      <c r="F575" s="46"/>
      <c r="G575" s="46"/>
      <c r="H575" s="47" t="s">
        <v>97</v>
      </c>
      <c r="I575" s="48" t="str">
        <f>IF(Paramètres!E$9="Mises avec indice de confiance (/10)","?","-")</f>
        <v>-</v>
      </c>
      <c r="J575" s="49" t="str">
        <f>IF(H575="?","",IF(Paramètres!E$9="Mises fixes",IF(Paramètres!E$12="Normal",Paramètres!E$6*0.05,IF(Paramètres!E$12="Agressif",Paramètres!E$6*0.1,Paramètres!E$6*0.025)),IF(Paramètres!E$9="Mises proportionnelles",IF(Paramètres!E$12="Normal",O574*0.05,IF(Paramètres!E$12="Agressif",O574*0.1,O574*0.025)),IF(Paramètres!E$9="Mises avec indice de confiance (/10)",IF(Paramètres!E$12="Normal",I575/100*Paramètres!E$6,IF(Paramètres!E$12="Prudent",I575/200*Paramètres!E$6,I575/50*Paramètres!E$6)),IF(Paramètres!E$12="Normal",'Suivi des paris'!O574*0.05/('Suivi des paris'!H575-1),IF(Paramètres!E$12="Prudent",'Suivi des paris'!O574*0.025/('Suivi des paris'!H575-1),'Suivi des paris'!O574*0.1/('Suivi des paris'!H575-1)))))))</f>
        <v/>
      </c>
      <c r="K575" s="50"/>
      <c r="L575" s="51" t="str">
        <f t="shared" si="24"/>
        <v/>
      </c>
      <c r="M575" s="17"/>
      <c r="N575" s="52" t="str">
        <f t="shared" si="25"/>
        <v>-</v>
      </c>
      <c r="O575" s="53">
        <f t="shared" si="26"/>
        <v>23.290000000000003</v>
      </c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>
      <c r="A576" s="1"/>
      <c r="B576" s="42">
        <v>570</v>
      </c>
      <c r="C576" s="43"/>
      <c r="D576" s="44"/>
      <c r="E576" s="45"/>
      <c r="F576" s="46"/>
      <c r="G576" s="46"/>
      <c r="H576" s="47" t="s">
        <v>97</v>
      </c>
      <c r="I576" s="48" t="str">
        <f>IF(Paramètres!E$9="Mises avec indice de confiance (/10)","?","-")</f>
        <v>-</v>
      </c>
      <c r="J576" s="49" t="str">
        <f>IF(H576="?","",IF(Paramètres!E$9="Mises fixes",IF(Paramètres!E$12="Normal",Paramètres!E$6*0.05,IF(Paramètres!E$12="Agressif",Paramètres!E$6*0.1,Paramètres!E$6*0.025)),IF(Paramètres!E$9="Mises proportionnelles",IF(Paramètres!E$12="Normal",O575*0.05,IF(Paramètres!E$12="Agressif",O575*0.1,O575*0.025)),IF(Paramètres!E$9="Mises avec indice de confiance (/10)",IF(Paramètres!E$12="Normal",I576/100*Paramètres!E$6,IF(Paramètres!E$12="Prudent",I576/200*Paramètres!E$6,I576/50*Paramètres!E$6)),IF(Paramètres!E$12="Normal",'Suivi des paris'!O575*0.05/('Suivi des paris'!H576-1),IF(Paramètres!E$12="Prudent",'Suivi des paris'!O575*0.025/('Suivi des paris'!H576-1),'Suivi des paris'!O575*0.1/('Suivi des paris'!H576-1)))))))</f>
        <v/>
      </c>
      <c r="K576" s="50"/>
      <c r="L576" s="51" t="str">
        <f t="shared" si="24"/>
        <v/>
      </c>
      <c r="M576" s="17"/>
      <c r="N576" s="52" t="str">
        <f t="shared" si="25"/>
        <v>-</v>
      </c>
      <c r="O576" s="53">
        <f t="shared" si="26"/>
        <v>23.290000000000003</v>
      </c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>
      <c r="A577" s="1"/>
      <c r="B577" s="42">
        <v>571</v>
      </c>
      <c r="C577" s="43"/>
      <c r="D577" s="44"/>
      <c r="E577" s="45"/>
      <c r="F577" s="46"/>
      <c r="G577" s="46"/>
      <c r="H577" s="47" t="s">
        <v>97</v>
      </c>
      <c r="I577" s="48" t="str">
        <f>IF(Paramètres!E$9="Mises avec indice de confiance (/10)","?","-")</f>
        <v>-</v>
      </c>
      <c r="J577" s="49" t="str">
        <f>IF(H577="?","",IF(Paramètres!E$9="Mises fixes",IF(Paramètres!E$12="Normal",Paramètres!E$6*0.05,IF(Paramètres!E$12="Agressif",Paramètres!E$6*0.1,Paramètres!E$6*0.025)),IF(Paramètres!E$9="Mises proportionnelles",IF(Paramètres!E$12="Normal",O576*0.05,IF(Paramètres!E$12="Agressif",O576*0.1,O576*0.025)),IF(Paramètres!E$9="Mises avec indice de confiance (/10)",IF(Paramètres!E$12="Normal",I577/100*Paramètres!E$6,IF(Paramètres!E$12="Prudent",I577/200*Paramètres!E$6,I577/50*Paramètres!E$6)),IF(Paramètres!E$12="Normal",'Suivi des paris'!O576*0.05/('Suivi des paris'!H577-1),IF(Paramètres!E$12="Prudent",'Suivi des paris'!O576*0.025/('Suivi des paris'!H577-1),'Suivi des paris'!O576*0.1/('Suivi des paris'!H577-1)))))))</f>
        <v/>
      </c>
      <c r="K577" s="50"/>
      <c r="L577" s="51" t="str">
        <f t="shared" si="24"/>
        <v/>
      </c>
      <c r="M577" s="17"/>
      <c r="N577" s="52" t="str">
        <f t="shared" si="25"/>
        <v>-</v>
      </c>
      <c r="O577" s="53">
        <f t="shared" si="26"/>
        <v>23.290000000000003</v>
      </c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>
      <c r="A578" s="1"/>
      <c r="B578" s="42">
        <v>572</v>
      </c>
      <c r="C578" s="43"/>
      <c r="D578" s="44"/>
      <c r="E578" s="45"/>
      <c r="F578" s="46"/>
      <c r="G578" s="46"/>
      <c r="H578" s="47" t="s">
        <v>97</v>
      </c>
      <c r="I578" s="48" t="str">
        <f>IF(Paramètres!E$9="Mises avec indice de confiance (/10)","?","-")</f>
        <v>-</v>
      </c>
      <c r="J578" s="49" t="str">
        <f>IF(H578="?","",IF(Paramètres!E$9="Mises fixes",IF(Paramètres!E$12="Normal",Paramètres!E$6*0.05,IF(Paramètres!E$12="Agressif",Paramètres!E$6*0.1,Paramètres!E$6*0.025)),IF(Paramètres!E$9="Mises proportionnelles",IF(Paramètres!E$12="Normal",O577*0.05,IF(Paramètres!E$12="Agressif",O577*0.1,O577*0.025)),IF(Paramètres!E$9="Mises avec indice de confiance (/10)",IF(Paramètres!E$12="Normal",I578/100*Paramètres!E$6,IF(Paramètres!E$12="Prudent",I578/200*Paramètres!E$6,I578/50*Paramètres!E$6)),IF(Paramètres!E$12="Normal",'Suivi des paris'!O577*0.05/('Suivi des paris'!H578-1),IF(Paramètres!E$12="Prudent",'Suivi des paris'!O577*0.025/('Suivi des paris'!H578-1),'Suivi des paris'!O577*0.1/('Suivi des paris'!H578-1)))))))</f>
        <v/>
      </c>
      <c r="K578" s="50"/>
      <c r="L578" s="51" t="str">
        <f t="shared" si="24"/>
        <v/>
      </c>
      <c r="M578" s="17"/>
      <c r="N578" s="52" t="str">
        <f t="shared" si="25"/>
        <v>-</v>
      </c>
      <c r="O578" s="53">
        <f t="shared" si="26"/>
        <v>23.290000000000003</v>
      </c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>
      <c r="A579" s="1"/>
      <c r="B579" s="42">
        <v>573</v>
      </c>
      <c r="C579" s="43"/>
      <c r="D579" s="44"/>
      <c r="E579" s="45"/>
      <c r="F579" s="46"/>
      <c r="G579" s="46"/>
      <c r="H579" s="47" t="s">
        <v>97</v>
      </c>
      <c r="I579" s="48" t="str">
        <f>IF(Paramètres!E$9="Mises avec indice de confiance (/10)","?","-")</f>
        <v>-</v>
      </c>
      <c r="J579" s="49" t="str">
        <f>IF(H579="?","",IF(Paramètres!E$9="Mises fixes",IF(Paramètres!E$12="Normal",Paramètres!E$6*0.05,IF(Paramètres!E$12="Agressif",Paramètres!E$6*0.1,Paramètres!E$6*0.025)),IF(Paramètres!E$9="Mises proportionnelles",IF(Paramètres!E$12="Normal",O578*0.05,IF(Paramètres!E$12="Agressif",O578*0.1,O578*0.025)),IF(Paramètres!E$9="Mises avec indice de confiance (/10)",IF(Paramètres!E$12="Normal",I579/100*Paramètres!E$6,IF(Paramètres!E$12="Prudent",I579/200*Paramètres!E$6,I579/50*Paramètres!E$6)),IF(Paramètres!E$12="Normal",'Suivi des paris'!O578*0.05/('Suivi des paris'!H579-1),IF(Paramètres!E$12="Prudent",'Suivi des paris'!O578*0.025/('Suivi des paris'!H579-1),'Suivi des paris'!O578*0.1/('Suivi des paris'!H579-1)))))))</f>
        <v/>
      </c>
      <c r="K579" s="50"/>
      <c r="L579" s="51" t="str">
        <f t="shared" si="24"/>
        <v/>
      </c>
      <c r="M579" s="17"/>
      <c r="N579" s="52" t="str">
        <f t="shared" si="25"/>
        <v>-</v>
      </c>
      <c r="O579" s="53">
        <f t="shared" si="26"/>
        <v>23.290000000000003</v>
      </c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>
      <c r="A580" s="1"/>
      <c r="B580" s="42">
        <v>574</v>
      </c>
      <c r="C580" s="43"/>
      <c r="D580" s="44"/>
      <c r="E580" s="45"/>
      <c r="F580" s="46"/>
      <c r="G580" s="46"/>
      <c r="H580" s="47" t="s">
        <v>97</v>
      </c>
      <c r="I580" s="48" t="str">
        <f>IF(Paramètres!E$9="Mises avec indice de confiance (/10)","?","-")</f>
        <v>-</v>
      </c>
      <c r="J580" s="49" t="str">
        <f>IF(H580="?","",IF(Paramètres!E$9="Mises fixes",IF(Paramètres!E$12="Normal",Paramètres!E$6*0.05,IF(Paramètres!E$12="Agressif",Paramètres!E$6*0.1,Paramètres!E$6*0.025)),IF(Paramètres!E$9="Mises proportionnelles",IF(Paramètres!E$12="Normal",O579*0.05,IF(Paramètres!E$12="Agressif",O579*0.1,O579*0.025)),IF(Paramètres!E$9="Mises avec indice de confiance (/10)",IF(Paramètres!E$12="Normal",I580/100*Paramètres!E$6,IF(Paramètres!E$12="Prudent",I580/200*Paramètres!E$6,I580/50*Paramètres!E$6)),IF(Paramètres!E$12="Normal",'Suivi des paris'!O579*0.05/('Suivi des paris'!H580-1),IF(Paramètres!E$12="Prudent",'Suivi des paris'!O579*0.025/('Suivi des paris'!H580-1),'Suivi des paris'!O579*0.1/('Suivi des paris'!H580-1)))))))</f>
        <v/>
      </c>
      <c r="K580" s="50"/>
      <c r="L580" s="51" t="str">
        <f t="shared" si="24"/>
        <v/>
      </c>
      <c r="M580" s="17"/>
      <c r="N580" s="52" t="str">
        <f t="shared" si="25"/>
        <v>-</v>
      </c>
      <c r="O580" s="53">
        <f t="shared" si="26"/>
        <v>23.290000000000003</v>
      </c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>
      <c r="A581" s="1"/>
      <c r="B581" s="42">
        <v>575</v>
      </c>
      <c r="C581" s="43"/>
      <c r="D581" s="44"/>
      <c r="E581" s="45"/>
      <c r="F581" s="46"/>
      <c r="G581" s="46"/>
      <c r="H581" s="47" t="s">
        <v>97</v>
      </c>
      <c r="I581" s="48" t="str">
        <f>IF(Paramètres!E$9="Mises avec indice de confiance (/10)","?","-")</f>
        <v>-</v>
      </c>
      <c r="J581" s="49" t="str">
        <f>IF(H581="?","",IF(Paramètres!E$9="Mises fixes",IF(Paramètres!E$12="Normal",Paramètres!E$6*0.05,IF(Paramètres!E$12="Agressif",Paramètres!E$6*0.1,Paramètres!E$6*0.025)),IF(Paramètres!E$9="Mises proportionnelles",IF(Paramètres!E$12="Normal",O580*0.05,IF(Paramètres!E$12="Agressif",O580*0.1,O580*0.025)),IF(Paramètres!E$9="Mises avec indice de confiance (/10)",IF(Paramètres!E$12="Normal",I581/100*Paramètres!E$6,IF(Paramètres!E$12="Prudent",I581/200*Paramètres!E$6,I581/50*Paramètres!E$6)),IF(Paramètres!E$12="Normal",'Suivi des paris'!O580*0.05/('Suivi des paris'!H581-1),IF(Paramètres!E$12="Prudent",'Suivi des paris'!O580*0.025/('Suivi des paris'!H581-1),'Suivi des paris'!O580*0.1/('Suivi des paris'!H581-1)))))))</f>
        <v/>
      </c>
      <c r="K581" s="50"/>
      <c r="L581" s="51" t="str">
        <f t="shared" si="24"/>
        <v/>
      </c>
      <c r="M581" s="17"/>
      <c r="N581" s="52" t="str">
        <f t="shared" si="25"/>
        <v>-</v>
      </c>
      <c r="O581" s="53">
        <f t="shared" si="26"/>
        <v>23.290000000000003</v>
      </c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>
      <c r="A582" s="1"/>
      <c r="B582" s="42">
        <v>576</v>
      </c>
      <c r="C582" s="43"/>
      <c r="D582" s="44"/>
      <c r="E582" s="45"/>
      <c r="F582" s="46"/>
      <c r="G582" s="46"/>
      <c r="H582" s="47" t="s">
        <v>97</v>
      </c>
      <c r="I582" s="48" t="str">
        <f>IF(Paramètres!E$9="Mises avec indice de confiance (/10)","?","-")</f>
        <v>-</v>
      </c>
      <c r="J582" s="49" t="str">
        <f>IF(H582="?","",IF(Paramètres!E$9="Mises fixes",IF(Paramètres!E$12="Normal",Paramètres!E$6*0.05,IF(Paramètres!E$12="Agressif",Paramètres!E$6*0.1,Paramètres!E$6*0.025)),IF(Paramètres!E$9="Mises proportionnelles",IF(Paramètres!E$12="Normal",O581*0.05,IF(Paramètres!E$12="Agressif",O581*0.1,O581*0.025)),IF(Paramètres!E$9="Mises avec indice de confiance (/10)",IF(Paramètres!E$12="Normal",I582/100*Paramètres!E$6,IF(Paramètres!E$12="Prudent",I582/200*Paramètres!E$6,I582/50*Paramètres!E$6)),IF(Paramètres!E$12="Normal",'Suivi des paris'!O581*0.05/('Suivi des paris'!H582-1),IF(Paramètres!E$12="Prudent",'Suivi des paris'!O581*0.025/('Suivi des paris'!H582-1),'Suivi des paris'!O581*0.1/('Suivi des paris'!H582-1)))))))</f>
        <v/>
      </c>
      <c r="K582" s="50"/>
      <c r="L582" s="51" t="str">
        <f t="shared" si="24"/>
        <v/>
      </c>
      <c r="M582" s="17"/>
      <c r="N582" s="52" t="str">
        <f t="shared" si="25"/>
        <v>-</v>
      </c>
      <c r="O582" s="53">
        <f t="shared" si="26"/>
        <v>23.290000000000003</v>
      </c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>
      <c r="A583" s="1"/>
      <c r="B583" s="42">
        <v>577</v>
      </c>
      <c r="C583" s="43"/>
      <c r="D583" s="44"/>
      <c r="E583" s="45"/>
      <c r="F583" s="46"/>
      <c r="G583" s="46"/>
      <c r="H583" s="47" t="s">
        <v>97</v>
      </c>
      <c r="I583" s="48" t="str">
        <f>IF(Paramètres!E$9="Mises avec indice de confiance (/10)","?","-")</f>
        <v>-</v>
      </c>
      <c r="J583" s="49" t="str">
        <f>IF(H583="?","",IF(Paramètres!E$9="Mises fixes",IF(Paramètres!E$12="Normal",Paramètres!E$6*0.05,IF(Paramètres!E$12="Agressif",Paramètres!E$6*0.1,Paramètres!E$6*0.025)),IF(Paramètres!E$9="Mises proportionnelles",IF(Paramètres!E$12="Normal",O582*0.05,IF(Paramètres!E$12="Agressif",O582*0.1,O582*0.025)),IF(Paramètres!E$9="Mises avec indice de confiance (/10)",IF(Paramètres!E$12="Normal",I583/100*Paramètres!E$6,IF(Paramètres!E$12="Prudent",I583/200*Paramètres!E$6,I583/50*Paramètres!E$6)),IF(Paramètres!E$12="Normal",'Suivi des paris'!O582*0.05/('Suivi des paris'!H583-1),IF(Paramètres!E$12="Prudent",'Suivi des paris'!O582*0.025/('Suivi des paris'!H583-1),'Suivi des paris'!O582*0.1/('Suivi des paris'!H583-1)))))))</f>
        <v/>
      </c>
      <c r="K583" s="50"/>
      <c r="L583" s="51" t="str">
        <f t="shared" ref="L583:L646" si="27">IF(K583&gt;0,IF(M583="",K583,""),"")</f>
        <v/>
      </c>
      <c r="M583" s="17"/>
      <c r="N583" s="52" t="str">
        <f t="shared" ref="N583:N646" si="28">IF(H583="?","-",IF(M583="Gagné",K583*H583-K583,IF(M583="Perdu",-K583,0)))</f>
        <v>-</v>
      </c>
      <c r="O583" s="53">
        <f t="shared" ref="O583:O646" si="29">IF(N583="-",O582,O582+N583)</f>
        <v>23.290000000000003</v>
      </c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>
      <c r="A584" s="1"/>
      <c r="B584" s="42">
        <v>578</v>
      </c>
      <c r="C584" s="43"/>
      <c r="D584" s="44"/>
      <c r="E584" s="45"/>
      <c r="F584" s="46"/>
      <c r="G584" s="46"/>
      <c r="H584" s="47" t="s">
        <v>97</v>
      </c>
      <c r="I584" s="48" t="str">
        <f>IF(Paramètres!E$9="Mises avec indice de confiance (/10)","?","-")</f>
        <v>-</v>
      </c>
      <c r="J584" s="49" t="str">
        <f>IF(H584="?","",IF(Paramètres!E$9="Mises fixes",IF(Paramètres!E$12="Normal",Paramètres!E$6*0.05,IF(Paramètres!E$12="Agressif",Paramètres!E$6*0.1,Paramètres!E$6*0.025)),IF(Paramètres!E$9="Mises proportionnelles",IF(Paramètres!E$12="Normal",O583*0.05,IF(Paramètres!E$12="Agressif",O583*0.1,O583*0.025)),IF(Paramètres!E$9="Mises avec indice de confiance (/10)",IF(Paramètres!E$12="Normal",I584/100*Paramètres!E$6,IF(Paramètres!E$12="Prudent",I584/200*Paramètres!E$6,I584/50*Paramètres!E$6)),IF(Paramètres!E$12="Normal",'Suivi des paris'!O583*0.05/('Suivi des paris'!H584-1),IF(Paramètres!E$12="Prudent",'Suivi des paris'!O583*0.025/('Suivi des paris'!H584-1),'Suivi des paris'!O583*0.1/('Suivi des paris'!H584-1)))))))</f>
        <v/>
      </c>
      <c r="K584" s="50"/>
      <c r="L584" s="51" t="str">
        <f t="shared" si="27"/>
        <v/>
      </c>
      <c r="M584" s="17"/>
      <c r="N584" s="52" t="str">
        <f t="shared" si="28"/>
        <v>-</v>
      </c>
      <c r="O584" s="53">
        <f t="shared" si="29"/>
        <v>23.290000000000003</v>
      </c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>
      <c r="A585" s="1"/>
      <c r="B585" s="42">
        <v>579</v>
      </c>
      <c r="C585" s="43"/>
      <c r="D585" s="44"/>
      <c r="E585" s="45"/>
      <c r="F585" s="46"/>
      <c r="G585" s="46"/>
      <c r="H585" s="47" t="s">
        <v>97</v>
      </c>
      <c r="I585" s="48" t="str">
        <f>IF(Paramètres!E$9="Mises avec indice de confiance (/10)","?","-")</f>
        <v>-</v>
      </c>
      <c r="J585" s="49" t="str">
        <f>IF(H585="?","",IF(Paramètres!E$9="Mises fixes",IF(Paramètres!E$12="Normal",Paramètres!E$6*0.05,IF(Paramètres!E$12="Agressif",Paramètres!E$6*0.1,Paramètres!E$6*0.025)),IF(Paramètres!E$9="Mises proportionnelles",IF(Paramètres!E$12="Normal",O584*0.05,IF(Paramètres!E$12="Agressif",O584*0.1,O584*0.025)),IF(Paramètres!E$9="Mises avec indice de confiance (/10)",IF(Paramètres!E$12="Normal",I585/100*Paramètres!E$6,IF(Paramètres!E$12="Prudent",I585/200*Paramètres!E$6,I585/50*Paramètres!E$6)),IF(Paramètres!E$12="Normal",'Suivi des paris'!O584*0.05/('Suivi des paris'!H585-1),IF(Paramètres!E$12="Prudent",'Suivi des paris'!O584*0.025/('Suivi des paris'!H585-1),'Suivi des paris'!O584*0.1/('Suivi des paris'!H585-1)))))))</f>
        <v/>
      </c>
      <c r="K585" s="50"/>
      <c r="L585" s="51" t="str">
        <f t="shared" si="27"/>
        <v/>
      </c>
      <c r="M585" s="17"/>
      <c r="N585" s="52" t="str">
        <f t="shared" si="28"/>
        <v>-</v>
      </c>
      <c r="O585" s="53">
        <f t="shared" si="29"/>
        <v>23.290000000000003</v>
      </c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>
      <c r="A586" s="1"/>
      <c r="B586" s="42">
        <v>580</v>
      </c>
      <c r="C586" s="43"/>
      <c r="D586" s="44"/>
      <c r="E586" s="45"/>
      <c r="F586" s="46"/>
      <c r="G586" s="46"/>
      <c r="H586" s="47" t="s">
        <v>97</v>
      </c>
      <c r="I586" s="48" t="str">
        <f>IF(Paramètres!E$9="Mises avec indice de confiance (/10)","?","-")</f>
        <v>-</v>
      </c>
      <c r="J586" s="49" t="str">
        <f>IF(H586="?","",IF(Paramètres!E$9="Mises fixes",IF(Paramètres!E$12="Normal",Paramètres!E$6*0.05,IF(Paramètres!E$12="Agressif",Paramètres!E$6*0.1,Paramètres!E$6*0.025)),IF(Paramètres!E$9="Mises proportionnelles",IF(Paramètres!E$12="Normal",O585*0.05,IF(Paramètres!E$12="Agressif",O585*0.1,O585*0.025)),IF(Paramètres!E$9="Mises avec indice de confiance (/10)",IF(Paramètres!E$12="Normal",I586/100*Paramètres!E$6,IF(Paramètres!E$12="Prudent",I586/200*Paramètres!E$6,I586/50*Paramètres!E$6)),IF(Paramètres!E$12="Normal",'Suivi des paris'!O585*0.05/('Suivi des paris'!H586-1),IF(Paramètres!E$12="Prudent",'Suivi des paris'!O585*0.025/('Suivi des paris'!H586-1),'Suivi des paris'!O585*0.1/('Suivi des paris'!H586-1)))))))</f>
        <v/>
      </c>
      <c r="K586" s="50"/>
      <c r="L586" s="51" t="str">
        <f t="shared" si="27"/>
        <v/>
      </c>
      <c r="M586" s="17"/>
      <c r="N586" s="52" t="str">
        <f t="shared" si="28"/>
        <v>-</v>
      </c>
      <c r="O586" s="53">
        <f t="shared" si="29"/>
        <v>23.290000000000003</v>
      </c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>
      <c r="A587" s="1"/>
      <c r="B587" s="42">
        <v>581</v>
      </c>
      <c r="C587" s="43"/>
      <c r="D587" s="44"/>
      <c r="E587" s="45"/>
      <c r="F587" s="46"/>
      <c r="G587" s="46"/>
      <c r="H587" s="47" t="s">
        <v>97</v>
      </c>
      <c r="I587" s="48" t="str">
        <f>IF(Paramètres!E$9="Mises avec indice de confiance (/10)","?","-")</f>
        <v>-</v>
      </c>
      <c r="J587" s="49" t="str">
        <f>IF(H587="?","",IF(Paramètres!E$9="Mises fixes",IF(Paramètres!E$12="Normal",Paramètres!E$6*0.05,IF(Paramètres!E$12="Agressif",Paramètres!E$6*0.1,Paramètres!E$6*0.025)),IF(Paramètres!E$9="Mises proportionnelles",IF(Paramètres!E$12="Normal",O586*0.05,IF(Paramètres!E$12="Agressif",O586*0.1,O586*0.025)),IF(Paramètres!E$9="Mises avec indice de confiance (/10)",IF(Paramètres!E$12="Normal",I587/100*Paramètres!E$6,IF(Paramètres!E$12="Prudent",I587/200*Paramètres!E$6,I587/50*Paramètres!E$6)),IF(Paramètres!E$12="Normal",'Suivi des paris'!O586*0.05/('Suivi des paris'!H587-1),IF(Paramètres!E$12="Prudent",'Suivi des paris'!O586*0.025/('Suivi des paris'!H587-1),'Suivi des paris'!O586*0.1/('Suivi des paris'!H587-1)))))))</f>
        <v/>
      </c>
      <c r="K587" s="50"/>
      <c r="L587" s="51" t="str">
        <f t="shared" si="27"/>
        <v/>
      </c>
      <c r="M587" s="17"/>
      <c r="N587" s="52" t="str">
        <f t="shared" si="28"/>
        <v>-</v>
      </c>
      <c r="O587" s="53">
        <f t="shared" si="29"/>
        <v>23.290000000000003</v>
      </c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>
      <c r="A588" s="1"/>
      <c r="B588" s="42">
        <v>582</v>
      </c>
      <c r="C588" s="43"/>
      <c r="D588" s="44"/>
      <c r="E588" s="45"/>
      <c r="F588" s="46"/>
      <c r="G588" s="46"/>
      <c r="H588" s="47" t="s">
        <v>97</v>
      </c>
      <c r="I588" s="48" t="str">
        <f>IF(Paramètres!E$9="Mises avec indice de confiance (/10)","?","-")</f>
        <v>-</v>
      </c>
      <c r="J588" s="49" t="str">
        <f>IF(H588="?","",IF(Paramètres!E$9="Mises fixes",IF(Paramètres!E$12="Normal",Paramètres!E$6*0.05,IF(Paramètres!E$12="Agressif",Paramètres!E$6*0.1,Paramètres!E$6*0.025)),IF(Paramètres!E$9="Mises proportionnelles",IF(Paramètres!E$12="Normal",O587*0.05,IF(Paramètres!E$12="Agressif",O587*0.1,O587*0.025)),IF(Paramètres!E$9="Mises avec indice de confiance (/10)",IF(Paramètres!E$12="Normal",I588/100*Paramètres!E$6,IF(Paramètres!E$12="Prudent",I588/200*Paramètres!E$6,I588/50*Paramètres!E$6)),IF(Paramètres!E$12="Normal",'Suivi des paris'!O587*0.05/('Suivi des paris'!H588-1),IF(Paramètres!E$12="Prudent",'Suivi des paris'!O587*0.025/('Suivi des paris'!H588-1),'Suivi des paris'!O587*0.1/('Suivi des paris'!H588-1)))))))</f>
        <v/>
      </c>
      <c r="K588" s="50"/>
      <c r="L588" s="51" t="str">
        <f t="shared" si="27"/>
        <v/>
      </c>
      <c r="M588" s="17"/>
      <c r="N588" s="52" t="str">
        <f t="shared" si="28"/>
        <v>-</v>
      </c>
      <c r="O588" s="53">
        <f t="shared" si="29"/>
        <v>23.290000000000003</v>
      </c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>
      <c r="A589" s="1"/>
      <c r="B589" s="42">
        <v>583</v>
      </c>
      <c r="C589" s="43"/>
      <c r="D589" s="44"/>
      <c r="E589" s="45"/>
      <c r="F589" s="46"/>
      <c r="G589" s="46"/>
      <c r="H589" s="47" t="s">
        <v>97</v>
      </c>
      <c r="I589" s="48" t="str">
        <f>IF(Paramètres!E$9="Mises avec indice de confiance (/10)","?","-")</f>
        <v>-</v>
      </c>
      <c r="J589" s="49" t="str">
        <f>IF(H589="?","",IF(Paramètres!E$9="Mises fixes",IF(Paramètres!E$12="Normal",Paramètres!E$6*0.05,IF(Paramètres!E$12="Agressif",Paramètres!E$6*0.1,Paramètres!E$6*0.025)),IF(Paramètres!E$9="Mises proportionnelles",IF(Paramètres!E$12="Normal",O588*0.05,IF(Paramètres!E$12="Agressif",O588*0.1,O588*0.025)),IF(Paramètres!E$9="Mises avec indice de confiance (/10)",IF(Paramètres!E$12="Normal",I589/100*Paramètres!E$6,IF(Paramètres!E$12="Prudent",I589/200*Paramètres!E$6,I589/50*Paramètres!E$6)),IF(Paramètres!E$12="Normal",'Suivi des paris'!O588*0.05/('Suivi des paris'!H589-1),IF(Paramètres!E$12="Prudent",'Suivi des paris'!O588*0.025/('Suivi des paris'!H589-1),'Suivi des paris'!O588*0.1/('Suivi des paris'!H589-1)))))))</f>
        <v/>
      </c>
      <c r="K589" s="50"/>
      <c r="L589" s="51" t="str">
        <f t="shared" si="27"/>
        <v/>
      </c>
      <c r="M589" s="17"/>
      <c r="N589" s="52" t="str">
        <f t="shared" si="28"/>
        <v>-</v>
      </c>
      <c r="O589" s="53">
        <f t="shared" si="29"/>
        <v>23.290000000000003</v>
      </c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>
      <c r="A590" s="1"/>
      <c r="B590" s="42">
        <v>584</v>
      </c>
      <c r="C590" s="43"/>
      <c r="D590" s="44"/>
      <c r="E590" s="45"/>
      <c r="F590" s="46"/>
      <c r="G590" s="46"/>
      <c r="H590" s="47" t="s">
        <v>97</v>
      </c>
      <c r="I590" s="48" t="str">
        <f>IF(Paramètres!E$9="Mises avec indice de confiance (/10)","?","-")</f>
        <v>-</v>
      </c>
      <c r="J590" s="49" t="str">
        <f>IF(H590="?","",IF(Paramètres!E$9="Mises fixes",IF(Paramètres!E$12="Normal",Paramètres!E$6*0.05,IF(Paramètres!E$12="Agressif",Paramètres!E$6*0.1,Paramètres!E$6*0.025)),IF(Paramètres!E$9="Mises proportionnelles",IF(Paramètres!E$12="Normal",O589*0.05,IF(Paramètres!E$12="Agressif",O589*0.1,O589*0.025)),IF(Paramètres!E$9="Mises avec indice de confiance (/10)",IF(Paramètres!E$12="Normal",I590/100*Paramètres!E$6,IF(Paramètres!E$12="Prudent",I590/200*Paramètres!E$6,I590/50*Paramètres!E$6)),IF(Paramètres!E$12="Normal",'Suivi des paris'!O589*0.05/('Suivi des paris'!H590-1),IF(Paramètres!E$12="Prudent",'Suivi des paris'!O589*0.025/('Suivi des paris'!H590-1),'Suivi des paris'!O589*0.1/('Suivi des paris'!H590-1)))))))</f>
        <v/>
      </c>
      <c r="K590" s="50"/>
      <c r="L590" s="51" t="str">
        <f t="shared" si="27"/>
        <v/>
      </c>
      <c r="M590" s="17"/>
      <c r="N590" s="52" t="str">
        <f t="shared" si="28"/>
        <v>-</v>
      </c>
      <c r="O590" s="53">
        <f t="shared" si="29"/>
        <v>23.290000000000003</v>
      </c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>
      <c r="A591" s="1"/>
      <c r="B591" s="42">
        <v>585</v>
      </c>
      <c r="C591" s="43"/>
      <c r="D591" s="44"/>
      <c r="E591" s="45"/>
      <c r="F591" s="46"/>
      <c r="G591" s="46"/>
      <c r="H591" s="47" t="s">
        <v>97</v>
      </c>
      <c r="I591" s="48" t="str">
        <f>IF(Paramètres!E$9="Mises avec indice de confiance (/10)","?","-")</f>
        <v>-</v>
      </c>
      <c r="J591" s="49" t="str">
        <f>IF(H591="?","",IF(Paramètres!E$9="Mises fixes",IF(Paramètres!E$12="Normal",Paramètres!E$6*0.05,IF(Paramètres!E$12="Agressif",Paramètres!E$6*0.1,Paramètres!E$6*0.025)),IF(Paramètres!E$9="Mises proportionnelles",IF(Paramètres!E$12="Normal",O590*0.05,IF(Paramètres!E$12="Agressif",O590*0.1,O590*0.025)),IF(Paramètres!E$9="Mises avec indice de confiance (/10)",IF(Paramètres!E$12="Normal",I591/100*Paramètres!E$6,IF(Paramètres!E$12="Prudent",I591/200*Paramètres!E$6,I591/50*Paramètres!E$6)),IF(Paramètres!E$12="Normal",'Suivi des paris'!O590*0.05/('Suivi des paris'!H591-1),IF(Paramètres!E$12="Prudent",'Suivi des paris'!O590*0.025/('Suivi des paris'!H591-1),'Suivi des paris'!O590*0.1/('Suivi des paris'!H591-1)))))))</f>
        <v/>
      </c>
      <c r="K591" s="50"/>
      <c r="L591" s="51" t="str">
        <f t="shared" si="27"/>
        <v/>
      </c>
      <c r="M591" s="17"/>
      <c r="N591" s="52" t="str">
        <f t="shared" si="28"/>
        <v>-</v>
      </c>
      <c r="O591" s="53">
        <f t="shared" si="29"/>
        <v>23.290000000000003</v>
      </c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>
      <c r="A592" s="1"/>
      <c r="B592" s="42">
        <v>586</v>
      </c>
      <c r="C592" s="43"/>
      <c r="D592" s="44"/>
      <c r="E592" s="45"/>
      <c r="F592" s="46"/>
      <c r="G592" s="46"/>
      <c r="H592" s="47" t="s">
        <v>97</v>
      </c>
      <c r="I592" s="48" t="str">
        <f>IF(Paramètres!E$9="Mises avec indice de confiance (/10)","?","-")</f>
        <v>-</v>
      </c>
      <c r="J592" s="49" t="str">
        <f>IF(H592="?","",IF(Paramètres!E$9="Mises fixes",IF(Paramètres!E$12="Normal",Paramètres!E$6*0.05,IF(Paramètres!E$12="Agressif",Paramètres!E$6*0.1,Paramètres!E$6*0.025)),IF(Paramètres!E$9="Mises proportionnelles",IF(Paramètres!E$12="Normal",O591*0.05,IF(Paramètres!E$12="Agressif",O591*0.1,O591*0.025)),IF(Paramètres!E$9="Mises avec indice de confiance (/10)",IF(Paramètres!E$12="Normal",I592/100*Paramètres!E$6,IF(Paramètres!E$12="Prudent",I592/200*Paramètres!E$6,I592/50*Paramètres!E$6)),IF(Paramètres!E$12="Normal",'Suivi des paris'!O591*0.05/('Suivi des paris'!H592-1),IF(Paramètres!E$12="Prudent",'Suivi des paris'!O591*0.025/('Suivi des paris'!H592-1),'Suivi des paris'!O591*0.1/('Suivi des paris'!H592-1)))))))</f>
        <v/>
      </c>
      <c r="K592" s="50"/>
      <c r="L592" s="51" t="str">
        <f t="shared" si="27"/>
        <v/>
      </c>
      <c r="M592" s="17"/>
      <c r="N592" s="52" t="str">
        <f t="shared" si="28"/>
        <v>-</v>
      </c>
      <c r="O592" s="53">
        <f t="shared" si="29"/>
        <v>23.290000000000003</v>
      </c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>
      <c r="A593" s="1"/>
      <c r="B593" s="42">
        <v>587</v>
      </c>
      <c r="C593" s="43"/>
      <c r="D593" s="44"/>
      <c r="E593" s="45"/>
      <c r="F593" s="46"/>
      <c r="G593" s="46"/>
      <c r="H593" s="47" t="s">
        <v>97</v>
      </c>
      <c r="I593" s="48" t="str">
        <f>IF(Paramètres!E$9="Mises avec indice de confiance (/10)","?","-")</f>
        <v>-</v>
      </c>
      <c r="J593" s="49" t="str">
        <f>IF(H593="?","",IF(Paramètres!E$9="Mises fixes",IF(Paramètres!E$12="Normal",Paramètres!E$6*0.05,IF(Paramètres!E$12="Agressif",Paramètres!E$6*0.1,Paramètres!E$6*0.025)),IF(Paramètres!E$9="Mises proportionnelles",IF(Paramètres!E$12="Normal",O592*0.05,IF(Paramètres!E$12="Agressif",O592*0.1,O592*0.025)),IF(Paramètres!E$9="Mises avec indice de confiance (/10)",IF(Paramètres!E$12="Normal",I593/100*Paramètres!E$6,IF(Paramètres!E$12="Prudent",I593/200*Paramètres!E$6,I593/50*Paramètres!E$6)),IF(Paramètres!E$12="Normal",'Suivi des paris'!O592*0.05/('Suivi des paris'!H593-1),IF(Paramètres!E$12="Prudent",'Suivi des paris'!O592*0.025/('Suivi des paris'!H593-1),'Suivi des paris'!O592*0.1/('Suivi des paris'!H593-1)))))))</f>
        <v/>
      </c>
      <c r="K593" s="50"/>
      <c r="L593" s="51" t="str">
        <f t="shared" si="27"/>
        <v/>
      </c>
      <c r="M593" s="17"/>
      <c r="N593" s="52" t="str">
        <f t="shared" si="28"/>
        <v>-</v>
      </c>
      <c r="O593" s="53">
        <f t="shared" si="29"/>
        <v>23.290000000000003</v>
      </c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>
      <c r="A594" s="1"/>
      <c r="B594" s="42">
        <v>588</v>
      </c>
      <c r="C594" s="43"/>
      <c r="D594" s="44"/>
      <c r="E594" s="45"/>
      <c r="F594" s="46"/>
      <c r="G594" s="46"/>
      <c r="H594" s="47" t="s">
        <v>97</v>
      </c>
      <c r="I594" s="48" t="str">
        <f>IF(Paramètres!E$9="Mises avec indice de confiance (/10)","?","-")</f>
        <v>-</v>
      </c>
      <c r="J594" s="49" t="str">
        <f>IF(H594="?","",IF(Paramètres!E$9="Mises fixes",IF(Paramètres!E$12="Normal",Paramètres!E$6*0.05,IF(Paramètres!E$12="Agressif",Paramètres!E$6*0.1,Paramètres!E$6*0.025)),IF(Paramètres!E$9="Mises proportionnelles",IF(Paramètres!E$12="Normal",O593*0.05,IF(Paramètres!E$12="Agressif",O593*0.1,O593*0.025)),IF(Paramètres!E$9="Mises avec indice de confiance (/10)",IF(Paramètres!E$12="Normal",I594/100*Paramètres!E$6,IF(Paramètres!E$12="Prudent",I594/200*Paramètres!E$6,I594/50*Paramètres!E$6)),IF(Paramètres!E$12="Normal",'Suivi des paris'!O593*0.05/('Suivi des paris'!H594-1),IF(Paramètres!E$12="Prudent",'Suivi des paris'!O593*0.025/('Suivi des paris'!H594-1),'Suivi des paris'!O593*0.1/('Suivi des paris'!H594-1)))))))</f>
        <v/>
      </c>
      <c r="K594" s="50"/>
      <c r="L594" s="51" t="str">
        <f t="shared" si="27"/>
        <v/>
      </c>
      <c r="M594" s="17"/>
      <c r="N594" s="52" t="str">
        <f t="shared" si="28"/>
        <v>-</v>
      </c>
      <c r="O594" s="53">
        <f t="shared" si="29"/>
        <v>23.290000000000003</v>
      </c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>
      <c r="A595" s="1"/>
      <c r="B595" s="42">
        <v>589</v>
      </c>
      <c r="C595" s="43"/>
      <c r="D595" s="44"/>
      <c r="E595" s="45"/>
      <c r="F595" s="46"/>
      <c r="G595" s="46"/>
      <c r="H595" s="47" t="s">
        <v>97</v>
      </c>
      <c r="I595" s="48" t="str">
        <f>IF(Paramètres!E$9="Mises avec indice de confiance (/10)","?","-")</f>
        <v>-</v>
      </c>
      <c r="J595" s="49" t="str">
        <f>IF(H595="?","",IF(Paramètres!E$9="Mises fixes",IF(Paramètres!E$12="Normal",Paramètres!E$6*0.05,IF(Paramètres!E$12="Agressif",Paramètres!E$6*0.1,Paramètres!E$6*0.025)),IF(Paramètres!E$9="Mises proportionnelles",IF(Paramètres!E$12="Normal",O594*0.05,IF(Paramètres!E$12="Agressif",O594*0.1,O594*0.025)),IF(Paramètres!E$9="Mises avec indice de confiance (/10)",IF(Paramètres!E$12="Normal",I595/100*Paramètres!E$6,IF(Paramètres!E$12="Prudent",I595/200*Paramètres!E$6,I595/50*Paramètres!E$6)),IF(Paramètres!E$12="Normal",'Suivi des paris'!O594*0.05/('Suivi des paris'!H595-1),IF(Paramètres!E$12="Prudent",'Suivi des paris'!O594*0.025/('Suivi des paris'!H595-1),'Suivi des paris'!O594*0.1/('Suivi des paris'!H595-1)))))))</f>
        <v/>
      </c>
      <c r="K595" s="50"/>
      <c r="L595" s="51" t="str">
        <f t="shared" si="27"/>
        <v/>
      </c>
      <c r="M595" s="17"/>
      <c r="N595" s="52" t="str">
        <f t="shared" si="28"/>
        <v>-</v>
      </c>
      <c r="O595" s="53">
        <f t="shared" si="29"/>
        <v>23.290000000000003</v>
      </c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>
      <c r="A596" s="1"/>
      <c r="B596" s="42">
        <v>590</v>
      </c>
      <c r="C596" s="43"/>
      <c r="D596" s="44"/>
      <c r="E596" s="45"/>
      <c r="F596" s="46"/>
      <c r="G596" s="46"/>
      <c r="H596" s="47" t="s">
        <v>97</v>
      </c>
      <c r="I596" s="48" t="str">
        <f>IF(Paramètres!E$9="Mises avec indice de confiance (/10)","?","-")</f>
        <v>-</v>
      </c>
      <c r="J596" s="49" t="str">
        <f>IF(H596="?","",IF(Paramètres!E$9="Mises fixes",IF(Paramètres!E$12="Normal",Paramètres!E$6*0.05,IF(Paramètres!E$12="Agressif",Paramètres!E$6*0.1,Paramètres!E$6*0.025)),IF(Paramètres!E$9="Mises proportionnelles",IF(Paramètres!E$12="Normal",O595*0.05,IF(Paramètres!E$12="Agressif",O595*0.1,O595*0.025)),IF(Paramètres!E$9="Mises avec indice de confiance (/10)",IF(Paramètres!E$12="Normal",I596/100*Paramètres!E$6,IF(Paramètres!E$12="Prudent",I596/200*Paramètres!E$6,I596/50*Paramètres!E$6)),IF(Paramètres!E$12="Normal",'Suivi des paris'!O595*0.05/('Suivi des paris'!H596-1),IF(Paramètres!E$12="Prudent",'Suivi des paris'!O595*0.025/('Suivi des paris'!H596-1),'Suivi des paris'!O595*0.1/('Suivi des paris'!H596-1)))))))</f>
        <v/>
      </c>
      <c r="K596" s="50"/>
      <c r="L596" s="51" t="str">
        <f t="shared" si="27"/>
        <v/>
      </c>
      <c r="M596" s="17"/>
      <c r="N596" s="52" t="str">
        <f t="shared" si="28"/>
        <v>-</v>
      </c>
      <c r="O596" s="53">
        <f t="shared" si="29"/>
        <v>23.290000000000003</v>
      </c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>
      <c r="A597" s="1"/>
      <c r="B597" s="42">
        <v>591</v>
      </c>
      <c r="C597" s="43"/>
      <c r="D597" s="44"/>
      <c r="E597" s="45"/>
      <c r="F597" s="46"/>
      <c r="G597" s="46"/>
      <c r="H597" s="47" t="s">
        <v>97</v>
      </c>
      <c r="I597" s="48" t="str">
        <f>IF(Paramètres!E$9="Mises avec indice de confiance (/10)","?","-")</f>
        <v>-</v>
      </c>
      <c r="J597" s="49" t="str">
        <f>IF(H597="?","",IF(Paramètres!E$9="Mises fixes",IF(Paramètres!E$12="Normal",Paramètres!E$6*0.05,IF(Paramètres!E$12="Agressif",Paramètres!E$6*0.1,Paramètres!E$6*0.025)),IF(Paramètres!E$9="Mises proportionnelles",IF(Paramètres!E$12="Normal",O596*0.05,IF(Paramètres!E$12="Agressif",O596*0.1,O596*0.025)),IF(Paramètres!E$9="Mises avec indice de confiance (/10)",IF(Paramètres!E$12="Normal",I597/100*Paramètres!E$6,IF(Paramètres!E$12="Prudent",I597/200*Paramètres!E$6,I597/50*Paramètres!E$6)),IF(Paramètres!E$12="Normal",'Suivi des paris'!O596*0.05/('Suivi des paris'!H597-1),IF(Paramètres!E$12="Prudent",'Suivi des paris'!O596*0.025/('Suivi des paris'!H597-1),'Suivi des paris'!O596*0.1/('Suivi des paris'!H597-1)))))))</f>
        <v/>
      </c>
      <c r="K597" s="50"/>
      <c r="L597" s="51" t="str">
        <f t="shared" si="27"/>
        <v/>
      </c>
      <c r="M597" s="17"/>
      <c r="N597" s="52" t="str">
        <f t="shared" si="28"/>
        <v>-</v>
      </c>
      <c r="O597" s="53">
        <f t="shared" si="29"/>
        <v>23.290000000000003</v>
      </c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>
      <c r="A598" s="1"/>
      <c r="B598" s="42">
        <v>592</v>
      </c>
      <c r="C598" s="43"/>
      <c r="D598" s="44"/>
      <c r="E598" s="45"/>
      <c r="F598" s="46"/>
      <c r="G598" s="46"/>
      <c r="H598" s="47" t="s">
        <v>97</v>
      </c>
      <c r="I598" s="48" t="str">
        <f>IF(Paramètres!E$9="Mises avec indice de confiance (/10)","?","-")</f>
        <v>-</v>
      </c>
      <c r="J598" s="49" t="str">
        <f>IF(H598="?","",IF(Paramètres!E$9="Mises fixes",IF(Paramètres!E$12="Normal",Paramètres!E$6*0.05,IF(Paramètres!E$12="Agressif",Paramètres!E$6*0.1,Paramètres!E$6*0.025)),IF(Paramètres!E$9="Mises proportionnelles",IF(Paramètres!E$12="Normal",O597*0.05,IF(Paramètres!E$12="Agressif",O597*0.1,O597*0.025)),IF(Paramètres!E$9="Mises avec indice de confiance (/10)",IF(Paramètres!E$12="Normal",I598/100*Paramètres!E$6,IF(Paramètres!E$12="Prudent",I598/200*Paramètres!E$6,I598/50*Paramètres!E$6)),IF(Paramètres!E$12="Normal",'Suivi des paris'!O597*0.05/('Suivi des paris'!H598-1),IF(Paramètres!E$12="Prudent",'Suivi des paris'!O597*0.025/('Suivi des paris'!H598-1),'Suivi des paris'!O597*0.1/('Suivi des paris'!H598-1)))))))</f>
        <v/>
      </c>
      <c r="K598" s="50"/>
      <c r="L598" s="51" t="str">
        <f t="shared" si="27"/>
        <v/>
      </c>
      <c r="M598" s="17"/>
      <c r="N598" s="52" t="str">
        <f t="shared" si="28"/>
        <v>-</v>
      </c>
      <c r="O598" s="53">
        <f t="shared" si="29"/>
        <v>23.290000000000003</v>
      </c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>
      <c r="A599" s="1"/>
      <c r="B599" s="42">
        <v>593</v>
      </c>
      <c r="C599" s="43"/>
      <c r="D599" s="44"/>
      <c r="E599" s="45"/>
      <c r="F599" s="46"/>
      <c r="G599" s="46"/>
      <c r="H599" s="47" t="s">
        <v>97</v>
      </c>
      <c r="I599" s="48" t="str">
        <f>IF(Paramètres!E$9="Mises avec indice de confiance (/10)","?","-")</f>
        <v>-</v>
      </c>
      <c r="J599" s="49" t="str">
        <f>IF(H599="?","",IF(Paramètres!E$9="Mises fixes",IF(Paramètres!E$12="Normal",Paramètres!E$6*0.05,IF(Paramètres!E$12="Agressif",Paramètres!E$6*0.1,Paramètres!E$6*0.025)),IF(Paramètres!E$9="Mises proportionnelles",IF(Paramètres!E$12="Normal",O598*0.05,IF(Paramètres!E$12="Agressif",O598*0.1,O598*0.025)),IF(Paramètres!E$9="Mises avec indice de confiance (/10)",IF(Paramètres!E$12="Normal",I599/100*Paramètres!E$6,IF(Paramètres!E$12="Prudent",I599/200*Paramètres!E$6,I599/50*Paramètres!E$6)),IF(Paramètres!E$12="Normal",'Suivi des paris'!O598*0.05/('Suivi des paris'!H599-1),IF(Paramètres!E$12="Prudent",'Suivi des paris'!O598*0.025/('Suivi des paris'!H599-1),'Suivi des paris'!O598*0.1/('Suivi des paris'!H599-1)))))))</f>
        <v/>
      </c>
      <c r="K599" s="50"/>
      <c r="L599" s="51" t="str">
        <f t="shared" si="27"/>
        <v/>
      </c>
      <c r="M599" s="17"/>
      <c r="N599" s="52" t="str">
        <f t="shared" si="28"/>
        <v>-</v>
      </c>
      <c r="O599" s="53">
        <f t="shared" si="29"/>
        <v>23.290000000000003</v>
      </c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>
      <c r="A600" s="1"/>
      <c r="B600" s="42">
        <v>594</v>
      </c>
      <c r="C600" s="43"/>
      <c r="D600" s="44"/>
      <c r="E600" s="45"/>
      <c r="F600" s="46"/>
      <c r="G600" s="46"/>
      <c r="H600" s="47" t="s">
        <v>97</v>
      </c>
      <c r="I600" s="48" t="str">
        <f>IF(Paramètres!E$9="Mises avec indice de confiance (/10)","?","-")</f>
        <v>-</v>
      </c>
      <c r="J600" s="49" t="str">
        <f>IF(H600="?","",IF(Paramètres!E$9="Mises fixes",IF(Paramètres!E$12="Normal",Paramètres!E$6*0.05,IF(Paramètres!E$12="Agressif",Paramètres!E$6*0.1,Paramètres!E$6*0.025)),IF(Paramètres!E$9="Mises proportionnelles",IF(Paramètres!E$12="Normal",O599*0.05,IF(Paramètres!E$12="Agressif",O599*0.1,O599*0.025)),IF(Paramètres!E$9="Mises avec indice de confiance (/10)",IF(Paramètres!E$12="Normal",I600/100*Paramètres!E$6,IF(Paramètres!E$12="Prudent",I600/200*Paramètres!E$6,I600/50*Paramètres!E$6)),IF(Paramètres!E$12="Normal",'Suivi des paris'!O599*0.05/('Suivi des paris'!H600-1),IF(Paramètres!E$12="Prudent",'Suivi des paris'!O599*0.025/('Suivi des paris'!H600-1),'Suivi des paris'!O599*0.1/('Suivi des paris'!H600-1)))))))</f>
        <v/>
      </c>
      <c r="K600" s="50"/>
      <c r="L600" s="51" t="str">
        <f t="shared" si="27"/>
        <v/>
      </c>
      <c r="M600" s="17"/>
      <c r="N600" s="52" t="str">
        <f t="shared" si="28"/>
        <v>-</v>
      </c>
      <c r="O600" s="53">
        <f t="shared" si="29"/>
        <v>23.290000000000003</v>
      </c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>
      <c r="A601" s="1"/>
      <c r="B601" s="42">
        <v>595</v>
      </c>
      <c r="C601" s="43"/>
      <c r="D601" s="44"/>
      <c r="E601" s="45"/>
      <c r="F601" s="46"/>
      <c r="G601" s="46"/>
      <c r="H601" s="47" t="s">
        <v>97</v>
      </c>
      <c r="I601" s="48" t="str">
        <f>IF(Paramètres!E$9="Mises avec indice de confiance (/10)","?","-")</f>
        <v>-</v>
      </c>
      <c r="J601" s="49" t="str">
        <f>IF(H601="?","",IF(Paramètres!E$9="Mises fixes",IF(Paramètres!E$12="Normal",Paramètres!E$6*0.05,IF(Paramètres!E$12="Agressif",Paramètres!E$6*0.1,Paramètres!E$6*0.025)),IF(Paramètres!E$9="Mises proportionnelles",IF(Paramètres!E$12="Normal",O600*0.05,IF(Paramètres!E$12="Agressif",O600*0.1,O600*0.025)),IF(Paramètres!E$9="Mises avec indice de confiance (/10)",IF(Paramètres!E$12="Normal",I601/100*Paramètres!E$6,IF(Paramètres!E$12="Prudent",I601/200*Paramètres!E$6,I601/50*Paramètres!E$6)),IF(Paramètres!E$12="Normal",'Suivi des paris'!O600*0.05/('Suivi des paris'!H601-1),IF(Paramètres!E$12="Prudent",'Suivi des paris'!O600*0.025/('Suivi des paris'!H601-1),'Suivi des paris'!O600*0.1/('Suivi des paris'!H601-1)))))))</f>
        <v/>
      </c>
      <c r="K601" s="50"/>
      <c r="L601" s="51" t="str">
        <f t="shared" si="27"/>
        <v/>
      </c>
      <c r="M601" s="17"/>
      <c r="N601" s="52" t="str">
        <f t="shared" si="28"/>
        <v>-</v>
      </c>
      <c r="O601" s="53">
        <f t="shared" si="29"/>
        <v>23.290000000000003</v>
      </c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>
      <c r="A602" s="1"/>
      <c r="B602" s="42">
        <v>596</v>
      </c>
      <c r="C602" s="43"/>
      <c r="D602" s="44"/>
      <c r="E602" s="45"/>
      <c r="F602" s="46"/>
      <c r="G602" s="46"/>
      <c r="H602" s="47" t="s">
        <v>97</v>
      </c>
      <c r="I602" s="48" t="str">
        <f>IF(Paramètres!E$9="Mises avec indice de confiance (/10)","?","-")</f>
        <v>-</v>
      </c>
      <c r="J602" s="49" t="str">
        <f>IF(H602="?","",IF(Paramètres!E$9="Mises fixes",IF(Paramètres!E$12="Normal",Paramètres!E$6*0.05,IF(Paramètres!E$12="Agressif",Paramètres!E$6*0.1,Paramètres!E$6*0.025)),IF(Paramètres!E$9="Mises proportionnelles",IF(Paramètres!E$12="Normal",O601*0.05,IF(Paramètres!E$12="Agressif",O601*0.1,O601*0.025)),IF(Paramètres!E$9="Mises avec indice de confiance (/10)",IF(Paramètres!E$12="Normal",I602/100*Paramètres!E$6,IF(Paramètres!E$12="Prudent",I602/200*Paramètres!E$6,I602/50*Paramètres!E$6)),IF(Paramètres!E$12="Normal",'Suivi des paris'!O601*0.05/('Suivi des paris'!H602-1),IF(Paramètres!E$12="Prudent",'Suivi des paris'!O601*0.025/('Suivi des paris'!H602-1),'Suivi des paris'!O601*0.1/('Suivi des paris'!H602-1)))))))</f>
        <v/>
      </c>
      <c r="K602" s="50"/>
      <c r="L602" s="51" t="str">
        <f t="shared" si="27"/>
        <v/>
      </c>
      <c r="M602" s="17"/>
      <c r="N602" s="52" t="str">
        <f t="shared" si="28"/>
        <v>-</v>
      </c>
      <c r="O602" s="53">
        <f t="shared" si="29"/>
        <v>23.290000000000003</v>
      </c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>
      <c r="A603" s="1"/>
      <c r="B603" s="42">
        <v>597</v>
      </c>
      <c r="C603" s="43"/>
      <c r="D603" s="44"/>
      <c r="E603" s="45"/>
      <c r="F603" s="46"/>
      <c r="G603" s="46"/>
      <c r="H603" s="47" t="s">
        <v>97</v>
      </c>
      <c r="I603" s="48" t="str">
        <f>IF(Paramètres!E$9="Mises avec indice de confiance (/10)","?","-")</f>
        <v>-</v>
      </c>
      <c r="J603" s="49" t="str">
        <f>IF(H603="?","",IF(Paramètres!E$9="Mises fixes",IF(Paramètres!E$12="Normal",Paramètres!E$6*0.05,IF(Paramètres!E$12="Agressif",Paramètres!E$6*0.1,Paramètres!E$6*0.025)),IF(Paramètres!E$9="Mises proportionnelles",IF(Paramètres!E$12="Normal",O602*0.05,IF(Paramètres!E$12="Agressif",O602*0.1,O602*0.025)),IF(Paramètres!E$9="Mises avec indice de confiance (/10)",IF(Paramètres!E$12="Normal",I603/100*Paramètres!E$6,IF(Paramètres!E$12="Prudent",I603/200*Paramètres!E$6,I603/50*Paramètres!E$6)),IF(Paramètres!E$12="Normal",'Suivi des paris'!O602*0.05/('Suivi des paris'!H603-1),IF(Paramètres!E$12="Prudent",'Suivi des paris'!O602*0.025/('Suivi des paris'!H603-1),'Suivi des paris'!O602*0.1/('Suivi des paris'!H603-1)))))))</f>
        <v/>
      </c>
      <c r="K603" s="50"/>
      <c r="L603" s="51" t="str">
        <f t="shared" si="27"/>
        <v/>
      </c>
      <c r="M603" s="17"/>
      <c r="N603" s="52" t="str">
        <f t="shared" si="28"/>
        <v>-</v>
      </c>
      <c r="O603" s="53">
        <f t="shared" si="29"/>
        <v>23.290000000000003</v>
      </c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>
      <c r="A604" s="1"/>
      <c r="B604" s="42">
        <v>598</v>
      </c>
      <c r="C604" s="43"/>
      <c r="D604" s="44"/>
      <c r="E604" s="45"/>
      <c r="F604" s="46"/>
      <c r="G604" s="46"/>
      <c r="H604" s="47" t="s">
        <v>97</v>
      </c>
      <c r="I604" s="48" t="str">
        <f>IF(Paramètres!E$9="Mises avec indice de confiance (/10)","?","-")</f>
        <v>-</v>
      </c>
      <c r="J604" s="49" t="str">
        <f>IF(H604="?","",IF(Paramètres!E$9="Mises fixes",IF(Paramètres!E$12="Normal",Paramètres!E$6*0.05,IF(Paramètres!E$12="Agressif",Paramètres!E$6*0.1,Paramètres!E$6*0.025)),IF(Paramètres!E$9="Mises proportionnelles",IF(Paramètres!E$12="Normal",O603*0.05,IF(Paramètres!E$12="Agressif",O603*0.1,O603*0.025)),IF(Paramètres!E$9="Mises avec indice de confiance (/10)",IF(Paramètres!E$12="Normal",I604/100*Paramètres!E$6,IF(Paramètres!E$12="Prudent",I604/200*Paramètres!E$6,I604/50*Paramètres!E$6)),IF(Paramètres!E$12="Normal",'Suivi des paris'!O603*0.05/('Suivi des paris'!H604-1),IF(Paramètres!E$12="Prudent",'Suivi des paris'!O603*0.025/('Suivi des paris'!H604-1),'Suivi des paris'!O603*0.1/('Suivi des paris'!H604-1)))))))</f>
        <v/>
      </c>
      <c r="K604" s="50"/>
      <c r="L604" s="51" t="str">
        <f t="shared" si="27"/>
        <v/>
      </c>
      <c r="M604" s="17"/>
      <c r="N604" s="52" t="str">
        <f t="shared" si="28"/>
        <v>-</v>
      </c>
      <c r="O604" s="53">
        <f t="shared" si="29"/>
        <v>23.290000000000003</v>
      </c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>
      <c r="A605" s="1"/>
      <c r="B605" s="42">
        <v>599</v>
      </c>
      <c r="C605" s="43"/>
      <c r="D605" s="44"/>
      <c r="E605" s="45"/>
      <c r="F605" s="46"/>
      <c r="G605" s="46"/>
      <c r="H605" s="47" t="s">
        <v>97</v>
      </c>
      <c r="I605" s="48" t="str">
        <f>IF(Paramètres!E$9="Mises avec indice de confiance (/10)","?","-")</f>
        <v>-</v>
      </c>
      <c r="J605" s="49" t="str">
        <f>IF(H605="?","",IF(Paramètres!E$9="Mises fixes",IF(Paramètres!E$12="Normal",Paramètres!E$6*0.05,IF(Paramètres!E$12="Agressif",Paramètres!E$6*0.1,Paramètres!E$6*0.025)),IF(Paramètres!E$9="Mises proportionnelles",IF(Paramètres!E$12="Normal",O604*0.05,IF(Paramètres!E$12="Agressif",O604*0.1,O604*0.025)),IF(Paramètres!E$9="Mises avec indice de confiance (/10)",IF(Paramètres!E$12="Normal",I605/100*Paramètres!E$6,IF(Paramètres!E$12="Prudent",I605/200*Paramètres!E$6,I605/50*Paramètres!E$6)),IF(Paramètres!E$12="Normal",'Suivi des paris'!O604*0.05/('Suivi des paris'!H605-1),IF(Paramètres!E$12="Prudent",'Suivi des paris'!O604*0.025/('Suivi des paris'!H605-1),'Suivi des paris'!O604*0.1/('Suivi des paris'!H605-1)))))))</f>
        <v/>
      </c>
      <c r="K605" s="50"/>
      <c r="L605" s="51" t="str">
        <f t="shared" si="27"/>
        <v/>
      </c>
      <c r="M605" s="17"/>
      <c r="N605" s="52" t="str">
        <f t="shared" si="28"/>
        <v>-</v>
      </c>
      <c r="O605" s="53">
        <f t="shared" si="29"/>
        <v>23.290000000000003</v>
      </c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>
      <c r="A606" s="1"/>
      <c r="B606" s="42">
        <v>600</v>
      </c>
      <c r="C606" s="43"/>
      <c r="D606" s="44"/>
      <c r="E606" s="45"/>
      <c r="F606" s="46"/>
      <c r="G606" s="46"/>
      <c r="H606" s="47" t="s">
        <v>97</v>
      </c>
      <c r="I606" s="48" t="str">
        <f>IF(Paramètres!E$9="Mises avec indice de confiance (/10)","?","-")</f>
        <v>-</v>
      </c>
      <c r="J606" s="49" t="str">
        <f>IF(H606="?","",IF(Paramètres!E$9="Mises fixes",IF(Paramètres!E$12="Normal",Paramètres!E$6*0.05,IF(Paramètres!E$12="Agressif",Paramètres!E$6*0.1,Paramètres!E$6*0.025)),IF(Paramètres!E$9="Mises proportionnelles",IF(Paramètres!E$12="Normal",O605*0.05,IF(Paramètres!E$12="Agressif",O605*0.1,O605*0.025)),IF(Paramètres!E$9="Mises avec indice de confiance (/10)",IF(Paramètres!E$12="Normal",I606/100*Paramètres!E$6,IF(Paramètres!E$12="Prudent",I606/200*Paramètres!E$6,I606/50*Paramètres!E$6)),IF(Paramètres!E$12="Normal",'Suivi des paris'!O605*0.05/('Suivi des paris'!H606-1),IF(Paramètres!E$12="Prudent",'Suivi des paris'!O605*0.025/('Suivi des paris'!H606-1),'Suivi des paris'!O605*0.1/('Suivi des paris'!H606-1)))))))</f>
        <v/>
      </c>
      <c r="K606" s="50"/>
      <c r="L606" s="51" t="str">
        <f t="shared" si="27"/>
        <v/>
      </c>
      <c r="M606" s="17"/>
      <c r="N606" s="52" t="str">
        <f t="shared" si="28"/>
        <v>-</v>
      </c>
      <c r="O606" s="53">
        <f t="shared" si="29"/>
        <v>23.290000000000003</v>
      </c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>
      <c r="A607" s="1"/>
      <c r="B607" s="42">
        <v>601</v>
      </c>
      <c r="C607" s="43"/>
      <c r="D607" s="44"/>
      <c r="E607" s="45"/>
      <c r="F607" s="46"/>
      <c r="G607" s="46"/>
      <c r="H607" s="47" t="s">
        <v>97</v>
      </c>
      <c r="I607" s="48" t="str">
        <f>IF(Paramètres!E$9="Mises avec indice de confiance (/10)","?","-")</f>
        <v>-</v>
      </c>
      <c r="J607" s="49" t="str">
        <f>IF(H607="?","",IF(Paramètres!E$9="Mises fixes",IF(Paramètres!E$12="Normal",Paramètres!E$6*0.05,IF(Paramètres!E$12="Agressif",Paramètres!E$6*0.1,Paramètres!E$6*0.025)),IF(Paramètres!E$9="Mises proportionnelles",IF(Paramètres!E$12="Normal",O606*0.05,IF(Paramètres!E$12="Agressif",O606*0.1,O606*0.025)),IF(Paramètres!E$9="Mises avec indice de confiance (/10)",IF(Paramètres!E$12="Normal",I607/100*Paramètres!E$6,IF(Paramètres!E$12="Prudent",I607/200*Paramètres!E$6,I607/50*Paramètres!E$6)),IF(Paramètres!E$12="Normal",'Suivi des paris'!O606*0.05/('Suivi des paris'!H607-1),IF(Paramètres!E$12="Prudent",'Suivi des paris'!O606*0.025/('Suivi des paris'!H607-1),'Suivi des paris'!O606*0.1/('Suivi des paris'!H607-1)))))))</f>
        <v/>
      </c>
      <c r="K607" s="50"/>
      <c r="L607" s="51" t="str">
        <f t="shared" si="27"/>
        <v/>
      </c>
      <c r="M607" s="17"/>
      <c r="N607" s="52" t="str">
        <f t="shared" si="28"/>
        <v>-</v>
      </c>
      <c r="O607" s="53">
        <f t="shared" si="29"/>
        <v>23.290000000000003</v>
      </c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>
      <c r="A608" s="1"/>
      <c r="B608" s="42">
        <v>602</v>
      </c>
      <c r="C608" s="43"/>
      <c r="D608" s="44"/>
      <c r="E608" s="45"/>
      <c r="F608" s="46"/>
      <c r="G608" s="46"/>
      <c r="H608" s="47" t="s">
        <v>97</v>
      </c>
      <c r="I608" s="48" t="str">
        <f>IF(Paramètres!E$9="Mises avec indice de confiance (/10)","?","-")</f>
        <v>-</v>
      </c>
      <c r="J608" s="49" t="str">
        <f>IF(H608="?","",IF(Paramètres!E$9="Mises fixes",IF(Paramètres!E$12="Normal",Paramètres!E$6*0.05,IF(Paramètres!E$12="Agressif",Paramètres!E$6*0.1,Paramètres!E$6*0.025)),IF(Paramètres!E$9="Mises proportionnelles",IF(Paramètres!E$12="Normal",O607*0.05,IF(Paramètres!E$12="Agressif",O607*0.1,O607*0.025)),IF(Paramètres!E$9="Mises avec indice de confiance (/10)",IF(Paramètres!E$12="Normal",I608/100*Paramètres!E$6,IF(Paramètres!E$12="Prudent",I608/200*Paramètres!E$6,I608/50*Paramètres!E$6)),IF(Paramètres!E$12="Normal",'Suivi des paris'!O607*0.05/('Suivi des paris'!H608-1),IF(Paramètres!E$12="Prudent",'Suivi des paris'!O607*0.025/('Suivi des paris'!H608-1),'Suivi des paris'!O607*0.1/('Suivi des paris'!H608-1)))))))</f>
        <v/>
      </c>
      <c r="K608" s="50"/>
      <c r="L608" s="51" t="str">
        <f t="shared" si="27"/>
        <v/>
      </c>
      <c r="M608" s="17"/>
      <c r="N608" s="52" t="str">
        <f t="shared" si="28"/>
        <v>-</v>
      </c>
      <c r="O608" s="53">
        <f t="shared" si="29"/>
        <v>23.290000000000003</v>
      </c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>
      <c r="A609" s="1"/>
      <c r="B609" s="42">
        <v>603</v>
      </c>
      <c r="C609" s="43"/>
      <c r="D609" s="44"/>
      <c r="E609" s="45"/>
      <c r="F609" s="46"/>
      <c r="G609" s="46"/>
      <c r="H609" s="47" t="s">
        <v>97</v>
      </c>
      <c r="I609" s="48" t="str">
        <f>IF(Paramètres!E$9="Mises avec indice de confiance (/10)","?","-")</f>
        <v>-</v>
      </c>
      <c r="J609" s="49" t="str">
        <f>IF(H609="?","",IF(Paramètres!E$9="Mises fixes",IF(Paramètres!E$12="Normal",Paramètres!E$6*0.05,IF(Paramètres!E$12="Agressif",Paramètres!E$6*0.1,Paramètres!E$6*0.025)),IF(Paramètres!E$9="Mises proportionnelles",IF(Paramètres!E$12="Normal",O608*0.05,IF(Paramètres!E$12="Agressif",O608*0.1,O608*0.025)),IF(Paramètres!E$9="Mises avec indice de confiance (/10)",IF(Paramètres!E$12="Normal",I609/100*Paramètres!E$6,IF(Paramètres!E$12="Prudent",I609/200*Paramètres!E$6,I609/50*Paramètres!E$6)),IF(Paramètres!E$12="Normal",'Suivi des paris'!O608*0.05/('Suivi des paris'!H609-1),IF(Paramètres!E$12="Prudent",'Suivi des paris'!O608*0.025/('Suivi des paris'!H609-1),'Suivi des paris'!O608*0.1/('Suivi des paris'!H609-1)))))))</f>
        <v/>
      </c>
      <c r="K609" s="50"/>
      <c r="L609" s="51" t="str">
        <f t="shared" si="27"/>
        <v/>
      </c>
      <c r="M609" s="17"/>
      <c r="N609" s="52" t="str">
        <f t="shared" si="28"/>
        <v>-</v>
      </c>
      <c r="O609" s="53">
        <f t="shared" si="29"/>
        <v>23.290000000000003</v>
      </c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>
      <c r="A610" s="1"/>
      <c r="B610" s="42">
        <v>604</v>
      </c>
      <c r="C610" s="43"/>
      <c r="D610" s="44"/>
      <c r="E610" s="45"/>
      <c r="F610" s="46"/>
      <c r="G610" s="46"/>
      <c r="H610" s="47" t="s">
        <v>97</v>
      </c>
      <c r="I610" s="48" t="str">
        <f>IF(Paramètres!E$9="Mises avec indice de confiance (/10)","?","-")</f>
        <v>-</v>
      </c>
      <c r="J610" s="49" t="str">
        <f>IF(H610="?","",IF(Paramètres!E$9="Mises fixes",IF(Paramètres!E$12="Normal",Paramètres!E$6*0.05,IF(Paramètres!E$12="Agressif",Paramètres!E$6*0.1,Paramètres!E$6*0.025)),IF(Paramètres!E$9="Mises proportionnelles",IF(Paramètres!E$12="Normal",O609*0.05,IF(Paramètres!E$12="Agressif",O609*0.1,O609*0.025)),IF(Paramètres!E$9="Mises avec indice de confiance (/10)",IF(Paramètres!E$12="Normal",I610/100*Paramètres!E$6,IF(Paramètres!E$12="Prudent",I610/200*Paramètres!E$6,I610/50*Paramètres!E$6)),IF(Paramètres!E$12="Normal",'Suivi des paris'!O609*0.05/('Suivi des paris'!H610-1),IF(Paramètres!E$12="Prudent",'Suivi des paris'!O609*0.025/('Suivi des paris'!H610-1),'Suivi des paris'!O609*0.1/('Suivi des paris'!H610-1)))))))</f>
        <v/>
      </c>
      <c r="K610" s="50"/>
      <c r="L610" s="51" t="str">
        <f t="shared" si="27"/>
        <v/>
      </c>
      <c r="M610" s="17"/>
      <c r="N610" s="52" t="str">
        <f t="shared" si="28"/>
        <v>-</v>
      </c>
      <c r="O610" s="53">
        <f t="shared" si="29"/>
        <v>23.290000000000003</v>
      </c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>
      <c r="A611" s="1"/>
      <c r="B611" s="42">
        <v>605</v>
      </c>
      <c r="C611" s="43"/>
      <c r="D611" s="44"/>
      <c r="E611" s="45"/>
      <c r="F611" s="46"/>
      <c r="G611" s="46"/>
      <c r="H611" s="47" t="s">
        <v>97</v>
      </c>
      <c r="I611" s="48" t="str">
        <f>IF(Paramètres!E$9="Mises avec indice de confiance (/10)","?","-")</f>
        <v>-</v>
      </c>
      <c r="J611" s="49" t="str">
        <f>IF(H611="?","",IF(Paramètres!E$9="Mises fixes",IF(Paramètres!E$12="Normal",Paramètres!E$6*0.05,IF(Paramètres!E$12="Agressif",Paramètres!E$6*0.1,Paramètres!E$6*0.025)),IF(Paramètres!E$9="Mises proportionnelles",IF(Paramètres!E$12="Normal",O610*0.05,IF(Paramètres!E$12="Agressif",O610*0.1,O610*0.025)),IF(Paramètres!E$9="Mises avec indice de confiance (/10)",IF(Paramètres!E$12="Normal",I611/100*Paramètres!E$6,IF(Paramètres!E$12="Prudent",I611/200*Paramètres!E$6,I611/50*Paramètres!E$6)),IF(Paramètres!E$12="Normal",'Suivi des paris'!O610*0.05/('Suivi des paris'!H611-1),IF(Paramètres!E$12="Prudent",'Suivi des paris'!O610*0.025/('Suivi des paris'!H611-1),'Suivi des paris'!O610*0.1/('Suivi des paris'!H611-1)))))))</f>
        <v/>
      </c>
      <c r="K611" s="50"/>
      <c r="L611" s="51" t="str">
        <f t="shared" si="27"/>
        <v/>
      </c>
      <c r="M611" s="17"/>
      <c r="N611" s="52" t="str">
        <f t="shared" si="28"/>
        <v>-</v>
      </c>
      <c r="O611" s="53">
        <f t="shared" si="29"/>
        <v>23.290000000000003</v>
      </c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>
      <c r="A612" s="1"/>
      <c r="B612" s="42">
        <v>606</v>
      </c>
      <c r="C612" s="43"/>
      <c r="D612" s="44"/>
      <c r="E612" s="45"/>
      <c r="F612" s="46"/>
      <c r="G612" s="46"/>
      <c r="H612" s="47" t="s">
        <v>97</v>
      </c>
      <c r="I612" s="48" t="str">
        <f>IF(Paramètres!E$9="Mises avec indice de confiance (/10)","?","-")</f>
        <v>-</v>
      </c>
      <c r="J612" s="49" t="str">
        <f>IF(H612="?","",IF(Paramètres!E$9="Mises fixes",IF(Paramètres!E$12="Normal",Paramètres!E$6*0.05,IF(Paramètres!E$12="Agressif",Paramètres!E$6*0.1,Paramètres!E$6*0.025)),IF(Paramètres!E$9="Mises proportionnelles",IF(Paramètres!E$12="Normal",O611*0.05,IF(Paramètres!E$12="Agressif",O611*0.1,O611*0.025)),IF(Paramètres!E$9="Mises avec indice de confiance (/10)",IF(Paramètres!E$12="Normal",I612/100*Paramètres!E$6,IF(Paramètres!E$12="Prudent",I612/200*Paramètres!E$6,I612/50*Paramètres!E$6)),IF(Paramètres!E$12="Normal",'Suivi des paris'!O611*0.05/('Suivi des paris'!H612-1),IF(Paramètres!E$12="Prudent",'Suivi des paris'!O611*0.025/('Suivi des paris'!H612-1),'Suivi des paris'!O611*0.1/('Suivi des paris'!H612-1)))))))</f>
        <v/>
      </c>
      <c r="K612" s="50"/>
      <c r="L612" s="51" t="str">
        <f t="shared" si="27"/>
        <v/>
      </c>
      <c r="M612" s="17"/>
      <c r="N612" s="52" t="str">
        <f t="shared" si="28"/>
        <v>-</v>
      </c>
      <c r="O612" s="53">
        <f t="shared" si="29"/>
        <v>23.290000000000003</v>
      </c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>
      <c r="A613" s="1"/>
      <c r="B613" s="42">
        <v>607</v>
      </c>
      <c r="C613" s="43"/>
      <c r="D613" s="44"/>
      <c r="E613" s="45"/>
      <c r="F613" s="46"/>
      <c r="G613" s="46"/>
      <c r="H613" s="47" t="s">
        <v>97</v>
      </c>
      <c r="I613" s="48" t="str">
        <f>IF(Paramètres!E$9="Mises avec indice de confiance (/10)","?","-")</f>
        <v>-</v>
      </c>
      <c r="J613" s="49" t="str">
        <f>IF(H613="?","",IF(Paramètres!E$9="Mises fixes",IF(Paramètres!E$12="Normal",Paramètres!E$6*0.05,IF(Paramètres!E$12="Agressif",Paramètres!E$6*0.1,Paramètres!E$6*0.025)),IF(Paramètres!E$9="Mises proportionnelles",IF(Paramètres!E$12="Normal",O612*0.05,IF(Paramètres!E$12="Agressif",O612*0.1,O612*0.025)),IF(Paramètres!E$9="Mises avec indice de confiance (/10)",IF(Paramètres!E$12="Normal",I613/100*Paramètres!E$6,IF(Paramètres!E$12="Prudent",I613/200*Paramètres!E$6,I613/50*Paramètres!E$6)),IF(Paramètres!E$12="Normal",'Suivi des paris'!O612*0.05/('Suivi des paris'!H613-1),IF(Paramètres!E$12="Prudent",'Suivi des paris'!O612*0.025/('Suivi des paris'!H613-1),'Suivi des paris'!O612*0.1/('Suivi des paris'!H613-1)))))))</f>
        <v/>
      </c>
      <c r="K613" s="50"/>
      <c r="L613" s="51" t="str">
        <f t="shared" si="27"/>
        <v/>
      </c>
      <c r="M613" s="17"/>
      <c r="N613" s="52" t="str">
        <f t="shared" si="28"/>
        <v>-</v>
      </c>
      <c r="O613" s="53">
        <f t="shared" si="29"/>
        <v>23.290000000000003</v>
      </c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>
      <c r="A614" s="1"/>
      <c r="B614" s="42">
        <v>608</v>
      </c>
      <c r="C614" s="43"/>
      <c r="D614" s="44"/>
      <c r="E614" s="45"/>
      <c r="F614" s="46"/>
      <c r="G614" s="46"/>
      <c r="H614" s="47" t="s">
        <v>97</v>
      </c>
      <c r="I614" s="48" t="str">
        <f>IF(Paramètres!E$9="Mises avec indice de confiance (/10)","?","-")</f>
        <v>-</v>
      </c>
      <c r="J614" s="49" t="str">
        <f>IF(H614="?","",IF(Paramètres!E$9="Mises fixes",IF(Paramètres!E$12="Normal",Paramètres!E$6*0.05,IF(Paramètres!E$12="Agressif",Paramètres!E$6*0.1,Paramètres!E$6*0.025)),IF(Paramètres!E$9="Mises proportionnelles",IF(Paramètres!E$12="Normal",O613*0.05,IF(Paramètres!E$12="Agressif",O613*0.1,O613*0.025)),IF(Paramètres!E$9="Mises avec indice de confiance (/10)",IF(Paramètres!E$12="Normal",I614/100*Paramètres!E$6,IF(Paramètres!E$12="Prudent",I614/200*Paramètres!E$6,I614/50*Paramètres!E$6)),IF(Paramètres!E$12="Normal",'Suivi des paris'!O613*0.05/('Suivi des paris'!H614-1),IF(Paramètres!E$12="Prudent",'Suivi des paris'!O613*0.025/('Suivi des paris'!H614-1),'Suivi des paris'!O613*0.1/('Suivi des paris'!H614-1)))))))</f>
        <v/>
      </c>
      <c r="K614" s="50"/>
      <c r="L614" s="51" t="str">
        <f t="shared" si="27"/>
        <v/>
      </c>
      <c r="M614" s="17"/>
      <c r="N614" s="52" t="str">
        <f t="shared" si="28"/>
        <v>-</v>
      </c>
      <c r="O614" s="53">
        <f t="shared" si="29"/>
        <v>23.290000000000003</v>
      </c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>
      <c r="A615" s="1"/>
      <c r="B615" s="42">
        <v>609</v>
      </c>
      <c r="C615" s="43"/>
      <c r="D615" s="44"/>
      <c r="E615" s="45"/>
      <c r="F615" s="46"/>
      <c r="G615" s="46"/>
      <c r="H615" s="47" t="s">
        <v>97</v>
      </c>
      <c r="I615" s="48" t="str">
        <f>IF(Paramètres!E$9="Mises avec indice de confiance (/10)","?","-")</f>
        <v>-</v>
      </c>
      <c r="J615" s="49" t="str">
        <f>IF(H615="?","",IF(Paramètres!E$9="Mises fixes",IF(Paramètres!E$12="Normal",Paramètres!E$6*0.05,IF(Paramètres!E$12="Agressif",Paramètres!E$6*0.1,Paramètres!E$6*0.025)),IF(Paramètres!E$9="Mises proportionnelles",IF(Paramètres!E$12="Normal",O614*0.05,IF(Paramètres!E$12="Agressif",O614*0.1,O614*0.025)),IF(Paramètres!E$9="Mises avec indice de confiance (/10)",IF(Paramètres!E$12="Normal",I615/100*Paramètres!E$6,IF(Paramètres!E$12="Prudent",I615/200*Paramètres!E$6,I615/50*Paramètres!E$6)),IF(Paramètres!E$12="Normal",'Suivi des paris'!O614*0.05/('Suivi des paris'!H615-1),IF(Paramètres!E$12="Prudent",'Suivi des paris'!O614*0.025/('Suivi des paris'!H615-1),'Suivi des paris'!O614*0.1/('Suivi des paris'!H615-1)))))))</f>
        <v/>
      </c>
      <c r="K615" s="50"/>
      <c r="L615" s="51" t="str">
        <f t="shared" si="27"/>
        <v/>
      </c>
      <c r="M615" s="17"/>
      <c r="N615" s="52" t="str">
        <f t="shared" si="28"/>
        <v>-</v>
      </c>
      <c r="O615" s="53">
        <f t="shared" si="29"/>
        <v>23.290000000000003</v>
      </c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>
      <c r="A616" s="1"/>
      <c r="B616" s="42">
        <v>610</v>
      </c>
      <c r="C616" s="43"/>
      <c r="D616" s="44"/>
      <c r="E616" s="45"/>
      <c r="F616" s="46"/>
      <c r="G616" s="46"/>
      <c r="H616" s="47" t="s">
        <v>97</v>
      </c>
      <c r="I616" s="48" t="str">
        <f>IF(Paramètres!E$9="Mises avec indice de confiance (/10)","?","-")</f>
        <v>-</v>
      </c>
      <c r="J616" s="49" t="str">
        <f>IF(H616="?","",IF(Paramètres!E$9="Mises fixes",IF(Paramètres!E$12="Normal",Paramètres!E$6*0.05,IF(Paramètres!E$12="Agressif",Paramètres!E$6*0.1,Paramètres!E$6*0.025)),IF(Paramètres!E$9="Mises proportionnelles",IF(Paramètres!E$12="Normal",O615*0.05,IF(Paramètres!E$12="Agressif",O615*0.1,O615*0.025)),IF(Paramètres!E$9="Mises avec indice de confiance (/10)",IF(Paramètres!E$12="Normal",I616/100*Paramètres!E$6,IF(Paramètres!E$12="Prudent",I616/200*Paramètres!E$6,I616/50*Paramètres!E$6)),IF(Paramètres!E$12="Normal",'Suivi des paris'!O615*0.05/('Suivi des paris'!H616-1),IF(Paramètres!E$12="Prudent",'Suivi des paris'!O615*0.025/('Suivi des paris'!H616-1),'Suivi des paris'!O615*0.1/('Suivi des paris'!H616-1)))))))</f>
        <v/>
      </c>
      <c r="K616" s="50"/>
      <c r="L616" s="51" t="str">
        <f t="shared" si="27"/>
        <v/>
      </c>
      <c r="M616" s="17"/>
      <c r="N616" s="52" t="str">
        <f t="shared" si="28"/>
        <v>-</v>
      </c>
      <c r="O616" s="53">
        <f t="shared" si="29"/>
        <v>23.290000000000003</v>
      </c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>
      <c r="A617" s="1"/>
      <c r="B617" s="42">
        <v>611</v>
      </c>
      <c r="C617" s="43"/>
      <c r="D617" s="44"/>
      <c r="E617" s="45"/>
      <c r="F617" s="46"/>
      <c r="G617" s="46"/>
      <c r="H617" s="47" t="s">
        <v>97</v>
      </c>
      <c r="I617" s="48" t="str">
        <f>IF(Paramètres!E$9="Mises avec indice de confiance (/10)","?","-")</f>
        <v>-</v>
      </c>
      <c r="J617" s="49" t="str">
        <f>IF(H617="?","",IF(Paramètres!E$9="Mises fixes",IF(Paramètres!E$12="Normal",Paramètres!E$6*0.05,IF(Paramètres!E$12="Agressif",Paramètres!E$6*0.1,Paramètres!E$6*0.025)),IF(Paramètres!E$9="Mises proportionnelles",IF(Paramètres!E$12="Normal",O616*0.05,IF(Paramètres!E$12="Agressif",O616*0.1,O616*0.025)),IF(Paramètres!E$9="Mises avec indice de confiance (/10)",IF(Paramètres!E$12="Normal",I617/100*Paramètres!E$6,IF(Paramètres!E$12="Prudent",I617/200*Paramètres!E$6,I617/50*Paramètres!E$6)),IF(Paramètres!E$12="Normal",'Suivi des paris'!O616*0.05/('Suivi des paris'!H617-1),IF(Paramètres!E$12="Prudent",'Suivi des paris'!O616*0.025/('Suivi des paris'!H617-1),'Suivi des paris'!O616*0.1/('Suivi des paris'!H617-1)))))))</f>
        <v/>
      </c>
      <c r="K617" s="50"/>
      <c r="L617" s="51" t="str">
        <f t="shared" si="27"/>
        <v/>
      </c>
      <c r="M617" s="17"/>
      <c r="N617" s="52" t="str">
        <f t="shared" si="28"/>
        <v>-</v>
      </c>
      <c r="O617" s="53">
        <f t="shared" si="29"/>
        <v>23.290000000000003</v>
      </c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>
      <c r="A618" s="1"/>
      <c r="B618" s="42">
        <v>612</v>
      </c>
      <c r="C618" s="43"/>
      <c r="D618" s="44"/>
      <c r="E618" s="45"/>
      <c r="F618" s="46"/>
      <c r="G618" s="46"/>
      <c r="H618" s="47" t="s">
        <v>97</v>
      </c>
      <c r="I618" s="48" t="str">
        <f>IF(Paramètres!E$9="Mises avec indice de confiance (/10)","?","-")</f>
        <v>-</v>
      </c>
      <c r="J618" s="49" t="str">
        <f>IF(H618="?","",IF(Paramètres!E$9="Mises fixes",IF(Paramètres!E$12="Normal",Paramètres!E$6*0.05,IF(Paramètres!E$12="Agressif",Paramètres!E$6*0.1,Paramètres!E$6*0.025)),IF(Paramètres!E$9="Mises proportionnelles",IF(Paramètres!E$12="Normal",O617*0.05,IF(Paramètres!E$12="Agressif",O617*0.1,O617*0.025)),IF(Paramètres!E$9="Mises avec indice de confiance (/10)",IF(Paramètres!E$12="Normal",I618/100*Paramètres!E$6,IF(Paramètres!E$12="Prudent",I618/200*Paramètres!E$6,I618/50*Paramètres!E$6)),IF(Paramètres!E$12="Normal",'Suivi des paris'!O617*0.05/('Suivi des paris'!H618-1),IF(Paramètres!E$12="Prudent",'Suivi des paris'!O617*0.025/('Suivi des paris'!H618-1),'Suivi des paris'!O617*0.1/('Suivi des paris'!H618-1)))))))</f>
        <v/>
      </c>
      <c r="K618" s="50"/>
      <c r="L618" s="51" t="str">
        <f t="shared" si="27"/>
        <v/>
      </c>
      <c r="M618" s="17"/>
      <c r="N618" s="52" t="str">
        <f t="shared" si="28"/>
        <v>-</v>
      </c>
      <c r="O618" s="53">
        <f t="shared" si="29"/>
        <v>23.290000000000003</v>
      </c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>
      <c r="A619" s="1"/>
      <c r="B619" s="42">
        <v>613</v>
      </c>
      <c r="C619" s="43"/>
      <c r="D619" s="44"/>
      <c r="E619" s="45"/>
      <c r="F619" s="46"/>
      <c r="G619" s="46"/>
      <c r="H619" s="47" t="s">
        <v>97</v>
      </c>
      <c r="I619" s="48" t="str">
        <f>IF(Paramètres!E$9="Mises avec indice de confiance (/10)","?","-")</f>
        <v>-</v>
      </c>
      <c r="J619" s="49" t="str">
        <f>IF(H619="?","",IF(Paramètres!E$9="Mises fixes",IF(Paramètres!E$12="Normal",Paramètres!E$6*0.05,IF(Paramètres!E$12="Agressif",Paramètres!E$6*0.1,Paramètres!E$6*0.025)),IF(Paramètres!E$9="Mises proportionnelles",IF(Paramètres!E$12="Normal",O618*0.05,IF(Paramètres!E$12="Agressif",O618*0.1,O618*0.025)),IF(Paramètres!E$9="Mises avec indice de confiance (/10)",IF(Paramètres!E$12="Normal",I619/100*Paramètres!E$6,IF(Paramètres!E$12="Prudent",I619/200*Paramètres!E$6,I619/50*Paramètres!E$6)),IF(Paramètres!E$12="Normal",'Suivi des paris'!O618*0.05/('Suivi des paris'!H619-1),IF(Paramètres!E$12="Prudent",'Suivi des paris'!O618*0.025/('Suivi des paris'!H619-1),'Suivi des paris'!O618*0.1/('Suivi des paris'!H619-1)))))))</f>
        <v/>
      </c>
      <c r="K619" s="50"/>
      <c r="L619" s="51" t="str">
        <f t="shared" si="27"/>
        <v/>
      </c>
      <c r="M619" s="17"/>
      <c r="N619" s="52" t="str">
        <f t="shared" si="28"/>
        <v>-</v>
      </c>
      <c r="O619" s="53">
        <f t="shared" si="29"/>
        <v>23.290000000000003</v>
      </c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>
      <c r="A620" s="1"/>
      <c r="B620" s="42">
        <v>614</v>
      </c>
      <c r="C620" s="43"/>
      <c r="D620" s="44"/>
      <c r="E620" s="45"/>
      <c r="F620" s="46"/>
      <c r="G620" s="46"/>
      <c r="H620" s="47" t="s">
        <v>97</v>
      </c>
      <c r="I620" s="48" t="str">
        <f>IF(Paramètres!E$9="Mises avec indice de confiance (/10)","?","-")</f>
        <v>-</v>
      </c>
      <c r="J620" s="49" t="str">
        <f>IF(H620="?","",IF(Paramètres!E$9="Mises fixes",IF(Paramètres!E$12="Normal",Paramètres!E$6*0.05,IF(Paramètres!E$12="Agressif",Paramètres!E$6*0.1,Paramètres!E$6*0.025)),IF(Paramètres!E$9="Mises proportionnelles",IF(Paramètres!E$12="Normal",O619*0.05,IF(Paramètres!E$12="Agressif",O619*0.1,O619*0.025)),IF(Paramètres!E$9="Mises avec indice de confiance (/10)",IF(Paramètres!E$12="Normal",I620/100*Paramètres!E$6,IF(Paramètres!E$12="Prudent",I620/200*Paramètres!E$6,I620/50*Paramètres!E$6)),IF(Paramètres!E$12="Normal",'Suivi des paris'!O619*0.05/('Suivi des paris'!H620-1),IF(Paramètres!E$12="Prudent",'Suivi des paris'!O619*0.025/('Suivi des paris'!H620-1),'Suivi des paris'!O619*0.1/('Suivi des paris'!H620-1)))))))</f>
        <v/>
      </c>
      <c r="K620" s="50"/>
      <c r="L620" s="51" t="str">
        <f t="shared" si="27"/>
        <v/>
      </c>
      <c r="M620" s="17"/>
      <c r="N620" s="52" t="str">
        <f t="shared" si="28"/>
        <v>-</v>
      </c>
      <c r="O620" s="53">
        <f t="shared" si="29"/>
        <v>23.290000000000003</v>
      </c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>
      <c r="A621" s="1"/>
      <c r="B621" s="42">
        <v>615</v>
      </c>
      <c r="C621" s="43"/>
      <c r="D621" s="44"/>
      <c r="E621" s="45"/>
      <c r="F621" s="46"/>
      <c r="G621" s="46"/>
      <c r="H621" s="47" t="s">
        <v>97</v>
      </c>
      <c r="I621" s="48" t="str">
        <f>IF(Paramètres!E$9="Mises avec indice de confiance (/10)","?","-")</f>
        <v>-</v>
      </c>
      <c r="J621" s="49" t="str">
        <f>IF(H621="?","",IF(Paramètres!E$9="Mises fixes",IF(Paramètres!E$12="Normal",Paramètres!E$6*0.05,IF(Paramètres!E$12="Agressif",Paramètres!E$6*0.1,Paramètres!E$6*0.025)),IF(Paramètres!E$9="Mises proportionnelles",IF(Paramètres!E$12="Normal",O620*0.05,IF(Paramètres!E$12="Agressif",O620*0.1,O620*0.025)),IF(Paramètres!E$9="Mises avec indice de confiance (/10)",IF(Paramètres!E$12="Normal",I621/100*Paramètres!E$6,IF(Paramètres!E$12="Prudent",I621/200*Paramètres!E$6,I621/50*Paramètres!E$6)),IF(Paramètres!E$12="Normal",'Suivi des paris'!O620*0.05/('Suivi des paris'!H621-1),IF(Paramètres!E$12="Prudent",'Suivi des paris'!O620*0.025/('Suivi des paris'!H621-1),'Suivi des paris'!O620*0.1/('Suivi des paris'!H621-1)))))))</f>
        <v/>
      </c>
      <c r="K621" s="50"/>
      <c r="L621" s="51" t="str">
        <f t="shared" si="27"/>
        <v/>
      </c>
      <c r="M621" s="17"/>
      <c r="N621" s="52" t="str">
        <f t="shared" si="28"/>
        <v>-</v>
      </c>
      <c r="O621" s="53">
        <f t="shared" si="29"/>
        <v>23.290000000000003</v>
      </c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>
      <c r="A622" s="1"/>
      <c r="B622" s="42">
        <v>616</v>
      </c>
      <c r="C622" s="43"/>
      <c r="D622" s="44"/>
      <c r="E622" s="45"/>
      <c r="F622" s="46"/>
      <c r="G622" s="46"/>
      <c r="H622" s="47" t="s">
        <v>97</v>
      </c>
      <c r="I622" s="48" t="str">
        <f>IF(Paramètres!E$9="Mises avec indice de confiance (/10)","?","-")</f>
        <v>-</v>
      </c>
      <c r="J622" s="49" t="str">
        <f>IF(H622="?","",IF(Paramètres!E$9="Mises fixes",IF(Paramètres!E$12="Normal",Paramètres!E$6*0.05,IF(Paramètres!E$12="Agressif",Paramètres!E$6*0.1,Paramètres!E$6*0.025)),IF(Paramètres!E$9="Mises proportionnelles",IF(Paramètres!E$12="Normal",O621*0.05,IF(Paramètres!E$12="Agressif",O621*0.1,O621*0.025)),IF(Paramètres!E$9="Mises avec indice de confiance (/10)",IF(Paramètres!E$12="Normal",I622/100*Paramètres!E$6,IF(Paramètres!E$12="Prudent",I622/200*Paramètres!E$6,I622/50*Paramètres!E$6)),IF(Paramètres!E$12="Normal",'Suivi des paris'!O621*0.05/('Suivi des paris'!H622-1),IF(Paramètres!E$12="Prudent",'Suivi des paris'!O621*0.025/('Suivi des paris'!H622-1),'Suivi des paris'!O621*0.1/('Suivi des paris'!H622-1)))))))</f>
        <v/>
      </c>
      <c r="K622" s="50"/>
      <c r="L622" s="51" t="str">
        <f t="shared" si="27"/>
        <v/>
      </c>
      <c r="M622" s="17"/>
      <c r="N622" s="52" t="str">
        <f t="shared" si="28"/>
        <v>-</v>
      </c>
      <c r="O622" s="53">
        <f t="shared" si="29"/>
        <v>23.290000000000003</v>
      </c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>
      <c r="A623" s="1"/>
      <c r="B623" s="42">
        <v>617</v>
      </c>
      <c r="C623" s="43"/>
      <c r="D623" s="44"/>
      <c r="E623" s="45"/>
      <c r="F623" s="46"/>
      <c r="G623" s="46"/>
      <c r="H623" s="47" t="s">
        <v>97</v>
      </c>
      <c r="I623" s="48" t="str">
        <f>IF(Paramètres!E$9="Mises avec indice de confiance (/10)","?","-")</f>
        <v>-</v>
      </c>
      <c r="J623" s="49" t="str">
        <f>IF(H623="?","",IF(Paramètres!E$9="Mises fixes",IF(Paramètres!E$12="Normal",Paramètres!E$6*0.05,IF(Paramètres!E$12="Agressif",Paramètres!E$6*0.1,Paramètres!E$6*0.025)),IF(Paramètres!E$9="Mises proportionnelles",IF(Paramètres!E$12="Normal",O622*0.05,IF(Paramètres!E$12="Agressif",O622*0.1,O622*0.025)),IF(Paramètres!E$9="Mises avec indice de confiance (/10)",IF(Paramètres!E$12="Normal",I623/100*Paramètres!E$6,IF(Paramètres!E$12="Prudent",I623/200*Paramètres!E$6,I623/50*Paramètres!E$6)),IF(Paramètres!E$12="Normal",'Suivi des paris'!O622*0.05/('Suivi des paris'!H623-1),IF(Paramètres!E$12="Prudent",'Suivi des paris'!O622*0.025/('Suivi des paris'!H623-1),'Suivi des paris'!O622*0.1/('Suivi des paris'!H623-1)))))))</f>
        <v/>
      </c>
      <c r="K623" s="50"/>
      <c r="L623" s="51" t="str">
        <f t="shared" si="27"/>
        <v/>
      </c>
      <c r="M623" s="17"/>
      <c r="N623" s="52" t="str">
        <f t="shared" si="28"/>
        <v>-</v>
      </c>
      <c r="O623" s="53">
        <f t="shared" si="29"/>
        <v>23.290000000000003</v>
      </c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>
      <c r="A624" s="1"/>
      <c r="B624" s="42">
        <v>618</v>
      </c>
      <c r="C624" s="43"/>
      <c r="D624" s="44"/>
      <c r="E624" s="45"/>
      <c r="F624" s="46"/>
      <c r="G624" s="46"/>
      <c r="H624" s="47" t="s">
        <v>97</v>
      </c>
      <c r="I624" s="48" t="str">
        <f>IF(Paramètres!E$9="Mises avec indice de confiance (/10)","?","-")</f>
        <v>-</v>
      </c>
      <c r="J624" s="49" t="str">
        <f>IF(H624="?","",IF(Paramètres!E$9="Mises fixes",IF(Paramètres!E$12="Normal",Paramètres!E$6*0.05,IF(Paramètres!E$12="Agressif",Paramètres!E$6*0.1,Paramètres!E$6*0.025)),IF(Paramètres!E$9="Mises proportionnelles",IF(Paramètres!E$12="Normal",O623*0.05,IF(Paramètres!E$12="Agressif",O623*0.1,O623*0.025)),IF(Paramètres!E$9="Mises avec indice de confiance (/10)",IF(Paramètres!E$12="Normal",I624/100*Paramètres!E$6,IF(Paramètres!E$12="Prudent",I624/200*Paramètres!E$6,I624/50*Paramètres!E$6)),IF(Paramètres!E$12="Normal",'Suivi des paris'!O623*0.05/('Suivi des paris'!H624-1),IF(Paramètres!E$12="Prudent",'Suivi des paris'!O623*0.025/('Suivi des paris'!H624-1),'Suivi des paris'!O623*0.1/('Suivi des paris'!H624-1)))))))</f>
        <v/>
      </c>
      <c r="K624" s="50"/>
      <c r="L624" s="51" t="str">
        <f t="shared" si="27"/>
        <v/>
      </c>
      <c r="M624" s="17"/>
      <c r="N624" s="52" t="str">
        <f t="shared" si="28"/>
        <v>-</v>
      </c>
      <c r="O624" s="53">
        <f t="shared" si="29"/>
        <v>23.290000000000003</v>
      </c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>
      <c r="A625" s="1"/>
      <c r="B625" s="42">
        <v>619</v>
      </c>
      <c r="C625" s="43"/>
      <c r="D625" s="44"/>
      <c r="E625" s="45"/>
      <c r="F625" s="46"/>
      <c r="G625" s="46"/>
      <c r="H625" s="47" t="s">
        <v>97</v>
      </c>
      <c r="I625" s="48" t="str">
        <f>IF(Paramètres!E$9="Mises avec indice de confiance (/10)","?","-")</f>
        <v>-</v>
      </c>
      <c r="J625" s="49" t="str">
        <f>IF(H625="?","",IF(Paramètres!E$9="Mises fixes",IF(Paramètres!E$12="Normal",Paramètres!E$6*0.05,IF(Paramètres!E$12="Agressif",Paramètres!E$6*0.1,Paramètres!E$6*0.025)),IF(Paramètres!E$9="Mises proportionnelles",IF(Paramètres!E$12="Normal",O624*0.05,IF(Paramètres!E$12="Agressif",O624*0.1,O624*0.025)),IF(Paramètres!E$9="Mises avec indice de confiance (/10)",IF(Paramètres!E$12="Normal",I625/100*Paramètres!E$6,IF(Paramètres!E$12="Prudent",I625/200*Paramètres!E$6,I625/50*Paramètres!E$6)),IF(Paramètres!E$12="Normal",'Suivi des paris'!O624*0.05/('Suivi des paris'!H625-1),IF(Paramètres!E$12="Prudent",'Suivi des paris'!O624*0.025/('Suivi des paris'!H625-1),'Suivi des paris'!O624*0.1/('Suivi des paris'!H625-1)))))))</f>
        <v/>
      </c>
      <c r="K625" s="50"/>
      <c r="L625" s="51" t="str">
        <f t="shared" si="27"/>
        <v/>
      </c>
      <c r="M625" s="17"/>
      <c r="N625" s="52" t="str">
        <f t="shared" si="28"/>
        <v>-</v>
      </c>
      <c r="O625" s="53">
        <f t="shared" si="29"/>
        <v>23.290000000000003</v>
      </c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>
      <c r="A626" s="1"/>
      <c r="B626" s="42">
        <v>620</v>
      </c>
      <c r="C626" s="43"/>
      <c r="D626" s="44"/>
      <c r="E626" s="45"/>
      <c r="F626" s="46"/>
      <c r="G626" s="46"/>
      <c r="H626" s="47" t="s">
        <v>97</v>
      </c>
      <c r="I626" s="48" t="str">
        <f>IF(Paramètres!E$9="Mises avec indice de confiance (/10)","?","-")</f>
        <v>-</v>
      </c>
      <c r="J626" s="49" t="str">
        <f>IF(H626="?","",IF(Paramètres!E$9="Mises fixes",IF(Paramètres!E$12="Normal",Paramètres!E$6*0.05,IF(Paramètres!E$12="Agressif",Paramètres!E$6*0.1,Paramètres!E$6*0.025)),IF(Paramètres!E$9="Mises proportionnelles",IF(Paramètres!E$12="Normal",O625*0.05,IF(Paramètres!E$12="Agressif",O625*0.1,O625*0.025)),IF(Paramètres!E$9="Mises avec indice de confiance (/10)",IF(Paramètres!E$12="Normal",I626/100*Paramètres!E$6,IF(Paramètres!E$12="Prudent",I626/200*Paramètres!E$6,I626/50*Paramètres!E$6)),IF(Paramètres!E$12="Normal",'Suivi des paris'!O625*0.05/('Suivi des paris'!H626-1),IF(Paramètres!E$12="Prudent",'Suivi des paris'!O625*0.025/('Suivi des paris'!H626-1),'Suivi des paris'!O625*0.1/('Suivi des paris'!H626-1)))))))</f>
        <v/>
      </c>
      <c r="K626" s="50"/>
      <c r="L626" s="51" t="str">
        <f t="shared" si="27"/>
        <v/>
      </c>
      <c r="M626" s="17"/>
      <c r="N626" s="52" t="str">
        <f t="shared" si="28"/>
        <v>-</v>
      </c>
      <c r="O626" s="53">
        <f t="shared" si="29"/>
        <v>23.290000000000003</v>
      </c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>
      <c r="A627" s="1"/>
      <c r="B627" s="42">
        <v>621</v>
      </c>
      <c r="C627" s="43"/>
      <c r="D627" s="44"/>
      <c r="E627" s="45"/>
      <c r="F627" s="46"/>
      <c r="G627" s="46"/>
      <c r="H627" s="47" t="s">
        <v>97</v>
      </c>
      <c r="I627" s="48" t="str">
        <f>IF(Paramètres!E$9="Mises avec indice de confiance (/10)","?","-")</f>
        <v>-</v>
      </c>
      <c r="J627" s="49" t="str">
        <f>IF(H627="?","",IF(Paramètres!E$9="Mises fixes",IF(Paramètres!E$12="Normal",Paramètres!E$6*0.05,IF(Paramètres!E$12="Agressif",Paramètres!E$6*0.1,Paramètres!E$6*0.025)),IF(Paramètres!E$9="Mises proportionnelles",IF(Paramètres!E$12="Normal",O626*0.05,IF(Paramètres!E$12="Agressif",O626*0.1,O626*0.025)),IF(Paramètres!E$9="Mises avec indice de confiance (/10)",IF(Paramètres!E$12="Normal",I627/100*Paramètres!E$6,IF(Paramètres!E$12="Prudent",I627/200*Paramètres!E$6,I627/50*Paramètres!E$6)),IF(Paramètres!E$12="Normal",'Suivi des paris'!O626*0.05/('Suivi des paris'!H627-1),IF(Paramètres!E$12="Prudent",'Suivi des paris'!O626*0.025/('Suivi des paris'!H627-1),'Suivi des paris'!O626*0.1/('Suivi des paris'!H627-1)))))))</f>
        <v/>
      </c>
      <c r="K627" s="50"/>
      <c r="L627" s="51" t="str">
        <f t="shared" si="27"/>
        <v/>
      </c>
      <c r="M627" s="17"/>
      <c r="N627" s="52" t="str">
        <f t="shared" si="28"/>
        <v>-</v>
      </c>
      <c r="O627" s="53">
        <f t="shared" si="29"/>
        <v>23.290000000000003</v>
      </c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>
      <c r="A628" s="1"/>
      <c r="B628" s="42">
        <v>622</v>
      </c>
      <c r="C628" s="43"/>
      <c r="D628" s="44"/>
      <c r="E628" s="45"/>
      <c r="F628" s="46"/>
      <c r="G628" s="46"/>
      <c r="H628" s="47" t="s">
        <v>97</v>
      </c>
      <c r="I628" s="48" t="str">
        <f>IF(Paramètres!E$9="Mises avec indice de confiance (/10)","?","-")</f>
        <v>-</v>
      </c>
      <c r="J628" s="49" t="str">
        <f>IF(H628="?","",IF(Paramètres!E$9="Mises fixes",IF(Paramètres!E$12="Normal",Paramètres!E$6*0.05,IF(Paramètres!E$12="Agressif",Paramètres!E$6*0.1,Paramètres!E$6*0.025)),IF(Paramètres!E$9="Mises proportionnelles",IF(Paramètres!E$12="Normal",O627*0.05,IF(Paramètres!E$12="Agressif",O627*0.1,O627*0.025)),IF(Paramètres!E$9="Mises avec indice de confiance (/10)",IF(Paramètres!E$12="Normal",I628/100*Paramètres!E$6,IF(Paramètres!E$12="Prudent",I628/200*Paramètres!E$6,I628/50*Paramètres!E$6)),IF(Paramètres!E$12="Normal",'Suivi des paris'!O627*0.05/('Suivi des paris'!H628-1),IF(Paramètres!E$12="Prudent",'Suivi des paris'!O627*0.025/('Suivi des paris'!H628-1),'Suivi des paris'!O627*0.1/('Suivi des paris'!H628-1)))))))</f>
        <v/>
      </c>
      <c r="K628" s="50"/>
      <c r="L628" s="51" t="str">
        <f t="shared" si="27"/>
        <v/>
      </c>
      <c r="M628" s="17"/>
      <c r="N628" s="52" t="str">
        <f t="shared" si="28"/>
        <v>-</v>
      </c>
      <c r="O628" s="53">
        <f t="shared" si="29"/>
        <v>23.290000000000003</v>
      </c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>
      <c r="A629" s="1"/>
      <c r="B629" s="42">
        <v>623</v>
      </c>
      <c r="C629" s="43"/>
      <c r="D629" s="44"/>
      <c r="E629" s="45"/>
      <c r="F629" s="46"/>
      <c r="G629" s="46"/>
      <c r="H629" s="47" t="s">
        <v>97</v>
      </c>
      <c r="I629" s="48" t="str">
        <f>IF(Paramètres!E$9="Mises avec indice de confiance (/10)","?","-")</f>
        <v>-</v>
      </c>
      <c r="J629" s="49" t="str">
        <f>IF(H629="?","",IF(Paramètres!E$9="Mises fixes",IF(Paramètres!E$12="Normal",Paramètres!E$6*0.05,IF(Paramètres!E$12="Agressif",Paramètres!E$6*0.1,Paramètres!E$6*0.025)),IF(Paramètres!E$9="Mises proportionnelles",IF(Paramètres!E$12="Normal",O628*0.05,IF(Paramètres!E$12="Agressif",O628*0.1,O628*0.025)),IF(Paramètres!E$9="Mises avec indice de confiance (/10)",IF(Paramètres!E$12="Normal",I629/100*Paramètres!E$6,IF(Paramètres!E$12="Prudent",I629/200*Paramètres!E$6,I629/50*Paramètres!E$6)),IF(Paramètres!E$12="Normal",'Suivi des paris'!O628*0.05/('Suivi des paris'!H629-1),IF(Paramètres!E$12="Prudent",'Suivi des paris'!O628*0.025/('Suivi des paris'!H629-1),'Suivi des paris'!O628*0.1/('Suivi des paris'!H629-1)))))))</f>
        <v/>
      </c>
      <c r="K629" s="50"/>
      <c r="L629" s="51" t="str">
        <f t="shared" si="27"/>
        <v/>
      </c>
      <c r="M629" s="17"/>
      <c r="N629" s="52" t="str">
        <f t="shared" si="28"/>
        <v>-</v>
      </c>
      <c r="O629" s="53">
        <f t="shared" si="29"/>
        <v>23.290000000000003</v>
      </c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>
      <c r="A630" s="1"/>
      <c r="B630" s="42">
        <v>624</v>
      </c>
      <c r="C630" s="43"/>
      <c r="D630" s="44"/>
      <c r="E630" s="45"/>
      <c r="F630" s="46"/>
      <c r="G630" s="46"/>
      <c r="H630" s="47" t="s">
        <v>97</v>
      </c>
      <c r="I630" s="48" t="str">
        <f>IF(Paramètres!E$9="Mises avec indice de confiance (/10)","?","-")</f>
        <v>-</v>
      </c>
      <c r="J630" s="49" t="str">
        <f>IF(H630="?","",IF(Paramètres!E$9="Mises fixes",IF(Paramètres!E$12="Normal",Paramètres!E$6*0.05,IF(Paramètres!E$12="Agressif",Paramètres!E$6*0.1,Paramètres!E$6*0.025)),IF(Paramètres!E$9="Mises proportionnelles",IF(Paramètres!E$12="Normal",O629*0.05,IF(Paramètres!E$12="Agressif",O629*0.1,O629*0.025)),IF(Paramètres!E$9="Mises avec indice de confiance (/10)",IF(Paramètres!E$12="Normal",I630/100*Paramètres!E$6,IF(Paramètres!E$12="Prudent",I630/200*Paramètres!E$6,I630/50*Paramètres!E$6)),IF(Paramètres!E$12="Normal",'Suivi des paris'!O629*0.05/('Suivi des paris'!H630-1),IF(Paramètres!E$12="Prudent",'Suivi des paris'!O629*0.025/('Suivi des paris'!H630-1),'Suivi des paris'!O629*0.1/('Suivi des paris'!H630-1)))))))</f>
        <v/>
      </c>
      <c r="K630" s="50"/>
      <c r="L630" s="51" t="str">
        <f t="shared" si="27"/>
        <v/>
      </c>
      <c r="M630" s="17"/>
      <c r="N630" s="52" t="str">
        <f t="shared" si="28"/>
        <v>-</v>
      </c>
      <c r="O630" s="53">
        <f t="shared" si="29"/>
        <v>23.290000000000003</v>
      </c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>
      <c r="A631" s="1"/>
      <c r="B631" s="42">
        <v>625</v>
      </c>
      <c r="C631" s="43"/>
      <c r="D631" s="44"/>
      <c r="E631" s="45"/>
      <c r="F631" s="46"/>
      <c r="G631" s="46"/>
      <c r="H631" s="47" t="s">
        <v>97</v>
      </c>
      <c r="I631" s="48" t="str">
        <f>IF(Paramètres!E$9="Mises avec indice de confiance (/10)","?","-")</f>
        <v>-</v>
      </c>
      <c r="J631" s="49" t="str">
        <f>IF(H631="?","",IF(Paramètres!E$9="Mises fixes",IF(Paramètres!E$12="Normal",Paramètres!E$6*0.05,IF(Paramètres!E$12="Agressif",Paramètres!E$6*0.1,Paramètres!E$6*0.025)),IF(Paramètres!E$9="Mises proportionnelles",IF(Paramètres!E$12="Normal",O630*0.05,IF(Paramètres!E$12="Agressif",O630*0.1,O630*0.025)),IF(Paramètres!E$9="Mises avec indice de confiance (/10)",IF(Paramètres!E$12="Normal",I631/100*Paramètres!E$6,IF(Paramètres!E$12="Prudent",I631/200*Paramètres!E$6,I631/50*Paramètres!E$6)),IF(Paramètres!E$12="Normal",'Suivi des paris'!O630*0.05/('Suivi des paris'!H631-1),IF(Paramètres!E$12="Prudent",'Suivi des paris'!O630*0.025/('Suivi des paris'!H631-1),'Suivi des paris'!O630*0.1/('Suivi des paris'!H631-1)))))))</f>
        <v/>
      </c>
      <c r="K631" s="50"/>
      <c r="L631" s="51" t="str">
        <f t="shared" si="27"/>
        <v/>
      </c>
      <c r="M631" s="17"/>
      <c r="N631" s="52" t="str">
        <f t="shared" si="28"/>
        <v>-</v>
      </c>
      <c r="O631" s="53">
        <f t="shared" si="29"/>
        <v>23.290000000000003</v>
      </c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>
      <c r="A632" s="1"/>
      <c r="B632" s="42">
        <v>626</v>
      </c>
      <c r="C632" s="43"/>
      <c r="D632" s="44"/>
      <c r="E632" s="45"/>
      <c r="F632" s="46"/>
      <c r="G632" s="46"/>
      <c r="H632" s="47" t="s">
        <v>97</v>
      </c>
      <c r="I632" s="48" t="str">
        <f>IF(Paramètres!E$9="Mises avec indice de confiance (/10)","?","-")</f>
        <v>-</v>
      </c>
      <c r="J632" s="49" t="str">
        <f>IF(H632="?","",IF(Paramètres!E$9="Mises fixes",IF(Paramètres!E$12="Normal",Paramètres!E$6*0.05,IF(Paramètres!E$12="Agressif",Paramètres!E$6*0.1,Paramètres!E$6*0.025)),IF(Paramètres!E$9="Mises proportionnelles",IF(Paramètres!E$12="Normal",O631*0.05,IF(Paramètres!E$12="Agressif",O631*0.1,O631*0.025)),IF(Paramètres!E$9="Mises avec indice de confiance (/10)",IF(Paramètres!E$12="Normal",I632/100*Paramètres!E$6,IF(Paramètres!E$12="Prudent",I632/200*Paramètres!E$6,I632/50*Paramètres!E$6)),IF(Paramètres!E$12="Normal",'Suivi des paris'!O631*0.05/('Suivi des paris'!H632-1),IF(Paramètres!E$12="Prudent",'Suivi des paris'!O631*0.025/('Suivi des paris'!H632-1),'Suivi des paris'!O631*0.1/('Suivi des paris'!H632-1)))))))</f>
        <v/>
      </c>
      <c r="K632" s="50"/>
      <c r="L632" s="51" t="str">
        <f t="shared" si="27"/>
        <v/>
      </c>
      <c r="M632" s="17"/>
      <c r="N632" s="52" t="str">
        <f t="shared" si="28"/>
        <v>-</v>
      </c>
      <c r="O632" s="53">
        <f t="shared" si="29"/>
        <v>23.290000000000003</v>
      </c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>
      <c r="A633" s="1"/>
      <c r="B633" s="42">
        <v>627</v>
      </c>
      <c r="C633" s="43"/>
      <c r="D633" s="44"/>
      <c r="E633" s="45"/>
      <c r="F633" s="46"/>
      <c r="G633" s="46"/>
      <c r="H633" s="47" t="s">
        <v>97</v>
      </c>
      <c r="I633" s="48" t="str">
        <f>IF(Paramètres!E$9="Mises avec indice de confiance (/10)","?","-")</f>
        <v>-</v>
      </c>
      <c r="J633" s="49" t="str">
        <f>IF(H633="?","",IF(Paramètres!E$9="Mises fixes",IF(Paramètres!E$12="Normal",Paramètres!E$6*0.05,IF(Paramètres!E$12="Agressif",Paramètres!E$6*0.1,Paramètres!E$6*0.025)),IF(Paramètres!E$9="Mises proportionnelles",IF(Paramètres!E$12="Normal",O632*0.05,IF(Paramètres!E$12="Agressif",O632*0.1,O632*0.025)),IF(Paramètres!E$9="Mises avec indice de confiance (/10)",IF(Paramètres!E$12="Normal",I633/100*Paramètres!E$6,IF(Paramètres!E$12="Prudent",I633/200*Paramètres!E$6,I633/50*Paramètres!E$6)),IF(Paramètres!E$12="Normal",'Suivi des paris'!O632*0.05/('Suivi des paris'!H633-1),IF(Paramètres!E$12="Prudent",'Suivi des paris'!O632*0.025/('Suivi des paris'!H633-1),'Suivi des paris'!O632*0.1/('Suivi des paris'!H633-1)))))))</f>
        <v/>
      </c>
      <c r="K633" s="50"/>
      <c r="L633" s="51" t="str">
        <f t="shared" si="27"/>
        <v/>
      </c>
      <c r="M633" s="17"/>
      <c r="N633" s="52" t="str">
        <f t="shared" si="28"/>
        <v>-</v>
      </c>
      <c r="O633" s="53">
        <f t="shared" si="29"/>
        <v>23.290000000000003</v>
      </c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>
      <c r="A634" s="1"/>
      <c r="B634" s="42">
        <v>628</v>
      </c>
      <c r="C634" s="43"/>
      <c r="D634" s="44"/>
      <c r="E634" s="45"/>
      <c r="F634" s="46"/>
      <c r="G634" s="46"/>
      <c r="H634" s="47" t="s">
        <v>97</v>
      </c>
      <c r="I634" s="48" t="str">
        <f>IF(Paramètres!E$9="Mises avec indice de confiance (/10)","?","-")</f>
        <v>-</v>
      </c>
      <c r="J634" s="49" t="str">
        <f>IF(H634="?","",IF(Paramètres!E$9="Mises fixes",IF(Paramètres!E$12="Normal",Paramètres!E$6*0.05,IF(Paramètres!E$12="Agressif",Paramètres!E$6*0.1,Paramètres!E$6*0.025)),IF(Paramètres!E$9="Mises proportionnelles",IF(Paramètres!E$12="Normal",O633*0.05,IF(Paramètres!E$12="Agressif",O633*0.1,O633*0.025)),IF(Paramètres!E$9="Mises avec indice de confiance (/10)",IF(Paramètres!E$12="Normal",I634/100*Paramètres!E$6,IF(Paramètres!E$12="Prudent",I634/200*Paramètres!E$6,I634/50*Paramètres!E$6)),IF(Paramètres!E$12="Normal",'Suivi des paris'!O633*0.05/('Suivi des paris'!H634-1),IF(Paramètres!E$12="Prudent",'Suivi des paris'!O633*0.025/('Suivi des paris'!H634-1),'Suivi des paris'!O633*0.1/('Suivi des paris'!H634-1)))))))</f>
        <v/>
      </c>
      <c r="K634" s="50"/>
      <c r="L634" s="51" t="str">
        <f t="shared" si="27"/>
        <v/>
      </c>
      <c r="M634" s="17"/>
      <c r="N634" s="52" t="str">
        <f t="shared" si="28"/>
        <v>-</v>
      </c>
      <c r="O634" s="53">
        <f t="shared" si="29"/>
        <v>23.290000000000003</v>
      </c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>
      <c r="A635" s="1"/>
      <c r="B635" s="42">
        <v>629</v>
      </c>
      <c r="C635" s="43"/>
      <c r="D635" s="44"/>
      <c r="E635" s="45"/>
      <c r="F635" s="46"/>
      <c r="G635" s="46"/>
      <c r="H635" s="47" t="s">
        <v>97</v>
      </c>
      <c r="I635" s="48" t="str">
        <f>IF(Paramètres!E$9="Mises avec indice de confiance (/10)","?","-")</f>
        <v>-</v>
      </c>
      <c r="J635" s="49" t="str">
        <f>IF(H635="?","",IF(Paramètres!E$9="Mises fixes",IF(Paramètres!E$12="Normal",Paramètres!E$6*0.05,IF(Paramètres!E$12="Agressif",Paramètres!E$6*0.1,Paramètres!E$6*0.025)),IF(Paramètres!E$9="Mises proportionnelles",IF(Paramètres!E$12="Normal",O634*0.05,IF(Paramètres!E$12="Agressif",O634*0.1,O634*0.025)),IF(Paramètres!E$9="Mises avec indice de confiance (/10)",IF(Paramètres!E$12="Normal",I635/100*Paramètres!E$6,IF(Paramètres!E$12="Prudent",I635/200*Paramètres!E$6,I635/50*Paramètres!E$6)),IF(Paramètres!E$12="Normal",'Suivi des paris'!O634*0.05/('Suivi des paris'!H635-1),IF(Paramètres!E$12="Prudent",'Suivi des paris'!O634*0.025/('Suivi des paris'!H635-1),'Suivi des paris'!O634*0.1/('Suivi des paris'!H635-1)))))))</f>
        <v/>
      </c>
      <c r="K635" s="50"/>
      <c r="L635" s="51" t="str">
        <f t="shared" si="27"/>
        <v/>
      </c>
      <c r="M635" s="17"/>
      <c r="N635" s="52" t="str">
        <f t="shared" si="28"/>
        <v>-</v>
      </c>
      <c r="O635" s="53">
        <f t="shared" si="29"/>
        <v>23.290000000000003</v>
      </c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>
      <c r="A636" s="1"/>
      <c r="B636" s="42">
        <v>630</v>
      </c>
      <c r="C636" s="43"/>
      <c r="D636" s="44"/>
      <c r="E636" s="45"/>
      <c r="F636" s="46"/>
      <c r="G636" s="46"/>
      <c r="H636" s="47" t="s">
        <v>97</v>
      </c>
      <c r="I636" s="48" t="str">
        <f>IF(Paramètres!E$9="Mises avec indice de confiance (/10)","?","-")</f>
        <v>-</v>
      </c>
      <c r="J636" s="49" t="str">
        <f>IF(H636="?","",IF(Paramètres!E$9="Mises fixes",IF(Paramètres!E$12="Normal",Paramètres!E$6*0.05,IF(Paramètres!E$12="Agressif",Paramètres!E$6*0.1,Paramètres!E$6*0.025)),IF(Paramètres!E$9="Mises proportionnelles",IF(Paramètres!E$12="Normal",O635*0.05,IF(Paramètres!E$12="Agressif",O635*0.1,O635*0.025)),IF(Paramètres!E$9="Mises avec indice de confiance (/10)",IF(Paramètres!E$12="Normal",I636/100*Paramètres!E$6,IF(Paramètres!E$12="Prudent",I636/200*Paramètres!E$6,I636/50*Paramètres!E$6)),IF(Paramètres!E$12="Normal",'Suivi des paris'!O635*0.05/('Suivi des paris'!H636-1),IF(Paramètres!E$12="Prudent",'Suivi des paris'!O635*0.025/('Suivi des paris'!H636-1),'Suivi des paris'!O635*0.1/('Suivi des paris'!H636-1)))))))</f>
        <v/>
      </c>
      <c r="K636" s="50"/>
      <c r="L636" s="51" t="str">
        <f t="shared" si="27"/>
        <v/>
      </c>
      <c r="M636" s="17"/>
      <c r="N636" s="52" t="str">
        <f t="shared" si="28"/>
        <v>-</v>
      </c>
      <c r="O636" s="53">
        <f t="shared" si="29"/>
        <v>23.290000000000003</v>
      </c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>
      <c r="A637" s="1"/>
      <c r="B637" s="42">
        <v>631</v>
      </c>
      <c r="C637" s="43"/>
      <c r="D637" s="44"/>
      <c r="E637" s="45"/>
      <c r="F637" s="46"/>
      <c r="G637" s="46"/>
      <c r="H637" s="47" t="s">
        <v>97</v>
      </c>
      <c r="I637" s="48" t="str">
        <f>IF(Paramètres!E$9="Mises avec indice de confiance (/10)","?","-")</f>
        <v>-</v>
      </c>
      <c r="J637" s="49" t="str">
        <f>IF(H637="?","",IF(Paramètres!E$9="Mises fixes",IF(Paramètres!E$12="Normal",Paramètres!E$6*0.05,IF(Paramètres!E$12="Agressif",Paramètres!E$6*0.1,Paramètres!E$6*0.025)),IF(Paramètres!E$9="Mises proportionnelles",IF(Paramètres!E$12="Normal",O636*0.05,IF(Paramètres!E$12="Agressif",O636*0.1,O636*0.025)),IF(Paramètres!E$9="Mises avec indice de confiance (/10)",IF(Paramètres!E$12="Normal",I637/100*Paramètres!E$6,IF(Paramètres!E$12="Prudent",I637/200*Paramètres!E$6,I637/50*Paramètres!E$6)),IF(Paramètres!E$12="Normal",'Suivi des paris'!O636*0.05/('Suivi des paris'!H637-1),IF(Paramètres!E$12="Prudent",'Suivi des paris'!O636*0.025/('Suivi des paris'!H637-1),'Suivi des paris'!O636*0.1/('Suivi des paris'!H637-1)))))))</f>
        <v/>
      </c>
      <c r="K637" s="50"/>
      <c r="L637" s="51" t="str">
        <f t="shared" si="27"/>
        <v/>
      </c>
      <c r="M637" s="17"/>
      <c r="N637" s="52" t="str">
        <f t="shared" si="28"/>
        <v>-</v>
      </c>
      <c r="O637" s="53">
        <f t="shared" si="29"/>
        <v>23.290000000000003</v>
      </c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>
      <c r="A638" s="1"/>
      <c r="B638" s="42">
        <v>632</v>
      </c>
      <c r="C638" s="43"/>
      <c r="D638" s="44"/>
      <c r="E638" s="45"/>
      <c r="F638" s="46"/>
      <c r="G638" s="46"/>
      <c r="H638" s="47" t="s">
        <v>97</v>
      </c>
      <c r="I638" s="48" t="str">
        <f>IF(Paramètres!E$9="Mises avec indice de confiance (/10)","?","-")</f>
        <v>-</v>
      </c>
      <c r="J638" s="49" t="str">
        <f>IF(H638="?","",IF(Paramètres!E$9="Mises fixes",IF(Paramètres!E$12="Normal",Paramètres!E$6*0.05,IF(Paramètres!E$12="Agressif",Paramètres!E$6*0.1,Paramètres!E$6*0.025)),IF(Paramètres!E$9="Mises proportionnelles",IF(Paramètres!E$12="Normal",O637*0.05,IF(Paramètres!E$12="Agressif",O637*0.1,O637*0.025)),IF(Paramètres!E$9="Mises avec indice de confiance (/10)",IF(Paramètres!E$12="Normal",I638/100*Paramètres!E$6,IF(Paramètres!E$12="Prudent",I638/200*Paramètres!E$6,I638/50*Paramètres!E$6)),IF(Paramètres!E$12="Normal",'Suivi des paris'!O637*0.05/('Suivi des paris'!H638-1),IF(Paramètres!E$12="Prudent",'Suivi des paris'!O637*0.025/('Suivi des paris'!H638-1),'Suivi des paris'!O637*0.1/('Suivi des paris'!H638-1)))))))</f>
        <v/>
      </c>
      <c r="K638" s="50"/>
      <c r="L638" s="51" t="str">
        <f t="shared" si="27"/>
        <v/>
      </c>
      <c r="M638" s="17"/>
      <c r="N638" s="52" t="str">
        <f t="shared" si="28"/>
        <v>-</v>
      </c>
      <c r="O638" s="53">
        <f t="shared" si="29"/>
        <v>23.290000000000003</v>
      </c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>
      <c r="A639" s="1"/>
      <c r="B639" s="42">
        <v>633</v>
      </c>
      <c r="C639" s="43"/>
      <c r="D639" s="44"/>
      <c r="E639" s="45"/>
      <c r="F639" s="46"/>
      <c r="G639" s="46"/>
      <c r="H639" s="47" t="s">
        <v>97</v>
      </c>
      <c r="I639" s="48" t="str">
        <f>IF(Paramètres!E$9="Mises avec indice de confiance (/10)","?","-")</f>
        <v>-</v>
      </c>
      <c r="J639" s="49" t="str">
        <f>IF(H639="?","",IF(Paramètres!E$9="Mises fixes",IF(Paramètres!E$12="Normal",Paramètres!E$6*0.05,IF(Paramètres!E$12="Agressif",Paramètres!E$6*0.1,Paramètres!E$6*0.025)),IF(Paramètres!E$9="Mises proportionnelles",IF(Paramètres!E$12="Normal",O638*0.05,IF(Paramètres!E$12="Agressif",O638*0.1,O638*0.025)),IF(Paramètres!E$9="Mises avec indice de confiance (/10)",IF(Paramètres!E$12="Normal",I639/100*Paramètres!E$6,IF(Paramètres!E$12="Prudent",I639/200*Paramètres!E$6,I639/50*Paramètres!E$6)),IF(Paramètres!E$12="Normal",'Suivi des paris'!O638*0.05/('Suivi des paris'!H639-1),IF(Paramètres!E$12="Prudent",'Suivi des paris'!O638*0.025/('Suivi des paris'!H639-1),'Suivi des paris'!O638*0.1/('Suivi des paris'!H639-1)))))))</f>
        <v/>
      </c>
      <c r="K639" s="50"/>
      <c r="L639" s="51" t="str">
        <f t="shared" si="27"/>
        <v/>
      </c>
      <c r="M639" s="17"/>
      <c r="N639" s="52" t="str">
        <f t="shared" si="28"/>
        <v>-</v>
      </c>
      <c r="O639" s="53">
        <f t="shared" si="29"/>
        <v>23.290000000000003</v>
      </c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>
      <c r="A640" s="1"/>
      <c r="B640" s="42">
        <v>634</v>
      </c>
      <c r="C640" s="43"/>
      <c r="D640" s="44"/>
      <c r="E640" s="45"/>
      <c r="F640" s="46"/>
      <c r="G640" s="46"/>
      <c r="H640" s="47" t="s">
        <v>97</v>
      </c>
      <c r="I640" s="48" t="str">
        <f>IF(Paramètres!E$9="Mises avec indice de confiance (/10)","?","-")</f>
        <v>-</v>
      </c>
      <c r="J640" s="49" t="str">
        <f>IF(H640="?","",IF(Paramètres!E$9="Mises fixes",IF(Paramètres!E$12="Normal",Paramètres!E$6*0.05,IF(Paramètres!E$12="Agressif",Paramètres!E$6*0.1,Paramètres!E$6*0.025)),IF(Paramètres!E$9="Mises proportionnelles",IF(Paramètres!E$12="Normal",O639*0.05,IF(Paramètres!E$12="Agressif",O639*0.1,O639*0.025)),IF(Paramètres!E$9="Mises avec indice de confiance (/10)",IF(Paramètres!E$12="Normal",I640/100*Paramètres!E$6,IF(Paramètres!E$12="Prudent",I640/200*Paramètres!E$6,I640/50*Paramètres!E$6)),IF(Paramètres!E$12="Normal",'Suivi des paris'!O639*0.05/('Suivi des paris'!H640-1),IF(Paramètres!E$12="Prudent",'Suivi des paris'!O639*0.025/('Suivi des paris'!H640-1),'Suivi des paris'!O639*0.1/('Suivi des paris'!H640-1)))))))</f>
        <v/>
      </c>
      <c r="K640" s="50"/>
      <c r="L640" s="51" t="str">
        <f t="shared" si="27"/>
        <v/>
      </c>
      <c r="M640" s="17"/>
      <c r="N640" s="52" t="str">
        <f t="shared" si="28"/>
        <v>-</v>
      </c>
      <c r="O640" s="53">
        <f t="shared" si="29"/>
        <v>23.290000000000003</v>
      </c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>
      <c r="A641" s="1"/>
      <c r="B641" s="42">
        <v>635</v>
      </c>
      <c r="C641" s="43"/>
      <c r="D641" s="44"/>
      <c r="E641" s="45"/>
      <c r="F641" s="46"/>
      <c r="G641" s="46"/>
      <c r="H641" s="47" t="s">
        <v>97</v>
      </c>
      <c r="I641" s="48" t="str">
        <f>IF(Paramètres!E$9="Mises avec indice de confiance (/10)","?","-")</f>
        <v>-</v>
      </c>
      <c r="J641" s="49" t="str">
        <f>IF(H641="?","",IF(Paramètres!E$9="Mises fixes",IF(Paramètres!E$12="Normal",Paramètres!E$6*0.05,IF(Paramètres!E$12="Agressif",Paramètres!E$6*0.1,Paramètres!E$6*0.025)),IF(Paramètres!E$9="Mises proportionnelles",IF(Paramètres!E$12="Normal",O640*0.05,IF(Paramètres!E$12="Agressif",O640*0.1,O640*0.025)),IF(Paramètres!E$9="Mises avec indice de confiance (/10)",IF(Paramètres!E$12="Normal",I641/100*Paramètres!E$6,IF(Paramètres!E$12="Prudent",I641/200*Paramètres!E$6,I641/50*Paramètres!E$6)),IF(Paramètres!E$12="Normal",'Suivi des paris'!O640*0.05/('Suivi des paris'!H641-1),IF(Paramètres!E$12="Prudent",'Suivi des paris'!O640*0.025/('Suivi des paris'!H641-1),'Suivi des paris'!O640*0.1/('Suivi des paris'!H641-1)))))))</f>
        <v/>
      </c>
      <c r="K641" s="50"/>
      <c r="L641" s="51" t="str">
        <f t="shared" si="27"/>
        <v/>
      </c>
      <c r="M641" s="17"/>
      <c r="N641" s="52" t="str">
        <f t="shared" si="28"/>
        <v>-</v>
      </c>
      <c r="O641" s="53">
        <f t="shared" si="29"/>
        <v>23.290000000000003</v>
      </c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>
      <c r="A642" s="1"/>
      <c r="B642" s="42">
        <v>636</v>
      </c>
      <c r="C642" s="43"/>
      <c r="D642" s="44"/>
      <c r="E642" s="45"/>
      <c r="F642" s="46"/>
      <c r="G642" s="46"/>
      <c r="H642" s="47" t="s">
        <v>97</v>
      </c>
      <c r="I642" s="48" t="str">
        <f>IF(Paramètres!E$9="Mises avec indice de confiance (/10)","?","-")</f>
        <v>-</v>
      </c>
      <c r="J642" s="49" t="str">
        <f>IF(H642="?","",IF(Paramètres!E$9="Mises fixes",IF(Paramètres!E$12="Normal",Paramètres!E$6*0.05,IF(Paramètres!E$12="Agressif",Paramètres!E$6*0.1,Paramètres!E$6*0.025)),IF(Paramètres!E$9="Mises proportionnelles",IF(Paramètres!E$12="Normal",O641*0.05,IF(Paramètres!E$12="Agressif",O641*0.1,O641*0.025)),IF(Paramètres!E$9="Mises avec indice de confiance (/10)",IF(Paramètres!E$12="Normal",I642/100*Paramètres!E$6,IF(Paramètres!E$12="Prudent",I642/200*Paramètres!E$6,I642/50*Paramètres!E$6)),IF(Paramètres!E$12="Normal",'Suivi des paris'!O641*0.05/('Suivi des paris'!H642-1),IF(Paramètres!E$12="Prudent",'Suivi des paris'!O641*0.025/('Suivi des paris'!H642-1),'Suivi des paris'!O641*0.1/('Suivi des paris'!H642-1)))))))</f>
        <v/>
      </c>
      <c r="K642" s="50"/>
      <c r="L642" s="51" t="str">
        <f t="shared" si="27"/>
        <v/>
      </c>
      <c r="M642" s="17"/>
      <c r="N642" s="52" t="str">
        <f t="shared" si="28"/>
        <v>-</v>
      </c>
      <c r="O642" s="53">
        <f t="shared" si="29"/>
        <v>23.290000000000003</v>
      </c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>
      <c r="A643" s="1"/>
      <c r="B643" s="42">
        <v>637</v>
      </c>
      <c r="C643" s="43"/>
      <c r="D643" s="44"/>
      <c r="E643" s="45"/>
      <c r="F643" s="46"/>
      <c r="G643" s="46"/>
      <c r="H643" s="47" t="s">
        <v>97</v>
      </c>
      <c r="I643" s="48" t="str">
        <f>IF(Paramètres!E$9="Mises avec indice de confiance (/10)","?","-")</f>
        <v>-</v>
      </c>
      <c r="J643" s="49" t="str">
        <f>IF(H643="?","",IF(Paramètres!E$9="Mises fixes",IF(Paramètres!E$12="Normal",Paramètres!E$6*0.05,IF(Paramètres!E$12="Agressif",Paramètres!E$6*0.1,Paramètres!E$6*0.025)),IF(Paramètres!E$9="Mises proportionnelles",IF(Paramètres!E$12="Normal",O642*0.05,IF(Paramètres!E$12="Agressif",O642*0.1,O642*0.025)),IF(Paramètres!E$9="Mises avec indice de confiance (/10)",IF(Paramètres!E$12="Normal",I643/100*Paramètres!E$6,IF(Paramètres!E$12="Prudent",I643/200*Paramètres!E$6,I643/50*Paramètres!E$6)),IF(Paramètres!E$12="Normal",'Suivi des paris'!O642*0.05/('Suivi des paris'!H643-1),IF(Paramètres!E$12="Prudent",'Suivi des paris'!O642*0.025/('Suivi des paris'!H643-1),'Suivi des paris'!O642*0.1/('Suivi des paris'!H643-1)))))))</f>
        <v/>
      </c>
      <c r="K643" s="50"/>
      <c r="L643" s="51" t="str">
        <f t="shared" si="27"/>
        <v/>
      </c>
      <c r="M643" s="17"/>
      <c r="N643" s="52" t="str">
        <f t="shared" si="28"/>
        <v>-</v>
      </c>
      <c r="O643" s="53">
        <f t="shared" si="29"/>
        <v>23.290000000000003</v>
      </c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>
      <c r="A644" s="1"/>
      <c r="B644" s="42">
        <v>638</v>
      </c>
      <c r="C644" s="43"/>
      <c r="D644" s="44"/>
      <c r="E644" s="45"/>
      <c r="F644" s="46"/>
      <c r="G644" s="46"/>
      <c r="H644" s="47" t="s">
        <v>97</v>
      </c>
      <c r="I644" s="48" t="str">
        <f>IF(Paramètres!E$9="Mises avec indice de confiance (/10)","?","-")</f>
        <v>-</v>
      </c>
      <c r="J644" s="49" t="str">
        <f>IF(H644="?","",IF(Paramètres!E$9="Mises fixes",IF(Paramètres!E$12="Normal",Paramètres!E$6*0.05,IF(Paramètres!E$12="Agressif",Paramètres!E$6*0.1,Paramètres!E$6*0.025)),IF(Paramètres!E$9="Mises proportionnelles",IF(Paramètres!E$12="Normal",O643*0.05,IF(Paramètres!E$12="Agressif",O643*0.1,O643*0.025)),IF(Paramètres!E$9="Mises avec indice de confiance (/10)",IF(Paramètres!E$12="Normal",I644/100*Paramètres!E$6,IF(Paramètres!E$12="Prudent",I644/200*Paramètres!E$6,I644/50*Paramètres!E$6)),IF(Paramètres!E$12="Normal",'Suivi des paris'!O643*0.05/('Suivi des paris'!H644-1),IF(Paramètres!E$12="Prudent",'Suivi des paris'!O643*0.025/('Suivi des paris'!H644-1),'Suivi des paris'!O643*0.1/('Suivi des paris'!H644-1)))))))</f>
        <v/>
      </c>
      <c r="K644" s="50"/>
      <c r="L644" s="51" t="str">
        <f t="shared" si="27"/>
        <v/>
      </c>
      <c r="M644" s="17"/>
      <c r="N644" s="52" t="str">
        <f t="shared" si="28"/>
        <v>-</v>
      </c>
      <c r="O644" s="53">
        <f t="shared" si="29"/>
        <v>23.290000000000003</v>
      </c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>
      <c r="A645" s="1"/>
      <c r="B645" s="42">
        <v>639</v>
      </c>
      <c r="C645" s="43"/>
      <c r="D645" s="44"/>
      <c r="E645" s="45"/>
      <c r="F645" s="46"/>
      <c r="G645" s="46"/>
      <c r="H645" s="47" t="s">
        <v>97</v>
      </c>
      <c r="I645" s="48" t="str">
        <f>IF(Paramètres!E$9="Mises avec indice de confiance (/10)","?","-")</f>
        <v>-</v>
      </c>
      <c r="J645" s="49" t="str">
        <f>IF(H645="?","",IF(Paramètres!E$9="Mises fixes",IF(Paramètres!E$12="Normal",Paramètres!E$6*0.05,IF(Paramètres!E$12="Agressif",Paramètres!E$6*0.1,Paramètres!E$6*0.025)),IF(Paramètres!E$9="Mises proportionnelles",IF(Paramètres!E$12="Normal",O644*0.05,IF(Paramètres!E$12="Agressif",O644*0.1,O644*0.025)),IF(Paramètres!E$9="Mises avec indice de confiance (/10)",IF(Paramètres!E$12="Normal",I645/100*Paramètres!E$6,IF(Paramètres!E$12="Prudent",I645/200*Paramètres!E$6,I645/50*Paramètres!E$6)),IF(Paramètres!E$12="Normal",'Suivi des paris'!O644*0.05/('Suivi des paris'!H645-1),IF(Paramètres!E$12="Prudent",'Suivi des paris'!O644*0.025/('Suivi des paris'!H645-1),'Suivi des paris'!O644*0.1/('Suivi des paris'!H645-1)))))))</f>
        <v/>
      </c>
      <c r="K645" s="50"/>
      <c r="L645" s="51" t="str">
        <f t="shared" si="27"/>
        <v/>
      </c>
      <c r="M645" s="17"/>
      <c r="N645" s="52" t="str">
        <f t="shared" si="28"/>
        <v>-</v>
      </c>
      <c r="O645" s="53">
        <f t="shared" si="29"/>
        <v>23.290000000000003</v>
      </c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>
      <c r="A646" s="1"/>
      <c r="B646" s="42">
        <v>640</v>
      </c>
      <c r="C646" s="43"/>
      <c r="D646" s="44"/>
      <c r="E646" s="45"/>
      <c r="F646" s="46"/>
      <c r="G646" s="46"/>
      <c r="H646" s="47" t="s">
        <v>97</v>
      </c>
      <c r="I646" s="48" t="str">
        <f>IF(Paramètres!E$9="Mises avec indice de confiance (/10)","?","-")</f>
        <v>-</v>
      </c>
      <c r="J646" s="49" t="str">
        <f>IF(H646="?","",IF(Paramètres!E$9="Mises fixes",IF(Paramètres!E$12="Normal",Paramètres!E$6*0.05,IF(Paramètres!E$12="Agressif",Paramètres!E$6*0.1,Paramètres!E$6*0.025)),IF(Paramètres!E$9="Mises proportionnelles",IF(Paramètres!E$12="Normal",O645*0.05,IF(Paramètres!E$12="Agressif",O645*0.1,O645*0.025)),IF(Paramètres!E$9="Mises avec indice de confiance (/10)",IF(Paramètres!E$12="Normal",I646/100*Paramètres!E$6,IF(Paramètres!E$12="Prudent",I646/200*Paramètres!E$6,I646/50*Paramètres!E$6)),IF(Paramètres!E$12="Normal",'Suivi des paris'!O645*0.05/('Suivi des paris'!H646-1),IF(Paramètres!E$12="Prudent",'Suivi des paris'!O645*0.025/('Suivi des paris'!H646-1),'Suivi des paris'!O645*0.1/('Suivi des paris'!H646-1)))))))</f>
        <v/>
      </c>
      <c r="K646" s="50"/>
      <c r="L646" s="51" t="str">
        <f t="shared" si="27"/>
        <v/>
      </c>
      <c r="M646" s="17"/>
      <c r="N646" s="52" t="str">
        <f t="shared" si="28"/>
        <v>-</v>
      </c>
      <c r="O646" s="53">
        <f t="shared" si="29"/>
        <v>23.290000000000003</v>
      </c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>
      <c r="A647" s="1"/>
      <c r="B647" s="42">
        <v>641</v>
      </c>
      <c r="C647" s="43"/>
      <c r="D647" s="44"/>
      <c r="E647" s="45"/>
      <c r="F647" s="46"/>
      <c r="G647" s="46"/>
      <c r="H647" s="47" t="s">
        <v>97</v>
      </c>
      <c r="I647" s="48" t="str">
        <f>IF(Paramètres!E$9="Mises avec indice de confiance (/10)","?","-")</f>
        <v>-</v>
      </c>
      <c r="J647" s="49" t="str">
        <f>IF(H647="?","",IF(Paramètres!E$9="Mises fixes",IF(Paramètres!E$12="Normal",Paramètres!E$6*0.05,IF(Paramètres!E$12="Agressif",Paramètres!E$6*0.1,Paramètres!E$6*0.025)),IF(Paramètres!E$9="Mises proportionnelles",IF(Paramètres!E$12="Normal",O646*0.05,IF(Paramètres!E$12="Agressif",O646*0.1,O646*0.025)),IF(Paramètres!E$9="Mises avec indice de confiance (/10)",IF(Paramètres!E$12="Normal",I647/100*Paramètres!E$6,IF(Paramètres!E$12="Prudent",I647/200*Paramètres!E$6,I647/50*Paramètres!E$6)),IF(Paramètres!E$12="Normal",'Suivi des paris'!O646*0.05/('Suivi des paris'!H647-1),IF(Paramètres!E$12="Prudent",'Suivi des paris'!O646*0.025/('Suivi des paris'!H647-1),'Suivi des paris'!O646*0.1/('Suivi des paris'!H647-1)))))))</f>
        <v/>
      </c>
      <c r="K647" s="50"/>
      <c r="L647" s="51" t="str">
        <f>IF(K647&gt;0,IF(M647="",K647,""),"")</f>
        <v/>
      </c>
      <c r="M647" s="17"/>
      <c r="N647" s="52" t="str">
        <f>IF(H647="?","-",IF(M647="Gagné",K647*H647-K647,IF(M647="Perdu",-K647,0)))</f>
        <v>-</v>
      </c>
      <c r="O647" s="53">
        <f>IF(N647="-",O646,O646+N647)</f>
        <v>23.290000000000003</v>
      </c>
    </row>
    <row r="648" spans="1:26">
      <c r="A648" s="1"/>
      <c r="B648" s="42">
        <v>642</v>
      </c>
      <c r="C648" s="43"/>
      <c r="D648" s="44"/>
      <c r="E648" s="45"/>
      <c r="F648" s="46"/>
      <c r="G648" s="46"/>
      <c r="H648" s="47" t="s">
        <v>97</v>
      </c>
      <c r="I648" s="48" t="str">
        <f>IF(Paramètres!E$9="Mises avec indice de confiance (/10)","?","-")</f>
        <v>-</v>
      </c>
      <c r="J648" s="49" t="str">
        <f>IF(H648="?","",IF(Paramètres!E$9="Mises fixes",IF(Paramètres!E$12="Normal",Paramètres!E$6*0.05,IF(Paramètres!E$12="Agressif",Paramètres!E$6*0.1,Paramètres!E$6*0.025)),IF(Paramètres!E$9="Mises proportionnelles",IF(Paramètres!E$12="Normal",O647*0.05,IF(Paramètres!E$12="Agressif",O647*0.1,O647*0.025)),IF(Paramètres!E$9="Mises avec indice de confiance (/10)",IF(Paramètres!E$12="Normal",I648/100*Paramètres!E$6,IF(Paramètres!E$12="Prudent",I648/200*Paramètres!E$6,I648/50*Paramètres!E$6)),IF(Paramètres!E$12="Normal",'Suivi des paris'!O647*0.05/('Suivi des paris'!H648-1),IF(Paramètres!E$12="Prudent",'Suivi des paris'!O647*0.025/('Suivi des paris'!H648-1),'Suivi des paris'!O647*0.1/('Suivi des paris'!H648-1)))))))</f>
        <v/>
      </c>
      <c r="K648" s="50"/>
      <c r="L648" s="51" t="str">
        <f>IF(K648&gt;0,IF(M648="",K648,""),"")</f>
        <v/>
      </c>
      <c r="M648" s="17"/>
      <c r="N648" s="52" t="str">
        <f>IF(H648="?","-",IF(M648="Gagné",K648*H648-K648,IF(M648="Perdu",-K648,0)))</f>
        <v>-</v>
      </c>
      <c r="O648" s="53">
        <f>IF(N648="-",O647,O647+N648)</f>
        <v>23.290000000000003</v>
      </c>
    </row>
    <row r="649" spans="1:26">
      <c r="A649" s="1"/>
      <c r="B649" s="42">
        <v>643</v>
      </c>
      <c r="C649" s="43"/>
      <c r="D649" s="44"/>
      <c r="E649" s="45"/>
      <c r="F649" s="46"/>
      <c r="G649" s="46"/>
      <c r="H649" s="47" t="s">
        <v>97</v>
      </c>
      <c r="I649" s="48" t="str">
        <f>IF(Paramètres!E$9="Mises avec indice de confiance (/10)","?","-")</f>
        <v>-</v>
      </c>
      <c r="J649" s="49" t="str">
        <f>IF(H649="?","",IF(Paramètres!E$9="Mises fixes",IF(Paramètres!E$12="Normal",Paramètres!E$6*0.05,IF(Paramètres!E$12="Agressif",Paramètres!E$6*0.1,Paramètres!E$6*0.025)),IF(Paramètres!E$9="Mises proportionnelles",IF(Paramètres!E$12="Normal",O648*0.05,IF(Paramètres!E$12="Agressif",O648*0.1,O648*0.025)),IF(Paramètres!E$9="Mises avec indice de confiance (/10)",IF(Paramètres!E$12="Normal",I649/100*Paramètres!E$6,IF(Paramètres!E$12="Prudent",I649/200*Paramètres!E$6,I649/50*Paramètres!E$6)),IF(Paramètres!E$12="Normal",'Suivi des paris'!O648*0.05/('Suivi des paris'!H649-1),IF(Paramètres!E$12="Prudent",'Suivi des paris'!O648*0.025/('Suivi des paris'!H649-1),'Suivi des paris'!O648*0.1/('Suivi des paris'!H649-1)))))))</f>
        <v/>
      </c>
      <c r="K649" s="50"/>
      <c r="L649" s="51" t="str">
        <f>IF(K649&gt;0,IF(M649="",K649,""),"")</f>
        <v/>
      </c>
      <c r="M649" s="17"/>
      <c r="N649" s="52" t="str">
        <f>IF(H649="?","-",IF(M649="Gagné",K649*H649-K649,IF(M649="Perdu",-K649,0)))</f>
        <v>-</v>
      </c>
      <c r="O649" s="53">
        <f>IF(N649="-",O648,O648+N649)</f>
        <v>23.290000000000003</v>
      </c>
    </row>
    <row r="650" spans="1:26">
      <c r="A650" s="1"/>
      <c r="B650" s="42">
        <v>644</v>
      </c>
      <c r="C650" s="43"/>
      <c r="D650" s="44"/>
      <c r="E650" s="45"/>
      <c r="F650" s="46"/>
      <c r="G650" s="46"/>
      <c r="H650" s="47" t="s">
        <v>97</v>
      </c>
      <c r="I650" s="48" t="str">
        <f>IF(Paramètres!E$9="Mises avec indice de confiance (/10)","?","-")</f>
        <v>-</v>
      </c>
      <c r="J650" s="49" t="str">
        <f>IF(H650="?","",IF(Paramètres!E$9="Mises fixes",IF(Paramètres!E$12="Normal",Paramètres!E$6*0.05,IF(Paramètres!E$12="Agressif",Paramètres!E$6*0.1,Paramètres!E$6*0.025)),IF(Paramètres!E$9="Mises proportionnelles",IF(Paramètres!E$12="Normal",O649*0.05,IF(Paramètres!E$12="Agressif",O649*0.1,O649*0.025)),IF(Paramètres!E$9="Mises avec indice de confiance (/10)",IF(Paramètres!E$12="Normal",I650/100*Paramètres!E$6,IF(Paramètres!E$12="Prudent",I650/200*Paramètres!E$6,I650/50*Paramètres!E$6)),IF(Paramètres!E$12="Normal",'Suivi des paris'!O649*0.05/('Suivi des paris'!H650-1),IF(Paramètres!E$12="Prudent",'Suivi des paris'!O649*0.025/('Suivi des paris'!H650-1),'Suivi des paris'!O649*0.1/('Suivi des paris'!H650-1)))))))</f>
        <v/>
      </c>
      <c r="K650" s="50"/>
      <c r="L650" s="51" t="str">
        <f>IF(K650&gt;0,IF(M650="",K650,""),"")</f>
        <v/>
      </c>
      <c r="M650" s="17"/>
      <c r="N650" s="52" t="str">
        <f>IF(H650="?","-",IF(M650="Gagné",K650*H650-K650,IF(M650="Perdu",-K650,0)))</f>
        <v>-</v>
      </c>
      <c r="O650" s="53">
        <f>IF(N650="-",O649,O649+N650)</f>
        <v>23.290000000000003</v>
      </c>
    </row>
    <row r="651" spans="1:26">
      <c r="A651" s="1"/>
      <c r="B651" s="8"/>
      <c r="C651" s="8"/>
      <c r="D651" s="8"/>
      <c r="E651" s="1"/>
      <c r="F651" s="8"/>
      <c r="G651" s="8"/>
      <c r="H651" s="8"/>
      <c r="I651" s="8"/>
      <c r="J651" s="26"/>
      <c r="K651" s="8"/>
      <c r="L651" s="26"/>
      <c r="M651" s="8"/>
      <c r="N651" s="8"/>
      <c r="O651" s="8"/>
    </row>
    <row r="652" spans="1:26">
      <c r="A652" s="1"/>
      <c r="B652" s="8"/>
      <c r="C652" s="8"/>
      <c r="D652" s="8"/>
      <c r="E652" s="1"/>
      <c r="F652" s="8"/>
      <c r="G652" s="8"/>
      <c r="H652" s="8"/>
      <c r="I652" s="8"/>
      <c r="J652" s="26"/>
      <c r="K652" s="8"/>
      <c r="L652" s="26"/>
      <c r="M652" s="8"/>
      <c r="N652" s="8"/>
      <c r="O652" s="8"/>
    </row>
    <row r="653" spans="1:26">
      <c r="A653" s="1"/>
      <c r="B653" s="8"/>
      <c r="C653" s="8"/>
      <c r="D653" s="8"/>
      <c r="E653" s="1"/>
      <c r="F653" s="8"/>
      <c r="G653" s="8"/>
      <c r="H653" s="8"/>
      <c r="I653" s="8"/>
      <c r="J653" s="26"/>
      <c r="K653" s="8"/>
      <c r="L653" s="26"/>
      <c r="M653" s="8"/>
      <c r="N653" s="8"/>
      <c r="O653" s="8"/>
    </row>
    <row r="654" spans="1:26">
      <c r="A654" s="1"/>
      <c r="B654" s="8"/>
      <c r="C654" s="8"/>
      <c r="D654" s="8"/>
      <c r="E654" s="1"/>
      <c r="F654" s="8"/>
      <c r="G654" s="8"/>
      <c r="H654" s="8"/>
      <c r="I654" s="8"/>
      <c r="J654" s="26"/>
      <c r="K654" s="8"/>
      <c r="L654" s="26"/>
      <c r="M654" s="8"/>
      <c r="N654" s="8"/>
      <c r="O654" s="8"/>
    </row>
    <row r="655" spans="1:26">
      <c r="A655" s="1"/>
      <c r="B655" s="8"/>
      <c r="C655" s="8"/>
      <c r="D655" s="8"/>
      <c r="E655" s="1"/>
      <c r="F655" s="8"/>
      <c r="G655" s="8"/>
      <c r="H655" s="8"/>
      <c r="I655" s="8"/>
      <c r="J655" s="26"/>
      <c r="K655" s="8"/>
      <c r="L655" s="26"/>
      <c r="M655" s="8"/>
      <c r="N655" s="8"/>
      <c r="O655" s="8"/>
    </row>
    <row r="656" spans="1:26">
      <c r="A656" s="1"/>
      <c r="B656" s="8"/>
      <c r="C656" s="8"/>
      <c r="D656" s="8"/>
      <c r="E656" s="1"/>
      <c r="F656" s="8"/>
      <c r="G656" s="8"/>
      <c r="H656" s="8"/>
      <c r="I656" s="8"/>
      <c r="J656" s="26"/>
      <c r="K656" s="8"/>
      <c r="L656" s="26"/>
      <c r="M656" s="8"/>
      <c r="N656" s="8"/>
      <c r="O656" s="8"/>
    </row>
    <row r="657" spans="1:15">
      <c r="A657" s="1"/>
      <c r="B657" s="8"/>
      <c r="C657" s="8"/>
      <c r="D657" s="8"/>
      <c r="E657" s="1"/>
      <c r="F657" s="8"/>
      <c r="G657" s="8"/>
      <c r="H657" s="8"/>
      <c r="I657" s="8"/>
      <c r="J657" s="26"/>
      <c r="K657" s="8"/>
      <c r="L657" s="26"/>
      <c r="M657" s="8"/>
      <c r="N657" s="8"/>
      <c r="O657" s="8"/>
    </row>
    <row r="658" spans="1:15">
      <c r="A658" s="1"/>
      <c r="B658" s="8"/>
      <c r="C658" s="8"/>
      <c r="D658" s="8"/>
      <c r="E658" s="1"/>
      <c r="F658" s="8"/>
      <c r="G658" s="8"/>
      <c r="H658" s="8"/>
      <c r="I658" s="8"/>
      <c r="J658" s="26"/>
      <c r="K658" s="8"/>
      <c r="L658" s="26"/>
      <c r="M658" s="8"/>
      <c r="N658" s="8"/>
      <c r="O658" s="8"/>
    </row>
    <row r="659" spans="1:15">
      <c r="A659" s="1"/>
      <c r="B659" s="8"/>
      <c r="C659" s="8"/>
      <c r="D659" s="8"/>
      <c r="E659" s="1"/>
      <c r="F659" s="8"/>
      <c r="G659" s="8"/>
      <c r="H659" s="8"/>
      <c r="I659" s="8"/>
      <c r="J659" s="26"/>
      <c r="K659" s="8"/>
      <c r="L659" s="26"/>
      <c r="M659" s="8"/>
      <c r="N659" s="8"/>
      <c r="O659" s="8"/>
    </row>
    <row r="660" spans="1:15">
      <c r="A660" s="1"/>
      <c r="B660" s="8"/>
      <c r="C660" s="8"/>
      <c r="D660" s="8"/>
      <c r="E660" s="1"/>
      <c r="F660" s="8"/>
      <c r="G660" s="8"/>
      <c r="H660" s="8"/>
      <c r="I660" s="8"/>
      <c r="J660" s="26"/>
      <c r="K660" s="8"/>
      <c r="L660" s="26"/>
      <c r="M660" s="8"/>
      <c r="N660" s="8"/>
      <c r="O660" s="8"/>
    </row>
    <row r="661" spans="1:15">
      <c r="A661" s="1"/>
      <c r="B661" s="8"/>
      <c r="C661" s="8"/>
      <c r="D661" s="8"/>
      <c r="E661" s="1"/>
      <c r="F661" s="8"/>
      <c r="G661" s="8"/>
      <c r="H661" s="8"/>
      <c r="I661" s="8"/>
      <c r="J661" s="26"/>
      <c r="K661" s="8"/>
      <c r="L661" s="26"/>
      <c r="M661" s="8"/>
      <c r="N661" s="8"/>
      <c r="O661" s="8"/>
    </row>
    <row r="662" spans="1:15">
      <c r="A662" s="1"/>
      <c r="B662" s="8"/>
      <c r="C662" s="8"/>
      <c r="D662" s="8"/>
      <c r="E662" s="1"/>
      <c r="F662" s="8"/>
      <c r="G662" s="8"/>
      <c r="H662" s="8"/>
      <c r="I662" s="8"/>
      <c r="J662" s="26"/>
      <c r="K662" s="8"/>
      <c r="L662" s="26"/>
      <c r="M662" s="8"/>
      <c r="N662" s="8"/>
      <c r="O662" s="8"/>
    </row>
    <row r="663" spans="1:15">
      <c r="A663" s="1"/>
      <c r="B663" s="8"/>
      <c r="C663" s="8"/>
      <c r="D663" s="8"/>
      <c r="E663" s="1"/>
      <c r="F663" s="8"/>
      <c r="G663" s="8"/>
      <c r="H663" s="8"/>
      <c r="I663" s="8"/>
      <c r="J663" s="26"/>
      <c r="K663" s="8"/>
      <c r="L663" s="26"/>
      <c r="M663" s="8"/>
      <c r="N663" s="8"/>
      <c r="O663" s="8"/>
    </row>
    <row r="664" spans="1:15">
      <c r="A664" s="1"/>
      <c r="B664" s="8"/>
      <c r="C664" s="8"/>
      <c r="D664" s="8"/>
      <c r="E664" s="1"/>
      <c r="F664" s="8"/>
      <c r="G664" s="8"/>
      <c r="H664" s="8"/>
      <c r="I664" s="8"/>
      <c r="J664" s="26"/>
      <c r="K664" s="8"/>
      <c r="L664" s="26"/>
      <c r="M664" s="8"/>
      <c r="N664" s="8"/>
      <c r="O664" s="8"/>
    </row>
    <row r="665" spans="1:15">
      <c r="A665" s="1"/>
      <c r="B665" s="8"/>
      <c r="C665" s="8"/>
      <c r="D665" s="8"/>
      <c r="E665" s="1"/>
      <c r="F665" s="8"/>
      <c r="G665" s="8"/>
      <c r="H665" s="8"/>
      <c r="I665" s="8"/>
      <c r="J665" s="26"/>
      <c r="K665" s="8"/>
      <c r="L665" s="26"/>
      <c r="M665" s="8"/>
      <c r="N665" s="8"/>
      <c r="O665" s="8"/>
    </row>
    <row r="666" spans="1:15">
      <c r="A666" s="1"/>
      <c r="B666" s="8"/>
      <c r="C666" s="8"/>
      <c r="D666" s="8"/>
      <c r="E666" s="1"/>
      <c r="F666" s="8"/>
      <c r="G666" s="8"/>
      <c r="H666" s="8"/>
      <c r="I666" s="8"/>
      <c r="J666" s="26"/>
      <c r="K666" s="8"/>
      <c r="L666" s="26"/>
      <c r="M666" s="8"/>
      <c r="N666" s="8"/>
      <c r="O666" s="8"/>
    </row>
    <row r="667" spans="1:15">
      <c r="A667" s="1"/>
      <c r="B667" s="8"/>
      <c r="C667" s="8"/>
      <c r="D667" s="8"/>
      <c r="E667" s="1"/>
      <c r="F667" s="8"/>
      <c r="G667" s="8"/>
      <c r="H667" s="8"/>
      <c r="I667" s="8"/>
      <c r="J667" s="26"/>
      <c r="K667" s="8"/>
      <c r="L667" s="26"/>
      <c r="M667" s="8"/>
      <c r="N667" s="8"/>
      <c r="O667" s="8"/>
    </row>
    <row r="668" spans="1:15">
      <c r="A668" s="1"/>
      <c r="B668" s="8"/>
      <c r="C668" s="8"/>
      <c r="D668" s="8"/>
      <c r="E668" s="1"/>
      <c r="F668" s="8"/>
      <c r="G668" s="8"/>
      <c r="H668" s="8"/>
      <c r="I668" s="8"/>
      <c r="J668" s="26"/>
      <c r="K668" s="8"/>
      <c r="L668" s="26"/>
      <c r="M668" s="8"/>
      <c r="N668" s="8"/>
      <c r="O668" s="8"/>
    </row>
    <row r="669" spans="1:15">
      <c r="A669" s="1"/>
      <c r="B669" s="8"/>
      <c r="C669" s="8"/>
      <c r="D669" s="8"/>
      <c r="E669" s="1"/>
      <c r="F669" s="8"/>
      <c r="G669" s="8"/>
      <c r="H669" s="8"/>
      <c r="I669" s="8"/>
      <c r="J669" s="26"/>
      <c r="K669" s="8"/>
      <c r="L669" s="26"/>
      <c r="M669" s="8"/>
      <c r="N669" s="8"/>
      <c r="O669" s="8"/>
    </row>
    <row r="670" spans="1:15">
      <c r="A670" s="1"/>
      <c r="B670" s="8"/>
      <c r="C670" s="8"/>
      <c r="D670" s="8"/>
      <c r="E670" s="1"/>
      <c r="F670" s="8"/>
      <c r="G670" s="8"/>
      <c r="H670" s="8"/>
      <c r="I670" s="8"/>
      <c r="J670" s="26"/>
      <c r="K670" s="8"/>
      <c r="L670" s="26"/>
      <c r="M670" s="8"/>
      <c r="N670" s="8"/>
      <c r="O670" s="8"/>
    </row>
    <row r="671" spans="1:15">
      <c r="A671" s="1"/>
      <c r="B671" s="8"/>
      <c r="C671" s="8"/>
      <c r="D671" s="8"/>
      <c r="E671" s="1"/>
      <c r="F671" s="8"/>
      <c r="G671" s="8"/>
      <c r="H671" s="8"/>
      <c r="I671" s="8"/>
      <c r="J671" s="26"/>
      <c r="K671" s="8"/>
      <c r="L671" s="26"/>
      <c r="M671" s="8"/>
      <c r="N671" s="8"/>
      <c r="O671" s="8"/>
    </row>
    <row r="672" spans="1:15">
      <c r="A672" s="1"/>
      <c r="B672" s="8"/>
      <c r="C672" s="8"/>
      <c r="D672" s="8"/>
      <c r="E672" s="1"/>
      <c r="F672" s="8"/>
      <c r="G672" s="8"/>
      <c r="H672" s="8"/>
      <c r="I672" s="8"/>
      <c r="J672" s="26"/>
      <c r="K672" s="8"/>
      <c r="L672" s="26"/>
      <c r="M672" s="8"/>
      <c r="N672" s="8"/>
      <c r="O672" s="8"/>
    </row>
    <row r="673" spans="1:15">
      <c r="A673" s="1"/>
      <c r="B673" s="8"/>
      <c r="C673" s="8"/>
      <c r="D673" s="8"/>
      <c r="E673" s="1"/>
      <c r="F673" s="8"/>
      <c r="G673" s="8"/>
      <c r="H673" s="8"/>
      <c r="I673" s="8"/>
      <c r="J673" s="26"/>
      <c r="K673" s="8"/>
      <c r="L673" s="26"/>
      <c r="M673" s="8"/>
      <c r="N673" s="8"/>
      <c r="O673" s="8"/>
    </row>
    <row r="674" spans="1:15">
      <c r="A674" s="1"/>
      <c r="B674" s="8"/>
      <c r="C674" s="8"/>
      <c r="D674" s="8"/>
      <c r="E674" s="1"/>
      <c r="F674" s="8"/>
      <c r="G674" s="8"/>
      <c r="H674" s="8"/>
      <c r="I674" s="8"/>
      <c r="J674" s="26"/>
      <c r="K674" s="8"/>
      <c r="L674" s="26"/>
      <c r="M674" s="8"/>
      <c r="N674" s="8"/>
      <c r="O674" s="8"/>
    </row>
    <row r="675" spans="1:15">
      <c r="A675" s="1"/>
      <c r="B675" s="8"/>
      <c r="C675" s="8"/>
      <c r="D675" s="8"/>
      <c r="E675" s="1"/>
      <c r="F675" s="8"/>
      <c r="G675" s="8"/>
      <c r="H675" s="8"/>
      <c r="I675" s="8"/>
      <c r="J675" s="26"/>
      <c r="K675" s="8"/>
      <c r="L675" s="26"/>
      <c r="M675" s="8"/>
      <c r="N675" s="8"/>
      <c r="O675" s="8"/>
    </row>
    <row r="676" spans="1:15">
      <c r="A676" s="1"/>
      <c r="B676" s="8"/>
      <c r="C676" s="8"/>
      <c r="D676" s="8"/>
      <c r="E676" s="1"/>
      <c r="F676" s="8"/>
      <c r="G676" s="8"/>
      <c r="H676" s="8"/>
      <c r="I676" s="8"/>
      <c r="J676" s="26"/>
      <c r="K676" s="8"/>
      <c r="L676" s="26"/>
      <c r="M676" s="8"/>
      <c r="N676" s="8"/>
      <c r="O676" s="8"/>
    </row>
    <row r="677" spans="1:15">
      <c r="A677" s="1"/>
      <c r="B677" s="8"/>
      <c r="C677" s="8"/>
      <c r="D677" s="8"/>
      <c r="E677" s="1"/>
      <c r="F677" s="8"/>
      <c r="G677" s="8"/>
      <c r="H677" s="8"/>
      <c r="I677" s="8"/>
      <c r="J677" s="26"/>
      <c r="K677" s="8"/>
      <c r="L677" s="26"/>
      <c r="M677" s="8"/>
      <c r="N677" s="8"/>
      <c r="O677" s="8"/>
    </row>
    <row r="678" spans="1:15">
      <c r="A678" s="1"/>
      <c r="B678" s="8"/>
      <c r="C678" s="8"/>
      <c r="D678" s="8"/>
      <c r="E678" s="1"/>
      <c r="F678" s="8"/>
      <c r="G678" s="8"/>
      <c r="H678" s="8"/>
      <c r="I678" s="8"/>
      <c r="J678" s="26"/>
      <c r="K678" s="8"/>
      <c r="L678" s="26"/>
      <c r="M678" s="8"/>
      <c r="N678" s="8"/>
      <c r="O678" s="8"/>
    </row>
    <row r="679" spans="1:15">
      <c r="A679" s="1"/>
      <c r="B679" s="8"/>
      <c r="C679" s="8"/>
      <c r="D679" s="8"/>
      <c r="E679" s="1"/>
      <c r="F679" s="8"/>
      <c r="G679" s="8"/>
      <c r="H679" s="8"/>
      <c r="I679" s="8"/>
      <c r="J679" s="26"/>
      <c r="K679" s="8"/>
      <c r="L679" s="26"/>
      <c r="M679" s="8"/>
      <c r="N679" s="8"/>
      <c r="O679" s="8"/>
    </row>
    <row r="680" spans="1:15">
      <c r="A680" s="1"/>
      <c r="B680" s="8"/>
      <c r="C680" s="8"/>
      <c r="D680" s="8"/>
      <c r="E680" s="1"/>
      <c r="F680" s="8"/>
      <c r="G680" s="8"/>
      <c r="H680" s="8"/>
      <c r="I680" s="8"/>
      <c r="J680" s="26"/>
      <c r="K680" s="8"/>
      <c r="L680" s="26"/>
      <c r="M680" s="8"/>
      <c r="N680" s="8"/>
      <c r="O680" s="8"/>
    </row>
    <row r="681" spans="1:15">
      <c r="A681" s="1"/>
      <c r="B681" s="8"/>
      <c r="C681" s="8"/>
      <c r="D681" s="8"/>
      <c r="E681" s="1"/>
      <c r="F681" s="8"/>
      <c r="G681" s="8"/>
      <c r="H681" s="8"/>
      <c r="I681" s="8"/>
      <c r="J681" s="26"/>
      <c r="K681" s="8"/>
      <c r="L681" s="26"/>
      <c r="M681" s="8"/>
      <c r="N681" s="8"/>
      <c r="O681" s="8"/>
    </row>
    <row r="682" spans="1:15">
      <c r="A682" s="1"/>
      <c r="B682" s="8"/>
      <c r="C682" s="8"/>
      <c r="D682" s="8"/>
      <c r="E682" s="1"/>
      <c r="F682" s="8"/>
      <c r="G682" s="8"/>
      <c r="H682" s="8"/>
      <c r="I682" s="8"/>
      <c r="J682" s="26"/>
      <c r="K682" s="8"/>
      <c r="L682" s="26"/>
      <c r="M682" s="8"/>
      <c r="N682" s="8"/>
      <c r="O682" s="8"/>
    </row>
    <row r="683" spans="1:15">
      <c r="A683" s="1"/>
      <c r="B683" s="8"/>
      <c r="C683" s="8"/>
      <c r="D683" s="8"/>
      <c r="E683" s="1"/>
      <c r="F683" s="8"/>
      <c r="G683" s="8"/>
      <c r="H683" s="8"/>
      <c r="I683" s="8"/>
      <c r="J683" s="26"/>
      <c r="K683" s="8"/>
      <c r="L683" s="26"/>
      <c r="M683" s="8"/>
      <c r="N683" s="8"/>
      <c r="O683" s="8"/>
    </row>
    <row r="684" spans="1:15">
      <c r="A684" s="1"/>
      <c r="B684" s="8"/>
      <c r="C684" s="8"/>
      <c r="D684" s="8"/>
      <c r="E684" s="1"/>
      <c r="F684" s="8"/>
      <c r="G684" s="8"/>
      <c r="H684" s="8"/>
      <c r="I684" s="8"/>
      <c r="J684" s="26"/>
      <c r="K684" s="8"/>
      <c r="L684" s="26"/>
      <c r="M684" s="8"/>
      <c r="N684" s="8"/>
      <c r="O684" s="8"/>
    </row>
    <row r="685" spans="1:15">
      <c r="A685" s="1"/>
      <c r="B685" s="8"/>
      <c r="C685" s="8"/>
      <c r="D685" s="8"/>
      <c r="E685" s="1"/>
      <c r="F685" s="8"/>
      <c r="G685" s="8"/>
      <c r="H685" s="8"/>
      <c r="I685" s="8"/>
      <c r="J685" s="26"/>
      <c r="K685" s="8"/>
      <c r="L685" s="26"/>
      <c r="M685" s="8"/>
      <c r="N685" s="8"/>
      <c r="O685" s="8"/>
    </row>
    <row r="686" spans="1:15">
      <c r="A686" s="1"/>
      <c r="B686" s="8"/>
      <c r="C686" s="8"/>
      <c r="D686" s="8"/>
      <c r="E686" s="1"/>
      <c r="F686" s="8"/>
      <c r="G686" s="8"/>
      <c r="H686" s="8"/>
      <c r="I686" s="8"/>
      <c r="J686" s="26"/>
      <c r="K686" s="8"/>
      <c r="L686" s="26"/>
      <c r="M686" s="8"/>
      <c r="N686" s="8"/>
      <c r="O686" s="8"/>
    </row>
    <row r="687" spans="1:15">
      <c r="A687" s="1"/>
      <c r="B687" s="8"/>
      <c r="C687" s="8"/>
      <c r="D687" s="8"/>
      <c r="E687" s="1"/>
      <c r="F687" s="8"/>
      <c r="G687" s="8"/>
      <c r="H687" s="8"/>
      <c r="I687" s="8"/>
      <c r="J687" s="26"/>
      <c r="K687" s="8"/>
      <c r="L687" s="26"/>
      <c r="M687" s="8"/>
      <c r="N687" s="8"/>
      <c r="O687" s="8"/>
    </row>
    <row r="688" spans="1:15">
      <c r="A688" s="1"/>
      <c r="B688" s="8"/>
      <c r="C688" s="8"/>
      <c r="D688" s="8"/>
      <c r="E688" s="1"/>
      <c r="F688" s="8"/>
      <c r="G688" s="8"/>
      <c r="H688" s="8"/>
      <c r="I688" s="8"/>
      <c r="J688" s="26"/>
      <c r="K688" s="8"/>
      <c r="L688" s="26"/>
      <c r="M688" s="8"/>
      <c r="N688" s="8"/>
      <c r="O688" s="8"/>
    </row>
    <row r="689" spans="1:15">
      <c r="A689" s="1"/>
      <c r="B689" s="8"/>
      <c r="C689" s="8"/>
      <c r="D689" s="8"/>
      <c r="E689" s="1"/>
      <c r="F689" s="8"/>
      <c r="G689" s="8"/>
      <c r="H689" s="8"/>
      <c r="I689" s="8"/>
      <c r="J689" s="26"/>
      <c r="K689" s="8"/>
      <c r="L689" s="26"/>
      <c r="M689" s="8"/>
      <c r="N689" s="8"/>
      <c r="O689" s="8"/>
    </row>
    <row r="690" spans="1:15">
      <c r="A690" s="1"/>
      <c r="B690" s="8"/>
      <c r="C690" s="8"/>
      <c r="D690" s="8"/>
      <c r="E690" s="1"/>
      <c r="F690" s="8"/>
      <c r="G690" s="8"/>
      <c r="H690" s="8"/>
      <c r="I690" s="8"/>
      <c r="J690" s="26"/>
      <c r="K690" s="8"/>
      <c r="L690" s="26"/>
      <c r="M690" s="8"/>
      <c r="N690" s="8"/>
      <c r="O690" s="8"/>
    </row>
    <row r="691" spans="1:15">
      <c r="A691" s="1"/>
      <c r="B691" s="8"/>
      <c r="C691" s="8"/>
      <c r="D691" s="8"/>
      <c r="E691" s="1"/>
      <c r="F691" s="8"/>
      <c r="G691" s="8"/>
      <c r="H691" s="8"/>
      <c r="I691" s="8"/>
      <c r="J691" s="26"/>
      <c r="K691" s="8"/>
      <c r="L691" s="26"/>
      <c r="M691" s="8"/>
      <c r="N691" s="8"/>
      <c r="O691" s="8"/>
    </row>
    <row r="692" spans="1:15">
      <c r="A692" s="1"/>
      <c r="B692" s="8"/>
      <c r="C692" s="8"/>
      <c r="D692" s="8"/>
      <c r="E692" s="1"/>
      <c r="F692" s="8"/>
      <c r="G692" s="8"/>
      <c r="H692" s="8"/>
      <c r="I692" s="8"/>
      <c r="J692" s="26"/>
      <c r="K692" s="8"/>
      <c r="L692" s="26"/>
      <c r="M692" s="8"/>
      <c r="N692" s="8"/>
      <c r="O692" s="8"/>
    </row>
    <row r="693" spans="1:15">
      <c r="A693" s="1"/>
      <c r="B693" s="8"/>
      <c r="C693" s="8"/>
      <c r="D693" s="8"/>
      <c r="E693" s="1"/>
      <c r="F693" s="8"/>
      <c r="G693" s="8"/>
      <c r="H693" s="8"/>
      <c r="I693" s="8"/>
      <c r="J693" s="26"/>
      <c r="K693" s="8"/>
      <c r="L693" s="26"/>
      <c r="M693" s="8"/>
      <c r="N693" s="8"/>
      <c r="O693" s="8"/>
    </row>
    <row r="694" spans="1:15">
      <c r="A694" s="1"/>
      <c r="B694" s="8"/>
      <c r="C694" s="8"/>
      <c r="D694" s="8"/>
      <c r="E694" s="1"/>
      <c r="F694" s="8"/>
      <c r="G694" s="8"/>
      <c r="H694" s="8"/>
      <c r="I694" s="8"/>
      <c r="J694" s="26"/>
      <c r="K694" s="8"/>
      <c r="L694" s="26"/>
      <c r="M694" s="8"/>
      <c r="N694" s="8"/>
      <c r="O694" s="8"/>
    </row>
    <row r="695" spans="1:15">
      <c r="A695" s="1"/>
      <c r="B695" s="8"/>
      <c r="C695" s="8"/>
      <c r="D695" s="8"/>
      <c r="E695" s="1"/>
      <c r="F695" s="8"/>
      <c r="G695" s="8"/>
      <c r="H695" s="8"/>
      <c r="I695" s="8"/>
      <c r="J695" s="26"/>
      <c r="K695" s="8"/>
      <c r="L695" s="26"/>
      <c r="M695" s="8"/>
      <c r="N695" s="8"/>
      <c r="O695" s="8"/>
    </row>
    <row r="696" spans="1:15">
      <c r="A696" s="1"/>
      <c r="B696" s="8"/>
      <c r="C696" s="8"/>
      <c r="D696" s="8"/>
      <c r="E696" s="1"/>
      <c r="F696" s="8"/>
      <c r="G696" s="8"/>
      <c r="H696" s="8"/>
      <c r="I696" s="8"/>
      <c r="J696" s="26"/>
      <c r="K696" s="8"/>
      <c r="L696" s="26"/>
      <c r="M696" s="8"/>
      <c r="N696" s="8"/>
      <c r="O696" s="8"/>
    </row>
    <row r="697" spans="1:15">
      <c r="A697" s="1"/>
      <c r="B697" s="8"/>
      <c r="C697" s="8"/>
      <c r="D697" s="8"/>
      <c r="E697" s="1"/>
      <c r="F697" s="8"/>
      <c r="G697" s="8"/>
      <c r="H697" s="8"/>
      <c r="I697" s="8"/>
      <c r="J697" s="26"/>
      <c r="K697" s="8"/>
      <c r="L697" s="26"/>
      <c r="M697" s="8"/>
      <c r="N697" s="8"/>
      <c r="O697" s="8"/>
    </row>
    <row r="698" spans="1:15">
      <c r="A698" s="1"/>
      <c r="B698" s="8"/>
      <c r="C698" s="8"/>
      <c r="D698" s="8"/>
      <c r="E698" s="1"/>
      <c r="F698" s="8"/>
      <c r="G698" s="8"/>
      <c r="H698" s="8"/>
      <c r="I698" s="8"/>
      <c r="J698" s="26"/>
      <c r="K698" s="8"/>
      <c r="L698" s="26"/>
      <c r="M698" s="8"/>
      <c r="N698" s="8"/>
      <c r="O698" s="8"/>
    </row>
    <row r="699" spans="1:15">
      <c r="A699" s="1"/>
      <c r="B699" s="8"/>
      <c r="C699" s="8"/>
      <c r="D699" s="8"/>
      <c r="E699" s="1"/>
      <c r="F699" s="8"/>
      <c r="G699" s="8"/>
      <c r="H699" s="8"/>
      <c r="I699" s="8"/>
      <c r="J699" s="26"/>
      <c r="K699" s="8"/>
      <c r="L699" s="26"/>
      <c r="M699" s="8"/>
      <c r="N699" s="8"/>
      <c r="O699" s="8"/>
    </row>
    <row r="700" spans="1:15">
      <c r="A700" s="1"/>
      <c r="B700" s="8"/>
      <c r="C700" s="8"/>
      <c r="D700" s="8"/>
      <c r="E700" s="1"/>
      <c r="F700" s="8"/>
      <c r="G700" s="8"/>
      <c r="H700" s="8"/>
      <c r="I700" s="8"/>
      <c r="J700" s="26"/>
      <c r="K700" s="8"/>
      <c r="L700" s="26"/>
      <c r="M700" s="8"/>
      <c r="N700" s="8"/>
      <c r="O700" s="8"/>
    </row>
    <row r="701" spans="1:15">
      <c r="A701" s="1"/>
      <c r="B701" s="8"/>
      <c r="C701" s="8"/>
      <c r="D701" s="8"/>
      <c r="E701" s="1"/>
      <c r="F701" s="8"/>
      <c r="G701" s="8"/>
      <c r="H701" s="8"/>
      <c r="I701" s="8"/>
      <c r="J701" s="26"/>
      <c r="K701" s="8"/>
      <c r="L701" s="26"/>
      <c r="M701" s="8"/>
      <c r="N701" s="8"/>
      <c r="O701" s="8"/>
    </row>
    <row r="702" spans="1:15">
      <c r="A702" s="1"/>
      <c r="B702" s="8"/>
      <c r="C702" s="8"/>
      <c r="D702" s="8"/>
      <c r="E702" s="1"/>
      <c r="F702" s="8"/>
      <c r="G702" s="8"/>
      <c r="H702" s="8"/>
      <c r="I702" s="8"/>
      <c r="J702" s="26"/>
      <c r="K702" s="8"/>
      <c r="L702" s="26"/>
      <c r="M702" s="8"/>
      <c r="N702" s="8"/>
      <c r="O702" s="8"/>
    </row>
    <row r="703" spans="1:15">
      <c r="A703" s="1"/>
      <c r="B703" s="8"/>
      <c r="C703" s="8"/>
      <c r="D703" s="8"/>
      <c r="E703" s="1"/>
      <c r="F703" s="8"/>
      <c r="G703" s="8"/>
      <c r="H703" s="8"/>
      <c r="I703" s="8"/>
      <c r="J703" s="26"/>
      <c r="K703" s="8"/>
      <c r="L703" s="26"/>
      <c r="M703" s="8"/>
      <c r="N703" s="8"/>
      <c r="O703" s="8"/>
    </row>
    <row r="704" spans="1:15">
      <c r="A704" s="1"/>
      <c r="B704" s="8"/>
      <c r="C704" s="8"/>
      <c r="D704" s="8"/>
      <c r="E704" s="1"/>
      <c r="F704" s="8"/>
      <c r="G704" s="8"/>
      <c r="H704" s="8"/>
      <c r="I704" s="8"/>
      <c r="J704" s="26"/>
      <c r="K704" s="8"/>
      <c r="L704" s="26"/>
      <c r="M704" s="8"/>
      <c r="N704" s="8"/>
      <c r="O704" s="8"/>
    </row>
    <row r="705" spans="1:15">
      <c r="A705" s="1"/>
      <c r="B705" s="8"/>
      <c r="C705" s="8"/>
      <c r="D705" s="8"/>
      <c r="E705" s="1"/>
      <c r="F705" s="8"/>
      <c r="G705" s="8"/>
      <c r="H705" s="8"/>
      <c r="I705" s="8"/>
      <c r="J705" s="26"/>
      <c r="K705" s="8"/>
      <c r="L705" s="26"/>
      <c r="M705" s="8"/>
      <c r="N705" s="8"/>
      <c r="O705" s="8"/>
    </row>
    <row r="706" spans="1:15">
      <c r="A706" s="1"/>
      <c r="B706" s="8"/>
      <c r="C706" s="8"/>
      <c r="D706" s="8"/>
      <c r="E706" s="1"/>
      <c r="F706" s="8"/>
      <c r="G706" s="8"/>
      <c r="H706" s="8"/>
      <c r="I706" s="8"/>
      <c r="J706" s="26"/>
      <c r="K706" s="8"/>
      <c r="L706" s="26"/>
      <c r="M706" s="8"/>
      <c r="N706" s="8"/>
      <c r="O706" s="8"/>
    </row>
    <row r="707" spans="1:15">
      <c r="A707" s="1"/>
      <c r="B707" s="8"/>
      <c r="C707" s="8"/>
      <c r="D707" s="8"/>
      <c r="E707" s="1"/>
      <c r="F707" s="8"/>
      <c r="G707" s="8"/>
      <c r="H707" s="8"/>
      <c r="I707" s="8"/>
      <c r="J707" s="26"/>
      <c r="K707" s="8"/>
      <c r="L707" s="26"/>
      <c r="M707" s="8"/>
      <c r="N707" s="8"/>
      <c r="O707" s="8"/>
    </row>
    <row r="708" spans="1:15">
      <c r="A708" s="1"/>
      <c r="B708" s="8"/>
      <c r="C708" s="8"/>
      <c r="D708" s="8"/>
      <c r="E708" s="1"/>
      <c r="F708" s="8"/>
      <c r="G708" s="8"/>
      <c r="H708" s="8"/>
      <c r="I708" s="8"/>
      <c r="J708" s="26"/>
      <c r="K708" s="8"/>
      <c r="L708" s="26"/>
      <c r="M708" s="8"/>
      <c r="N708" s="8"/>
      <c r="O708" s="8"/>
    </row>
    <row r="709" spans="1:15">
      <c r="A709" s="1"/>
      <c r="B709" s="8"/>
      <c r="C709" s="8"/>
      <c r="D709" s="8"/>
      <c r="E709" s="1"/>
      <c r="F709" s="8"/>
      <c r="G709" s="8"/>
      <c r="H709" s="8"/>
      <c r="I709" s="8"/>
      <c r="J709" s="26"/>
      <c r="K709" s="8"/>
      <c r="L709" s="26"/>
      <c r="M709" s="8"/>
      <c r="N709" s="8"/>
      <c r="O709" s="8"/>
    </row>
    <row r="710" spans="1:15">
      <c r="A710" s="1"/>
      <c r="B710" s="8"/>
      <c r="C710" s="8"/>
      <c r="D710" s="8"/>
      <c r="E710" s="1"/>
      <c r="F710" s="8"/>
      <c r="G710" s="8"/>
      <c r="H710" s="8"/>
      <c r="I710" s="8"/>
      <c r="J710" s="26"/>
      <c r="K710" s="8"/>
      <c r="L710" s="26"/>
      <c r="M710" s="8"/>
      <c r="N710" s="8"/>
      <c r="O710" s="8"/>
    </row>
    <row r="711" spans="1:15">
      <c r="A711" s="1"/>
      <c r="B711" s="8"/>
      <c r="C711" s="8"/>
      <c r="D711" s="8"/>
      <c r="E711" s="1"/>
      <c r="F711" s="8"/>
      <c r="G711" s="8"/>
      <c r="H711" s="8"/>
      <c r="I711" s="8"/>
      <c r="J711" s="26"/>
      <c r="K711" s="8"/>
      <c r="L711" s="26"/>
      <c r="M711" s="8"/>
      <c r="N711" s="8"/>
      <c r="O711" s="8"/>
    </row>
    <row r="712" spans="1:15">
      <c r="A712" s="1"/>
      <c r="B712" s="8"/>
      <c r="C712" s="8"/>
      <c r="D712" s="8"/>
      <c r="E712" s="1"/>
      <c r="F712" s="8"/>
      <c r="G712" s="8"/>
      <c r="H712" s="8"/>
      <c r="I712" s="8"/>
      <c r="J712" s="26"/>
      <c r="K712" s="8"/>
      <c r="L712" s="26"/>
      <c r="M712" s="8"/>
      <c r="N712" s="8"/>
      <c r="O712" s="8"/>
    </row>
    <row r="713" spans="1:15">
      <c r="A713" s="1"/>
      <c r="B713" s="8"/>
      <c r="C713" s="8"/>
      <c r="D713" s="8"/>
      <c r="E713" s="1"/>
      <c r="F713" s="8"/>
      <c r="G713" s="8"/>
      <c r="H713" s="8"/>
      <c r="I713" s="8"/>
      <c r="J713" s="26"/>
      <c r="K713" s="8"/>
      <c r="L713" s="26"/>
      <c r="M713" s="8"/>
      <c r="N713" s="8"/>
      <c r="O713" s="8"/>
    </row>
    <row r="714" spans="1:15">
      <c r="A714" s="1"/>
      <c r="B714" s="8"/>
      <c r="C714" s="8"/>
      <c r="D714" s="8"/>
      <c r="E714" s="1"/>
      <c r="F714" s="8"/>
      <c r="G714" s="8"/>
      <c r="H714" s="8"/>
      <c r="I714" s="8"/>
      <c r="J714" s="26"/>
      <c r="K714" s="8"/>
      <c r="L714" s="26"/>
      <c r="M714" s="8"/>
      <c r="N714" s="8"/>
      <c r="O714" s="8"/>
    </row>
    <row r="715" spans="1:15">
      <c r="A715" s="1"/>
      <c r="B715" s="8"/>
      <c r="C715" s="8"/>
      <c r="D715" s="8"/>
      <c r="E715" s="1"/>
      <c r="F715" s="8"/>
      <c r="G715" s="8"/>
      <c r="H715" s="8"/>
      <c r="I715" s="8"/>
      <c r="J715" s="26"/>
      <c r="K715" s="8"/>
      <c r="L715" s="26"/>
      <c r="M715" s="8"/>
      <c r="N715" s="8"/>
      <c r="O715" s="8"/>
    </row>
    <row r="716" spans="1:15">
      <c r="A716" s="1"/>
      <c r="B716" s="8"/>
      <c r="C716" s="8"/>
      <c r="D716" s="8"/>
      <c r="E716" s="1"/>
      <c r="F716" s="8"/>
      <c r="G716" s="8"/>
      <c r="H716" s="8"/>
      <c r="I716" s="8"/>
      <c r="J716" s="26"/>
      <c r="K716" s="8"/>
      <c r="L716" s="26"/>
      <c r="M716" s="8"/>
      <c r="N716" s="8"/>
      <c r="O716" s="8"/>
    </row>
    <row r="717" spans="1:15">
      <c r="A717" s="1"/>
      <c r="B717" s="8"/>
      <c r="C717" s="8"/>
      <c r="D717" s="8"/>
      <c r="E717" s="1"/>
      <c r="F717" s="8"/>
      <c r="G717" s="8"/>
      <c r="H717" s="8"/>
      <c r="I717" s="8"/>
      <c r="J717" s="26"/>
      <c r="K717" s="8"/>
      <c r="L717" s="26"/>
      <c r="M717" s="8"/>
      <c r="N717" s="8"/>
      <c r="O717" s="8"/>
    </row>
    <row r="718" spans="1:15">
      <c r="A718" s="1"/>
      <c r="B718" s="8"/>
      <c r="C718" s="8"/>
      <c r="D718" s="8"/>
      <c r="E718" s="1"/>
      <c r="F718" s="8"/>
      <c r="G718" s="8"/>
      <c r="H718" s="8"/>
      <c r="I718" s="8"/>
      <c r="J718" s="26"/>
      <c r="K718" s="8"/>
      <c r="L718" s="26"/>
      <c r="M718" s="8"/>
      <c r="N718" s="8"/>
      <c r="O718" s="8"/>
    </row>
    <row r="719" spans="1:15">
      <c r="A719" s="1"/>
      <c r="B719" s="8"/>
      <c r="C719" s="8"/>
      <c r="D719" s="8"/>
      <c r="E719" s="1"/>
      <c r="F719" s="8"/>
      <c r="G719" s="8"/>
      <c r="H719" s="8"/>
      <c r="I719" s="8"/>
      <c r="J719" s="26"/>
      <c r="K719" s="8"/>
      <c r="L719" s="26"/>
      <c r="M719" s="8"/>
      <c r="N719" s="8"/>
      <c r="O719" s="8"/>
    </row>
    <row r="720" spans="1:15">
      <c r="A720" s="1"/>
      <c r="B720" s="8"/>
      <c r="C720" s="8"/>
      <c r="D720" s="8"/>
      <c r="E720" s="1"/>
      <c r="F720" s="8"/>
      <c r="G720" s="8"/>
      <c r="H720" s="8"/>
      <c r="I720" s="8"/>
      <c r="J720" s="26"/>
      <c r="K720" s="8"/>
      <c r="L720" s="26"/>
      <c r="M720" s="8"/>
      <c r="N720" s="8"/>
      <c r="O720" s="8"/>
    </row>
    <row r="721" spans="1:15">
      <c r="A721" s="1"/>
      <c r="B721" s="8"/>
      <c r="C721" s="8"/>
      <c r="D721" s="8"/>
      <c r="E721" s="1"/>
      <c r="F721" s="8"/>
      <c r="G721" s="8"/>
      <c r="H721" s="8"/>
      <c r="I721" s="8"/>
      <c r="J721" s="26"/>
      <c r="K721" s="8"/>
      <c r="L721" s="26"/>
      <c r="M721" s="8"/>
      <c r="N721" s="8"/>
      <c r="O721" s="8"/>
    </row>
    <row r="722" spans="1:15">
      <c r="A722" s="1"/>
      <c r="B722" s="8"/>
      <c r="C722" s="8"/>
      <c r="D722" s="8"/>
      <c r="E722" s="1"/>
      <c r="F722" s="8"/>
      <c r="G722" s="8"/>
      <c r="H722" s="8"/>
      <c r="I722" s="8"/>
      <c r="J722" s="26"/>
      <c r="K722" s="8"/>
      <c r="L722" s="26"/>
      <c r="M722" s="8"/>
      <c r="N722" s="8"/>
      <c r="O722" s="8"/>
    </row>
    <row r="723" spans="1:15">
      <c r="A723" s="1"/>
      <c r="B723" s="8"/>
      <c r="C723" s="8"/>
      <c r="D723" s="8"/>
      <c r="E723" s="1"/>
      <c r="F723" s="8"/>
      <c r="G723" s="8"/>
      <c r="H723" s="8"/>
      <c r="I723" s="8"/>
      <c r="J723" s="26"/>
      <c r="K723" s="8"/>
      <c r="L723" s="26"/>
      <c r="M723" s="8"/>
      <c r="N723" s="8"/>
      <c r="O723" s="8"/>
    </row>
    <row r="724" spans="1:15">
      <c r="A724" s="1"/>
      <c r="B724" s="8"/>
      <c r="C724" s="8"/>
      <c r="D724" s="8"/>
      <c r="E724" s="1"/>
      <c r="F724" s="8"/>
      <c r="G724" s="8"/>
      <c r="H724" s="8"/>
      <c r="I724" s="8"/>
      <c r="J724" s="26"/>
      <c r="K724" s="8"/>
      <c r="L724" s="26"/>
      <c r="M724" s="8"/>
      <c r="N724" s="8"/>
      <c r="O724" s="8"/>
    </row>
    <row r="725" spans="1:15">
      <c r="A725" s="1"/>
      <c r="B725" s="8"/>
      <c r="C725" s="8"/>
      <c r="D725" s="8"/>
      <c r="E725" s="1"/>
      <c r="F725" s="8"/>
      <c r="G725" s="8"/>
      <c r="H725" s="8"/>
      <c r="I725" s="8"/>
      <c r="J725" s="26"/>
      <c r="K725" s="8"/>
      <c r="L725" s="26"/>
      <c r="M725" s="8"/>
      <c r="N725" s="8"/>
      <c r="O725" s="8"/>
    </row>
    <row r="726" spans="1:15">
      <c r="A726" s="1"/>
      <c r="B726" s="8"/>
      <c r="C726" s="8"/>
      <c r="D726" s="8"/>
      <c r="E726" s="1"/>
      <c r="F726" s="8"/>
      <c r="G726" s="8"/>
      <c r="H726" s="8"/>
      <c r="I726" s="8"/>
      <c r="J726" s="26"/>
      <c r="K726" s="8"/>
      <c r="L726" s="26"/>
      <c r="M726" s="8"/>
      <c r="N726" s="8"/>
      <c r="O726" s="8"/>
    </row>
    <row r="727" spans="1:15">
      <c r="A727" s="1"/>
      <c r="B727" s="8"/>
      <c r="C727" s="8"/>
      <c r="D727" s="8"/>
      <c r="E727" s="1"/>
      <c r="F727" s="8"/>
      <c r="G727" s="8"/>
      <c r="H727" s="8"/>
      <c r="I727" s="8"/>
      <c r="J727" s="26"/>
      <c r="K727" s="8"/>
      <c r="L727" s="26"/>
      <c r="M727" s="8"/>
      <c r="N727" s="8"/>
      <c r="O727" s="8"/>
    </row>
    <row r="728" spans="1:15">
      <c r="A728" s="1"/>
      <c r="B728" s="8"/>
      <c r="C728" s="8"/>
      <c r="D728" s="8"/>
      <c r="E728" s="1"/>
      <c r="F728" s="8"/>
      <c r="G728" s="8"/>
      <c r="H728" s="8"/>
      <c r="I728" s="8"/>
      <c r="J728" s="26"/>
      <c r="K728" s="8"/>
      <c r="L728" s="26"/>
      <c r="M728" s="8"/>
      <c r="N728" s="8"/>
      <c r="O728" s="8"/>
    </row>
    <row r="729" spans="1:15">
      <c r="A729" s="1"/>
      <c r="B729" s="8"/>
      <c r="C729" s="8"/>
      <c r="D729" s="8"/>
      <c r="E729" s="1"/>
      <c r="F729" s="8"/>
      <c r="G729" s="8"/>
      <c r="H729" s="8"/>
      <c r="I729" s="8"/>
      <c r="J729" s="26"/>
      <c r="K729" s="8"/>
      <c r="L729" s="26"/>
      <c r="M729" s="8"/>
      <c r="N729" s="8"/>
      <c r="O729" s="8"/>
    </row>
    <row r="730" spans="1:15">
      <c r="A730" s="1"/>
      <c r="B730" s="8"/>
      <c r="C730" s="8"/>
      <c r="D730" s="8"/>
      <c r="E730" s="1"/>
      <c r="F730" s="8"/>
      <c r="G730" s="8"/>
      <c r="H730" s="8"/>
      <c r="I730" s="8"/>
      <c r="J730" s="26"/>
      <c r="K730" s="8"/>
      <c r="L730" s="26"/>
      <c r="M730" s="8"/>
      <c r="N730" s="8"/>
      <c r="O730" s="8"/>
    </row>
    <row r="731" spans="1:15">
      <c r="A731" s="1"/>
      <c r="B731" s="8"/>
      <c r="C731" s="8"/>
      <c r="D731" s="8"/>
      <c r="E731" s="1"/>
      <c r="F731" s="8"/>
      <c r="G731" s="8"/>
      <c r="H731" s="8"/>
      <c r="I731" s="8"/>
      <c r="J731" s="26"/>
      <c r="K731" s="8"/>
      <c r="L731" s="26"/>
      <c r="M731" s="8"/>
      <c r="N731" s="8"/>
      <c r="O731" s="8"/>
    </row>
    <row r="732" spans="1:15">
      <c r="A732" s="1"/>
      <c r="B732" s="8"/>
      <c r="C732" s="8"/>
      <c r="D732" s="8"/>
      <c r="E732" s="1"/>
      <c r="F732" s="8"/>
      <c r="G732" s="8"/>
      <c r="H732" s="8"/>
      <c r="I732" s="8"/>
      <c r="J732" s="26"/>
      <c r="K732" s="8"/>
      <c r="L732" s="26"/>
      <c r="M732" s="8"/>
      <c r="N732" s="8"/>
      <c r="O732" s="8"/>
    </row>
    <row r="733" spans="1:15">
      <c r="A733" s="1"/>
      <c r="B733" s="8"/>
      <c r="C733" s="8"/>
      <c r="D733" s="8"/>
      <c r="E733" s="1"/>
      <c r="F733" s="8"/>
      <c r="G733" s="8"/>
      <c r="H733" s="8"/>
      <c r="I733" s="8"/>
      <c r="J733" s="26"/>
      <c r="K733" s="8"/>
      <c r="L733" s="26"/>
      <c r="M733" s="8"/>
      <c r="N733" s="8"/>
      <c r="O733" s="8"/>
    </row>
    <row r="734" spans="1:15">
      <c r="A734" s="1"/>
      <c r="B734" s="8"/>
      <c r="C734" s="8"/>
      <c r="D734" s="8"/>
      <c r="E734" s="1"/>
      <c r="F734" s="8"/>
      <c r="G734" s="8"/>
      <c r="H734" s="8"/>
      <c r="I734" s="8"/>
      <c r="J734" s="26"/>
      <c r="K734" s="8"/>
      <c r="L734" s="26"/>
      <c r="M734" s="8"/>
      <c r="N734" s="8"/>
      <c r="O734" s="8"/>
    </row>
    <row r="735" spans="1:15">
      <c r="A735" s="1"/>
      <c r="B735" s="8"/>
      <c r="C735" s="8"/>
      <c r="D735" s="8"/>
      <c r="E735" s="1"/>
      <c r="F735" s="8"/>
      <c r="G735" s="8"/>
      <c r="H735" s="8"/>
      <c r="I735" s="8"/>
      <c r="J735" s="26"/>
      <c r="K735" s="8"/>
      <c r="L735" s="26"/>
      <c r="M735" s="8"/>
      <c r="N735" s="8"/>
      <c r="O735" s="8"/>
    </row>
    <row r="736" spans="1:15">
      <c r="A736" s="1"/>
      <c r="B736" s="8"/>
      <c r="C736" s="8"/>
      <c r="D736" s="8"/>
      <c r="E736" s="1"/>
      <c r="F736" s="8"/>
      <c r="G736" s="8"/>
      <c r="H736" s="8"/>
      <c r="I736" s="8"/>
      <c r="J736" s="26"/>
      <c r="K736" s="8"/>
      <c r="L736" s="26"/>
      <c r="M736" s="8"/>
      <c r="N736" s="8"/>
      <c r="O736" s="8"/>
    </row>
    <row r="737" spans="1:15">
      <c r="A737" s="1"/>
      <c r="B737" s="8"/>
      <c r="C737" s="8"/>
      <c r="D737" s="8"/>
      <c r="E737" s="1"/>
      <c r="F737" s="8"/>
      <c r="G737" s="8"/>
      <c r="H737" s="8"/>
      <c r="I737" s="8"/>
      <c r="J737" s="26"/>
      <c r="K737" s="8"/>
      <c r="L737" s="26"/>
      <c r="M737" s="8"/>
      <c r="N737" s="8"/>
      <c r="O737" s="8"/>
    </row>
    <row r="738" spans="1:15">
      <c r="A738" s="1"/>
      <c r="B738" s="8"/>
      <c r="C738" s="8"/>
      <c r="D738" s="8"/>
      <c r="E738" s="1"/>
      <c r="F738" s="8"/>
      <c r="G738" s="8"/>
      <c r="H738" s="8"/>
      <c r="I738" s="8"/>
      <c r="J738" s="26"/>
      <c r="K738" s="8"/>
      <c r="L738" s="26"/>
      <c r="M738" s="8"/>
      <c r="N738" s="8"/>
      <c r="O738" s="8"/>
    </row>
    <row r="739" spans="1:15">
      <c r="A739" s="1"/>
      <c r="B739" s="8"/>
      <c r="C739" s="8"/>
      <c r="D739" s="8"/>
      <c r="E739" s="1"/>
      <c r="F739" s="8"/>
      <c r="G739" s="8"/>
      <c r="H739" s="8"/>
      <c r="I739" s="8"/>
      <c r="J739" s="26"/>
      <c r="K739" s="8"/>
      <c r="L739" s="26"/>
      <c r="M739" s="8"/>
      <c r="N739" s="8"/>
      <c r="O739" s="8"/>
    </row>
    <row r="740" spans="1:15">
      <c r="A740" s="1"/>
      <c r="B740" s="8"/>
      <c r="C740" s="8"/>
      <c r="D740" s="8"/>
      <c r="E740" s="1"/>
      <c r="F740" s="8"/>
      <c r="G740" s="8"/>
      <c r="H740" s="8"/>
      <c r="I740" s="8"/>
      <c r="J740" s="26"/>
      <c r="K740" s="8"/>
      <c r="L740" s="26"/>
      <c r="M740" s="8"/>
      <c r="N740" s="8"/>
      <c r="O740" s="8"/>
    </row>
    <row r="741" spans="1:15">
      <c r="A741" s="1"/>
      <c r="B741" s="8"/>
      <c r="C741" s="8"/>
      <c r="D741" s="8"/>
      <c r="E741" s="1"/>
      <c r="F741" s="8"/>
      <c r="G741" s="8"/>
      <c r="H741" s="8"/>
      <c r="I741" s="8"/>
      <c r="J741" s="26"/>
      <c r="K741" s="8"/>
      <c r="L741" s="26"/>
      <c r="M741" s="8"/>
      <c r="N741" s="8"/>
      <c r="O741" s="8"/>
    </row>
    <row r="742" spans="1:15">
      <c r="A742" s="1"/>
      <c r="B742" s="8"/>
      <c r="C742" s="8"/>
      <c r="D742" s="8"/>
      <c r="E742" s="1"/>
      <c r="F742" s="8"/>
      <c r="G742" s="8"/>
      <c r="H742" s="8"/>
      <c r="I742" s="8"/>
      <c r="J742" s="26"/>
      <c r="K742" s="8"/>
      <c r="L742" s="26"/>
      <c r="M742" s="8"/>
      <c r="N742" s="8"/>
      <c r="O742" s="8"/>
    </row>
    <row r="743" spans="1:15">
      <c r="A743" s="1"/>
      <c r="B743" s="8"/>
      <c r="C743" s="8"/>
      <c r="D743" s="8"/>
      <c r="E743" s="1"/>
      <c r="F743" s="8"/>
      <c r="G743" s="8"/>
      <c r="H743" s="8"/>
      <c r="I743" s="8"/>
      <c r="J743" s="26"/>
      <c r="K743" s="8"/>
      <c r="L743" s="26"/>
      <c r="M743" s="8"/>
      <c r="N743" s="8"/>
      <c r="O743" s="8"/>
    </row>
    <row r="744" spans="1:15">
      <c r="A744" s="1"/>
      <c r="B744" s="8"/>
      <c r="C744" s="8"/>
      <c r="D744" s="8"/>
      <c r="E744" s="1"/>
      <c r="F744" s="8"/>
      <c r="G744" s="8"/>
      <c r="H744" s="8"/>
      <c r="I744" s="8"/>
      <c r="J744" s="26"/>
      <c r="K744" s="8"/>
      <c r="L744" s="26"/>
      <c r="M744" s="8"/>
      <c r="N744" s="8"/>
      <c r="O744" s="8"/>
    </row>
    <row r="745" spans="1:15">
      <c r="A745" s="1"/>
      <c r="B745" s="8"/>
      <c r="C745" s="8"/>
      <c r="D745" s="8"/>
      <c r="E745" s="1"/>
      <c r="F745" s="8"/>
      <c r="G745" s="8"/>
      <c r="H745" s="8"/>
      <c r="I745" s="8"/>
      <c r="J745" s="26"/>
      <c r="K745" s="8"/>
      <c r="L745" s="26"/>
      <c r="M745" s="8"/>
      <c r="N745" s="8"/>
      <c r="O745" s="8"/>
    </row>
    <row r="746" spans="1:15">
      <c r="A746" s="1"/>
      <c r="B746" s="8"/>
      <c r="C746" s="8"/>
      <c r="D746" s="8"/>
      <c r="E746" s="1"/>
      <c r="F746" s="8"/>
      <c r="G746" s="8"/>
      <c r="H746" s="8"/>
      <c r="I746" s="8"/>
      <c r="J746" s="26"/>
      <c r="K746" s="8"/>
      <c r="L746" s="26"/>
      <c r="M746" s="8"/>
      <c r="N746" s="8"/>
      <c r="O746" s="8"/>
    </row>
    <row r="747" spans="1:15">
      <c r="A747" s="1"/>
      <c r="B747" s="8"/>
      <c r="C747" s="8"/>
      <c r="D747" s="8"/>
      <c r="E747" s="1"/>
      <c r="F747" s="8"/>
      <c r="G747" s="8"/>
      <c r="H747" s="8"/>
      <c r="I747" s="8"/>
      <c r="J747" s="26"/>
      <c r="K747" s="8"/>
      <c r="L747" s="26"/>
      <c r="M747" s="8"/>
      <c r="N747" s="8"/>
      <c r="O747" s="8"/>
    </row>
    <row r="748" spans="1:15">
      <c r="A748" s="1"/>
      <c r="B748" s="8"/>
      <c r="C748" s="8"/>
      <c r="D748" s="8"/>
      <c r="E748" s="1"/>
      <c r="F748" s="8"/>
      <c r="G748" s="8"/>
      <c r="H748" s="8"/>
      <c r="I748" s="8"/>
      <c r="J748" s="26"/>
      <c r="K748" s="8"/>
      <c r="L748" s="26"/>
      <c r="M748" s="8"/>
      <c r="N748" s="8"/>
      <c r="O748" s="8"/>
    </row>
    <row r="749" spans="1:15">
      <c r="A749" s="1"/>
      <c r="B749" s="8"/>
      <c r="C749" s="8"/>
      <c r="D749" s="8"/>
      <c r="E749" s="1"/>
      <c r="F749" s="8"/>
      <c r="G749" s="8"/>
      <c r="H749" s="8"/>
      <c r="I749" s="8"/>
      <c r="J749" s="26"/>
      <c r="K749" s="8"/>
      <c r="L749" s="26"/>
      <c r="M749" s="8"/>
      <c r="N749" s="8"/>
      <c r="O749" s="8"/>
    </row>
    <row r="750" spans="1:15">
      <c r="A750" s="1"/>
      <c r="B750" s="8"/>
      <c r="C750" s="8"/>
      <c r="D750" s="8"/>
      <c r="E750" s="1"/>
      <c r="F750" s="8"/>
      <c r="G750" s="8"/>
      <c r="H750" s="8"/>
      <c r="I750" s="8"/>
      <c r="J750" s="26"/>
      <c r="K750" s="8"/>
      <c r="L750" s="26"/>
      <c r="M750" s="8"/>
      <c r="N750" s="8"/>
      <c r="O750" s="8"/>
    </row>
    <row r="751" spans="1:15">
      <c r="A751" s="1"/>
      <c r="B751" s="8"/>
      <c r="C751" s="8"/>
      <c r="D751" s="8"/>
      <c r="E751" s="1"/>
      <c r="F751" s="8"/>
      <c r="G751" s="8"/>
      <c r="H751" s="8"/>
      <c r="I751" s="8"/>
      <c r="J751" s="26"/>
      <c r="K751" s="8"/>
      <c r="L751" s="26"/>
      <c r="M751" s="8"/>
      <c r="N751" s="8"/>
      <c r="O751" s="8"/>
    </row>
    <row r="752" spans="1:15">
      <c r="A752" s="1"/>
      <c r="B752" s="8"/>
      <c r="C752" s="8"/>
      <c r="D752" s="8"/>
      <c r="E752" s="1"/>
      <c r="F752" s="8"/>
      <c r="G752" s="8"/>
      <c r="H752" s="8"/>
      <c r="I752" s="8"/>
      <c r="J752" s="26"/>
      <c r="K752" s="8"/>
      <c r="L752" s="26"/>
      <c r="M752" s="8"/>
      <c r="N752" s="8"/>
      <c r="O752" s="8"/>
    </row>
    <row r="753" spans="1:15">
      <c r="A753" s="1"/>
      <c r="B753" s="8"/>
      <c r="C753" s="8"/>
      <c r="D753" s="8"/>
      <c r="E753" s="1"/>
      <c r="F753" s="8"/>
      <c r="G753" s="8"/>
      <c r="H753" s="8"/>
      <c r="I753" s="8"/>
      <c r="J753" s="26"/>
      <c r="K753" s="8"/>
      <c r="L753" s="26"/>
      <c r="M753" s="8"/>
      <c r="N753" s="8"/>
      <c r="O753" s="8"/>
    </row>
    <row r="754" spans="1:15">
      <c r="A754" s="1"/>
      <c r="B754" s="8"/>
      <c r="C754" s="8"/>
      <c r="D754" s="8"/>
      <c r="E754" s="1"/>
      <c r="F754" s="8"/>
      <c r="G754" s="8"/>
      <c r="H754" s="8"/>
      <c r="I754" s="8"/>
      <c r="J754" s="26"/>
      <c r="K754" s="8"/>
      <c r="L754" s="26"/>
      <c r="M754" s="8"/>
      <c r="N754" s="8"/>
      <c r="O754" s="8"/>
    </row>
    <row r="755" spans="1:15">
      <c r="A755" s="1"/>
      <c r="B755" s="8"/>
      <c r="C755" s="8"/>
      <c r="D755" s="8"/>
      <c r="E755" s="1"/>
      <c r="F755" s="8"/>
      <c r="G755" s="8"/>
      <c r="H755" s="8"/>
      <c r="I755" s="8"/>
      <c r="J755" s="26"/>
      <c r="K755" s="8"/>
      <c r="L755" s="26"/>
      <c r="M755" s="8"/>
      <c r="N755" s="8"/>
      <c r="O755" s="8"/>
    </row>
    <row r="756" spans="1:15">
      <c r="A756" s="1"/>
      <c r="B756" s="8"/>
      <c r="C756" s="8"/>
      <c r="D756" s="8"/>
      <c r="E756" s="1"/>
      <c r="F756" s="8"/>
      <c r="G756" s="8"/>
      <c r="H756" s="8"/>
      <c r="I756" s="8"/>
      <c r="J756" s="26"/>
      <c r="K756" s="8"/>
      <c r="L756" s="26"/>
      <c r="M756" s="8"/>
      <c r="N756" s="8"/>
      <c r="O756" s="8"/>
    </row>
    <row r="757" spans="1:15">
      <c r="A757" s="1"/>
      <c r="B757" s="8"/>
      <c r="C757" s="8"/>
      <c r="D757" s="8"/>
      <c r="E757" s="1"/>
      <c r="F757" s="8"/>
      <c r="G757" s="8"/>
      <c r="H757" s="8"/>
      <c r="I757" s="8"/>
      <c r="J757" s="26"/>
      <c r="K757" s="8"/>
      <c r="L757" s="26"/>
      <c r="M757" s="8"/>
      <c r="N757" s="8"/>
      <c r="O757" s="8"/>
    </row>
    <row r="758" spans="1:15">
      <c r="A758" s="1"/>
      <c r="B758" s="8"/>
      <c r="C758" s="8"/>
      <c r="D758" s="8"/>
      <c r="E758" s="1"/>
      <c r="F758" s="8"/>
      <c r="G758" s="8"/>
      <c r="H758" s="8"/>
      <c r="I758" s="8"/>
      <c r="J758" s="26"/>
      <c r="K758" s="8"/>
      <c r="L758" s="26"/>
      <c r="M758" s="8"/>
      <c r="N758" s="8"/>
      <c r="O758" s="8"/>
    </row>
    <row r="759" spans="1:15">
      <c r="A759" s="1"/>
      <c r="B759" s="8"/>
      <c r="C759" s="8"/>
      <c r="D759" s="8"/>
      <c r="E759" s="1"/>
      <c r="F759" s="8"/>
      <c r="G759" s="8"/>
      <c r="H759" s="8"/>
      <c r="I759" s="8"/>
      <c r="J759" s="26"/>
      <c r="K759" s="8"/>
      <c r="L759" s="26"/>
      <c r="M759" s="8"/>
      <c r="N759" s="8"/>
      <c r="O759" s="8"/>
    </row>
    <row r="760" spans="1:15">
      <c r="A760" s="1"/>
      <c r="B760" s="8"/>
      <c r="C760" s="8"/>
      <c r="D760" s="8"/>
      <c r="E760" s="1"/>
      <c r="F760" s="8"/>
      <c r="G760" s="8"/>
      <c r="H760" s="8"/>
      <c r="I760" s="8"/>
      <c r="J760" s="26"/>
      <c r="K760" s="8"/>
      <c r="L760" s="26"/>
      <c r="M760" s="8"/>
      <c r="N760" s="8"/>
      <c r="O760" s="8"/>
    </row>
    <row r="761" spans="1:15">
      <c r="A761" s="1"/>
      <c r="B761" s="8"/>
      <c r="C761" s="8"/>
      <c r="D761" s="8"/>
      <c r="E761" s="1"/>
      <c r="F761" s="8"/>
      <c r="G761" s="8"/>
      <c r="H761" s="8"/>
      <c r="I761" s="8"/>
      <c r="J761" s="26"/>
      <c r="K761" s="8"/>
      <c r="L761" s="26"/>
      <c r="M761" s="8"/>
      <c r="N761" s="8"/>
      <c r="O761" s="8"/>
    </row>
    <row r="762" spans="1:15">
      <c r="A762" s="1"/>
      <c r="B762" s="8"/>
      <c r="C762" s="8"/>
      <c r="D762" s="8"/>
      <c r="E762" s="1"/>
      <c r="F762" s="8"/>
      <c r="G762" s="8"/>
      <c r="H762" s="8"/>
      <c r="I762" s="8"/>
      <c r="J762" s="26"/>
      <c r="K762" s="8"/>
      <c r="L762" s="26"/>
      <c r="M762" s="8"/>
      <c r="N762" s="8"/>
      <c r="O762" s="8"/>
    </row>
    <row r="763" spans="1:15">
      <c r="A763" s="1"/>
      <c r="B763" s="8"/>
      <c r="C763" s="8"/>
      <c r="D763" s="8"/>
      <c r="E763" s="1"/>
      <c r="F763" s="8"/>
      <c r="G763" s="8"/>
      <c r="H763" s="8"/>
      <c r="I763" s="8"/>
      <c r="J763" s="26"/>
      <c r="K763" s="8"/>
      <c r="L763" s="26"/>
      <c r="M763" s="8"/>
      <c r="N763" s="8"/>
      <c r="O763" s="8"/>
    </row>
    <row r="764" spans="1:15">
      <c r="A764" s="1"/>
      <c r="B764" s="8"/>
      <c r="C764" s="8"/>
      <c r="D764" s="8"/>
      <c r="E764" s="1"/>
      <c r="F764" s="8"/>
      <c r="G764" s="8"/>
      <c r="H764" s="8"/>
      <c r="I764" s="8"/>
      <c r="J764" s="26"/>
      <c r="K764" s="8"/>
      <c r="L764" s="26"/>
      <c r="M764" s="8"/>
      <c r="N764" s="8"/>
      <c r="O764" s="8"/>
    </row>
    <row r="765" spans="1:15">
      <c r="A765" s="1"/>
      <c r="B765" s="8"/>
      <c r="C765" s="8"/>
      <c r="D765" s="8"/>
      <c r="E765" s="1"/>
      <c r="F765" s="8"/>
      <c r="G765" s="8"/>
      <c r="H765" s="8"/>
      <c r="I765" s="8"/>
      <c r="J765" s="26"/>
      <c r="K765" s="8"/>
      <c r="L765" s="26"/>
      <c r="M765" s="8"/>
      <c r="N765" s="8"/>
      <c r="O765" s="8"/>
    </row>
    <row r="766" spans="1:15">
      <c r="A766" s="1"/>
      <c r="B766" s="8"/>
      <c r="C766" s="8"/>
      <c r="D766" s="8"/>
      <c r="E766" s="1"/>
      <c r="F766" s="8"/>
      <c r="G766" s="8"/>
      <c r="H766" s="8"/>
      <c r="I766" s="8"/>
      <c r="J766" s="26"/>
      <c r="K766" s="8"/>
      <c r="L766" s="26"/>
      <c r="M766" s="8"/>
      <c r="N766" s="8"/>
      <c r="O766" s="8"/>
    </row>
    <row r="767" spans="1:15">
      <c r="A767" s="1"/>
      <c r="B767" s="8"/>
      <c r="C767" s="8"/>
      <c r="D767" s="8"/>
      <c r="E767" s="1"/>
      <c r="F767" s="8"/>
      <c r="G767" s="8"/>
      <c r="H767" s="8"/>
      <c r="I767" s="8"/>
      <c r="J767" s="26"/>
      <c r="K767" s="8"/>
      <c r="L767" s="26"/>
      <c r="M767" s="8"/>
      <c r="N767" s="8"/>
      <c r="O767" s="8"/>
    </row>
    <row r="768" spans="1:15">
      <c r="A768" s="1"/>
      <c r="B768" s="8"/>
      <c r="C768" s="8"/>
      <c r="D768" s="8"/>
      <c r="E768" s="1"/>
      <c r="F768" s="8"/>
      <c r="G768" s="8"/>
      <c r="H768" s="8"/>
      <c r="I768" s="8"/>
      <c r="J768" s="26"/>
      <c r="K768" s="8"/>
      <c r="L768" s="26"/>
      <c r="M768" s="8"/>
      <c r="N768" s="8"/>
      <c r="O768" s="8"/>
    </row>
    <row r="769" spans="1:15">
      <c r="A769" s="1"/>
      <c r="B769" s="8"/>
      <c r="C769" s="8"/>
      <c r="D769" s="8"/>
      <c r="E769" s="1"/>
      <c r="F769" s="8"/>
      <c r="G769" s="8"/>
      <c r="H769" s="8"/>
      <c r="I769" s="8"/>
      <c r="J769" s="26"/>
      <c r="K769" s="8"/>
      <c r="L769" s="26"/>
      <c r="M769" s="8"/>
      <c r="N769" s="8"/>
      <c r="O769" s="8"/>
    </row>
    <row r="770" spans="1:15">
      <c r="A770" s="1"/>
      <c r="B770" s="8"/>
      <c r="C770" s="8"/>
      <c r="D770" s="8"/>
      <c r="E770" s="1"/>
      <c r="F770" s="8"/>
      <c r="G770" s="8"/>
      <c r="H770" s="8"/>
      <c r="I770" s="8"/>
      <c r="J770" s="26"/>
      <c r="K770" s="8"/>
      <c r="L770" s="26"/>
      <c r="M770" s="8"/>
      <c r="N770" s="8"/>
      <c r="O770" s="8"/>
    </row>
    <row r="771" spans="1:15">
      <c r="A771" s="1"/>
      <c r="B771" s="8"/>
      <c r="C771" s="8"/>
      <c r="D771" s="8"/>
      <c r="E771" s="1"/>
      <c r="F771" s="8"/>
      <c r="G771" s="8"/>
      <c r="H771" s="8"/>
      <c r="I771" s="8"/>
      <c r="J771" s="26"/>
      <c r="K771" s="8"/>
      <c r="L771" s="26"/>
      <c r="M771" s="8"/>
      <c r="N771" s="8"/>
      <c r="O771" s="8"/>
    </row>
    <row r="772" spans="1:15">
      <c r="A772" s="1"/>
      <c r="B772" s="8"/>
      <c r="C772" s="8"/>
      <c r="D772" s="8"/>
      <c r="E772" s="1"/>
      <c r="F772" s="8"/>
      <c r="G772" s="8"/>
      <c r="H772" s="8"/>
      <c r="I772" s="8"/>
      <c r="J772" s="26"/>
      <c r="K772" s="8"/>
      <c r="L772" s="26"/>
      <c r="M772" s="8"/>
      <c r="N772" s="8"/>
      <c r="O772" s="8"/>
    </row>
    <row r="773" spans="1:15">
      <c r="A773" s="1"/>
      <c r="B773" s="8"/>
      <c r="C773" s="8"/>
      <c r="D773" s="8"/>
      <c r="E773" s="1"/>
      <c r="F773" s="8"/>
      <c r="G773" s="8"/>
      <c r="H773" s="8"/>
      <c r="I773" s="8"/>
      <c r="J773" s="26"/>
      <c r="K773" s="8"/>
      <c r="L773" s="26"/>
      <c r="M773" s="8"/>
      <c r="N773" s="8"/>
      <c r="O773" s="8"/>
    </row>
    <row r="774" spans="1:15">
      <c r="A774" s="1"/>
      <c r="B774" s="8"/>
      <c r="C774" s="8"/>
      <c r="D774" s="8"/>
      <c r="E774" s="1"/>
      <c r="F774" s="8"/>
      <c r="G774" s="8"/>
      <c r="H774" s="8"/>
      <c r="I774" s="8"/>
      <c r="J774" s="26"/>
      <c r="K774" s="8"/>
      <c r="L774" s="26"/>
      <c r="M774" s="8"/>
      <c r="N774" s="8"/>
      <c r="O774" s="8"/>
    </row>
    <row r="775" spans="1:15">
      <c r="A775" s="1"/>
      <c r="B775" s="8"/>
      <c r="C775" s="8"/>
      <c r="D775" s="8"/>
      <c r="E775" s="1"/>
      <c r="F775" s="8"/>
      <c r="G775" s="8"/>
      <c r="H775" s="8"/>
      <c r="I775" s="8"/>
      <c r="J775" s="26"/>
      <c r="K775" s="8"/>
      <c r="L775" s="26"/>
      <c r="M775" s="8"/>
      <c r="N775" s="8"/>
      <c r="O775" s="8"/>
    </row>
    <row r="776" spans="1:15">
      <c r="A776" s="1"/>
      <c r="B776" s="8"/>
      <c r="C776" s="8"/>
      <c r="D776" s="8"/>
      <c r="E776" s="1"/>
      <c r="F776" s="8"/>
      <c r="G776" s="8"/>
      <c r="H776" s="8"/>
      <c r="I776" s="8"/>
      <c r="J776" s="26"/>
      <c r="K776" s="8"/>
      <c r="L776" s="26"/>
      <c r="M776" s="8"/>
      <c r="N776" s="8"/>
      <c r="O776" s="8"/>
    </row>
    <row r="777" spans="1:15">
      <c r="A777" s="1"/>
      <c r="B777" s="8"/>
      <c r="C777" s="8"/>
      <c r="D777" s="8"/>
      <c r="E777" s="1"/>
      <c r="F777" s="8"/>
      <c r="G777" s="8"/>
      <c r="H777" s="8"/>
      <c r="I777" s="8"/>
      <c r="J777" s="26"/>
      <c r="K777" s="8"/>
      <c r="L777" s="26"/>
      <c r="M777" s="8"/>
      <c r="N777" s="8"/>
      <c r="O777" s="8"/>
    </row>
    <row r="778" spans="1:15">
      <c r="A778" s="1"/>
      <c r="B778" s="8"/>
      <c r="C778" s="8"/>
      <c r="D778" s="8"/>
      <c r="E778" s="1"/>
      <c r="F778" s="8"/>
      <c r="G778" s="8"/>
      <c r="H778" s="8"/>
      <c r="I778" s="8"/>
      <c r="J778" s="26"/>
      <c r="K778" s="8"/>
      <c r="L778" s="26"/>
      <c r="M778" s="8"/>
      <c r="N778" s="8"/>
      <c r="O778" s="8"/>
    </row>
  </sheetData>
  <mergeCells count="2">
    <mergeCell ref="D1:N3"/>
    <mergeCell ref="B6:N6"/>
  </mergeCells>
  <dataValidations count="3">
    <dataValidation type="list" allowBlank="1" showErrorMessage="1" sqref="M7:M650">
      <formula1>Résultat</formula1>
      <formula2>0</formula2>
    </dataValidation>
    <dataValidation type="list" allowBlank="1" showErrorMessage="1" sqref="F7:F650">
      <formula1>Sports</formula1>
      <formula2>0</formula2>
    </dataValidation>
    <dataValidation type="list" allowBlank="1" showErrorMessage="1" sqref="G7:G650">
      <formula1>Bookmakers</formula1>
      <formula2>0</formula2>
    </dataValidation>
  </dataValidations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S87"/>
  <sheetViews>
    <sheetView tabSelected="1" workbookViewId="0">
      <pane ySplit="3" topLeftCell="A4" activePane="bottomLeft" state="frozen"/>
      <selection pane="bottomLeft" activeCell="F12" sqref="F12"/>
    </sheetView>
  </sheetViews>
  <sheetFormatPr defaultColWidth="11.42578125" defaultRowHeight="12.75"/>
  <cols>
    <col min="1" max="1" width="11.42578125" style="1"/>
    <col min="2" max="2" width="21.28515625" style="1" customWidth="1"/>
    <col min="3" max="3" width="11.42578125" style="8"/>
    <col min="4" max="4" width="4.42578125" style="1" customWidth="1"/>
    <col min="5" max="5" width="26.42578125" style="1" customWidth="1"/>
    <col min="6" max="6" width="11.42578125" style="1"/>
    <col min="7" max="7" width="4.42578125" style="1" customWidth="1"/>
    <col min="8" max="8" width="18.85546875" style="1" customWidth="1"/>
    <col min="9" max="9" width="11.42578125" style="1"/>
    <col min="10" max="10" width="4.7109375" style="1" customWidth="1"/>
    <col min="11" max="11" width="18.42578125" style="1" customWidth="1"/>
    <col min="12" max="16384" width="11.42578125" style="1"/>
  </cols>
  <sheetData>
    <row r="1" spans="1:19" s="5" customFormat="1">
      <c r="A1" s="3"/>
      <c r="B1" s="92"/>
      <c r="C1" s="92"/>
      <c r="D1" s="92"/>
      <c r="E1" s="92"/>
      <c r="F1" s="92"/>
      <c r="G1" s="92"/>
      <c r="H1" s="92"/>
      <c r="I1" s="92"/>
      <c r="J1" s="92"/>
      <c r="K1" s="92"/>
      <c r="L1" s="3"/>
      <c r="M1" s="3"/>
      <c r="N1" s="3"/>
      <c r="O1" s="3"/>
      <c r="P1" s="3"/>
      <c r="Q1" s="3"/>
      <c r="R1" s="3"/>
      <c r="S1" s="3"/>
    </row>
    <row r="2" spans="1:19" s="5" customFormat="1">
      <c r="A2" s="3"/>
      <c r="B2" s="92"/>
      <c r="C2" s="92"/>
      <c r="D2" s="92"/>
      <c r="E2" s="92"/>
      <c r="F2" s="92"/>
      <c r="G2" s="92"/>
      <c r="H2" s="92"/>
      <c r="I2" s="92"/>
      <c r="J2" s="92"/>
      <c r="K2" s="92"/>
      <c r="L2" s="3"/>
      <c r="M2" s="3"/>
      <c r="N2" s="3"/>
      <c r="O2" s="3"/>
      <c r="P2" s="3"/>
      <c r="Q2" s="3"/>
      <c r="R2" s="3"/>
      <c r="S2" s="3"/>
    </row>
    <row r="3" spans="1:19" s="5" customFormat="1">
      <c r="A3" s="3"/>
      <c r="B3" s="92"/>
      <c r="C3" s="92"/>
      <c r="D3" s="92"/>
      <c r="E3" s="92"/>
      <c r="F3" s="92"/>
      <c r="G3" s="92"/>
      <c r="H3" s="92"/>
      <c r="I3" s="92"/>
      <c r="J3" s="92"/>
      <c r="K3" s="92"/>
      <c r="L3" s="3"/>
      <c r="M3" s="3"/>
      <c r="N3" s="3"/>
      <c r="O3" s="3"/>
      <c r="P3" s="3"/>
      <c r="Q3" s="3"/>
      <c r="R3" s="3"/>
      <c r="S3" s="3"/>
    </row>
    <row r="5" spans="1:19">
      <c r="B5" s="93" t="s">
        <v>98</v>
      </c>
      <c r="C5" s="93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</row>
    <row r="6" spans="1:19"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</row>
    <row r="8" spans="1:19">
      <c r="B8" s="56" t="s">
        <v>99</v>
      </c>
      <c r="C8" s="57">
        <f>COUNT('Suivi des paris'!J7:J7106)</f>
        <v>9</v>
      </c>
      <c r="D8" s="35"/>
      <c r="E8" s="56" t="s">
        <v>100</v>
      </c>
      <c r="F8" s="57" t="e">
        <f>AVERAGE('Suivi des paris'!I7:I9106)</f>
        <v>#DIV/0!</v>
      </c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</row>
    <row r="9" spans="1:19">
      <c r="B9" s="58" t="s">
        <v>101</v>
      </c>
      <c r="C9" s="59">
        <f>AVERAGE('Suivi des paris'!H7:H9106)</f>
        <v>1.5955555555555556</v>
      </c>
      <c r="D9" s="35"/>
      <c r="E9" s="56" t="s">
        <v>102</v>
      </c>
      <c r="F9" s="57">
        <f>AVERAGE('Suivi des paris'!N7:N9106)</f>
        <v>0.36555555555555558</v>
      </c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</row>
    <row r="10" spans="1:19">
      <c r="B10" s="60" t="s">
        <v>103</v>
      </c>
      <c r="C10" s="61">
        <f>SUM('Suivi des paris'!K7:K7106)</f>
        <v>20.3</v>
      </c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</row>
    <row r="11" spans="1:19" ht="17.25" customHeight="1" thickBot="1"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</row>
    <row r="12" spans="1:19" ht="18.75" customHeight="1">
      <c r="B12" s="56" t="s">
        <v>1</v>
      </c>
      <c r="C12" s="62">
        <f>Paramètres!E6</f>
        <v>20</v>
      </c>
      <c r="D12" s="35"/>
      <c r="E12" s="56" t="s">
        <v>130</v>
      </c>
      <c r="F12" s="97">
        <f>COUNTIF('Suivi des paris'!M7:M650,"gagné")/COUNTIF('Suivi des paris'!M7:M650,"&lt;&gt;"&amp;"")</f>
        <v>0.75</v>
      </c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</row>
    <row r="13" spans="1:19" ht="19.5" customHeight="1">
      <c r="B13" s="58" t="s">
        <v>104</v>
      </c>
      <c r="C13" s="63">
        <f>SUM('Suivi des paris'!N7:N7128)</f>
        <v>3.29</v>
      </c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</row>
    <row r="14" spans="1:19">
      <c r="B14" s="64" t="s">
        <v>105</v>
      </c>
      <c r="C14" s="65">
        <f>SUMIF('Suivi des paris'!M7:M7106,"",'Suivi des paris'!K7:K7106)</f>
        <v>1.5</v>
      </c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</row>
    <row r="15" spans="1:19">
      <c r="B15" s="66"/>
      <c r="C15" s="67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</row>
    <row r="16" spans="1:19" ht="23.25" customHeight="1">
      <c r="B16" s="56" t="s">
        <v>106</v>
      </c>
      <c r="C16" s="62">
        <f>+C12+C13</f>
        <v>23.29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</row>
    <row r="17" spans="2:19" ht="23.25" customHeight="1">
      <c r="B17" s="68" t="s">
        <v>107</v>
      </c>
      <c r="C17" s="69">
        <f>+C16-C14</f>
        <v>21.79</v>
      </c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</row>
    <row r="18" spans="2:19" ht="25.5">
      <c r="B18" s="58" t="s">
        <v>108</v>
      </c>
      <c r="C18" s="70">
        <f>(C16-C12)/C12</f>
        <v>0.16449999999999995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</row>
    <row r="19" spans="2:19" ht="30" customHeight="1">
      <c r="B19" s="64" t="s">
        <v>109</v>
      </c>
      <c r="C19" s="71">
        <f>C13/C10</f>
        <v>0.16206896551724137</v>
      </c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</row>
    <row r="20" spans="2:19"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</row>
    <row r="21" spans="2:19"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</row>
    <row r="22" spans="2:19"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</row>
    <row r="23" spans="2:19"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</row>
    <row r="24" spans="2:19" ht="25.5" customHeight="1">
      <c r="B24" s="94" t="s">
        <v>110</v>
      </c>
      <c r="C24" s="94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</row>
    <row r="26" spans="2:19">
      <c r="B26" s="72" t="s">
        <v>87</v>
      </c>
      <c r="C26" s="95" t="s">
        <v>111</v>
      </c>
      <c r="D26" s="95"/>
      <c r="E26" s="72" t="s">
        <v>112</v>
      </c>
      <c r="F26" s="96" t="s">
        <v>113</v>
      </c>
      <c r="G26" s="96"/>
      <c r="H26" s="72" t="s">
        <v>114</v>
      </c>
    </row>
    <row r="27" spans="2:19">
      <c r="B27" s="73" t="str">
        <f>Paramètres!E15</f>
        <v>Football</v>
      </c>
      <c r="C27" s="89">
        <f>IF(COUNTIF('Suivi des paris'!$F$7:$F$7106,Statistiques!B27)=0,"",COUNTIF('Suivi des paris'!$F$7:$F$7106,Statistiques!B27))</f>
        <v>7</v>
      </c>
      <c r="D27" s="89"/>
      <c r="E27" s="74">
        <f>IF(C27="","",SUMIF('Suivi des paris'!F$7:F$7106,Statistiques!B27,'Suivi des paris'!K$7:K$7106))</f>
        <v>16.8</v>
      </c>
      <c r="F27" s="90">
        <f>IF(C27="","",SUMIF('Suivi des paris'!F$7:F$7106,Statistiques!B27,'Suivi des paris'!N$7:N$7106))</f>
        <v>2.19</v>
      </c>
      <c r="G27" s="90"/>
      <c r="H27" s="75">
        <f t="shared" ref="H27:H41" si="0">IF(C27="","",F27/E27)</f>
        <v>0.13035714285714284</v>
      </c>
    </row>
    <row r="28" spans="2:19">
      <c r="B28" s="76" t="str">
        <f>Paramètres!E16</f>
        <v>Tennis</v>
      </c>
      <c r="C28" s="89">
        <f>IF(COUNTIF('Suivi des paris'!$F$7:$F$7106,Statistiques!B28)=0,"",COUNTIF('Suivi des paris'!$F$7:$F$7106,Statistiques!B28))</f>
        <v>2</v>
      </c>
      <c r="D28" s="89"/>
      <c r="E28" s="74">
        <f>IF(C28="","",SUMIF('Suivi des paris'!F$7:F$7106,Statistiques!B28,'Suivi des paris'!K$7:K$7106))</f>
        <v>3.5</v>
      </c>
      <c r="F28" s="90">
        <f>IF(C28="","",SUMIF('Suivi des paris'!F$7:F$7106,Statistiques!B28,'Suivi des paris'!N$7:N$7106))</f>
        <v>1.1000000000000001</v>
      </c>
      <c r="G28" s="90"/>
      <c r="H28" s="75">
        <f t="shared" si="0"/>
        <v>0.31428571428571433</v>
      </c>
    </row>
    <row r="29" spans="2:19">
      <c r="B29" s="76" t="str">
        <f>Paramètres!E17</f>
        <v>Basket</v>
      </c>
      <c r="C29" s="89" t="str">
        <f>IF(COUNTIF('Suivi des paris'!$F$7:$F$7106,Statistiques!B29)=0,"",COUNTIF('Suivi des paris'!$F$7:$F$7106,Statistiques!B29))</f>
        <v/>
      </c>
      <c r="D29" s="89"/>
      <c r="E29" s="74" t="str">
        <f>IF(C29="","",SUMIF('Suivi des paris'!F$7:F$7106,Statistiques!B29,'Suivi des paris'!K$7:K$7106))</f>
        <v/>
      </c>
      <c r="F29" s="90" t="str">
        <f>IF(C29="","",SUMIF('Suivi des paris'!F$7:F$7106,Statistiques!B29,'Suivi des paris'!N$7:N$7106))</f>
        <v/>
      </c>
      <c r="G29" s="90"/>
      <c r="H29" s="75" t="str">
        <f t="shared" si="0"/>
        <v/>
      </c>
    </row>
    <row r="30" spans="2:19">
      <c r="B30" s="76" t="str">
        <f>Paramètres!E18</f>
        <v>Handball</v>
      </c>
      <c r="C30" s="89" t="str">
        <f>IF(COUNTIF('Suivi des paris'!$F$7:$F$7106,Statistiques!B30)=0,"",COUNTIF('Suivi des paris'!$F$7:$F$7106,Statistiques!B30))</f>
        <v/>
      </c>
      <c r="D30" s="89"/>
      <c r="E30" s="74" t="str">
        <f>IF(C30="","",SUMIF('Suivi des paris'!F$7:F$7106,Statistiques!B30,'Suivi des paris'!K$7:K$7106))</f>
        <v/>
      </c>
      <c r="F30" s="90" t="str">
        <f>IF(C30="","",SUMIF('Suivi des paris'!F$7:F$7106,Statistiques!B30,'Suivi des paris'!N$7:N$7106))</f>
        <v/>
      </c>
      <c r="G30" s="90"/>
      <c r="H30" s="75" t="str">
        <f t="shared" si="0"/>
        <v/>
      </c>
    </row>
    <row r="31" spans="2:19">
      <c r="B31" s="76" t="str">
        <f>Paramètres!E19</f>
        <v>Hockey/Glace</v>
      </c>
      <c r="C31" s="89" t="str">
        <f>IF(COUNTIF('Suivi des paris'!$F$7:$F$7106,Statistiques!B31)=0,"",COUNTIF('Suivi des paris'!$F$7:$F$7106,Statistiques!B31))</f>
        <v/>
      </c>
      <c r="D31" s="89"/>
      <c r="E31" s="74" t="str">
        <f>IF(C31="","",SUMIF('Suivi des paris'!F$7:F$7106,Statistiques!B31,'Suivi des paris'!K$7:K$7106))</f>
        <v/>
      </c>
      <c r="F31" s="90" t="str">
        <f>IF(C31="","",SUMIF('Suivi des paris'!F$7:F$7106,Statistiques!B31,'Suivi des paris'!N$7:N$7106))</f>
        <v/>
      </c>
      <c r="G31" s="90"/>
      <c r="H31" s="75" t="str">
        <f t="shared" si="0"/>
        <v/>
      </c>
    </row>
    <row r="32" spans="2:19">
      <c r="B32" s="76" t="str">
        <f>Paramètres!E20</f>
        <v>Rugby</v>
      </c>
      <c r="C32" s="89" t="str">
        <f>IF(COUNTIF('Suivi des paris'!$F$7:$F$7106,Statistiques!B32)=0,"",COUNTIF('Suivi des paris'!$F$7:$F$7106,Statistiques!B32))</f>
        <v/>
      </c>
      <c r="D32" s="89"/>
      <c r="E32" s="74" t="str">
        <f>IF(C32="","",SUMIF('Suivi des paris'!F$7:F$7106,Statistiques!B32,'Suivi des paris'!K$7:K$7106))</f>
        <v/>
      </c>
      <c r="F32" s="90" t="str">
        <f>IF(C32="","",SUMIF('Suivi des paris'!F$7:F$7106,Statistiques!B32,'Suivi des paris'!N$7:N$7106))</f>
        <v/>
      </c>
      <c r="G32" s="90"/>
      <c r="H32" s="75" t="str">
        <f t="shared" si="0"/>
        <v/>
      </c>
    </row>
    <row r="33" spans="2:15">
      <c r="B33" s="76" t="str">
        <f>Paramètres!E21</f>
        <v>Turf</v>
      </c>
      <c r="C33" s="89" t="str">
        <f>IF(COUNTIF('Suivi des paris'!$F$7:$F$7106,Statistiques!B33)=0,"",COUNTIF('Suivi des paris'!$F$7:$F$7106,Statistiques!B33))</f>
        <v/>
      </c>
      <c r="D33" s="89"/>
      <c r="E33" s="74" t="str">
        <f>IF(C33="","",SUMIF('Suivi des paris'!F$7:F$7106,Statistiques!B33,'Suivi des paris'!K$7:K$7106))</f>
        <v/>
      </c>
      <c r="F33" s="90" t="str">
        <f>IF(C33="","",SUMIF('Suivi des paris'!F$7:F$7106,Statistiques!B33,'Suivi des paris'!N$7:N$7106))</f>
        <v/>
      </c>
      <c r="G33" s="90"/>
      <c r="H33" s="75" t="str">
        <f t="shared" si="0"/>
        <v/>
      </c>
    </row>
    <row r="34" spans="2:15">
      <c r="B34" s="76" t="str">
        <f>Paramètres!E22</f>
        <v>Baseball</v>
      </c>
      <c r="C34" s="89" t="str">
        <f>IF(COUNTIF('Suivi des paris'!$F$7:$F$7106,Statistiques!B34)=0,"",COUNTIF('Suivi des paris'!$F$7:$F$7106,Statistiques!B34))</f>
        <v/>
      </c>
      <c r="D34" s="89"/>
      <c r="E34" s="74" t="str">
        <f>IF(C34="","",SUMIF('Suivi des paris'!F$7:F$7106,Statistiques!B34,'Suivi des paris'!K$7:K$7106))</f>
        <v/>
      </c>
      <c r="F34" s="90" t="str">
        <f>IF(C34="","",SUMIF('Suivi des paris'!F$7:F$7106,Statistiques!B34,'Suivi des paris'!N$7:N$7106))</f>
        <v/>
      </c>
      <c r="G34" s="90"/>
      <c r="H34" s="75" t="str">
        <f t="shared" si="0"/>
        <v/>
      </c>
    </row>
    <row r="35" spans="2:15">
      <c r="B35" s="76" t="str">
        <f>Paramètres!E23</f>
        <v>Football américain</v>
      </c>
      <c r="C35" s="89" t="str">
        <f>IF(COUNTIF('Suivi des paris'!$F$7:$F$7106,Statistiques!B35)=0,"",COUNTIF('Suivi des paris'!$F$7:$F$7106,Statistiques!B35))</f>
        <v/>
      </c>
      <c r="D35" s="89"/>
      <c r="E35" s="74" t="str">
        <f>IF(C35="","",SUMIF('Suivi des paris'!F$7:F$7106,Statistiques!B35,'Suivi des paris'!K$7:K$7106))</f>
        <v/>
      </c>
      <c r="F35" s="90" t="str">
        <f>IF(C35="","",SUMIF('Suivi des paris'!F$7:F$7106,Statistiques!B35,'Suivi des paris'!N$7:N$7106))</f>
        <v/>
      </c>
      <c r="G35" s="90"/>
      <c r="H35" s="75" t="str">
        <f t="shared" si="0"/>
        <v/>
      </c>
      <c r="O35" s="77"/>
    </row>
    <row r="36" spans="2:15">
      <c r="B36" s="76" t="str">
        <f>Paramètres!E24</f>
        <v>Cyclisme</v>
      </c>
      <c r="C36" s="89" t="str">
        <f>IF(COUNTIF('Suivi des paris'!$F$7:$F$7106,Statistiques!B36)=0,"",COUNTIF('Suivi des paris'!$F$7:$F$7106,Statistiques!B36))</f>
        <v/>
      </c>
      <c r="D36" s="89"/>
      <c r="E36" s="74" t="str">
        <f>IF(C36="","",SUMIF('Suivi des paris'!F$7:F$7106,Statistiques!B36,'Suivi des paris'!K$7:K$7106))</f>
        <v/>
      </c>
      <c r="F36" s="90" t="str">
        <f>IF(C36="","",SUMIF('Suivi des paris'!F$7:F$7106,Statistiques!B36,'Suivi des paris'!N$7:N$7106))</f>
        <v/>
      </c>
      <c r="G36" s="90"/>
      <c r="H36" s="75" t="str">
        <f t="shared" si="0"/>
        <v/>
      </c>
    </row>
    <row r="37" spans="2:15">
      <c r="B37" s="76" t="str">
        <f>Paramètres!E25</f>
        <v>Snooker</v>
      </c>
      <c r="C37" s="89" t="str">
        <f>IF(COUNTIF('Suivi des paris'!$F$7:$F$7106,Statistiques!B37)=0,"",COUNTIF('Suivi des paris'!$F$7:$F$7106,Statistiques!B37))</f>
        <v/>
      </c>
      <c r="D37" s="89"/>
      <c r="E37" s="74" t="str">
        <f>IF(C37="","",SUMIF('Suivi des paris'!F$7:F$7106,Statistiques!B37,'Suivi des paris'!K$7:K$7106))</f>
        <v/>
      </c>
      <c r="F37" s="90" t="str">
        <f>IF(C37="","",SUMIF('Suivi des paris'!F$7:F$7106,Statistiques!B37,'Suivi des paris'!N$7:N$7106))</f>
        <v/>
      </c>
      <c r="G37" s="90"/>
      <c r="H37" s="75" t="str">
        <f t="shared" si="0"/>
        <v/>
      </c>
    </row>
    <row r="38" spans="2:15">
      <c r="B38" s="76" t="str">
        <f>Paramètres!E26</f>
        <v>Volley</v>
      </c>
      <c r="C38" s="89" t="str">
        <f>IF(COUNTIF('Suivi des paris'!$F$7:$F$7106,Statistiques!B38)=0,"",COUNTIF('Suivi des paris'!$F$7:$F$7106,Statistiques!B38))</f>
        <v/>
      </c>
      <c r="D38" s="89"/>
      <c r="E38" s="74" t="str">
        <f>IF(C38="","",SUMIF('Suivi des paris'!F$7:F$7106,Statistiques!B38,'Suivi des paris'!K$7:K$7106))</f>
        <v/>
      </c>
      <c r="F38" s="90" t="str">
        <f>IF(C38="","",SUMIF('Suivi des paris'!F$7:F$7106,Statistiques!B38,'Suivi des paris'!N$7:N$7106))</f>
        <v/>
      </c>
      <c r="G38" s="90"/>
      <c r="H38" s="75" t="str">
        <f t="shared" si="0"/>
        <v/>
      </c>
    </row>
    <row r="39" spans="2:15">
      <c r="B39" s="76" t="str">
        <f>Paramètres!E27</f>
        <v>Athlétisme</v>
      </c>
      <c r="C39" s="89" t="str">
        <f>IF(COUNTIF('Suivi des paris'!$F$7:$F$7106,Statistiques!B39)=0,"",COUNTIF('Suivi des paris'!$F$7:$F$7106,Statistiques!B39))</f>
        <v/>
      </c>
      <c r="D39" s="89"/>
      <c r="E39" s="74" t="str">
        <f>IF(C39="","",SUMIF('Suivi des paris'!F$7:F$7106,Statistiques!B39,'Suivi des paris'!K$7:K$7106))</f>
        <v/>
      </c>
      <c r="F39" s="90" t="str">
        <f>IF(C39="","",SUMIF('Suivi des paris'!F$7:F$7106,Statistiques!B39,'Suivi des paris'!N$7:N$7106))</f>
        <v/>
      </c>
      <c r="G39" s="90"/>
      <c r="H39" s="75" t="str">
        <f t="shared" si="0"/>
        <v/>
      </c>
    </row>
    <row r="40" spans="2:15">
      <c r="B40" s="76" t="str">
        <f>Paramètres!E28</f>
        <v>Sports d'hiver</v>
      </c>
      <c r="C40" s="89" t="str">
        <f>IF(COUNTIF('Suivi des paris'!$F$7:$F$7106,Statistiques!B40)=0,"",COUNTIF('Suivi des paris'!$F$7:$F$7106,Statistiques!B40))</f>
        <v/>
      </c>
      <c r="D40" s="89"/>
      <c r="E40" s="74" t="str">
        <f>IF(C40="","",SUMIF('Suivi des paris'!F$7:F$7106,Statistiques!B40,'Suivi des paris'!K$7:K$7106))</f>
        <v/>
      </c>
      <c r="F40" s="90" t="str">
        <f>IF(C40="","",SUMIF('Suivi des paris'!F$7:F$7106,Statistiques!B40,'Suivi des paris'!N$7:N$7106))</f>
        <v/>
      </c>
      <c r="G40" s="90"/>
      <c r="H40" s="75" t="str">
        <f t="shared" si="0"/>
        <v/>
      </c>
    </row>
    <row r="41" spans="2:15">
      <c r="B41" s="78" t="str">
        <f>Paramètres!E29</f>
        <v>Combiné</v>
      </c>
      <c r="C41" s="89" t="str">
        <f>IF(COUNTIF('Suivi des paris'!$F$7:$F$7106,Statistiques!B41)=0,"",COUNTIF('Suivi des paris'!$F$7:$F$7106,Statistiques!B41))</f>
        <v/>
      </c>
      <c r="D41" s="89"/>
      <c r="E41" s="74" t="str">
        <f>IF(C41="","",SUMIF('Suivi des paris'!F$7:F$7106,Statistiques!B41,'Suivi des paris'!K$7:K$7106))</f>
        <v/>
      </c>
      <c r="F41" s="90" t="str">
        <f>IF(C41="","",SUMIF('Suivi des paris'!F$7:F$7106,Statistiques!B41,'Suivi des paris'!N$7:N$7106))</f>
        <v/>
      </c>
      <c r="G41" s="90"/>
      <c r="H41" s="75" t="str">
        <f t="shared" si="0"/>
        <v/>
      </c>
    </row>
    <row r="45" spans="2:15" ht="27.75" customHeight="1">
      <c r="B45" s="91" t="s">
        <v>115</v>
      </c>
      <c r="C45" s="91"/>
      <c r="D45" s="91"/>
    </row>
    <row r="47" spans="2:15">
      <c r="B47" s="79" t="str">
        <f>IF(Paramètres!B6="","",Paramètres!B6)</f>
        <v>Betclic</v>
      </c>
      <c r="E47" s="79" t="str">
        <f>IF(Paramètres!B7="","",Paramètres!B7)</f>
        <v>Bwin</v>
      </c>
      <c r="F47" s="8"/>
      <c r="H47" s="79" t="str">
        <f>IF(Paramètres!B8="","",Paramètres!B8)</f>
        <v>Unibet</v>
      </c>
      <c r="I47" s="8"/>
      <c r="K47" s="79" t="str">
        <f>IF(Paramètres!B9="","",Paramètres!B9)</f>
        <v>Netbet</v>
      </c>
      <c r="L47" s="8"/>
    </row>
    <row r="48" spans="2:15">
      <c r="B48" s="80" t="s">
        <v>1</v>
      </c>
      <c r="C48" s="81">
        <f>IF(B47="","",Paramètres!C6)</f>
        <v>0</v>
      </c>
      <c r="E48" s="80" t="s">
        <v>1</v>
      </c>
      <c r="F48" s="81">
        <f>IF(E47="","",Paramètres!C7)</f>
        <v>0</v>
      </c>
      <c r="H48" s="80" t="s">
        <v>1</v>
      </c>
      <c r="I48" s="81">
        <f>IF(H47="","",Paramètres!C8)</f>
        <v>0</v>
      </c>
      <c r="K48" s="80" t="s">
        <v>1</v>
      </c>
      <c r="L48" s="81">
        <f>IF(K47="","",Paramètres!C9)</f>
        <v>0</v>
      </c>
      <c r="O48" s="77"/>
    </row>
    <row r="49" spans="2:12">
      <c r="B49" s="82" t="s">
        <v>113</v>
      </c>
      <c r="C49" s="83" t="str">
        <f>IF(C48=0,"",SUMIF('Suivi des paris'!$G$7:$G$7106,Statistiques!B47,'Suivi des paris'!$N$7:$N$7106))</f>
        <v/>
      </c>
      <c r="E49" s="82" t="s">
        <v>113</v>
      </c>
      <c r="F49" s="83" t="str">
        <f>IF(F48=0,"",SUMIF('Suivi des paris'!$G$7:$G$7106,Statistiques!E47,'Suivi des paris'!$N$7:$N$7106))</f>
        <v/>
      </c>
      <c r="H49" s="82" t="s">
        <v>113</v>
      </c>
      <c r="I49" s="83" t="str">
        <f>IF(I48=0,"",SUMIF('Suivi des paris'!$G$7:$G$7106,Statistiques!H47,'Suivi des paris'!$N$7:$N$7106))</f>
        <v/>
      </c>
      <c r="K49" s="82" t="s">
        <v>113</v>
      </c>
      <c r="L49" s="83" t="str">
        <f>IF(L48=0,"",SUMIF('Suivi des paris'!$G$7:$G$7106,Statistiques!K47,'Suivi des paris'!$N$7:$N$7106))</f>
        <v/>
      </c>
    </row>
    <row r="50" spans="2:12">
      <c r="B50" s="82" t="s">
        <v>105</v>
      </c>
      <c r="C50" s="84" t="str">
        <f>IF(C48=0,"",SUMIF('Suivi des paris'!$G$7:$G$7105,Statistiques!B47,'Suivi des paris'!$L$7:$L$7106))</f>
        <v/>
      </c>
      <c r="E50" s="82" t="s">
        <v>105</v>
      </c>
      <c r="F50" s="84" t="str">
        <f>IF(F48=0,"",SUMIF('Suivi des paris'!$G$7:$G$7105,Statistiques!E47,'Suivi des paris'!$L$7:$L$7106))</f>
        <v/>
      </c>
      <c r="H50" s="82" t="s">
        <v>105</v>
      </c>
      <c r="I50" s="84" t="str">
        <f>IF(I48=0,"",SUMIF('Suivi des paris'!$G$7:$G$7105,Statistiques!H47,'Suivi des paris'!$L$7:$L$7106))</f>
        <v/>
      </c>
      <c r="K50" s="82" t="s">
        <v>105</v>
      </c>
      <c r="L50" s="84" t="str">
        <f>IF(L48=0,"",SUMIF('Suivi des paris'!$G$7:$G$7105,Statistiques!K47,'Suivi des paris'!$L$7:$L$7106))</f>
        <v/>
      </c>
    </row>
    <row r="51" spans="2:12">
      <c r="B51" s="82" t="s">
        <v>106</v>
      </c>
      <c r="C51" s="83" t="str">
        <f>IF(C48=0,"",C48+C49)</f>
        <v/>
      </c>
      <c r="E51" s="82" t="s">
        <v>106</v>
      </c>
      <c r="F51" s="83" t="str">
        <f>IF(F48=0,"",F48+F49)</f>
        <v/>
      </c>
      <c r="H51" s="82" t="s">
        <v>106</v>
      </c>
      <c r="I51" s="83" t="str">
        <f>IF(I48=0,"",I48+I49)</f>
        <v/>
      </c>
      <c r="K51" s="82" t="s">
        <v>106</v>
      </c>
      <c r="L51" s="83" t="str">
        <f>IF(L48=0,"",L48+L49)</f>
        <v/>
      </c>
    </row>
    <row r="52" spans="2:12">
      <c r="B52" s="85" t="s">
        <v>107</v>
      </c>
      <c r="C52" s="61" t="str">
        <f>IF(C48=0,"",C51-C50)</f>
        <v/>
      </c>
      <c r="E52" s="85" t="s">
        <v>107</v>
      </c>
      <c r="F52" s="61" t="str">
        <f>IF(F48=0,"",F51-F50)</f>
        <v/>
      </c>
      <c r="H52" s="85" t="s">
        <v>107</v>
      </c>
      <c r="I52" s="61" t="str">
        <f>IF(I48=0,"",I51-I50)</f>
        <v/>
      </c>
      <c r="K52" s="85" t="s">
        <v>107</v>
      </c>
      <c r="L52" s="61" t="str">
        <f>IF(L48=0,"",L51-L50)</f>
        <v/>
      </c>
    </row>
    <row r="54" spans="2:12">
      <c r="B54" s="79" t="str">
        <f>IF(Paramètres!B10="","",Paramètres!B10)</f>
        <v>PMU</v>
      </c>
      <c r="E54" s="79" t="str">
        <f>IF(Paramètres!B11="","",Paramètres!B11)</f>
        <v>Partybets</v>
      </c>
      <c r="F54" s="8"/>
      <c r="H54" s="79" t="str">
        <f>IF(Paramètres!B12="","",Paramètres!B12)</f>
        <v>Genybet</v>
      </c>
      <c r="I54" s="8"/>
      <c r="K54" s="79" t="str">
        <f>IF(Paramètres!B13="","",Paramètres!B13)</f>
        <v>France Pari</v>
      </c>
      <c r="L54" s="8"/>
    </row>
    <row r="55" spans="2:12">
      <c r="B55" s="80" t="s">
        <v>1</v>
      </c>
      <c r="C55" s="81">
        <f>IF(B54="","",Paramètres!C10)</f>
        <v>0</v>
      </c>
      <c r="E55" s="80" t="s">
        <v>1</v>
      </c>
      <c r="F55" s="81">
        <f>IF(E54="","",Paramètres!C11)</f>
        <v>0</v>
      </c>
      <c r="H55" s="80" t="s">
        <v>1</v>
      </c>
      <c r="I55" s="81">
        <f>IF(H54="","",Paramètres!C12)</f>
        <v>0</v>
      </c>
      <c r="K55" s="80" t="s">
        <v>1</v>
      </c>
      <c r="L55" s="81">
        <f>IF(K54="","",Paramètres!C13)</f>
        <v>0</v>
      </c>
    </row>
    <row r="56" spans="2:12">
      <c r="B56" s="82" t="s">
        <v>113</v>
      </c>
      <c r="C56" s="83" t="str">
        <f>IF(C55=0,"",SUMIF('Suivi des paris'!$G$7:$G$7106,Statistiques!B54,'Suivi des paris'!$N$7:$N$7106))</f>
        <v/>
      </c>
      <c r="E56" s="82" t="s">
        <v>113</v>
      </c>
      <c r="F56" s="83" t="str">
        <f>IF(F55=0,"",SUMIF('Suivi des paris'!$G$7:$G$7106,Statistiques!E54,'Suivi des paris'!$N$7:$N$7106))</f>
        <v/>
      </c>
      <c r="H56" s="82" t="s">
        <v>113</v>
      </c>
      <c r="I56" s="83" t="str">
        <f>IF(I55=0,"",SUMIF('Suivi des paris'!$G$7:$G$7106,Statistiques!H54,'Suivi des paris'!$N$7:$N$7106))</f>
        <v/>
      </c>
      <c r="K56" s="82" t="s">
        <v>113</v>
      </c>
      <c r="L56" s="83" t="str">
        <f>IF(L55=0,"",SUMIF('Suivi des paris'!$G$7:$G$7106,Statistiques!K54,'Suivi des paris'!$N$7:$N$7106))</f>
        <v/>
      </c>
    </row>
    <row r="57" spans="2:12">
      <c r="B57" s="82" t="s">
        <v>105</v>
      </c>
      <c r="C57" s="84" t="str">
        <f>IF(C55=0,"",SUMIF('Suivi des paris'!$G$7:$G$7105,Statistiques!B54,'Suivi des paris'!$L$7:$L$7106))</f>
        <v/>
      </c>
      <c r="E57" s="82" t="s">
        <v>105</v>
      </c>
      <c r="F57" s="84" t="str">
        <f>IF(F55=0,"",SUMIF('Suivi des paris'!$G$7:$G$7105,Statistiques!E54,'Suivi des paris'!$L$7:$L$7106))</f>
        <v/>
      </c>
      <c r="H57" s="82" t="s">
        <v>105</v>
      </c>
      <c r="I57" s="84" t="str">
        <f>IF(I55=0,"",SUMIF('Suivi des paris'!$G$7:$G$7105,Statistiques!H54,'Suivi des paris'!$L$7:$L$7106))</f>
        <v/>
      </c>
      <c r="K57" s="82" t="s">
        <v>105</v>
      </c>
      <c r="L57" s="84" t="str">
        <f>IF(L55=0,"",SUMIF('Suivi des paris'!$G$7:$G$7105,Statistiques!K54,'Suivi des paris'!$L$7:$L$7106))</f>
        <v/>
      </c>
    </row>
    <row r="58" spans="2:12">
      <c r="B58" s="82" t="s">
        <v>106</v>
      </c>
      <c r="C58" s="83" t="str">
        <f>IF(C55=0,"",C55+C56)</f>
        <v/>
      </c>
      <c r="E58" s="82" t="s">
        <v>106</v>
      </c>
      <c r="F58" s="83" t="str">
        <f>IF(F55=0,"",F55+F56)</f>
        <v/>
      </c>
      <c r="H58" s="82" t="s">
        <v>106</v>
      </c>
      <c r="I58" s="83" t="str">
        <f>IF(I55=0,"",I55+I56)</f>
        <v/>
      </c>
      <c r="K58" s="82" t="s">
        <v>106</v>
      </c>
      <c r="L58" s="83" t="str">
        <f>IF(L55=0,"",L55+L56)</f>
        <v/>
      </c>
    </row>
    <row r="59" spans="2:12">
      <c r="B59" s="85" t="s">
        <v>107</v>
      </c>
      <c r="C59" s="61" t="str">
        <f>IF(C55=0,"",C58-C57)</f>
        <v/>
      </c>
      <c r="E59" s="85" t="s">
        <v>107</v>
      </c>
      <c r="F59" s="61" t="str">
        <f>IF(F55=0,"",F58-F57)</f>
        <v/>
      </c>
      <c r="H59" s="85" t="s">
        <v>107</v>
      </c>
      <c r="I59" s="61" t="str">
        <f>IF(I55=0,"",I58-I57)</f>
        <v/>
      </c>
      <c r="K59" s="85" t="s">
        <v>107</v>
      </c>
      <c r="L59" s="61" t="str">
        <f>IF(L55=0,"",L58-L57)</f>
        <v/>
      </c>
    </row>
    <row r="61" spans="2:12">
      <c r="B61" s="79" t="str">
        <f>IF(Paramètres!B14="","",Paramètres!B14)</f>
        <v>JOA Online</v>
      </c>
      <c r="E61" s="79" t="str">
        <f>IF(Paramètres!B15="","",Paramètres!B15)</f>
        <v>Parionsweb</v>
      </c>
      <c r="F61" s="8"/>
      <c r="H61" s="79" t="str">
        <f>IF(Paramètres!B16="","",Paramètres!B16)</f>
        <v>FDJ</v>
      </c>
      <c r="I61" s="8"/>
      <c r="K61" s="79" t="str">
        <f>IF(Paramètres!B17="","",Paramètres!B17)</f>
        <v>Betrebels</v>
      </c>
      <c r="L61" s="8"/>
    </row>
    <row r="62" spans="2:12">
      <c r="B62" s="80" t="s">
        <v>1</v>
      </c>
      <c r="C62" s="81">
        <f>IF(B61="","",Paramètres!C14)</f>
        <v>0</v>
      </c>
      <c r="E62" s="80" t="s">
        <v>1</v>
      </c>
      <c r="F62" s="81">
        <f>IF(E61="","",Paramètres!C15)</f>
        <v>20</v>
      </c>
      <c r="H62" s="80" t="s">
        <v>1</v>
      </c>
      <c r="I62" s="81">
        <f>IF(H61="","",Paramètres!C16)</f>
        <v>0</v>
      </c>
      <c r="K62" s="80" t="s">
        <v>1</v>
      </c>
      <c r="L62" s="81">
        <f>IF(K61="","",Paramètres!C17)</f>
        <v>0</v>
      </c>
    </row>
    <row r="63" spans="2:12">
      <c r="B63" s="82" t="s">
        <v>113</v>
      </c>
      <c r="C63" s="83" t="str">
        <f>IF(C62=0,"",SUMIF('Suivi des paris'!$G$7:$G$7106,Statistiques!B61,'Suivi des paris'!$N$7:$N$7106))</f>
        <v/>
      </c>
      <c r="E63" s="82" t="s">
        <v>113</v>
      </c>
      <c r="F63" s="83">
        <f>IF(F62=0,"",SUMIF('Suivi des paris'!$G$7:$G$7106,Statistiques!E61,'Suivi des paris'!$N$7:$N$7106))</f>
        <v>3.29</v>
      </c>
      <c r="H63" s="82" t="s">
        <v>113</v>
      </c>
      <c r="I63" s="83" t="str">
        <f>IF(I62=0,"",SUMIF('Suivi des paris'!$G$7:$G$7106,Statistiques!H61,'Suivi des paris'!$N$7:$N$7106))</f>
        <v/>
      </c>
      <c r="K63" s="82" t="s">
        <v>113</v>
      </c>
      <c r="L63" s="83" t="str">
        <f>IF(L62=0,"",SUMIF('Suivi des paris'!$G$7:$G$7106,Statistiques!K61,'Suivi des paris'!$N$7:$N$7106))</f>
        <v/>
      </c>
    </row>
    <row r="64" spans="2:12">
      <c r="B64" s="82" t="s">
        <v>105</v>
      </c>
      <c r="C64" s="84" t="str">
        <f>IF(C62=0,"",SUMIF('Suivi des paris'!$G$7:$G$7105,Statistiques!B61,'Suivi des paris'!$L$7:$L$7106))</f>
        <v/>
      </c>
      <c r="E64" s="82" t="s">
        <v>105</v>
      </c>
      <c r="F64" s="84">
        <f>IF(F62=0,"",SUMIF('Suivi des paris'!$G$7:$G$7105,Statistiques!E61,'Suivi des paris'!$L$7:$L$7106))</f>
        <v>1.5</v>
      </c>
      <c r="H64" s="82" t="s">
        <v>105</v>
      </c>
      <c r="I64" s="84" t="str">
        <f>IF(I62=0,"",SUMIF('Suivi des paris'!$G$7:$G$7105,Statistiques!H61,'Suivi des paris'!$L$7:$L$7106))</f>
        <v/>
      </c>
      <c r="K64" s="82" t="s">
        <v>105</v>
      </c>
      <c r="L64" s="84" t="str">
        <f>IF(L62=0,"",SUMIF('Suivi des paris'!$G$7:$G$7105,Statistiques!K61,'Suivi des paris'!$L$7:$L$7106))</f>
        <v/>
      </c>
    </row>
    <row r="65" spans="2:12">
      <c r="B65" s="82" t="s">
        <v>106</v>
      </c>
      <c r="C65" s="83" t="str">
        <f>IF(C62=0,"",C62+C63)</f>
        <v/>
      </c>
      <c r="E65" s="82" t="s">
        <v>106</v>
      </c>
      <c r="F65" s="83">
        <f>IF(F62=0,"",F62+F63)</f>
        <v>23.29</v>
      </c>
      <c r="H65" s="82" t="s">
        <v>106</v>
      </c>
      <c r="I65" s="83" t="str">
        <f>IF(I62=0,"",I62+I63)</f>
        <v/>
      </c>
      <c r="K65" s="82" t="s">
        <v>106</v>
      </c>
      <c r="L65" s="83" t="str">
        <f>IF(L62=0,"",L62+L63)</f>
        <v/>
      </c>
    </row>
    <row r="66" spans="2:12">
      <c r="B66" s="85" t="s">
        <v>107</v>
      </c>
      <c r="C66" s="61" t="str">
        <f>IF(C62=0,"",C65-C64)</f>
        <v/>
      </c>
      <c r="E66" s="85" t="s">
        <v>107</v>
      </c>
      <c r="F66" s="61">
        <f>IF(F62=0,"",F65-F64)</f>
        <v>21.79</v>
      </c>
      <c r="H66" s="85" t="s">
        <v>107</v>
      </c>
      <c r="I66" s="61" t="str">
        <f>IF(I62=0,"",I65-I64)</f>
        <v/>
      </c>
      <c r="K66" s="85" t="s">
        <v>107</v>
      </c>
      <c r="L66" s="61" t="str">
        <f>IF(L62=0,"",L65-L64)</f>
        <v/>
      </c>
    </row>
    <row r="68" spans="2:12">
      <c r="B68" s="79" t="str">
        <f>IF(Paramètres!B18="","",Paramètres!B18)</f>
        <v>Exclusive Bets</v>
      </c>
      <c r="E68" s="79" t="str">
        <f>IF(Paramètres!B19="","",Paramètres!B19)</f>
        <v>Betfair</v>
      </c>
      <c r="F68" s="8"/>
      <c r="H68" s="79" t="str">
        <f>IF(Paramètres!B20="","",Paramètres!B20)</f>
        <v>Bet365</v>
      </c>
      <c r="I68" s="8"/>
      <c r="K68" s="79" t="str">
        <f>IF(Paramètres!B21="","",Paramètres!B21)</f>
        <v>Autres</v>
      </c>
      <c r="L68" s="8"/>
    </row>
    <row r="69" spans="2:12">
      <c r="B69" s="80" t="s">
        <v>1</v>
      </c>
      <c r="C69" s="81">
        <f>IF(B68="","",Paramètres!C18)</f>
        <v>0</v>
      </c>
      <c r="E69" s="80" t="s">
        <v>1</v>
      </c>
      <c r="F69" s="81">
        <f>IF(E68="","",Paramètres!C19)</f>
        <v>0</v>
      </c>
      <c r="H69" s="80" t="s">
        <v>1</v>
      </c>
      <c r="I69" s="81">
        <f>IF(H68="","",Paramètres!C20)</f>
        <v>0</v>
      </c>
      <c r="K69" s="80" t="s">
        <v>1</v>
      </c>
      <c r="L69" s="81">
        <f>IF(K68="","",Paramètres!C21)</f>
        <v>0</v>
      </c>
    </row>
    <row r="70" spans="2:12">
      <c r="B70" s="82" t="s">
        <v>113</v>
      </c>
      <c r="C70" s="83" t="str">
        <f>IF(C69=0,"",SUMIF('Suivi des paris'!$G$7:$G$7106,Statistiques!B68,'Suivi des paris'!$N$7:$N$7106))</f>
        <v/>
      </c>
      <c r="E70" s="82" t="s">
        <v>113</v>
      </c>
      <c r="F70" s="83" t="str">
        <f>IF(F69=0,"",SUMIF('Suivi des paris'!$G$7:$G$7106,Statistiques!E68,'Suivi des paris'!$N$7:$N$7106))</f>
        <v/>
      </c>
      <c r="H70" s="82" t="s">
        <v>113</v>
      </c>
      <c r="I70" s="83" t="str">
        <f>IF(I69=0,"",SUMIF('Suivi des paris'!$G$7:$G$7106,Statistiques!H68,'Suivi des paris'!$N$7:$N$7106))</f>
        <v/>
      </c>
      <c r="K70" s="82" t="s">
        <v>113</v>
      </c>
      <c r="L70" s="83" t="str">
        <f>IF(L69=0,"",SUMIF('Suivi des paris'!$G$7:$G$7106,Statistiques!K68,'Suivi des paris'!$N$7:$N$7106))</f>
        <v/>
      </c>
    </row>
    <row r="71" spans="2:12">
      <c r="B71" s="82" t="s">
        <v>105</v>
      </c>
      <c r="C71" s="84" t="str">
        <f>IF(C69=0,"",SUMIF('Suivi des paris'!$G$7:$G$7105,Statistiques!B68,'Suivi des paris'!$L$7:$L$7106))</f>
        <v/>
      </c>
      <c r="E71" s="82" t="s">
        <v>105</v>
      </c>
      <c r="F71" s="84" t="str">
        <f>IF(F69=0,"",SUMIF('Suivi des paris'!$G$7:$G$7105,Statistiques!E68,'Suivi des paris'!$L$7:$L$7106))</f>
        <v/>
      </c>
      <c r="H71" s="82" t="s">
        <v>105</v>
      </c>
      <c r="I71" s="84" t="str">
        <f>IF(I69=0,"",SUMIF('Suivi des paris'!$G$7:$G$7105,Statistiques!H68,'Suivi des paris'!$L$7:$L$7106))</f>
        <v/>
      </c>
      <c r="K71" s="82" t="s">
        <v>105</v>
      </c>
      <c r="L71" s="84" t="str">
        <f>IF(L69=0,"",SUMIF('Suivi des paris'!$G$7:$G$7105,Statistiques!K68,'Suivi des paris'!$L$7:$L$7106))</f>
        <v/>
      </c>
    </row>
    <row r="72" spans="2:12">
      <c r="B72" s="82" t="s">
        <v>106</v>
      </c>
      <c r="C72" s="83" t="str">
        <f>IF(C69=0,"",C69+C70)</f>
        <v/>
      </c>
      <c r="E72" s="82" t="s">
        <v>106</v>
      </c>
      <c r="F72" s="83" t="str">
        <f>IF(F69=0,"",F69+F70)</f>
        <v/>
      </c>
      <c r="H72" s="82" t="s">
        <v>106</v>
      </c>
      <c r="I72" s="83" t="str">
        <f>IF(I69=0,"",I69+I70)</f>
        <v/>
      </c>
      <c r="K72" s="82" t="s">
        <v>106</v>
      </c>
      <c r="L72" s="83" t="str">
        <f>IF(L69=0,"",L69+L70)</f>
        <v/>
      </c>
    </row>
    <row r="73" spans="2:12">
      <c r="B73" s="85" t="s">
        <v>107</v>
      </c>
      <c r="C73" s="61" t="str">
        <f>IF(C69=0,"",C72-C71)</f>
        <v/>
      </c>
      <c r="E73" s="85" t="s">
        <v>107</v>
      </c>
      <c r="F73" s="61" t="str">
        <f>IF(F69=0,"",F72-F71)</f>
        <v/>
      </c>
      <c r="H73" s="85" t="s">
        <v>107</v>
      </c>
      <c r="I73" s="61" t="str">
        <f>IF(I69=0,"",I72-I71)</f>
        <v/>
      </c>
      <c r="K73" s="85" t="s">
        <v>107</v>
      </c>
      <c r="L73" s="61" t="str">
        <f>IF(L69=0,"",L72-L71)</f>
        <v/>
      </c>
    </row>
    <row r="75" spans="2:12">
      <c r="B75" s="79" t="str">
        <f>IF(Paramètres!B22="","",Paramètres!B22)</f>
        <v/>
      </c>
      <c r="E75" s="79" t="str">
        <f>IF(Paramètres!B23="","",Paramètres!B23)</f>
        <v/>
      </c>
      <c r="F75" s="8"/>
      <c r="H75" s="79" t="str">
        <f>IF(Paramètres!B24="","",Paramètres!B24)</f>
        <v/>
      </c>
      <c r="I75" s="8"/>
      <c r="K75" s="79" t="str">
        <f>IF(Paramètres!B25="","",Paramètres!B25)</f>
        <v/>
      </c>
      <c r="L75" s="8"/>
    </row>
    <row r="76" spans="2:12">
      <c r="B76" s="80" t="s">
        <v>1</v>
      </c>
      <c r="C76" s="81" t="str">
        <f>IF(B75="","",Paramètres!C22)</f>
        <v/>
      </c>
      <c r="E76" s="80" t="s">
        <v>1</v>
      </c>
      <c r="F76" s="81" t="str">
        <f>IF(E75="","",Paramètres!C23)</f>
        <v/>
      </c>
      <c r="H76" s="80" t="s">
        <v>1</v>
      </c>
      <c r="I76" s="81" t="str">
        <f>IF(H75="","",Paramètres!C24)</f>
        <v/>
      </c>
      <c r="K76" s="80" t="s">
        <v>1</v>
      </c>
      <c r="L76" s="81" t="str">
        <f>IF(K75="","",Paramètres!C25)</f>
        <v/>
      </c>
    </row>
    <row r="77" spans="2:12">
      <c r="B77" s="82" t="s">
        <v>113</v>
      </c>
      <c r="C77" s="83">
        <f>IF(C76=0,"",SUMIF('Suivi des paris'!$G$7:$G$7106,Statistiques!B75,'Suivi des paris'!$N$7:$N$7106))</f>
        <v>0</v>
      </c>
      <c r="E77" s="82" t="s">
        <v>113</v>
      </c>
      <c r="F77" s="83">
        <f>IF(F76=0,"",SUMIF('Suivi des paris'!$G$7:$G$7106,Statistiques!E75,'Suivi des paris'!$N$7:$N$7106))</f>
        <v>0</v>
      </c>
      <c r="H77" s="82" t="s">
        <v>113</v>
      </c>
      <c r="I77" s="83">
        <f>IF(I76=0,"",SUMIF('Suivi des paris'!$G$7:$G$7106,Statistiques!H75,'Suivi des paris'!$N$7:$N$7106))</f>
        <v>0</v>
      </c>
      <c r="K77" s="82" t="s">
        <v>113</v>
      </c>
      <c r="L77" s="83">
        <f>IF(L76=0,"",SUMIF('Suivi des paris'!$G$7:$G$7106,Statistiques!K75,'Suivi des paris'!$N$7:$N$7106))</f>
        <v>0</v>
      </c>
    </row>
    <row r="78" spans="2:12">
      <c r="B78" s="82" t="s">
        <v>105</v>
      </c>
      <c r="C78" s="84">
        <f>IF(C76=0,"",SUMIF('Suivi des paris'!$G$7:$G$7105,Statistiques!B75,'Suivi des paris'!$L$7:$L$7106))</f>
        <v>0</v>
      </c>
      <c r="E78" s="82" t="s">
        <v>105</v>
      </c>
      <c r="F78" s="84">
        <f>IF(F76=0,"",SUMIF('Suivi des paris'!$G$7:$G$7105,Statistiques!E75,'Suivi des paris'!$L$7:$L$7106))</f>
        <v>0</v>
      </c>
      <c r="H78" s="82" t="s">
        <v>105</v>
      </c>
      <c r="I78" s="84">
        <f>IF(I76=0,"",SUMIF('Suivi des paris'!$G$7:$G$7105,Statistiques!H75,'Suivi des paris'!$L$7:$L$7106))</f>
        <v>0</v>
      </c>
      <c r="K78" s="82" t="s">
        <v>105</v>
      </c>
      <c r="L78" s="84">
        <f>IF(L76=0,"",SUMIF('Suivi des paris'!$G$7:$G$7105,Statistiques!K75,'Suivi des paris'!$L$7:$L$7106))</f>
        <v>0</v>
      </c>
    </row>
    <row r="79" spans="2:12">
      <c r="B79" s="82" t="s">
        <v>106</v>
      </c>
      <c r="C79" s="83" t="e">
        <f>IF(C76=0,"",C76+C77)</f>
        <v>#VALUE!</v>
      </c>
      <c r="E79" s="82" t="s">
        <v>106</v>
      </c>
      <c r="F79" s="83" t="e">
        <f>IF(F76=0,"",F76+F77)</f>
        <v>#VALUE!</v>
      </c>
      <c r="H79" s="82" t="s">
        <v>106</v>
      </c>
      <c r="I79" s="83" t="e">
        <f>IF(I76=0,"",I76+I77)</f>
        <v>#VALUE!</v>
      </c>
      <c r="K79" s="82" t="s">
        <v>106</v>
      </c>
      <c r="L79" s="83" t="e">
        <f>IF(L76=0,"",L76+L77)</f>
        <v>#VALUE!</v>
      </c>
    </row>
    <row r="80" spans="2:12">
      <c r="B80" s="85" t="s">
        <v>107</v>
      </c>
      <c r="C80" s="61" t="e">
        <f>IF(C76=0,"",C79-C78)</f>
        <v>#VALUE!</v>
      </c>
      <c r="E80" s="85" t="s">
        <v>107</v>
      </c>
      <c r="F80" s="61" t="e">
        <f>IF(F76=0,"",F79-F78)</f>
        <v>#VALUE!</v>
      </c>
      <c r="H80" s="85" t="s">
        <v>107</v>
      </c>
      <c r="I80" s="61" t="e">
        <f>IF(I76=0,"",I79-I78)</f>
        <v>#VALUE!</v>
      </c>
      <c r="K80" s="85" t="s">
        <v>107</v>
      </c>
      <c r="L80" s="61" t="e">
        <f>IF(L76=0,"",L79-L78)</f>
        <v>#VALUE!</v>
      </c>
    </row>
    <row r="82" spans="2:12">
      <c r="B82" s="79" t="str">
        <f>IF(Paramètres!B26="","",Paramètres!B26)</f>
        <v/>
      </c>
      <c r="E82" s="79" t="str">
        <f>IF(Paramètres!B27="","",Paramètres!B27)</f>
        <v/>
      </c>
      <c r="F82" s="8"/>
      <c r="H82" s="79" t="str">
        <f>IF(Paramètres!B28="","",Paramètres!B28)</f>
        <v/>
      </c>
      <c r="I82" s="8"/>
      <c r="K82" s="79" t="str">
        <f>IF(Paramètres!B29="","",Paramètres!B29)</f>
        <v/>
      </c>
      <c r="L82" s="8"/>
    </row>
    <row r="83" spans="2:12">
      <c r="B83" s="80" t="s">
        <v>1</v>
      </c>
      <c r="C83" s="81" t="str">
        <f>IF(B82="","",Paramètres!C26)</f>
        <v/>
      </c>
      <c r="E83" s="80" t="s">
        <v>1</v>
      </c>
      <c r="F83" s="81" t="str">
        <f>IF(E82="","",Paramètres!C27)</f>
        <v/>
      </c>
      <c r="H83" s="80" t="s">
        <v>1</v>
      </c>
      <c r="I83" s="81" t="str">
        <f>IF(H82="","",Paramètres!I51)</f>
        <v/>
      </c>
      <c r="K83" s="80" t="s">
        <v>1</v>
      </c>
      <c r="L83" s="81" t="str">
        <f>IF(K82="","",Paramètres!C29)</f>
        <v/>
      </c>
    </row>
    <row r="84" spans="2:12">
      <c r="B84" s="82" t="s">
        <v>113</v>
      </c>
      <c r="C84" s="83">
        <f>IF(C83=0,"",SUMIF('Suivi des paris'!$G$7:$G$7106,Statistiques!B82,'Suivi des paris'!$N$7:$N$7106))</f>
        <v>0</v>
      </c>
      <c r="E84" s="82" t="s">
        <v>113</v>
      </c>
      <c r="F84" s="83">
        <f>IF(F83=0,"",SUMIF('Suivi des paris'!$G$7:$G$7106,Statistiques!E82,'Suivi des paris'!$N$7:$N$7106))</f>
        <v>0</v>
      </c>
      <c r="H84" s="82" t="s">
        <v>113</v>
      </c>
      <c r="I84" s="83">
        <f>IF(I83=0,"",SUMIF('Suivi des paris'!$G$7:$G$7106,Statistiques!H82,'Suivi des paris'!$N$7:$N$7106))</f>
        <v>0</v>
      </c>
      <c r="K84" s="82" t="s">
        <v>113</v>
      </c>
      <c r="L84" s="83">
        <f>IF(L83=0,"",SUMIF('Suivi des paris'!$G$7:$G$7106,Statistiques!K82,'Suivi des paris'!$N$7:$N$7106))</f>
        <v>0</v>
      </c>
    </row>
    <row r="85" spans="2:12">
      <c r="B85" s="82" t="s">
        <v>105</v>
      </c>
      <c r="C85" s="84">
        <f>IF(C83=0,"",SUMIF('Suivi des paris'!$G$7:$G$7105,Statistiques!B82,'Suivi des paris'!$L$7:$L$7106))</f>
        <v>0</v>
      </c>
      <c r="E85" s="82" t="s">
        <v>105</v>
      </c>
      <c r="F85" s="84">
        <f>IF(F83=0,"",SUMIF('Suivi des paris'!$G$7:$G$7105,Statistiques!E82,'Suivi des paris'!$L$7:$L$7106))</f>
        <v>0</v>
      </c>
      <c r="H85" s="82" t="s">
        <v>105</v>
      </c>
      <c r="I85" s="84">
        <f>IF(I83=0,"",SUMIF('Suivi des paris'!$G$7:$G$7105,Statistiques!H82,'Suivi des paris'!$L$7:$L$7106))</f>
        <v>0</v>
      </c>
      <c r="K85" s="82" t="s">
        <v>105</v>
      </c>
      <c r="L85" s="84">
        <f>IF(L83=0,"",SUMIF('Suivi des paris'!$G$7:$G$7105,Statistiques!K82,'Suivi des paris'!$L$7:$L$7106))</f>
        <v>0</v>
      </c>
    </row>
    <row r="86" spans="2:12">
      <c r="B86" s="82" t="s">
        <v>106</v>
      </c>
      <c r="C86" s="83" t="e">
        <f>IF(C83=0,"",C83+C84)</f>
        <v>#VALUE!</v>
      </c>
      <c r="E86" s="82" t="s">
        <v>106</v>
      </c>
      <c r="F86" s="83" t="e">
        <f>IF(F83=0,"",F83+F84)</f>
        <v>#VALUE!</v>
      </c>
      <c r="H86" s="82" t="s">
        <v>106</v>
      </c>
      <c r="I86" s="83" t="e">
        <f>IF(I83=0,"",I83+I84)</f>
        <v>#VALUE!</v>
      </c>
      <c r="K86" s="82" t="s">
        <v>106</v>
      </c>
      <c r="L86" s="83" t="e">
        <f>IF(L83=0,"",L83+L84)</f>
        <v>#VALUE!</v>
      </c>
    </row>
    <row r="87" spans="2:12">
      <c r="B87" s="85" t="s">
        <v>107</v>
      </c>
      <c r="C87" s="61" t="e">
        <f>IF(C83=0,"",C86-C85)</f>
        <v>#VALUE!</v>
      </c>
      <c r="E87" s="85" t="s">
        <v>107</v>
      </c>
      <c r="F87" s="61" t="e">
        <f>IF(F83=0,"",F86-F85)</f>
        <v>#VALUE!</v>
      </c>
      <c r="H87" s="85" t="s">
        <v>107</v>
      </c>
      <c r="I87" s="61" t="e">
        <f>IF(I83=0,"",I86-I85)</f>
        <v>#VALUE!</v>
      </c>
      <c r="K87" s="85" t="s">
        <v>107</v>
      </c>
      <c r="L87" s="61" t="e">
        <f>IF(L83=0,"",L86-L85)</f>
        <v>#VALUE!</v>
      </c>
    </row>
  </sheetData>
  <mergeCells count="36">
    <mergeCell ref="B1:K3"/>
    <mergeCell ref="B5:C5"/>
    <mergeCell ref="B24:C24"/>
    <mergeCell ref="C26:D26"/>
    <mergeCell ref="F26:G26"/>
    <mergeCell ref="C27:D27"/>
    <mergeCell ref="F27:G27"/>
    <mergeCell ref="C28:D28"/>
    <mergeCell ref="F28:G28"/>
    <mergeCell ref="C29:D29"/>
    <mergeCell ref="F29:G29"/>
    <mergeCell ref="C30:D30"/>
    <mergeCell ref="F30:G30"/>
    <mergeCell ref="C31:D31"/>
    <mergeCell ref="F31:G31"/>
    <mergeCell ref="C32:D32"/>
    <mergeCell ref="F32:G32"/>
    <mergeCell ref="C33:D33"/>
    <mergeCell ref="F33:G33"/>
    <mergeCell ref="F39:G39"/>
    <mergeCell ref="C34:D34"/>
    <mergeCell ref="F34:G34"/>
    <mergeCell ref="C35:D35"/>
    <mergeCell ref="F35:G35"/>
    <mergeCell ref="C36:D36"/>
    <mergeCell ref="F36:G36"/>
    <mergeCell ref="C40:D40"/>
    <mergeCell ref="F40:G40"/>
    <mergeCell ref="C41:D41"/>
    <mergeCell ref="F41:G41"/>
    <mergeCell ref="B45:D45"/>
    <mergeCell ref="C37:D37"/>
    <mergeCell ref="F37:G37"/>
    <mergeCell ref="C38:D38"/>
    <mergeCell ref="F38:G38"/>
    <mergeCell ref="C39:D39"/>
  </mergeCells>
  <conditionalFormatting sqref="C13 C18:C19 C49 C56 C63 C70 C77 C84 F27:F41 F49 F56 F63 F70 F77 F84 G27 H27:H41 I49 I56 I63 I70 I77 I84 L49 L56 L63 L70 L77 L84">
    <cfRule type="cellIs" dxfId="3" priority="1" stopIfTrue="1" operator="greaterThanOrEqual">
      <formula>0</formula>
    </cfRule>
    <cfRule type="cellIs" dxfId="2" priority="2" stopIfTrue="1" operator="lessThan">
      <formula>0</formula>
    </cfRule>
  </conditionalFormatting>
  <conditionalFormatting sqref="C16">
    <cfRule type="cellIs" dxfId="1" priority="3" stopIfTrue="1" operator="greaterThanOrEqual">
      <formula>100</formula>
    </cfRule>
    <cfRule type="cellIs" dxfId="0" priority="4" stopIfTrue="1" operator="lessThan">
      <formula>100</formula>
    </cfRule>
  </conditionalFormatting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Paramètres</vt:lpstr>
      <vt:lpstr>Suivi des paris</vt:lpstr>
      <vt:lpstr>Statistiques</vt:lpstr>
      <vt:lpstr>Bookmakers</vt:lpstr>
      <vt:lpstr>Mises</vt:lpstr>
      <vt:lpstr>Résultat</vt:lpstr>
      <vt:lpstr>Sports</vt:lpstr>
      <vt:lpstr>Tempérament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Bertin</dc:creator>
  <cp:lastModifiedBy>AMaffei</cp:lastModifiedBy>
  <dcterms:created xsi:type="dcterms:W3CDTF">2014-01-31T23:09:23Z</dcterms:created>
  <dcterms:modified xsi:type="dcterms:W3CDTF">2014-02-07T12:13:57Z</dcterms:modified>
</cp:coreProperties>
</file>