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ispatchers\OneDrive - ABEILLE RUSH\ONC1\stat 2017\report control sheet\"/>
    </mc:Choice>
  </mc:AlternateContent>
  <bookViews>
    <workbookView xWindow="0" yWindow="0" windowWidth="28800" windowHeight="10710" firstSheet="16" activeTab="19"/>
  </bookViews>
  <sheets>
    <sheet name="a" sheetId="1" state="hidden" r:id="rId1"/>
    <sheet name="b" sheetId="2" state="hidden" r:id="rId2"/>
    <sheet name="c" sheetId="3" state="hidden" r:id="rId3"/>
    <sheet name="010118" sheetId="4" r:id="rId4"/>
    <sheet name="020118" sheetId="5" r:id="rId5"/>
    <sheet name="030118" sheetId="6" r:id="rId6"/>
    <sheet name="040118" sheetId="7" r:id="rId7"/>
    <sheet name="050118" sheetId="8" r:id="rId8"/>
    <sheet name="060118" sheetId="9" r:id="rId9"/>
    <sheet name="week 1" sheetId="25" r:id="rId10"/>
    <sheet name="080118" sheetId="10" r:id="rId11"/>
    <sheet name="090118" sheetId="11" r:id="rId12"/>
    <sheet name="100118" sheetId="12" r:id="rId13"/>
    <sheet name="110118" sheetId="13" r:id="rId14"/>
    <sheet name="120118" sheetId="14" r:id="rId15"/>
    <sheet name="130118" sheetId="15" r:id="rId16"/>
    <sheet name="week 2" sheetId="27" r:id="rId17"/>
    <sheet name="150118" sheetId="16" r:id="rId18"/>
    <sheet name="160118" sheetId="17" r:id="rId19"/>
    <sheet name="170118" sheetId="18" r:id="rId20"/>
    <sheet name="180118" sheetId="19" r:id="rId21"/>
    <sheet name="190118" sheetId="20" r:id="rId22"/>
    <sheet name="200118" sheetId="21" r:id="rId23"/>
    <sheet name="week 3" sheetId="26" r:id="rId24"/>
    <sheet name="220118" sheetId="22" r:id="rId25"/>
    <sheet name="230118" sheetId="23" r:id="rId26"/>
    <sheet name="240118" sheetId="24" r:id="rId27"/>
    <sheet name="250118" sheetId="28" r:id="rId28"/>
    <sheet name="260118" sheetId="29" r:id="rId29"/>
    <sheet name="270118" sheetId="30" r:id="rId30"/>
    <sheet name="week 4" sheetId="32" r:id="rId31"/>
    <sheet name="290118" sheetId="34" r:id="rId32"/>
    <sheet name="300118" sheetId="35" r:id="rId33"/>
    <sheet name="310118" sheetId="36" r:id="rId34"/>
    <sheet name="010218" sheetId="37" r:id="rId35"/>
    <sheet name="020218" sheetId="38" r:id="rId36"/>
    <sheet name="030218" sheetId="39" r:id="rId37"/>
    <sheet name="week 5" sheetId="40" r:id="rId38"/>
    <sheet name="synthese" sheetId="33" r:id="rId39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3" i="5" l="1"/>
  <c r="C52" i="5"/>
  <c r="C51" i="5"/>
  <c r="C50" i="5"/>
  <c r="C49" i="5"/>
  <c r="C46" i="5"/>
  <c r="C45" i="5"/>
  <c r="C44" i="5"/>
  <c r="C42" i="5"/>
  <c r="C53" i="6"/>
  <c r="C52" i="6"/>
  <c r="C51" i="6"/>
  <c r="C50" i="6"/>
  <c r="C49" i="6"/>
  <c r="C46" i="6"/>
  <c r="C45" i="6"/>
  <c r="C44" i="6"/>
  <c r="C42" i="6"/>
  <c r="C53" i="7"/>
  <c r="C52" i="7"/>
  <c r="C51" i="7"/>
  <c r="C50" i="7"/>
  <c r="C49" i="7"/>
  <c r="C46" i="7"/>
  <c r="C45" i="7"/>
  <c r="C44" i="7"/>
  <c r="C42" i="7"/>
  <c r="C53" i="8"/>
  <c r="C52" i="8"/>
  <c r="C51" i="8"/>
  <c r="C50" i="8"/>
  <c r="C49" i="8"/>
  <c r="C46" i="8"/>
  <c r="C45" i="8"/>
  <c r="C44" i="8"/>
  <c r="C42" i="8"/>
  <c r="C53" i="9"/>
  <c r="C52" i="9"/>
  <c r="C51" i="9"/>
  <c r="C50" i="9"/>
  <c r="C49" i="9"/>
  <c r="C46" i="9"/>
  <c r="C45" i="9"/>
  <c r="C44" i="9"/>
  <c r="C42" i="9"/>
  <c r="C53" i="10"/>
  <c r="C52" i="10"/>
  <c r="C51" i="10"/>
  <c r="C50" i="10"/>
  <c r="C49" i="10"/>
  <c r="C46" i="10"/>
  <c r="C45" i="10"/>
  <c r="C44" i="10"/>
  <c r="C42" i="10"/>
  <c r="C53" i="11"/>
  <c r="C52" i="11"/>
  <c r="C51" i="11"/>
  <c r="C50" i="11"/>
  <c r="C49" i="11"/>
  <c r="C46" i="11"/>
  <c r="C45" i="11"/>
  <c r="C44" i="11"/>
  <c r="C42" i="11"/>
  <c r="C53" i="12"/>
  <c r="C52" i="12"/>
  <c r="C51" i="12"/>
  <c r="C50" i="12"/>
  <c r="C49" i="12"/>
  <c r="C46" i="12"/>
  <c r="C45" i="12"/>
  <c r="C44" i="12"/>
  <c r="C42" i="12"/>
  <c r="C53" i="13"/>
  <c r="C52" i="13"/>
  <c r="C51" i="13"/>
  <c r="C50" i="13"/>
  <c r="C49" i="13"/>
  <c r="C46" i="13"/>
  <c r="C45" i="13"/>
  <c r="C44" i="13"/>
  <c r="C42" i="13"/>
  <c r="C53" i="14"/>
  <c r="C52" i="14"/>
  <c r="C51" i="14"/>
  <c r="C50" i="14"/>
  <c r="C49" i="14"/>
  <c r="C46" i="14"/>
  <c r="C45" i="14"/>
  <c r="C44" i="14"/>
  <c r="C42" i="14"/>
  <c r="C53" i="15"/>
  <c r="C52" i="15"/>
  <c r="C51" i="15"/>
  <c r="C50" i="15"/>
  <c r="C49" i="15"/>
  <c r="C46" i="15"/>
  <c r="C45" i="15"/>
  <c r="C44" i="15"/>
  <c r="C42" i="15"/>
  <c r="C53" i="16"/>
  <c r="C52" i="16"/>
  <c r="C51" i="16"/>
  <c r="C50" i="16"/>
  <c r="C49" i="16"/>
  <c r="C46" i="16"/>
  <c r="C45" i="16"/>
  <c r="C44" i="16"/>
  <c r="C42" i="16"/>
  <c r="C53" i="17"/>
  <c r="C52" i="17"/>
  <c r="C51" i="17"/>
  <c r="C50" i="17"/>
  <c r="C49" i="17"/>
  <c r="C46" i="17"/>
  <c r="C45" i="17"/>
  <c r="C44" i="17"/>
  <c r="C42" i="17"/>
  <c r="C53" i="18"/>
  <c r="C52" i="18"/>
  <c r="C51" i="18"/>
  <c r="C50" i="18"/>
  <c r="C49" i="18"/>
  <c r="C46" i="18"/>
  <c r="C45" i="18"/>
  <c r="C44" i="18"/>
  <c r="C42" i="18"/>
  <c r="C53" i="19"/>
  <c r="C52" i="19"/>
  <c r="C51" i="19"/>
  <c r="C50" i="19"/>
  <c r="C49" i="19"/>
  <c r="C46" i="19"/>
  <c r="C45" i="19"/>
  <c r="C44" i="19"/>
  <c r="C42" i="19"/>
  <c r="C53" i="20"/>
  <c r="C52" i="20"/>
  <c r="C51" i="20"/>
  <c r="C50" i="20"/>
  <c r="C49" i="20"/>
  <c r="C46" i="20"/>
  <c r="C45" i="20"/>
  <c r="C44" i="20"/>
  <c r="C42" i="20"/>
  <c r="C53" i="21"/>
  <c r="C52" i="21"/>
  <c r="C51" i="21"/>
  <c r="C50" i="21"/>
  <c r="C49" i="21"/>
  <c r="C46" i="21"/>
  <c r="C45" i="21"/>
  <c r="C44" i="21"/>
  <c r="C42" i="21"/>
  <c r="C53" i="22"/>
  <c r="C52" i="22"/>
  <c r="C51" i="22"/>
  <c r="C50" i="22"/>
  <c r="C49" i="22"/>
  <c r="C46" i="22"/>
  <c r="C45" i="22"/>
  <c r="C44" i="22"/>
  <c r="C42" i="22"/>
  <c r="C53" i="23"/>
  <c r="C52" i="23"/>
  <c r="C51" i="23"/>
  <c r="C50" i="23"/>
  <c r="C49" i="23"/>
  <c r="C46" i="23"/>
  <c r="C45" i="23"/>
  <c r="C44" i="23"/>
  <c r="C42" i="23"/>
  <c r="C53" i="24"/>
  <c r="C52" i="24"/>
  <c r="C51" i="24"/>
  <c r="C50" i="24"/>
  <c r="C49" i="24"/>
  <c r="C46" i="24"/>
  <c r="C45" i="24"/>
  <c r="C44" i="24"/>
  <c r="C42" i="24"/>
  <c r="C53" i="28"/>
  <c r="C52" i="28"/>
  <c r="C51" i="28"/>
  <c r="C50" i="28"/>
  <c r="C49" i="28"/>
  <c r="C46" i="28"/>
  <c r="C45" i="28"/>
  <c r="C44" i="28"/>
  <c r="C42" i="28"/>
  <c r="C53" i="29"/>
  <c r="C52" i="29"/>
  <c r="C51" i="29"/>
  <c r="C50" i="29"/>
  <c r="C49" i="29"/>
  <c r="C46" i="29"/>
  <c r="C45" i="29"/>
  <c r="C44" i="29"/>
  <c r="C42" i="29"/>
  <c r="C53" i="30"/>
  <c r="C52" i="30"/>
  <c r="C51" i="30"/>
  <c r="C50" i="30"/>
  <c r="C49" i="30"/>
  <c r="C46" i="30"/>
  <c r="C45" i="30"/>
  <c r="C44" i="30"/>
  <c r="C42" i="30"/>
  <c r="C53" i="34"/>
  <c r="C52" i="34"/>
  <c r="C51" i="34"/>
  <c r="C50" i="34"/>
  <c r="C49" i="34"/>
  <c r="C46" i="34"/>
  <c r="C45" i="34"/>
  <c r="C44" i="34"/>
  <c r="C42" i="34"/>
  <c r="C53" i="35"/>
  <c r="C52" i="35"/>
  <c r="C51" i="35"/>
  <c r="C50" i="35"/>
  <c r="C49" i="35"/>
  <c r="C46" i="35"/>
  <c r="C45" i="35"/>
  <c r="C44" i="35"/>
  <c r="C42" i="35"/>
  <c r="C53" i="36"/>
  <c r="C52" i="36"/>
  <c r="C51" i="36"/>
  <c r="C50" i="36"/>
  <c r="C49" i="36"/>
  <c r="C46" i="36"/>
  <c r="C45" i="36"/>
  <c r="C44" i="36"/>
  <c r="C42" i="36"/>
  <c r="C53" i="37"/>
  <c r="C52" i="37"/>
  <c r="C51" i="37"/>
  <c r="C50" i="37"/>
  <c r="C49" i="37"/>
  <c r="C46" i="37"/>
  <c r="C45" i="37"/>
  <c r="C44" i="37"/>
  <c r="C42" i="37"/>
  <c r="C53" i="38"/>
  <c r="C52" i="38"/>
  <c r="C51" i="38"/>
  <c r="C50" i="38"/>
  <c r="C49" i="38"/>
  <c r="C46" i="38"/>
  <c r="C45" i="38"/>
  <c r="C44" i="38"/>
  <c r="C42" i="38"/>
  <c r="C53" i="39"/>
  <c r="C52" i="39"/>
  <c r="C51" i="39"/>
  <c r="C50" i="39"/>
  <c r="C49" i="39"/>
  <c r="C46" i="39"/>
  <c r="C45" i="39"/>
  <c r="C44" i="39"/>
  <c r="C42" i="39"/>
  <c r="C53" i="4"/>
  <c r="C52" i="4"/>
  <c r="C51" i="4"/>
  <c r="C50" i="4"/>
  <c r="C49" i="4"/>
  <c r="C46" i="4"/>
  <c r="C45" i="4"/>
  <c r="C44" i="4"/>
  <c r="C42" i="4"/>
  <c r="I22" i="5" l="1"/>
  <c r="T22" i="5" s="1"/>
  <c r="P22" i="5"/>
  <c r="Q22" i="5"/>
  <c r="R22" i="5"/>
  <c r="S22" i="5"/>
  <c r="V22" i="5"/>
  <c r="Y22" i="5"/>
  <c r="Z22" i="5"/>
  <c r="AA22" i="5" s="1"/>
  <c r="I22" i="6"/>
  <c r="Q22" i="6" s="1"/>
  <c r="P22" i="6"/>
  <c r="S22" i="6"/>
  <c r="T22" i="6"/>
  <c r="Y22" i="6"/>
  <c r="Z22" i="6"/>
  <c r="AA22" i="6"/>
  <c r="I22" i="7"/>
  <c r="T22" i="7" s="1"/>
  <c r="P22" i="7"/>
  <c r="Q22" i="7"/>
  <c r="R22" i="7"/>
  <c r="S22" i="7"/>
  <c r="V22" i="7"/>
  <c r="Y22" i="7"/>
  <c r="Z22" i="7"/>
  <c r="AA22" i="7" s="1"/>
  <c r="I22" i="8"/>
  <c r="Q22" i="8" s="1"/>
  <c r="P22" i="8"/>
  <c r="T22" i="8"/>
  <c r="Y22" i="8"/>
  <c r="Z22" i="8"/>
  <c r="AA22" i="8"/>
  <c r="I22" i="9"/>
  <c r="T22" i="9" s="1"/>
  <c r="P22" i="9"/>
  <c r="Q22" i="9"/>
  <c r="R22" i="9"/>
  <c r="S22" i="9"/>
  <c r="V22" i="9"/>
  <c r="Y22" i="9"/>
  <c r="Z22" i="9"/>
  <c r="AA22" i="9" s="1"/>
  <c r="I22" i="10"/>
  <c r="Q22" i="10" s="1"/>
  <c r="P22" i="10"/>
  <c r="S22" i="10"/>
  <c r="T22" i="10"/>
  <c r="Y22" i="10"/>
  <c r="Z22" i="10"/>
  <c r="AA22" i="10"/>
  <c r="I22" i="11"/>
  <c r="T22" i="11" s="1"/>
  <c r="P22" i="11"/>
  <c r="Q22" i="11"/>
  <c r="R22" i="11"/>
  <c r="S22" i="11"/>
  <c r="V22" i="11"/>
  <c r="Y22" i="11"/>
  <c r="Z22" i="11"/>
  <c r="AA22" i="11" s="1"/>
  <c r="I22" i="12"/>
  <c r="Q22" i="12" s="1"/>
  <c r="P22" i="12"/>
  <c r="S22" i="12"/>
  <c r="T22" i="12"/>
  <c r="Y22" i="12"/>
  <c r="Z22" i="12"/>
  <c r="AA22" i="12"/>
  <c r="I22" i="13"/>
  <c r="T22" i="13" s="1"/>
  <c r="P22" i="13"/>
  <c r="Q22" i="13"/>
  <c r="R22" i="13"/>
  <c r="S22" i="13"/>
  <c r="V22" i="13"/>
  <c r="Y22" i="13"/>
  <c r="Z22" i="13"/>
  <c r="AA22" i="13" s="1"/>
  <c r="I22" i="14"/>
  <c r="Q22" i="14" s="1"/>
  <c r="P22" i="14"/>
  <c r="S22" i="14"/>
  <c r="T22" i="14"/>
  <c r="Y22" i="14"/>
  <c r="Z22" i="14"/>
  <c r="AA22" i="14"/>
  <c r="I22" i="15"/>
  <c r="T22" i="15" s="1"/>
  <c r="P22" i="15"/>
  <c r="Q22" i="15"/>
  <c r="R22" i="15"/>
  <c r="S22" i="15"/>
  <c r="V22" i="15"/>
  <c r="Y22" i="15"/>
  <c r="Z22" i="15"/>
  <c r="AA22" i="15" s="1"/>
  <c r="I22" i="16"/>
  <c r="Q22" i="16" s="1"/>
  <c r="P22" i="16"/>
  <c r="T22" i="16"/>
  <c r="Y22" i="16"/>
  <c r="Z22" i="16"/>
  <c r="AA22" i="16"/>
  <c r="I22" i="17"/>
  <c r="T22" i="17" s="1"/>
  <c r="P22" i="17"/>
  <c r="Q22" i="17"/>
  <c r="R22" i="17"/>
  <c r="S22" i="17"/>
  <c r="V22" i="17"/>
  <c r="Y22" i="17"/>
  <c r="Z22" i="17"/>
  <c r="AA22" i="17" s="1"/>
  <c r="I22" i="18"/>
  <c r="Q22" i="18" s="1"/>
  <c r="P22" i="18"/>
  <c r="S22" i="18"/>
  <c r="T22" i="18"/>
  <c r="Y22" i="18"/>
  <c r="Z22" i="18"/>
  <c r="AA22" i="18"/>
  <c r="I22" i="19"/>
  <c r="T22" i="19" s="1"/>
  <c r="P22" i="19"/>
  <c r="Q22" i="19"/>
  <c r="R22" i="19"/>
  <c r="S22" i="19"/>
  <c r="V22" i="19"/>
  <c r="Y22" i="19"/>
  <c r="Z22" i="19"/>
  <c r="AA22" i="19" s="1"/>
  <c r="I22" i="20"/>
  <c r="Q22" i="20" s="1"/>
  <c r="P22" i="20"/>
  <c r="T22" i="20"/>
  <c r="Y22" i="20"/>
  <c r="Z22" i="20"/>
  <c r="AA22" i="20"/>
  <c r="I22" i="21"/>
  <c r="T22" i="21" s="1"/>
  <c r="P22" i="21"/>
  <c r="Q22" i="21"/>
  <c r="R22" i="21"/>
  <c r="S22" i="21"/>
  <c r="V22" i="21"/>
  <c r="Y22" i="21"/>
  <c r="Z22" i="21"/>
  <c r="AA22" i="21" s="1"/>
  <c r="I22" i="22"/>
  <c r="Q22" i="22" s="1"/>
  <c r="P22" i="22"/>
  <c r="S22" i="22"/>
  <c r="T22" i="22"/>
  <c r="Y22" i="22"/>
  <c r="Z22" i="22"/>
  <c r="AA22" i="22"/>
  <c r="I22" i="23"/>
  <c r="T22" i="23" s="1"/>
  <c r="P22" i="23"/>
  <c r="Q22" i="23"/>
  <c r="R22" i="23"/>
  <c r="S22" i="23"/>
  <c r="V22" i="23"/>
  <c r="Y22" i="23"/>
  <c r="Z22" i="23"/>
  <c r="AA22" i="23" s="1"/>
  <c r="I22" i="24"/>
  <c r="Q22" i="24" s="1"/>
  <c r="P22" i="24"/>
  <c r="S22" i="24"/>
  <c r="T22" i="24"/>
  <c r="Y22" i="24"/>
  <c r="Z22" i="24"/>
  <c r="AA22" i="24"/>
  <c r="I22" i="28"/>
  <c r="T22" i="28" s="1"/>
  <c r="P22" i="28"/>
  <c r="Q22" i="28"/>
  <c r="R22" i="28"/>
  <c r="S22" i="28"/>
  <c r="V22" i="28"/>
  <c r="Y22" i="28"/>
  <c r="Z22" i="28"/>
  <c r="AA22" i="28" s="1"/>
  <c r="I22" i="29"/>
  <c r="Q22" i="29" s="1"/>
  <c r="P22" i="29"/>
  <c r="S22" i="29"/>
  <c r="T22" i="29"/>
  <c r="Y22" i="29"/>
  <c r="Z22" i="29"/>
  <c r="AA22" i="29"/>
  <c r="I22" i="30"/>
  <c r="T22" i="30" s="1"/>
  <c r="P22" i="30"/>
  <c r="Q22" i="30"/>
  <c r="R22" i="30"/>
  <c r="S22" i="30"/>
  <c r="V22" i="30"/>
  <c r="Y22" i="30"/>
  <c r="Z22" i="30"/>
  <c r="AA22" i="30" s="1"/>
  <c r="I22" i="34"/>
  <c r="Q22" i="34" s="1"/>
  <c r="P22" i="34"/>
  <c r="S22" i="34"/>
  <c r="T22" i="34"/>
  <c r="Y22" i="34"/>
  <c r="Z22" i="34"/>
  <c r="AA22" i="34"/>
  <c r="I22" i="35"/>
  <c r="T22" i="35" s="1"/>
  <c r="P22" i="35"/>
  <c r="Q22" i="35"/>
  <c r="R22" i="35"/>
  <c r="S22" i="35"/>
  <c r="V22" i="35"/>
  <c r="Y22" i="35"/>
  <c r="Z22" i="35"/>
  <c r="AA22" i="35" s="1"/>
  <c r="I22" i="36"/>
  <c r="Q22" i="36" s="1"/>
  <c r="P22" i="36"/>
  <c r="T22" i="36"/>
  <c r="Y22" i="36"/>
  <c r="Z22" i="36"/>
  <c r="AA22" i="36"/>
  <c r="I22" i="37"/>
  <c r="T22" i="37" s="1"/>
  <c r="P22" i="37"/>
  <c r="Q22" i="37"/>
  <c r="R22" i="37"/>
  <c r="S22" i="37"/>
  <c r="V22" i="37"/>
  <c r="Y22" i="37"/>
  <c r="Z22" i="37"/>
  <c r="AA22" i="37" s="1"/>
  <c r="I22" i="38"/>
  <c r="Q22" i="38" s="1"/>
  <c r="P22" i="38"/>
  <c r="S22" i="38"/>
  <c r="T22" i="38"/>
  <c r="Y22" i="38"/>
  <c r="Z22" i="38"/>
  <c r="AA22" i="38"/>
  <c r="I22" i="39"/>
  <c r="T22" i="39" s="1"/>
  <c r="P22" i="39"/>
  <c r="Q22" i="39"/>
  <c r="R22" i="39"/>
  <c r="S22" i="39"/>
  <c r="V22" i="39"/>
  <c r="Y22" i="39"/>
  <c r="Z22" i="39"/>
  <c r="AA22" i="39" s="1"/>
  <c r="I22" i="4"/>
  <c r="Q22" i="4" s="1"/>
  <c r="P22" i="4"/>
  <c r="S22" i="4"/>
  <c r="T22" i="4"/>
  <c r="Y22" i="4"/>
  <c r="Z22" i="4"/>
  <c r="AA22" i="4"/>
  <c r="I14" i="5"/>
  <c r="Q14" i="5" s="1"/>
  <c r="P14" i="5"/>
  <c r="T14" i="5"/>
  <c r="Y14" i="5"/>
  <c r="Z14" i="5"/>
  <c r="AA14" i="5" s="1"/>
  <c r="I15" i="5"/>
  <c r="P15" i="5"/>
  <c r="S15" i="5"/>
  <c r="Y15" i="5"/>
  <c r="Z15" i="5"/>
  <c r="AA15" i="5" s="1"/>
  <c r="I16" i="5"/>
  <c r="Q16" i="5" s="1"/>
  <c r="P16" i="5"/>
  <c r="T16" i="5"/>
  <c r="Y16" i="5"/>
  <c r="Z16" i="5"/>
  <c r="AA16" i="5" s="1"/>
  <c r="I17" i="5"/>
  <c r="P17" i="5"/>
  <c r="Y17" i="5"/>
  <c r="Z17" i="5"/>
  <c r="AA17" i="5" s="1"/>
  <c r="I18" i="5"/>
  <c r="Q18" i="5" s="1"/>
  <c r="P18" i="5"/>
  <c r="T18" i="5"/>
  <c r="Y18" i="5"/>
  <c r="Z18" i="5"/>
  <c r="AA18" i="5" s="1"/>
  <c r="I14" i="6"/>
  <c r="P14" i="6"/>
  <c r="S14" i="6"/>
  <c r="Y14" i="6"/>
  <c r="Z14" i="6"/>
  <c r="AA14" i="6" s="1"/>
  <c r="I15" i="6"/>
  <c r="Q15" i="6" s="1"/>
  <c r="P15" i="6"/>
  <c r="S15" i="6"/>
  <c r="Y15" i="6"/>
  <c r="Z15" i="6"/>
  <c r="AA15" i="6"/>
  <c r="I16" i="6"/>
  <c r="Q16" i="6" s="1"/>
  <c r="P16" i="6"/>
  <c r="R16" i="6"/>
  <c r="S16" i="6"/>
  <c r="T16" i="6"/>
  <c r="Y16" i="6"/>
  <c r="Z16" i="6"/>
  <c r="AA16" i="6"/>
  <c r="I17" i="6"/>
  <c r="Q17" i="6" s="1"/>
  <c r="P17" i="6"/>
  <c r="S17" i="6"/>
  <c r="T17" i="6"/>
  <c r="Y17" i="6"/>
  <c r="Z17" i="6"/>
  <c r="AA17" i="6" s="1"/>
  <c r="I18" i="6"/>
  <c r="R18" i="6" s="1"/>
  <c r="P18" i="6"/>
  <c r="Q18" i="6"/>
  <c r="S18" i="6"/>
  <c r="V18" i="6"/>
  <c r="Y18" i="6"/>
  <c r="Z18" i="6"/>
  <c r="AA18" i="6" s="1"/>
  <c r="I14" i="7"/>
  <c r="P14" i="7"/>
  <c r="Y14" i="7"/>
  <c r="Z14" i="7"/>
  <c r="I15" i="7"/>
  <c r="P15" i="7"/>
  <c r="Q15" i="7"/>
  <c r="R15" i="7"/>
  <c r="S15" i="7"/>
  <c r="T15" i="7"/>
  <c r="V15" i="7"/>
  <c r="Y15" i="7"/>
  <c r="Z15" i="7"/>
  <c r="AA15" i="7"/>
  <c r="I16" i="7"/>
  <c r="Q16" i="7" s="1"/>
  <c r="P16" i="7"/>
  <c r="T16" i="7"/>
  <c r="Y16" i="7"/>
  <c r="Z16" i="7"/>
  <c r="AA16" i="7" s="1"/>
  <c r="I17" i="7"/>
  <c r="P17" i="7"/>
  <c r="S17" i="7"/>
  <c r="Y17" i="7"/>
  <c r="Z17" i="7"/>
  <c r="AA17" i="7" s="1"/>
  <c r="I18" i="7"/>
  <c r="Q18" i="7" s="1"/>
  <c r="P18" i="7"/>
  <c r="S18" i="7"/>
  <c r="Y18" i="7"/>
  <c r="Z18" i="7"/>
  <c r="AA18" i="7"/>
  <c r="I14" i="8"/>
  <c r="Q14" i="8" s="1"/>
  <c r="P14" i="8"/>
  <c r="R14" i="8"/>
  <c r="S14" i="8"/>
  <c r="T14" i="8"/>
  <c r="Y14" i="8"/>
  <c r="Z14" i="8"/>
  <c r="AA14" i="8"/>
  <c r="I15" i="8"/>
  <c r="Q15" i="8" s="1"/>
  <c r="P15" i="8"/>
  <c r="S15" i="8"/>
  <c r="T15" i="8"/>
  <c r="Y15" i="8"/>
  <c r="Z15" i="8"/>
  <c r="AA15" i="8" s="1"/>
  <c r="I16" i="8"/>
  <c r="R16" i="8" s="1"/>
  <c r="P16" i="8"/>
  <c r="Q16" i="8"/>
  <c r="S16" i="8"/>
  <c r="V16" i="8"/>
  <c r="Y16" i="8"/>
  <c r="Z16" i="8"/>
  <c r="AA16" i="8" s="1"/>
  <c r="I17" i="8"/>
  <c r="P17" i="8"/>
  <c r="Y17" i="8"/>
  <c r="Z17" i="8"/>
  <c r="I18" i="8"/>
  <c r="P18" i="8"/>
  <c r="Q18" i="8"/>
  <c r="R18" i="8"/>
  <c r="S18" i="8"/>
  <c r="T18" i="8"/>
  <c r="V18" i="8"/>
  <c r="Y18" i="8"/>
  <c r="Z18" i="8"/>
  <c r="AA18" i="8"/>
  <c r="I14" i="9"/>
  <c r="Q14" i="9" s="1"/>
  <c r="P14" i="9"/>
  <c r="T14" i="9"/>
  <c r="Y14" i="9"/>
  <c r="Z14" i="9"/>
  <c r="AA14" i="9" s="1"/>
  <c r="I15" i="9"/>
  <c r="P15" i="9"/>
  <c r="Y15" i="9"/>
  <c r="Z15" i="9"/>
  <c r="AA15" i="9" s="1"/>
  <c r="I16" i="9"/>
  <c r="Q16" i="9" s="1"/>
  <c r="P16" i="9"/>
  <c r="S16" i="9"/>
  <c r="Y16" i="9"/>
  <c r="Z16" i="9"/>
  <c r="AA16" i="9"/>
  <c r="I17" i="9"/>
  <c r="Q17" i="9" s="1"/>
  <c r="P17" i="9"/>
  <c r="R17" i="9"/>
  <c r="S17" i="9"/>
  <c r="T17" i="9"/>
  <c r="Y17" i="9"/>
  <c r="Z17" i="9"/>
  <c r="AA17" i="9"/>
  <c r="I18" i="9"/>
  <c r="Q18" i="9" s="1"/>
  <c r="P18" i="9"/>
  <c r="S18" i="9"/>
  <c r="T18" i="9"/>
  <c r="Y18" i="9"/>
  <c r="Z18" i="9"/>
  <c r="AA18" i="9" s="1"/>
  <c r="I14" i="10"/>
  <c r="R14" i="10" s="1"/>
  <c r="P14" i="10"/>
  <c r="Q14" i="10"/>
  <c r="S14" i="10"/>
  <c r="V14" i="10"/>
  <c r="Y14" i="10"/>
  <c r="Z14" i="10"/>
  <c r="AA14" i="10" s="1"/>
  <c r="I15" i="10"/>
  <c r="P15" i="10"/>
  <c r="Y15" i="10"/>
  <c r="Z15" i="10"/>
  <c r="I16" i="10"/>
  <c r="P16" i="10"/>
  <c r="Q16" i="10"/>
  <c r="R16" i="10"/>
  <c r="S16" i="10"/>
  <c r="T16" i="10"/>
  <c r="V16" i="10"/>
  <c r="Y16" i="10"/>
  <c r="Z16" i="10"/>
  <c r="AA16" i="10"/>
  <c r="I17" i="10"/>
  <c r="Q17" i="10" s="1"/>
  <c r="P17" i="10"/>
  <c r="T17" i="10"/>
  <c r="Y17" i="10"/>
  <c r="Z17" i="10"/>
  <c r="AA17" i="10" s="1"/>
  <c r="I18" i="10"/>
  <c r="P18" i="10"/>
  <c r="Y18" i="10"/>
  <c r="Z18" i="10"/>
  <c r="AA18" i="10" s="1"/>
  <c r="I14" i="11"/>
  <c r="Q14" i="11" s="1"/>
  <c r="P14" i="11"/>
  <c r="S14" i="11"/>
  <c r="Y14" i="11"/>
  <c r="Z14" i="11"/>
  <c r="AA14" i="11"/>
  <c r="I15" i="11"/>
  <c r="Q15" i="11" s="1"/>
  <c r="P15" i="11"/>
  <c r="R15" i="11"/>
  <c r="S15" i="11"/>
  <c r="T15" i="11"/>
  <c r="Y15" i="11"/>
  <c r="Z15" i="11"/>
  <c r="AA15" i="11"/>
  <c r="I16" i="11"/>
  <c r="Q16" i="11" s="1"/>
  <c r="P16" i="11"/>
  <c r="R16" i="11"/>
  <c r="S16" i="11"/>
  <c r="T16" i="11"/>
  <c r="Y16" i="11"/>
  <c r="Z16" i="11"/>
  <c r="AA16" i="11"/>
  <c r="I17" i="11"/>
  <c r="P17" i="11"/>
  <c r="Q17" i="11"/>
  <c r="R17" i="11"/>
  <c r="S17" i="11"/>
  <c r="T17" i="11"/>
  <c r="V17" i="11"/>
  <c r="Y17" i="11"/>
  <c r="Z17" i="11"/>
  <c r="AA17" i="11"/>
  <c r="I18" i="11"/>
  <c r="Q18" i="11" s="1"/>
  <c r="P18" i="11"/>
  <c r="S18" i="11"/>
  <c r="T18" i="11"/>
  <c r="Y18" i="11"/>
  <c r="Z18" i="11"/>
  <c r="AA18" i="11"/>
  <c r="I14" i="12"/>
  <c r="Q14" i="12" s="1"/>
  <c r="P14" i="12"/>
  <c r="R14" i="12"/>
  <c r="S14" i="12"/>
  <c r="T14" i="12"/>
  <c r="Y14" i="12"/>
  <c r="Z14" i="12"/>
  <c r="AA14" i="12"/>
  <c r="I15" i="12"/>
  <c r="Q15" i="12" s="1"/>
  <c r="P15" i="12"/>
  <c r="R15" i="12"/>
  <c r="S15" i="12"/>
  <c r="T15" i="12"/>
  <c r="Y15" i="12"/>
  <c r="Z15" i="12"/>
  <c r="AA15" i="12"/>
  <c r="I16" i="12"/>
  <c r="P16" i="12"/>
  <c r="Q16" i="12"/>
  <c r="R16" i="12"/>
  <c r="S16" i="12"/>
  <c r="T16" i="12"/>
  <c r="V16" i="12"/>
  <c r="Y16" i="12"/>
  <c r="Z16" i="12"/>
  <c r="AA16" i="12"/>
  <c r="I17" i="12"/>
  <c r="Q17" i="12" s="1"/>
  <c r="P17" i="12"/>
  <c r="S17" i="12"/>
  <c r="T17" i="12"/>
  <c r="Y17" i="12"/>
  <c r="Z17" i="12"/>
  <c r="AA17" i="12"/>
  <c r="I18" i="12"/>
  <c r="Q18" i="12" s="1"/>
  <c r="P18" i="12"/>
  <c r="R18" i="12"/>
  <c r="S18" i="12"/>
  <c r="T18" i="12"/>
  <c r="Y18" i="12"/>
  <c r="Z18" i="12"/>
  <c r="AA18" i="12"/>
  <c r="I14" i="13"/>
  <c r="Q14" i="13" s="1"/>
  <c r="P14" i="13"/>
  <c r="R14" i="13"/>
  <c r="S14" i="13"/>
  <c r="T14" i="13"/>
  <c r="Y14" i="13"/>
  <c r="Z14" i="13"/>
  <c r="AA14" i="13"/>
  <c r="I15" i="13"/>
  <c r="Q15" i="13" s="1"/>
  <c r="P15" i="13"/>
  <c r="R15" i="13"/>
  <c r="S15" i="13"/>
  <c r="T15" i="13"/>
  <c r="Y15" i="13"/>
  <c r="Z15" i="13"/>
  <c r="AA15" i="13"/>
  <c r="I16" i="13"/>
  <c r="Q16" i="13" s="1"/>
  <c r="P16" i="13"/>
  <c r="R16" i="13"/>
  <c r="S16" i="13"/>
  <c r="T16" i="13"/>
  <c r="Y16" i="13"/>
  <c r="Z16" i="13"/>
  <c r="AA16" i="13"/>
  <c r="I17" i="13"/>
  <c r="Q17" i="13" s="1"/>
  <c r="P17" i="13"/>
  <c r="R17" i="13"/>
  <c r="S17" i="13"/>
  <c r="T17" i="13"/>
  <c r="V17" i="13"/>
  <c r="Y17" i="13"/>
  <c r="Z17" i="13"/>
  <c r="AA17" i="13"/>
  <c r="I18" i="13"/>
  <c r="Q18" i="13" s="1"/>
  <c r="P18" i="13"/>
  <c r="R18" i="13"/>
  <c r="S18" i="13"/>
  <c r="T18" i="13"/>
  <c r="Y18" i="13"/>
  <c r="Z18" i="13"/>
  <c r="AA18" i="13"/>
  <c r="I14" i="14"/>
  <c r="Q14" i="14" s="1"/>
  <c r="P14" i="14"/>
  <c r="R14" i="14"/>
  <c r="S14" i="14"/>
  <c r="T14" i="14"/>
  <c r="V14" i="14"/>
  <c r="Y14" i="14"/>
  <c r="Z14" i="14"/>
  <c r="AA14" i="14"/>
  <c r="I15" i="14"/>
  <c r="Q15" i="14" s="1"/>
  <c r="P15" i="14"/>
  <c r="S15" i="14"/>
  <c r="T15" i="14"/>
  <c r="Y15" i="14"/>
  <c r="Z15" i="14"/>
  <c r="AA15" i="14"/>
  <c r="I16" i="14"/>
  <c r="Q16" i="14" s="1"/>
  <c r="P16" i="14"/>
  <c r="R16" i="14"/>
  <c r="S16" i="14"/>
  <c r="T16" i="14"/>
  <c r="V16" i="14"/>
  <c r="Y16" i="14"/>
  <c r="Z16" i="14"/>
  <c r="AA16" i="14"/>
  <c r="I17" i="14"/>
  <c r="Q17" i="14" s="1"/>
  <c r="P17" i="14"/>
  <c r="S17" i="14"/>
  <c r="T17" i="14"/>
  <c r="Y17" i="14"/>
  <c r="Z17" i="14"/>
  <c r="AA17" i="14"/>
  <c r="I18" i="14"/>
  <c r="Q18" i="14" s="1"/>
  <c r="P18" i="14"/>
  <c r="R18" i="14"/>
  <c r="S18" i="14"/>
  <c r="T18" i="14"/>
  <c r="V18" i="14"/>
  <c r="Y18" i="14"/>
  <c r="Z18" i="14"/>
  <c r="AA18" i="14"/>
  <c r="I14" i="15"/>
  <c r="Q14" i="15" s="1"/>
  <c r="P14" i="15"/>
  <c r="S14" i="15"/>
  <c r="T14" i="15"/>
  <c r="Y14" i="15"/>
  <c r="Z14" i="15"/>
  <c r="AA14" i="15"/>
  <c r="I15" i="15"/>
  <c r="Q15" i="15" s="1"/>
  <c r="P15" i="15"/>
  <c r="R15" i="15"/>
  <c r="S15" i="15"/>
  <c r="T15" i="15"/>
  <c r="Y15" i="15"/>
  <c r="Z15" i="15"/>
  <c r="AA15" i="15"/>
  <c r="I16" i="15"/>
  <c r="Q16" i="15" s="1"/>
  <c r="P16" i="15"/>
  <c r="R16" i="15"/>
  <c r="S16" i="15"/>
  <c r="T16" i="15"/>
  <c r="Y16" i="15"/>
  <c r="Z16" i="15"/>
  <c r="AA16" i="15"/>
  <c r="I17" i="15"/>
  <c r="Q17" i="15" s="1"/>
  <c r="P17" i="15"/>
  <c r="R17" i="15"/>
  <c r="S17" i="15"/>
  <c r="T17" i="15"/>
  <c r="V17" i="15"/>
  <c r="Y17" i="15"/>
  <c r="Z17" i="15"/>
  <c r="AA17" i="15"/>
  <c r="I18" i="15"/>
  <c r="Q18" i="15" s="1"/>
  <c r="P18" i="15"/>
  <c r="R18" i="15"/>
  <c r="S18" i="15"/>
  <c r="T18" i="15"/>
  <c r="Y18" i="15"/>
  <c r="Z18" i="15"/>
  <c r="AA18" i="15"/>
  <c r="I14" i="16"/>
  <c r="Q14" i="16" s="1"/>
  <c r="P14" i="16"/>
  <c r="R14" i="16"/>
  <c r="S14" i="16"/>
  <c r="T14" i="16"/>
  <c r="V14" i="16"/>
  <c r="Y14" i="16"/>
  <c r="Z14" i="16"/>
  <c r="AA14" i="16"/>
  <c r="I15" i="16"/>
  <c r="Q15" i="16" s="1"/>
  <c r="P15" i="16"/>
  <c r="R15" i="16"/>
  <c r="S15" i="16"/>
  <c r="T15" i="16"/>
  <c r="Y15" i="16"/>
  <c r="Z15" i="16"/>
  <c r="AA15" i="16"/>
  <c r="I16" i="16"/>
  <c r="Q16" i="16" s="1"/>
  <c r="P16" i="16"/>
  <c r="S16" i="16"/>
  <c r="T16" i="16"/>
  <c r="V16" i="16"/>
  <c r="Y16" i="16"/>
  <c r="Z16" i="16"/>
  <c r="AA16" i="16"/>
  <c r="I17" i="16"/>
  <c r="Q17" i="16" s="1"/>
  <c r="P17" i="16"/>
  <c r="S17" i="16"/>
  <c r="T17" i="16"/>
  <c r="Y17" i="16"/>
  <c r="Z17" i="16"/>
  <c r="AA17" i="16"/>
  <c r="I18" i="16"/>
  <c r="T18" i="16" s="1"/>
  <c r="P18" i="16"/>
  <c r="R18" i="16"/>
  <c r="S18" i="16"/>
  <c r="Y18" i="16"/>
  <c r="Z18" i="16"/>
  <c r="AA18" i="16" s="1"/>
  <c r="I14" i="17"/>
  <c r="Q14" i="17" s="1"/>
  <c r="P14" i="17"/>
  <c r="S14" i="17"/>
  <c r="T14" i="17"/>
  <c r="Y14" i="17"/>
  <c r="Z14" i="17"/>
  <c r="AA14" i="17"/>
  <c r="I15" i="17"/>
  <c r="Q15" i="17" s="1"/>
  <c r="P15" i="17"/>
  <c r="S15" i="17"/>
  <c r="T15" i="17"/>
  <c r="V15" i="17"/>
  <c r="Y15" i="17"/>
  <c r="Z15" i="17"/>
  <c r="AA15" i="17"/>
  <c r="I16" i="17"/>
  <c r="Q16" i="17" s="1"/>
  <c r="P16" i="17"/>
  <c r="S16" i="17"/>
  <c r="T16" i="17"/>
  <c r="Y16" i="17"/>
  <c r="Z16" i="17"/>
  <c r="AA16" i="17"/>
  <c r="I17" i="17"/>
  <c r="T17" i="17" s="1"/>
  <c r="P17" i="17"/>
  <c r="R17" i="17"/>
  <c r="S17" i="17"/>
  <c r="Y17" i="17"/>
  <c r="Z17" i="17"/>
  <c r="AA17" i="17" s="1"/>
  <c r="I18" i="17"/>
  <c r="Q18" i="17" s="1"/>
  <c r="P18" i="17"/>
  <c r="R18" i="17"/>
  <c r="S18" i="17"/>
  <c r="T18" i="17"/>
  <c r="Y18" i="17"/>
  <c r="Z18" i="17"/>
  <c r="AA18" i="17" s="1"/>
  <c r="I14" i="18"/>
  <c r="Q14" i="18" s="1"/>
  <c r="P14" i="18"/>
  <c r="S14" i="18"/>
  <c r="T14" i="18"/>
  <c r="V14" i="18"/>
  <c r="Y14" i="18"/>
  <c r="Z14" i="18"/>
  <c r="AA14" i="18"/>
  <c r="I15" i="18"/>
  <c r="Q15" i="18" s="1"/>
  <c r="P15" i="18"/>
  <c r="R15" i="18"/>
  <c r="S15" i="18"/>
  <c r="T15" i="18"/>
  <c r="Y15" i="18"/>
  <c r="Z15" i="18"/>
  <c r="AA15" i="18"/>
  <c r="I16" i="18"/>
  <c r="T16" i="18" s="1"/>
  <c r="P16" i="18"/>
  <c r="R16" i="18"/>
  <c r="S16" i="18"/>
  <c r="Y16" i="18"/>
  <c r="Z16" i="18"/>
  <c r="AA16" i="18" s="1"/>
  <c r="I17" i="18"/>
  <c r="Q17" i="18" s="1"/>
  <c r="P17" i="18"/>
  <c r="R17" i="18"/>
  <c r="T17" i="18"/>
  <c r="Y17" i="18"/>
  <c r="Z17" i="18"/>
  <c r="AA17" i="18" s="1"/>
  <c r="I18" i="18"/>
  <c r="R18" i="18" s="1"/>
  <c r="P18" i="18"/>
  <c r="Q18" i="18"/>
  <c r="S18" i="18"/>
  <c r="T18" i="18"/>
  <c r="V18" i="18"/>
  <c r="Y18" i="18"/>
  <c r="Z18" i="18"/>
  <c r="AA18" i="18"/>
  <c r="I14" i="19"/>
  <c r="Q14" i="19" s="1"/>
  <c r="P14" i="19"/>
  <c r="S14" i="19"/>
  <c r="T14" i="19"/>
  <c r="Y14" i="19"/>
  <c r="Z14" i="19"/>
  <c r="AA14" i="19"/>
  <c r="I15" i="19"/>
  <c r="T15" i="19" s="1"/>
  <c r="P15" i="19"/>
  <c r="R15" i="19"/>
  <c r="S15" i="19"/>
  <c r="Y15" i="19"/>
  <c r="Z15" i="19"/>
  <c r="AA15" i="19" s="1"/>
  <c r="I16" i="19"/>
  <c r="Q16" i="19" s="1"/>
  <c r="P16" i="19"/>
  <c r="R16" i="19"/>
  <c r="T16" i="19"/>
  <c r="Y16" i="19"/>
  <c r="Z16" i="19"/>
  <c r="AA16" i="19" s="1"/>
  <c r="I17" i="19"/>
  <c r="R17" i="19" s="1"/>
  <c r="P17" i="19"/>
  <c r="Q17" i="19"/>
  <c r="S17" i="19"/>
  <c r="T17" i="19"/>
  <c r="V17" i="19"/>
  <c r="Y17" i="19"/>
  <c r="Z17" i="19"/>
  <c r="AA17" i="19"/>
  <c r="I18" i="19"/>
  <c r="Q18" i="19" s="1"/>
  <c r="P18" i="19"/>
  <c r="S18" i="19"/>
  <c r="T18" i="19"/>
  <c r="Y18" i="19"/>
  <c r="Z18" i="19"/>
  <c r="AA18" i="19"/>
  <c r="I14" i="20"/>
  <c r="T14" i="20" s="1"/>
  <c r="P14" i="20"/>
  <c r="R14" i="20"/>
  <c r="S14" i="20"/>
  <c r="Y14" i="20"/>
  <c r="Z14" i="20"/>
  <c r="AA14" i="20" s="1"/>
  <c r="I15" i="20"/>
  <c r="Q15" i="20" s="1"/>
  <c r="P15" i="20"/>
  <c r="R15" i="20"/>
  <c r="S15" i="20"/>
  <c r="T15" i="20"/>
  <c r="Y15" i="20"/>
  <c r="Z15" i="20"/>
  <c r="AA15" i="20" s="1"/>
  <c r="I16" i="20"/>
  <c r="R16" i="20" s="1"/>
  <c r="P16" i="20"/>
  <c r="Q16" i="20"/>
  <c r="S16" i="20"/>
  <c r="T16" i="20"/>
  <c r="V16" i="20"/>
  <c r="Y16" i="20"/>
  <c r="Z16" i="20"/>
  <c r="AA16" i="20"/>
  <c r="I17" i="20"/>
  <c r="Q17" i="20" s="1"/>
  <c r="P17" i="20"/>
  <c r="S17" i="20"/>
  <c r="T17" i="20"/>
  <c r="Y17" i="20"/>
  <c r="Z17" i="20"/>
  <c r="AA17" i="20"/>
  <c r="I18" i="20"/>
  <c r="T18" i="20" s="1"/>
  <c r="P18" i="20"/>
  <c r="R18" i="20"/>
  <c r="S18" i="20"/>
  <c r="Y18" i="20"/>
  <c r="Z18" i="20"/>
  <c r="AA18" i="20" s="1"/>
  <c r="I14" i="21"/>
  <c r="T14" i="21" s="1"/>
  <c r="P14" i="21"/>
  <c r="R14" i="21"/>
  <c r="Y14" i="21"/>
  <c r="Z14" i="21"/>
  <c r="AA14" i="21" s="1"/>
  <c r="I15" i="21"/>
  <c r="T15" i="21" s="1"/>
  <c r="P15" i="21"/>
  <c r="R15" i="21"/>
  <c r="S15" i="21"/>
  <c r="Y15" i="21"/>
  <c r="Z15" i="21"/>
  <c r="AA15" i="21" s="1"/>
  <c r="I16" i="21"/>
  <c r="R16" i="21" s="1"/>
  <c r="P16" i="21"/>
  <c r="T16" i="21"/>
  <c r="Y16" i="21"/>
  <c r="Z16" i="21"/>
  <c r="I17" i="21"/>
  <c r="P17" i="21"/>
  <c r="S17" i="21"/>
  <c r="Y17" i="21"/>
  <c r="Z17" i="21"/>
  <c r="AA17" i="21" s="1"/>
  <c r="I18" i="21"/>
  <c r="Q18" i="21" s="1"/>
  <c r="P18" i="21"/>
  <c r="R18" i="21"/>
  <c r="T18" i="21"/>
  <c r="V18" i="21"/>
  <c r="Y18" i="21"/>
  <c r="Z18" i="21"/>
  <c r="AA18" i="21" s="1"/>
  <c r="I14" i="22"/>
  <c r="Q14" i="22" s="1"/>
  <c r="P14" i="22"/>
  <c r="S14" i="22"/>
  <c r="Y14" i="22"/>
  <c r="Z14" i="22"/>
  <c r="AA14" i="22"/>
  <c r="I15" i="22"/>
  <c r="Q15" i="22" s="1"/>
  <c r="P15" i="22"/>
  <c r="R15" i="22"/>
  <c r="S15" i="22"/>
  <c r="T15" i="22"/>
  <c r="V15" i="22"/>
  <c r="Y15" i="22"/>
  <c r="Z15" i="22"/>
  <c r="AA15" i="22"/>
  <c r="I16" i="22"/>
  <c r="Q16" i="22" s="1"/>
  <c r="P16" i="22"/>
  <c r="R16" i="22"/>
  <c r="S16" i="22"/>
  <c r="T16" i="22"/>
  <c r="Y16" i="22"/>
  <c r="Z16" i="22"/>
  <c r="AA16" i="22"/>
  <c r="I17" i="22"/>
  <c r="Q17" i="22" s="1"/>
  <c r="P17" i="22"/>
  <c r="R17" i="22"/>
  <c r="S17" i="22"/>
  <c r="T17" i="22"/>
  <c r="V17" i="22"/>
  <c r="Y17" i="22"/>
  <c r="Z17" i="22"/>
  <c r="AA17" i="22"/>
  <c r="I18" i="22"/>
  <c r="Q18" i="22" s="1"/>
  <c r="P18" i="22"/>
  <c r="R18" i="22"/>
  <c r="S18" i="22"/>
  <c r="T18" i="22"/>
  <c r="Y18" i="22"/>
  <c r="Z18" i="22"/>
  <c r="AA18" i="22"/>
  <c r="I14" i="23"/>
  <c r="Q14" i="23" s="1"/>
  <c r="P14" i="23"/>
  <c r="R14" i="23"/>
  <c r="S14" i="23"/>
  <c r="T14" i="23"/>
  <c r="V14" i="23"/>
  <c r="Y14" i="23"/>
  <c r="Z14" i="23"/>
  <c r="AA14" i="23" s="1"/>
  <c r="I15" i="23"/>
  <c r="Q15" i="23" s="1"/>
  <c r="P15" i="23"/>
  <c r="R15" i="23"/>
  <c r="S15" i="23"/>
  <c r="T15" i="23"/>
  <c r="Y15" i="23"/>
  <c r="Z15" i="23"/>
  <c r="AA15" i="23"/>
  <c r="I16" i="23"/>
  <c r="Q16" i="23" s="1"/>
  <c r="P16" i="23"/>
  <c r="R16" i="23"/>
  <c r="S16" i="23"/>
  <c r="T16" i="23"/>
  <c r="V16" i="23"/>
  <c r="Y16" i="23"/>
  <c r="Z16" i="23"/>
  <c r="AA16" i="23"/>
  <c r="I17" i="23"/>
  <c r="Q17" i="23" s="1"/>
  <c r="P17" i="23"/>
  <c r="S17" i="23"/>
  <c r="T17" i="23"/>
  <c r="Y17" i="23"/>
  <c r="Z17" i="23"/>
  <c r="AA17" i="23"/>
  <c r="I18" i="23"/>
  <c r="T18" i="23" s="1"/>
  <c r="P18" i="23"/>
  <c r="R18" i="23"/>
  <c r="S18" i="23"/>
  <c r="Y18" i="23"/>
  <c r="Z18" i="23"/>
  <c r="AA18" i="23" s="1"/>
  <c r="I14" i="24"/>
  <c r="Q14" i="24" s="1"/>
  <c r="P14" i="24"/>
  <c r="S14" i="24"/>
  <c r="T14" i="24"/>
  <c r="Y14" i="24"/>
  <c r="Z14" i="24"/>
  <c r="AA14" i="24"/>
  <c r="I15" i="24"/>
  <c r="Q15" i="24" s="1"/>
  <c r="P15" i="24"/>
  <c r="S15" i="24"/>
  <c r="T15" i="24"/>
  <c r="Y15" i="24"/>
  <c r="Z15" i="24"/>
  <c r="AA15" i="24"/>
  <c r="I16" i="24"/>
  <c r="Q16" i="24" s="1"/>
  <c r="P16" i="24"/>
  <c r="R16" i="24"/>
  <c r="S16" i="24"/>
  <c r="T16" i="24"/>
  <c r="Y16" i="24"/>
  <c r="Z16" i="24"/>
  <c r="AA16" i="24"/>
  <c r="I17" i="24"/>
  <c r="P17" i="24"/>
  <c r="Q17" i="24"/>
  <c r="R17" i="24"/>
  <c r="S17" i="24"/>
  <c r="T17" i="24"/>
  <c r="V17" i="24"/>
  <c r="Y17" i="24"/>
  <c r="Z17" i="24"/>
  <c r="AA17" i="24" s="1"/>
  <c r="I18" i="24"/>
  <c r="Q18" i="24" s="1"/>
  <c r="P18" i="24"/>
  <c r="T18" i="24"/>
  <c r="Y18" i="24"/>
  <c r="Z18" i="24"/>
  <c r="AA18" i="24" s="1"/>
  <c r="I14" i="28"/>
  <c r="Q14" i="28" s="1"/>
  <c r="P14" i="28"/>
  <c r="S14" i="28"/>
  <c r="T14" i="28"/>
  <c r="V14" i="28"/>
  <c r="Y14" i="28"/>
  <c r="Z14" i="28"/>
  <c r="AA14" i="28"/>
  <c r="I15" i="28"/>
  <c r="Q15" i="28" s="1"/>
  <c r="P15" i="28"/>
  <c r="R15" i="28"/>
  <c r="S15" i="28"/>
  <c r="T15" i="28"/>
  <c r="Y15" i="28"/>
  <c r="Z15" i="28"/>
  <c r="AA15" i="28"/>
  <c r="I16" i="28"/>
  <c r="T16" i="28" s="1"/>
  <c r="P16" i="28"/>
  <c r="R16" i="28"/>
  <c r="S16" i="28"/>
  <c r="Y16" i="28"/>
  <c r="Z16" i="28"/>
  <c r="AA16" i="28" s="1"/>
  <c r="I17" i="28"/>
  <c r="Q17" i="28" s="1"/>
  <c r="P17" i="28"/>
  <c r="R17" i="28"/>
  <c r="T17" i="28"/>
  <c r="Y17" i="28"/>
  <c r="Z17" i="28"/>
  <c r="AA17" i="28" s="1"/>
  <c r="I18" i="28"/>
  <c r="Q18" i="28" s="1"/>
  <c r="P18" i="28"/>
  <c r="S18" i="28"/>
  <c r="T18" i="28"/>
  <c r="V18" i="28"/>
  <c r="Y18" i="28"/>
  <c r="Z18" i="28"/>
  <c r="AA18" i="28"/>
  <c r="I14" i="29"/>
  <c r="Q14" i="29" s="1"/>
  <c r="P14" i="29"/>
  <c r="R14" i="29"/>
  <c r="S14" i="29"/>
  <c r="T14" i="29"/>
  <c r="Y14" i="29"/>
  <c r="Z14" i="29"/>
  <c r="AA14" i="29"/>
  <c r="I15" i="29"/>
  <c r="T15" i="29" s="1"/>
  <c r="P15" i="29"/>
  <c r="R15" i="29"/>
  <c r="S15" i="29"/>
  <c r="V15" i="29"/>
  <c r="Y15" i="29"/>
  <c r="Z15" i="29"/>
  <c r="AA15" i="29" s="1"/>
  <c r="I16" i="29"/>
  <c r="Q16" i="29" s="1"/>
  <c r="P16" i="29"/>
  <c r="R16" i="29"/>
  <c r="T16" i="29"/>
  <c r="Y16" i="29"/>
  <c r="Z16" i="29"/>
  <c r="AA16" i="29" s="1"/>
  <c r="I17" i="29"/>
  <c r="Q17" i="29" s="1"/>
  <c r="P17" i="29"/>
  <c r="S17" i="29"/>
  <c r="T17" i="29"/>
  <c r="V17" i="29"/>
  <c r="Y17" i="29"/>
  <c r="Z17" i="29"/>
  <c r="AA17" i="29"/>
  <c r="I18" i="29"/>
  <c r="Q18" i="29" s="1"/>
  <c r="P18" i="29"/>
  <c r="S18" i="29"/>
  <c r="T18" i="29"/>
  <c r="Y18" i="29"/>
  <c r="Z18" i="29"/>
  <c r="AA18" i="29"/>
  <c r="I14" i="30"/>
  <c r="T14" i="30" s="1"/>
  <c r="P14" i="30"/>
  <c r="R14" i="30"/>
  <c r="S14" i="30"/>
  <c r="Y14" i="30"/>
  <c r="Z14" i="30"/>
  <c r="AA14" i="30" s="1"/>
  <c r="I15" i="30"/>
  <c r="Q15" i="30" s="1"/>
  <c r="P15" i="30"/>
  <c r="R15" i="30"/>
  <c r="T15" i="30"/>
  <c r="Y15" i="30"/>
  <c r="Z15" i="30"/>
  <c r="AA15" i="30" s="1"/>
  <c r="I16" i="30"/>
  <c r="Q16" i="30" s="1"/>
  <c r="P16" i="30"/>
  <c r="S16" i="30"/>
  <c r="T16" i="30"/>
  <c r="V16" i="30"/>
  <c r="Y16" i="30"/>
  <c r="Z16" i="30"/>
  <c r="AA16" i="30"/>
  <c r="I17" i="30"/>
  <c r="Q17" i="30" s="1"/>
  <c r="P17" i="30"/>
  <c r="R17" i="30"/>
  <c r="S17" i="30"/>
  <c r="T17" i="30"/>
  <c r="Y17" i="30"/>
  <c r="Z17" i="30"/>
  <c r="AA17" i="30"/>
  <c r="I18" i="30"/>
  <c r="T18" i="30" s="1"/>
  <c r="P18" i="30"/>
  <c r="R18" i="30"/>
  <c r="S18" i="30"/>
  <c r="V18" i="30"/>
  <c r="Y18" i="30"/>
  <c r="Z18" i="30"/>
  <c r="AA18" i="30" s="1"/>
  <c r="I14" i="34"/>
  <c r="Q14" i="34" s="1"/>
  <c r="P14" i="34"/>
  <c r="T14" i="34"/>
  <c r="Y14" i="34"/>
  <c r="Z14" i="34"/>
  <c r="AA14" i="34" s="1"/>
  <c r="I15" i="34"/>
  <c r="Q15" i="34" s="1"/>
  <c r="P15" i="34"/>
  <c r="S15" i="34"/>
  <c r="T15" i="34"/>
  <c r="Y15" i="34"/>
  <c r="Z15" i="34"/>
  <c r="AA15" i="34"/>
  <c r="I16" i="34"/>
  <c r="Q16" i="34" s="1"/>
  <c r="P16" i="34"/>
  <c r="R16" i="34"/>
  <c r="S16" i="34"/>
  <c r="T16" i="34"/>
  <c r="Y16" i="34"/>
  <c r="Z16" i="34"/>
  <c r="AA16" i="34"/>
  <c r="I17" i="34"/>
  <c r="T17" i="34" s="1"/>
  <c r="P17" i="34"/>
  <c r="Q17" i="34"/>
  <c r="R17" i="34"/>
  <c r="S17" i="34"/>
  <c r="V17" i="34"/>
  <c r="Y17" i="34"/>
  <c r="Z17" i="34"/>
  <c r="AA17" i="34" s="1"/>
  <c r="I18" i="34"/>
  <c r="Q18" i="34" s="1"/>
  <c r="P18" i="34"/>
  <c r="T18" i="34"/>
  <c r="Y18" i="34"/>
  <c r="Z18" i="34"/>
  <c r="AA18" i="34" s="1"/>
  <c r="I14" i="35"/>
  <c r="Q14" i="35" s="1"/>
  <c r="P14" i="35"/>
  <c r="S14" i="35"/>
  <c r="T14" i="35"/>
  <c r="V14" i="35"/>
  <c r="Y14" i="35"/>
  <c r="Z14" i="35"/>
  <c r="AA14" i="35"/>
  <c r="I15" i="35"/>
  <c r="Q15" i="35" s="1"/>
  <c r="P15" i="35"/>
  <c r="R15" i="35"/>
  <c r="S15" i="35"/>
  <c r="T15" i="35"/>
  <c r="Y15" i="35"/>
  <c r="Z15" i="35"/>
  <c r="AA15" i="35"/>
  <c r="I16" i="35"/>
  <c r="T16" i="35" s="1"/>
  <c r="P16" i="35"/>
  <c r="Q16" i="35"/>
  <c r="R16" i="35"/>
  <c r="S16" i="35"/>
  <c r="V16" i="35"/>
  <c r="Y16" i="35"/>
  <c r="Z16" i="35"/>
  <c r="AA16" i="35" s="1"/>
  <c r="I17" i="35"/>
  <c r="R17" i="35" s="1"/>
  <c r="P17" i="35"/>
  <c r="Y17" i="35"/>
  <c r="Z17" i="35"/>
  <c r="I18" i="35"/>
  <c r="R18" i="35" s="1"/>
  <c r="P18" i="35"/>
  <c r="Q18" i="35"/>
  <c r="T18" i="35"/>
  <c r="V18" i="35"/>
  <c r="Y18" i="35"/>
  <c r="Z18" i="35"/>
  <c r="AA18" i="35"/>
  <c r="I14" i="36"/>
  <c r="Q14" i="36" s="1"/>
  <c r="P14" i="36"/>
  <c r="T14" i="36"/>
  <c r="Y14" i="36"/>
  <c r="Z14" i="36"/>
  <c r="I15" i="36"/>
  <c r="Q15" i="36" s="1"/>
  <c r="P15" i="36"/>
  <c r="S15" i="36"/>
  <c r="T15" i="36"/>
  <c r="Y15" i="36"/>
  <c r="Z15" i="36"/>
  <c r="AA15" i="36"/>
  <c r="I16" i="36"/>
  <c r="Q16" i="36" s="1"/>
  <c r="P16" i="36"/>
  <c r="R16" i="36"/>
  <c r="S16" i="36"/>
  <c r="T16" i="36"/>
  <c r="Y16" i="36"/>
  <c r="Z16" i="36"/>
  <c r="AA16" i="36"/>
  <c r="I17" i="36"/>
  <c r="P17" i="36"/>
  <c r="Q17" i="36"/>
  <c r="R17" i="36"/>
  <c r="S17" i="36"/>
  <c r="T17" i="36"/>
  <c r="V17" i="36"/>
  <c r="Y17" i="36"/>
  <c r="Z17" i="36"/>
  <c r="AA17" i="36"/>
  <c r="I18" i="36"/>
  <c r="Q18" i="36" s="1"/>
  <c r="P18" i="36"/>
  <c r="Y18" i="36"/>
  <c r="Z18" i="36"/>
  <c r="I14" i="37"/>
  <c r="Q14" i="37" s="1"/>
  <c r="P14" i="37"/>
  <c r="S14" i="37"/>
  <c r="T14" i="37"/>
  <c r="Y14" i="37"/>
  <c r="Z14" i="37"/>
  <c r="AA14" i="37"/>
  <c r="I15" i="37"/>
  <c r="Q15" i="37" s="1"/>
  <c r="P15" i="37"/>
  <c r="R15" i="37"/>
  <c r="S15" i="37"/>
  <c r="T15" i="37"/>
  <c r="Y15" i="37"/>
  <c r="Z15" i="37"/>
  <c r="AA15" i="37"/>
  <c r="I16" i="37"/>
  <c r="T16" i="37" s="1"/>
  <c r="P16" i="37"/>
  <c r="Q16" i="37"/>
  <c r="R16" i="37"/>
  <c r="S16" i="37"/>
  <c r="V16" i="37"/>
  <c r="Y16" i="37"/>
  <c r="Z16" i="37"/>
  <c r="AA16" i="37" s="1"/>
  <c r="I17" i="37"/>
  <c r="Q17" i="37" s="1"/>
  <c r="P17" i="37"/>
  <c r="Y17" i="37"/>
  <c r="Z17" i="37"/>
  <c r="AA17" i="37" s="1"/>
  <c r="I18" i="37"/>
  <c r="Q18" i="37" s="1"/>
  <c r="P18" i="37"/>
  <c r="S18" i="37"/>
  <c r="T18" i="37"/>
  <c r="Y18" i="37"/>
  <c r="Z18" i="37"/>
  <c r="AA18" i="37"/>
  <c r="I14" i="38"/>
  <c r="Q14" i="38" s="1"/>
  <c r="P14" i="38"/>
  <c r="R14" i="38"/>
  <c r="S14" i="38"/>
  <c r="T14" i="38"/>
  <c r="Y14" i="38"/>
  <c r="Z14" i="38"/>
  <c r="AA14" i="38"/>
  <c r="I15" i="38"/>
  <c r="T15" i="38" s="1"/>
  <c r="P15" i="38"/>
  <c r="Q15" i="38"/>
  <c r="R15" i="38"/>
  <c r="S15" i="38"/>
  <c r="V15" i="38"/>
  <c r="Y15" i="38"/>
  <c r="Z15" i="38"/>
  <c r="AA15" i="38" s="1"/>
  <c r="I16" i="38"/>
  <c r="Q16" i="38" s="1"/>
  <c r="P16" i="38"/>
  <c r="Y16" i="38"/>
  <c r="Z16" i="38"/>
  <c r="AA16" i="38" s="1"/>
  <c r="I17" i="38"/>
  <c r="Q17" i="38" s="1"/>
  <c r="P17" i="38"/>
  <c r="S17" i="38"/>
  <c r="T17" i="38"/>
  <c r="Y17" i="38"/>
  <c r="Z17" i="38"/>
  <c r="AA17" i="38"/>
  <c r="I18" i="38"/>
  <c r="Q18" i="38" s="1"/>
  <c r="P18" i="38"/>
  <c r="R18" i="38"/>
  <c r="S18" i="38"/>
  <c r="T18" i="38"/>
  <c r="Y18" i="38"/>
  <c r="Z18" i="38"/>
  <c r="AA18" i="38"/>
  <c r="I14" i="39"/>
  <c r="P14" i="39"/>
  <c r="Q14" i="39"/>
  <c r="R14" i="39"/>
  <c r="S14" i="39"/>
  <c r="T14" i="39"/>
  <c r="V14" i="39"/>
  <c r="Y14" i="39"/>
  <c r="Z14" i="39"/>
  <c r="AA14" i="39" s="1"/>
  <c r="I15" i="39"/>
  <c r="Q15" i="39" s="1"/>
  <c r="P15" i="39"/>
  <c r="Y15" i="39"/>
  <c r="Z15" i="39"/>
  <c r="I16" i="39"/>
  <c r="Q16" i="39" s="1"/>
  <c r="P16" i="39"/>
  <c r="S16" i="39"/>
  <c r="T16" i="39"/>
  <c r="Y16" i="39"/>
  <c r="Z16" i="39"/>
  <c r="AA16" i="39"/>
  <c r="I17" i="39"/>
  <c r="Q17" i="39" s="1"/>
  <c r="P17" i="39"/>
  <c r="R17" i="39"/>
  <c r="S17" i="39"/>
  <c r="T17" i="39"/>
  <c r="Y17" i="39"/>
  <c r="Z17" i="39"/>
  <c r="AA17" i="39"/>
  <c r="I18" i="39"/>
  <c r="T18" i="39" s="1"/>
  <c r="P18" i="39"/>
  <c r="Q18" i="39"/>
  <c r="R18" i="39"/>
  <c r="S18" i="39"/>
  <c r="V18" i="39"/>
  <c r="Y18" i="39"/>
  <c r="Z18" i="39"/>
  <c r="AA18" i="39" s="1"/>
  <c r="I14" i="4"/>
  <c r="Q14" i="4" s="1"/>
  <c r="P14" i="4"/>
  <c r="T14" i="4"/>
  <c r="Y14" i="4"/>
  <c r="Z14" i="4"/>
  <c r="AA14" i="4" s="1"/>
  <c r="I15" i="4"/>
  <c r="Q15" i="4" s="1"/>
  <c r="P15" i="4"/>
  <c r="T15" i="4"/>
  <c r="Y15" i="4"/>
  <c r="Z15" i="4"/>
  <c r="AA15" i="4"/>
  <c r="I16" i="4"/>
  <c r="Q16" i="4" s="1"/>
  <c r="P16" i="4"/>
  <c r="R16" i="4"/>
  <c r="S16" i="4"/>
  <c r="T16" i="4"/>
  <c r="Y16" i="4"/>
  <c r="Z16" i="4"/>
  <c r="AA16" i="4"/>
  <c r="I17" i="4"/>
  <c r="T17" i="4" s="1"/>
  <c r="P17" i="4"/>
  <c r="Q17" i="4"/>
  <c r="R17" i="4"/>
  <c r="S17" i="4"/>
  <c r="V17" i="4"/>
  <c r="Y17" i="4"/>
  <c r="Z17" i="4"/>
  <c r="AA17" i="4" s="1"/>
  <c r="I18" i="4"/>
  <c r="Q18" i="4" s="1"/>
  <c r="P18" i="4"/>
  <c r="Y18" i="4"/>
  <c r="Z18" i="4"/>
  <c r="AA18" i="4" s="1"/>
  <c r="S22" i="20" l="1"/>
  <c r="S22" i="16"/>
  <c r="R22" i="4"/>
  <c r="R22" i="38"/>
  <c r="R22" i="36"/>
  <c r="R22" i="34"/>
  <c r="R22" i="29"/>
  <c r="R22" i="24"/>
  <c r="R22" i="22"/>
  <c r="R22" i="20"/>
  <c r="R22" i="18"/>
  <c r="R22" i="16"/>
  <c r="R22" i="14"/>
  <c r="R22" i="12"/>
  <c r="R22" i="10"/>
  <c r="R22" i="8"/>
  <c r="R22" i="6"/>
  <c r="S22" i="36"/>
  <c r="S22" i="8"/>
  <c r="V22" i="4"/>
  <c r="V22" i="38"/>
  <c r="V22" i="36"/>
  <c r="V22" i="34"/>
  <c r="V22" i="29"/>
  <c r="V22" i="24"/>
  <c r="V22" i="22"/>
  <c r="V22" i="20"/>
  <c r="V22" i="18"/>
  <c r="V22" i="16"/>
  <c r="V22" i="14"/>
  <c r="V22" i="12"/>
  <c r="V22" i="10"/>
  <c r="V22" i="8"/>
  <c r="V22" i="6"/>
  <c r="T15" i="9"/>
  <c r="Q15" i="9"/>
  <c r="V15" i="9"/>
  <c r="R15" i="9"/>
  <c r="T17" i="5"/>
  <c r="Q17" i="5"/>
  <c r="V17" i="5"/>
  <c r="R17" i="5"/>
  <c r="T18" i="4"/>
  <c r="S15" i="4"/>
  <c r="T15" i="39"/>
  <c r="T17" i="37"/>
  <c r="T18" i="36"/>
  <c r="T18" i="10"/>
  <c r="Q18" i="10"/>
  <c r="V18" i="10"/>
  <c r="R18" i="10"/>
  <c r="S18" i="4"/>
  <c r="R15" i="4"/>
  <c r="S14" i="4"/>
  <c r="R16" i="39"/>
  <c r="AA15" i="39"/>
  <c r="S15" i="39"/>
  <c r="R17" i="38"/>
  <c r="S16" i="38"/>
  <c r="R18" i="37"/>
  <c r="S17" i="37"/>
  <c r="R14" i="37"/>
  <c r="AA18" i="36"/>
  <c r="S18" i="36"/>
  <c r="R15" i="36"/>
  <c r="AA14" i="36"/>
  <c r="S14" i="36"/>
  <c r="T17" i="21"/>
  <c r="Q17" i="21"/>
  <c r="V17" i="21"/>
  <c r="R17" i="21"/>
  <c r="S15" i="9"/>
  <c r="Q14" i="7"/>
  <c r="S14" i="7"/>
  <c r="AA14" i="7"/>
  <c r="T14" i="7"/>
  <c r="T14" i="6"/>
  <c r="Q14" i="6"/>
  <c r="V14" i="6"/>
  <c r="R14" i="6"/>
  <c r="S17" i="5"/>
  <c r="T15" i="5"/>
  <c r="Q15" i="5"/>
  <c r="V15" i="5"/>
  <c r="R15" i="5"/>
  <c r="Q17" i="35"/>
  <c r="S17" i="35"/>
  <c r="Q15" i="10"/>
  <c r="S15" i="10"/>
  <c r="AA15" i="10"/>
  <c r="T15" i="10"/>
  <c r="T16" i="38"/>
  <c r="T17" i="35"/>
  <c r="R18" i="4"/>
  <c r="V15" i="4"/>
  <c r="R14" i="4"/>
  <c r="V16" i="39"/>
  <c r="R15" i="39"/>
  <c r="V17" i="38"/>
  <c r="R16" i="38"/>
  <c r="V18" i="37"/>
  <c r="R17" i="37"/>
  <c r="V14" i="37"/>
  <c r="R18" i="36"/>
  <c r="V15" i="36"/>
  <c r="R14" i="36"/>
  <c r="S18" i="35"/>
  <c r="AA17" i="35"/>
  <c r="S18" i="10"/>
  <c r="Q17" i="8"/>
  <c r="S17" i="8"/>
  <c r="AA17" i="8"/>
  <c r="T17" i="8"/>
  <c r="T17" i="7"/>
  <c r="Q17" i="7"/>
  <c r="V17" i="7"/>
  <c r="R17" i="7"/>
  <c r="Q18" i="30"/>
  <c r="V14" i="30"/>
  <c r="Q14" i="30"/>
  <c r="R18" i="29"/>
  <c r="Q15" i="29"/>
  <c r="V16" i="28"/>
  <c r="Q16" i="28"/>
  <c r="V18" i="23"/>
  <c r="Q18" i="23"/>
  <c r="R17" i="23"/>
  <c r="V15" i="21"/>
  <c r="Q15" i="21"/>
  <c r="V18" i="20"/>
  <c r="Q18" i="20"/>
  <c r="R17" i="20"/>
  <c r="V14" i="20"/>
  <c r="Q14" i="20"/>
  <c r="R18" i="19"/>
  <c r="V15" i="19"/>
  <c r="Q15" i="19"/>
  <c r="R14" i="19"/>
  <c r="V16" i="18"/>
  <c r="Q16" i="18"/>
  <c r="V17" i="17"/>
  <c r="Q17" i="17"/>
  <c r="R16" i="17"/>
  <c r="V18" i="16"/>
  <c r="Q18" i="16"/>
  <c r="R17" i="16"/>
  <c r="V15" i="15"/>
  <c r="R14" i="15"/>
  <c r="R15" i="14"/>
  <c r="V18" i="12"/>
  <c r="R17" i="12"/>
  <c r="V14" i="12"/>
  <c r="R18" i="11"/>
  <c r="V15" i="11"/>
  <c r="S17" i="10"/>
  <c r="T14" i="10"/>
  <c r="V17" i="9"/>
  <c r="S14" i="9"/>
  <c r="T16" i="8"/>
  <c r="V14" i="8"/>
  <c r="S16" i="7"/>
  <c r="T18" i="6"/>
  <c r="V16" i="6"/>
  <c r="S18" i="5"/>
  <c r="S16" i="5"/>
  <c r="S14" i="5"/>
  <c r="R14" i="35"/>
  <c r="S18" i="34"/>
  <c r="R15" i="34"/>
  <c r="S14" i="34"/>
  <c r="R16" i="30"/>
  <c r="S15" i="30"/>
  <c r="R17" i="29"/>
  <c r="S16" i="29"/>
  <c r="R18" i="28"/>
  <c r="S17" i="28"/>
  <c r="R14" i="28"/>
  <c r="S18" i="24"/>
  <c r="R15" i="24"/>
  <c r="S16" i="19"/>
  <c r="S17" i="18"/>
  <c r="R14" i="18"/>
  <c r="R15" i="17"/>
  <c r="R16" i="16"/>
  <c r="R18" i="34"/>
  <c r="V15" i="34"/>
  <c r="R14" i="34"/>
  <c r="R18" i="24"/>
  <c r="V15" i="24"/>
  <c r="R14" i="24"/>
  <c r="T14" i="22"/>
  <c r="R14" i="17"/>
  <c r="R17" i="14"/>
  <c r="V15" i="13"/>
  <c r="T14" i="11"/>
  <c r="T16" i="9"/>
  <c r="T18" i="7"/>
  <c r="T15" i="6"/>
  <c r="AA16" i="21"/>
  <c r="S16" i="21"/>
  <c r="R14" i="22"/>
  <c r="Q14" i="21"/>
  <c r="V14" i="21"/>
  <c r="V18" i="4"/>
  <c r="V16" i="4"/>
  <c r="V14" i="4"/>
  <c r="V17" i="39"/>
  <c r="V15" i="39"/>
  <c r="V18" i="38"/>
  <c r="V16" i="38"/>
  <c r="V14" i="38"/>
  <c r="V17" i="37"/>
  <c r="V15" i="37"/>
  <c r="V18" i="36"/>
  <c r="V16" i="36"/>
  <c r="V14" i="36"/>
  <c r="V17" i="35"/>
  <c r="V15" i="35"/>
  <c r="V18" i="34"/>
  <c r="V16" i="34"/>
  <c r="V14" i="34"/>
  <c r="V17" i="30"/>
  <c r="V15" i="30"/>
  <c r="V18" i="29"/>
  <c r="V16" i="29"/>
  <c r="V14" i="29"/>
  <c r="V17" i="28"/>
  <c r="V15" i="28"/>
  <c r="V18" i="24"/>
  <c r="V16" i="24"/>
  <c r="V14" i="24"/>
  <c r="V17" i="23"/>
  <c r="V15" i="23"/>
  <c r="V18" i="22"/>
  <c r="V16" i="22"/>
  <c r="V14" i="22"/>
  <c r="S18" i="21"/>
  <c r="S14" i="21"/>
  <c r="Q16" i="21"/>
  <c r="V16" i="21"/>
  <c r="R14" i="11"/>
  <c r="R17" i="10"/>
  <c r="R15" i="10"/>
  <c r="R18" i="9"/>
  <c r="R16" i="9"/>
  <c r="R14" i="9"/>
  <c r="R17" i="8"/>
  <c r="R15" i="8"/>
  <c r="R18" i="7"/>
  <c r="R16" i="7"/>
  <c r="R14" i="7"/>
  <c r="R17" i="6"/>
  <c r="R15" i="6"/>
  <c r="R18" i="5"/>
  <c r="R16" i="5"/>
  <c r="R14" i="5"/>
  <c r="V17" i="20"/>
  <c r="V15" i="20"/>
  <c r="V18" i="19"/>
  <c r="V16" i="19"/>
  <c r="V14" i="19"/>
  <c r="V17" i="18"/>
  <c r="V15" i="18"/>
  <c r="V18" i="17"/>
  <c r="V16" i="17"/>
  <c r="V14" i="17"/>
  <c r="V17" i="16"/>
  <c r="V15" i="16"/>
  <c r="V18" i="15"/>
  <c r="V16" i="15"/>
  <c r="V14" i="15"/>
  <c r="V17" i="14"/>
  <c r="V15" i="14"/>
  <c r="V18" i="13"/>
  <c r="V16" i="13"/>
  <c r="V14" i="13"/>
  <c r="V17" i="12"/>
  <c r="V15" i="12"/>
  <c r="V18" i="11"/>
  <c r="V16" i="11"/>
  <c r="V14" i="11"/>
  <c r="V17" i="10"/>
  <c r="V15" i="10"/>
  <c r="V18" i="9"/>
  <c r="V16" i="9"/>
  <c r="V14" i="9"/>
  <c r="V17" i="8"/>
  <c r="V15" i="8"/>
  <c r="V18" i="7"/>
  <c r="V16" i="7"/>
  <c r="V14" i="7"/>
  <c r="V17" i="6"/>
  <c r="V15" i="6"/>
  <c r="V18" i="5"/>
  <c r="V16" i="5"/>
  <c r="V14" i="5"/>
  <c r="Y5" i="18"/>
  <c r="P24" i="11" l="1"/>
  <c r="E25" i="11"/>
  <c r="F25" i="11"/>
  <c r="G25" i="11"/>
  <c r="H25" i="11"/>
  <c r="D25" i="11"/>
  <c r="I5" i="10" l="1"/>
  <c r="I6" i="10"/>
  <c r="I5" i="11"/>
  <c r="I6" i="11"/>
  <c r="I7" i="11"/>
  <c r="I8" i="11"/>
  <c r="I9" i="11"/>
  <c r="S9" i="11" s="1"/>
  <c r="I10" i="11"/>
  <c r="I11" i="11"/>
  <c r="I12" i="11"/>
  <c r="I13" i="11"/>
  <c r="T13" i="11" s="1"/>
  <c r="I19" i="11"/>
  <c r="I20" i="11"/>
  <c r="I21" i="11"/>
  <c r="I23" i="11"/>
  <c r="S23" i="11" s="1"/>
  <c r="I24" i="11"/>
  <c r="D25" i="12"/>
  <c r="I5" i="12"/>
  <c r="I6" i="12"/>
  <c r="V6" i="12" s="1"/>
  <c r="I7" i="12"/>
  <c r="I8" i="12"/>
  <c r="S8" i="12" s="1"/>
  <c r="I9" i="12"/>
  <c r="I10" i="12"/>
  <c r="V10" i="12" s="1"/>
  <c r="I11" i="12"/>
  <c r="I12" i="12"/>
  <c r="S12" i="12" s="1"/>
  <c r="I13" i="12"/>
  <c r="I19" i="12"/>
  <c r="AA19" i="12" s="1"/>
  <c r="I20" i="12"/>
  <c r="I21" i="12"/>
  <c r="I23" i="12"/>
  <c r="I24" i="12"/>
  <c r="V24" i="12" s="1"/>
  <c r="D25" i="13"/>
  <c r="I5" i="13"/>
  <c r="I6" i="13"/>
  <c r="I7" i="13"/>
  <c r="S7" i="13" s="1"/>
  <c r="I8" i="13"/>
  <c r="I9" i="13"/>
  <c r="I10" i="13"/>
  <c r="I11" i="13"/>
  <c r="S11" i="13" s="1"/>
  <c r="I12" i="13"/>
  <c r="I13" i="13"/>
  <c r="I19" i="13"/>
  <c r="I20" i="13"/>
  <c r="S20" i="13" s="1"/>
  <c r="I21" i="13"/>
  <c r="I23" i="13"/>
  <c r="I24" i="13"/>
  <c r="D25" i="14"/>
  <c r="I5" i="14"/>
  <c r="I6" i="14"/>
  <c r="I7" i="14"/>
  <c r="S7" i="14" s="1"/>
  <c r="I8" i="14"/>
  <c r="V8" i="14" s="1"/>
  <c r="I9" i="14"/>
  <c r="I10" i="14"/>
  <c r="I11" i="14"/>
  <c r="I12" i="14"/>
  <c r="V12" i="14" s="1"/>
  <c r="I13" i="14"/>
  <c r="I19" i="14"/>
  <c r="I20" i="14"/>
  <c r="I21" i="14"/>
  <c r="V21" i="14" s="1"/>
  <c r="I23" i="14"/>
  <c r="I24" i="14"/>
  <c r="D25" i="15"/>
  <c r="I5" i="15"/>
  <c r="I6" i="15"/>
  <c r="I7" i="15"/>
  <c r="I8" i="15"/>
  <c r="I9" i="15"/>
  <c r="T9" i="15" s="1"/>
  <c r="I10" i="15"/>
  <c r="I11" i="15"/>
  <c r="I12" i="15"/>
  <c r="I13" i="15"/>
  <c r="T13" i="15" s="1"/>
  <c r="I19" i="15"/>
  <c r="I20" i="15"/>
  <c r="I21" i="15"/>
  <c r="I23" i="15"/>
  <c r="T23" i="15" s="1"/>
  <c r="I24" i="15"/>
  <c r="D25" i="16"/>
  <c r="I5" i="16"/>
  <c r="I6" i="16"/>
  <c r="AA6" i="16" s="1"/>
  <c r="I7" i="16"/>
  <c r="I8" i="16"/>
  <c r="I9" i="16"/>
  <c r="I10" i="16"/>
  <c r="AA10" i="16" s="1"/>
  <c r="I11" i="16"/>
  <c r="I12" i="16"/>
  <c r="I13" i="16"/>
  <c r="I19" i="16"/>
  <c r="R19" i="16" s="1"/>
  <c r="I20" i="16"/>
  <c r="I21" i="16"/>
  <c r="I23" i="16"/>
  <c r="AA23" i="16" s="1"/>
  <c r="I24" i="16"/>
  <c r="AA24" i="16" s="1"/>
  <c r="D25" i="17"/>
  <c r="I5" i="17"/>
  <c r="I6" i="17"/>
  <c r="I7" i="17"/>
  <c r="AA7" i="17" s="1"/>
  <c r="I8" i="17"/>
  <c r="I9" i="17"/>
  <c r="I10" i="17"/>
  <c r="I11" i="17"/>
  <c r="AA11" i="17" s="1"/>
  <c r="I12" i="17"/>
  <c r="I13" i="17"/>
  <c r="I19" i="17"/>
  <c r="I20" i="17"/>
  <c r="T20" i="17" s="1"/>
  <c r="I21" i="17"/>
  <c r="I23" i="17"/>
  <c r="I24" i="17"/>
  <c r="D25" i="18"/>
  <c r="I5" i="18"/>
  <c r="I6" i="18"/>
  <c r="I7" i="18"/>
  <c r="I8" i="18"/>
  <c r="R8" i="18" s="1"/>
  <c r="I9" i="18"/>
  <c r="I10" i="18"/>
  <c r="I11" i="18"/>
  <c r="I12" i="18"/>
  <c r="R12" i="18" s="1"/>
  <c r="I13" i="18"/>
  <c r="I19" i="18"/>
  <c r="I20" i="18"/>
  <c r="I21" i="18"/>
  <c r="R21" i="18" s="1"/>
  <c r="I23" i="18"/>
  <c r="I24" i="18"/>
  <c r="D25" i="19"/>
  <c r="I5" i="19"/>
  <c r="I6" i="19"/>
  <c r="I7" i="19"/>
  <c r="I8" i="19"/>
  <c r="I9" i="19"/>
  <c r="T9" i="19" s="1"/>
  <c r="I10" i="19"/>
  <c r="I11" i="19"/>
  <c r="I12" i="19"/>
  <c r="I13" i="19"/>
  <c r="T13" i="19" s="1"/>
  <c r="I19" i="19"/>
  <c r="I20" i="19"/>
  <c r="I21" i="19"/>
  <c r="I23" i="19"/>
  <c r="T23" i="19" s="1"/>
  <c r="I24" i="19"/>
  <c r="D25" i="20"/>
  <c r="I5" i="20"/>
  <c r="I6" i="20"/>
  <c r="I7" i="20"/>
  <c r="I8" i="20"/>
  <c r="I9" i="20"/>
  <c r="I10" i="20"/>
  <c r="I11" i="20"/>
  <c r="I12" i="20"/>
  <c r="I13" i="20"/>
  <c r="I19" i="20"/>
  <c r="I20" i="20"/>
  <c r="I21" i="20"/>
  <c r="I23" i="20"/>
  <c r="I24" i="20"/>
  <c r="D25" i="21"/>
  <c r="I5" i="21"/>
  <c r="I6" i="21"/>
  <c r="I7" i="21"/>
  <c r="I8" i="21"/>
  <c r="I9" i="21"/>
  <c r="I10" i="21"/>
  <c r="I11" i="21"/>
  <c r="I12" i="21"/>
  <c r="I13" i="21"/>
  <c r="I19" i="21"/>
  <c r="I20" i="21"/>
  <c r="I21" i="21"/>
  <c r="I23" i="21"/>
  <c r="I24" i="21"/>
  <c r="D25" i="22"/>
  <c r="I5" i="22"/>
  <c r="I6" i="22"/>
  <c r="I7" i="22"/>
  <c r="AA7" i="22" s="1"/>
  <c r="I8" i="22"/>
  <c r="I9" i="22"/>
  <c r="I10" i="22"/>
  <c r="AA10" i="22" s="1"/>
  <c r="I11" i="22"/>
  <c r="I12" i="22"/>
  <c r="I13" i="22"/>
  <c r="I19" i="22"/>
  <c r="AA19" i="22" s="1"/>
  <c r="I20" i="22"/>
  <c r="AA20" i="22" s="1"/>
  <c r="I21" i="22"/>
  <c r="I23" i="22"/>
  <c r="I24" i="22"/>
  <c r="AA24" i="22" s="1"/>
  <c r="D25" i="23"/>
  <c r="I5" i="23"/>
  <c r="I6" i="23"/>
  <c r="I7" i="23"/>
  <c r="I8" i="23"/>
  <c r="I9" i="23"/>
  <c r="I10" i="23"/>
  <c r="I11" i="23"/>
  <c r="I12" i="23"/>
  <c r="AA12" i="23" s="1"/>
  <c r="I13" i="23"/>
  <c r="I19" i="23"/>
  <c r="I20" i="23"/>
  <c r="I21" i="23"/>
  <c r="I23" i="23"/>
  <c r="I24" i="23"/>
  <c r="I25" i="23"/>
  <c r="D25" i="24"/>
  <c r="I5" i="24"/>
  <c r="I6" i="24"/>
  <c r="I7" i="24"/>
  <c r="I8" i="24"/>
  <c r="I9" i="24"/>
  <c r="I10" i="24"/>
  <c r="I11" i="24"/>
  <c r="I12" i="24"/>
  <c r="I13" i="24"/>
  <c r="I19" i="24"/>
  <c r="I20" i="24"/>
  <c r="I21" i="24"/>
  <c r="I23" i="24"/>
  <c r="I24" i="24"/>
  <c r="D25" i="28"/>
  <c r="I5" i="28"/>
  <c r="I6" i="28"/>
  <c r="I7" i="28"/>
  <c r="I8" i="28"/>
  <c r="I9" i="28"/>
  <c r="I10" i="28"/>
  <c r="I11" i="28"/>
  <c r="I12" i="28"/>
  <c r="AA12" i="28" s="1"/>
  <c r="I13" i="28"/>
  <c r="I19" i="28"/>
  <c r="I20" i="28"/>
  <c r="I21" i="28"/>
  <c r="AA21" i="28" s="1"/>
  <c r="I23" i="28"/>
  <c r="I24" i="28"/>
  <c r="D25" i="29"/>
  <c r="I5" i="29"/>
  <c r="I6" i="29"/>
  <c r="I7" i="29"/>
  <c r="I8" i="29"/>
  <c r="I9" i="29"/>
  <c r="I10" i="29"/>
  <c r="AA10" i="29" s="1"/>
  <c r="I11" i="29"/>
  <c r="I12" i="29"/>
  <c r="I13" i="29"/>
  <c r="I19" i="29"/>
  <c r="AA19" i="29" s="1"/>
  <c r="I20" i="29"/>
  <c r="I21" i="29"/>
  <c r="I23" i="29"/>
  <c r="I24" i="29"/>
  <c r="D25" i="30"/>
  <c r="I5" i="30"/>
  <c r="I6" i="30"/>
  <c r="I25" i="30" s="1"/>
  <c r="I7" i="30"/>
  <c r="AA7" i="30" s="1"/>
  <c r="I8" i="30"/>
  <c r="I9" i="30"/>
  <c r="I10" i="30"/>
  <c r="I11" i="30"/>
  <c r="AA11" i="30" s="1"/>
  <c r="I12" i="30"/>
  <c r="I13" i="30"/>
  <c r="I19" i="30"/>
  <c r="I20" i="30"/>
  <c r="AA20" i="30" s="1"/>
  <c r="I21" i="30"/>
  <c r="I23" i="30"/>
  <c r="I24" i="30"/>
  <c r="D25" i="34"/>
  <c r="I5" i="34"/>
  <c r="I6" i="34"/>
  <c r="I7" i="34"/>
  <c r="I8" i="34"/>
  <c r="I9" i="34"/>
  <c r="I10" i="34"/>
  <c r="I11" i="34"/>
  <c r="I12" i="34"/>
  <c r="I13" i="34"/>
  <c r="I19" i="34"/>
  <c r="I20" i="34"/>
  <c r="AA20" i="34" s="1"/>
  <c r="I21" i="34"/>
  <c r="I23" i="34"/>
  <c r="I24" i="34"/>
  <c r="D25" i="35"/>
  <c r="I5" i="35"/>
  <c r="I6" i="35"/>
  <c r="I7" i="35"/>
  <c r="I8" i="35"/>
  <c r="I9" i="35"/>
  <c r="I10" i="35"/>
  <c r="I11" i="35"/>
  <c r="I12" i="35"/>
  <c r="I13" i="35"/>
  <c r="I19" i="35"/>
  <c r="I20" i="35"/>
  <c r="I21" i="35"/>
  <c r="I23" i="35"/>
  <c r="I24" i="35"/>
  <c r="D25" i="36"/>
  <c r="I5" i="36"/>
  <c r="I6" i="36"/>
  <c r="I7" i="36"/>
  <c r="I8" i="36"/>
  <c r="I9" i="36"/>
  <c r="I10" i="36"/>
  <c r="I11" i="36"/>
  <c r="I12" i="36"/>
  <c r="T12" i="36" s="1"/>
  <c r="I13" i="36"/>
  <c r="I19" i="36"/>
  <c r="I20" i="36"/>
  <c r="I21" i="36"/>
  <c r="T21" i="36" s="1"/>
  <c r="I23" i="36"/>
  <c r="I24" i="36"/>
  <c r="D25" i="37"/>
  <c r="I5" i="37"/>
  <c r="I6" i="37"/>
  <c r="I7" i="37"/>
  <c r="I8" i="37"/>
  <c r="I9" i="37"/>
  <c r="I10" i="37"/>
  <c r="I11" i="37"/>
  <c r="I12" i="37"/>
  <c r="I13" i="37"/>
  <c r="I19" i="37"/>
  <c r="I20" i="37"/>
  <c r="I21" i="37"/>
  <c r="I23" i="37"/>
  <c r="I24" i="37"/>
  <c r="D25" i="38"/>
  <c r="I5" i="38"/>
  <c r="I6" i="38"/>
  <c r="V6" i="38" s="1"/>
  <c r="I7" i="38"/>
  <c r="I8" i="38"/>
  <c r="I9" i="38"/>
  <c r="T9" i="38" s="1"/>
  <c r="I10" i="38"/>
  <c r="T10" i="38" s="1"/>
  <c r="I11" i="38"/>
  <c r="I12" i="38"/>
  <c r="I13" i="38"/>
  <c r="T13" i="38" s="1"/>
  <c r="I19" i="38"/>
  <c r="R19" i="38" s="1"/>
  <c r="I20" i="38"/>
  <c r="I21" i="38"/>
  <c r="I23" i="38"/>
  <c r="AA23" i="38" s="1"/>
  <c r="I24" i="38"/>
  <c r="T24" i="38" s="1"/>
  <c r="D25" i="39"/>
  <c r="I5" i="39"/>
  <c r="I6" i="39"/>
  <c r="T6" i="39" s="1"/>
  <c r="I7" i="39"/>
  <c r="S7" i="39" s="1"/>
  <c r="I8" i="39"/>
  <c r="I9" i="39"/>
  <c r="I10" i="39"/>
  <c r="S10" i="39" s="1"/>
  <c r="I11" i="39"/>
  <c r="S11" i="39" s="1"/>
  <c r="I12" i="39"/>
  <c r="I13" i="39"/>
  <c r="I19" i="39"/>
  <c r="R19" i="39" s="1"/>
  <c r="I20" i="39"/>
  <c r="S20" i="39" s="1"/>
  <c r="I21" i="39"/>
  <c r="I23" i="39"/>
  <c r="S23" i="39" s="1"/>
  <c r="I24" i="39"/>
  <c r="T24" i="39" s="1"/>
  <c r="D25" i="4"/>
  <c r="I5" i="4"/>
  <c r="I6" i="4"/>
  <c r="I7" i="4"/>
  <c r="S7" i="4" s="1"/>
  <c r="I8" i="4"/>
  <c r="I9" i="4"/>
  <c r="I10" i="4"/>
  <c r="I11" i="4"/>
  <c r="S11" i="4" s="1"/>
  <c r="I12" i="4"/>
  <c r="I13" i="4"/>
  <c r="I19" i="4"/>
  <c r="I20" i="4"/>
  <c r="S20" i="4" s="1"/>
  <c r="I21" i="4"/>
  <c r="I23" i="4"/>
  <c r="I24" i="4"/>
  <c r="Z5" i="34"/>
  <c r="Z6" i="34"/>
  <c r="Z7" i="34"/>
  <c r="Z8" i="34"/>
  <c r="Z9" i="34"/>
  <c r="AA9" i="34" s="1"/>
  <c r="Z10" i="34"/>
  <c r="Z11" i="34"/>
  <c r="Z12" i="34"/>
  <c r="AA12" i="34" s="1"/>
  <c r="Z13" i="34"/>
  <c r="AA13" i="34" s="1"/>
  <c r="Z19" i="34"/>
  <c r="Z20" i="34"/>
  <c r="Z21" i="34"/>
  <c r="Z23" i="34"/>
  <c r="Z24" i="34"/>
  <c r="Z5" i="35"/>
  <c r="Z6" i="35"/>
  <c r="Z7" i="35"/>
  <c r="AA7" i="35" s="1"/>
  <c r="Z8" i="35"/>
  <c r="Z9" i="35"/>
  <c r="Z10" i="35"/>
  <c r="Z11" i="35"/>
  <c r="AA11" i="35" s="1"/>
  <c r="Z12" i="35"/>
  <c r="AA12" i="35" s="1"/>
  <c r="Z13" i="35"/>
  <c r="AA13" i="35" s="1"/>
  <c r="Z19" i="35"/>
  <c r="Z20" i="35"/>
  <c r="Z21" i="35"/>
  <c r="AA21" i="35" s="1"/>
  <c r="Z23" i="35"/>
  <c r="AA23" i="35" s="1"/>
  <c r="Z24" i="35"/>
  <c r="Z5" i="36"/>
  <c r="Z6" i="36"/>
  <c r="AA6" i="36" s="1"/>
  <c r="Z7" i="36"/>
  <c r="Z8" i="36"/>
  <c r="Z9" i="36"/>
  <c r="AA9" i="36" s="1"/>
  <c r="Z10" i="36"/>
  <c r="AA10" i="36" s="1"/>
  <c r="Z11" i="36"/>
  <c r="Z12" i="36"/>
  <c r="Z13" i="36"/>
  <c r="AA13" i="36" s="1"/>
  <c r="Z19" i="36"/>
  <c r="Z20" i="36"/>
  <c r="Z21" i="36"/>
  <c r="Z23" i="36"/>
  <c r="AA23" i="36" s="1"/>
  <c r="Z24" i="36"/>
  <c r="AA24" i="36" s="1"/>
  <c r="Z5" i="37"/>
  <c r="Z6" i="37"/>
  <c r="Z7" i="37"/>
  <c r="AA7" i="37" s="1"/>
  <c r="Z8" i="37"/>
  <c r="AA8" i="37" s="1"/>
  <c r="Z9" i="37"/>
  <c r="Z10" i="37"/>
  <c r="Z11" i="37"/>
  <c r="AA11" i="37" s="1"/>
  <c r="Z12" i="37"/>
  <c r="Z13" i="37"/>
  <c r="Z19" i="37"/>
  <c r="Z20" i="37"/>
  <c r="AA20" i="37" s="1"/>
  <c r="Z21" i="37"/>
  <c r="AA21" i="37" s="1"/>
  <c r="Z23" i="37"/>
  <c r="Z24" i="37"/>
  <c r="Z25" i="37"/>
  <c r="Z5" i="38"/>
  <c r="Z6" i="38"/>
  <c r="Z7" i="38"/>
  <c r="Z8" i="38"/>
  <c r="AA8" i="38" s="1"/>
  <c r="Z9" i="38"/>
  <c r="Z10" i="38"/>
  <c r="Z11" i="38"/>
  <c r="Z12" i="38"/>
  <c r="Z13" i="38"/>
  <c r="Z19" i="38"/>
  <c r="Z20" i="38"/>
  <c r="Z21" i="38"/>
  <c r="AA21" i="38" s="1"/>
  <c r="Z23" i="38"/>
  <c r="Z24" i="38"/>
  <c r="Z5" i="39"/>
  <c r="Z6" i="39"/>
  <c r="AA6" i="39" s="1"/>
  <c r="Z7" i="39"/>
  <c r="AA7" i="39" s="1"/>
  <c r="Z8" i="39"/>
  <c r="Z9" i="39"/>
  <c r="AA9" i="39" s="1"/>
  <c r="Z10" i="39"/>
  <c r="Z11" i="39"/>
  <c r="AA11" i="39" s="1"/>
  <c r="Z12" i="39"/>
  <c r="Z13" i="39"/>
  <c r="AA13" i="39" s="1"/>
  <c r="Z19" i="39"/>
  <c r="AA19" i="39" s="1"/>
  <c r="Z20" i="39"/>
  <c r="Z21" i="39"/>
  <c r="Z23" i="39"/>
  <c r="AA23" i="39" s="1"/>
  <c r="Z24" i="39"/>
  <c r="AA24" i="39" s="1"/>
  <c r="Z5" i="22"/>
  <c r="Z6" i="22"/>
  <c r="Z7" i="22"/>
  <c r="Z8" i="22"/>
  <c r="Z9" i="22"/>
  <c r="Z10" i="22"/>
  <c r="Z11" i="22"/>
  <c r="Z12" i="22"/>
  <c r="Z13" i="22"/>
  <c r="AA13" i="22" s="1"/>
  <c r="Z19" i="22"/>
  <c r="Z20" i="22"/>
  <c r="Z21" i="22"/>
  <c r="Z23" i="22"/>
  <c r="AA23" i="22" s="1"/>
  <c r="Z24" i="22"/>
  <c r="Z5" i="23"/>
  <c r="Z6" i="23"/>
  <c r="AA6" i="23" s="1"/>
  <c r="Z7" i="23"/>
  <c r="Z8" i="23"/>
  <c r="Z9" i="23"/>
  <c r="Z10" i="23"/>
  <c r="AA10" i="23" s="1"/>
  <c r="Z11" i="23"/>
  <c r="Z12" i="23"/>
  <c r="Z13" i="23"/>
  <c r="Z19" i="23"/>
  <c r="Z20" i="23"/>
  <c r="Z21" i="23"/>
  <c r="Z23" i="23"/>
  <c r="Z24" i="23"/>
  <c r="AA24" i="23" s="1"/>
  <c r="Z5" i="24"/>
  <c r="Z6" i="24"/>
  <c r="Z7" i="24"/>
  <c r="Z8" i="24"/>
  <c r="Z9" i="24"/>
  <c r="Z10" i="24"/>
  <c r="Z11" i="24"/>
  <c r="Z12" i="24"/>
  <c r="AA12" i="24" s="1"/>
  <c r="Z13" i="24"/>
  <c r="AA13" i="24" s="1"/>
  <c r="Z19" i="24"/>
  <c r="Z20" i="24"/>
  <c r="Z21" i="24"/>
  <c r="AA21" i="24" s="1"/>
  <c r="Z23" i="24"/>
  <c r="Z24" i="24"/>
  <c r="Z5" i="28"/>
  <c r="Z6" i="28"/>
  <c r="AA6" i="28" s="1"/>
  <c r="Z7" i="28"/>
  <c r="Z8" i="28"/>
  <c r="Z9" i="28"/>
  <c r="Z10" i="28"/>
  <c r="AA10" i="28" s="1"/>
  <c r="Z11" i="28"/>
  <c r="Z12" i="28"/>
  <c r="Z13" i="28"/>
  <c r="Z19" i="28"/>
  <c r="AA19" i="28" s="1"/>
  <c r="Z20" i="28"/>
  <c r="Z21" i="28"/>
  <c r="Z23" i="28"/>
  <c r="Z24" i="28"/>
  <c r="AA24" i="28" s="1"/>
  <c r="Z5" i="29"/>
  <c r="Z6" i="29"/>
  <c r="Z7" i="29"/>
  <c r="AA7" i="29" s="1"/>
  <c r="Z8" i="29"/>
  <c r="Z9" i="29"/>
  <c r="Z10" i="29"/>
  <c r="Z11" i="29"/>
  <c r="AA11" i="29" s="1"/>
  <c r="Z12" i="29"/>
  <c r="Z13" i="29"/>
  <c r="Z19" i="29"/>
  <c r="Z20" i="29"/>
  <c r="AA20" i="29" s="1"/>
  <c r="Z21" i="29"/>
  <c r="Z23" i="29"/>
  <c r="Z24" i="29"/>
  <c r="Z5" i="30"/>
  <c r="Z6" i="30"/>
  <c r="AA6" i="30" s="1"/>
  <c r="Z7" i="30"/>
  <c r="Z8" i="30"/>
  <c r="Z9" i="30"/>
  <c r="AA9" i="30" s="1"/>
  <c r="Z10" i="30"/>
  <c r="Z11" i="30"/>
  <c r="Z12" i="30"/>
  <c r="Z13" i="30"/>
  <c r="AA13" i="30" s="1"/>
  <c r="Z19" i="30"/>
  <c r="AA19" i="30" s="1"/>
  <c r="Z20" i="30"/>
  <c r="Z21" i="30"/>
  <c r="Z23" i="30"/>
  <c r="AA23" i="30" s="1"/>
  <c r="Z24" i="30"/>
  <c r="AA24" i="30" s="1"/>
  <c r="Z5" i="16"/>
  <c r="Z6" i="16"/>
  <c r="Z7" i="16"/>
  <c r="AA7" i="16" s="1"/>
  <c r="Z8" i="16"/>
  <c r="Z9" i="16"/>
  <c r="Z10" i="16"/>
  <c r="Z11" i="16"/>
  <c r="AA11" i="16" s="1"/>
  <c r="Z12" i="16"/>
  <c r="Z13" i="16"/>
  <c r="Z19" i="16"/>
  <c r="Z20" i="16"/>
  <c r="Z21" i="16"/>
  <c r="Z23" i="16"/>
  <c r="Z24" i="16"/>
  <c r="Z5" i="17"/>
  <c r="Z6" i="17"/>
  <c r="AA6" i="17" s="1"/>
  <c r="Z7" i="17"/>
  <c r="Z8" i="17"/>
  <c r="AA8" i="17" s="1"/>
  <c r="Z9" i="17"/>
  <c r="Z10" i="17"/>
  <c r="AA10" i="17" s="1"/>
  <c r="Z11" i="17"/>
  <c r="Z12" i="17"/>
  <c r="AA12" i="17" s="1"/>
  <c r="Z13" i="17"/>
  <c r="Z19" i="17"/>
  <c r="Z20" i="17"/>
  <c r="Z21" i="17"/>
  <c r="AA21" i="17" s="1"/>
  <c r="Z23" i="17"/>
  <c r="Z24" i="17"/>
  <c r="AA24" i="17" s="1"/>
  <c r="Z5" i="18"/>
  <c r="Z6" i="18"/>
  <c r="AA6" i="18" s="1"/>
  <c r="Z7" i="18"/>
  <c r="AA7" i="18" s="1"/>
  <c r="Z8" i="18"/>
  <c r="AA8" i="18" s="1"/>
  <c r="Z9" i="18"/>
  <c r="Z10" i="18"/>
  <c r="AA10" i="18" s="1"/>
  <c r="Z11" i="18"/>
  <c r="AA11" i="18" s="1"/>
  <c r="Z12" i="18"/>
  <c r="AA12" i="18" s="1"/>
  <c r="Z13" i="18"/>
  <c r="Z19" i="18"/>
  <c r="AA19" i="18" s="1"/>
  <c r="Z20" i="18"/>
  <c r="Z21" i="18"/>
  <c r="AA21" i="18" s="1"/>
  <c r="Z23" i="18"/>
  <c r="Z24" i="18"/>
  <c r="AA24" i="18" s="1"/>
  <c r="Z5" i="19"/>
  <c r="Z6" i="19"/>
  <c r="AA6" i="19" s="1"/>
  <c r="Z7" i="19"/>
  <c r="Z8" i="19"/>
  <c r="Z9" i="19"/>
  <c r="Z10" i="19"/>
  <c r="AA10" i="19" s="1"/>
  <c r="Z11" i="19"/>
  <c r="Z12" i="19"/>
  <c r="Z13" i="19"/>
  <c r="AA13" i="19" s="1"/>
  <c r="Z19" i="19"/>
  <c r="AA19" i="19" s="1"/>
  <c r="Z20" i="19"/>
  <c r="Z21" i="19"/>
  <c r="Z23" i="19"/>
  <c r="AA23" i="19" s="1"/>
  <c r="Z24" i="19"/>
  <c r="AA24" i="19" s="1"/>
  <c r="Z5" i="20"/>
  <c r="Z6" i="20"/>
  <c r="Z7" i="20"/>
  <c r="AA7" i="20" s="1"/>
  <c r="Z8" i="20"/>
  <c r="Z9" i="20"/>
  <c r="Z10" i="20"/>
  <c r="Z11" i="20"/>
  <c r="AA11" i="20" s="1"/>
  <c r="Z12" i="20"/>
  <c r="AA12" i="20" s="1"/>
  <c r="Z13" i="20"/>
  <c r="Z19" i="20"/>
  <c r="Z20" i="20"/>
  <c r="Z21" i="20"/>
  <c r="AA21" i="20" s="1"/>
  <c r="Z23" i="20"/>
  <c r="Z24" i="20"/>
  <c r="Z5" i="21"/>
  <c r="Z6" i="21"/>
  <c r="Z7" i="21"/>
  <c r="Z8" i="21"/>
  <c r="Z9" i="21"/>
  <c r="Z10" i="21"/>
  <c r="AA10" i="21" s="1"/>
  <c r="Z11" i="21"/>
  <c r="Z12" i="21"/>
  <c r="Z13" i="21"/>
  <c r="Z19" i="21"/>
  <c r="AA19" i="21" s="1"/>
  <c r="Z20" i="21"/>
  <c r="Z21" i="21"/>
  <c r="Z23" i="21"/>
  <c r="Z24" i="21"/>
  <c r="AA24" i="21" s="1"/>
  <c r="C25" i="11"/>
  <c r="C25" i="12"/>
  <c r="E25" i="12"/>
  <c r="F25" i="12"/>
  <c r="G25" i="12"/>
  <c r="H25" i="12"/>
  <c r="C25" i="13"/>
  <c r="E25" i="13"/>
  <c r="F25" i="13"/>
  <c r="G25" i="13"/>
  <c r="H25" i="13"/>
  <c r="C25" i="14"/>
  <c r="E25" i="14"/>
  <c r="F25" i="14"/>
  <c r="G25" i="14"/>
  <c r="B13" i="27" s="1"/>
  <c r="K13" i="27" s="1"/>
  <c r="H25" i="14"/>
  <c r="C25" i="15"/>
  <c r="E25" i="15"/>
  <c r="F25" i="15"/>
  <c r="G25" i="15"/>
  <c r="H25" i="15"/>
  <c r="C25" i="16"/>
  <c r="E25" i="16"/>
  <c r="B11" i="26" s="1"/>
  <c r="K11" i="26" s="1"/>
  <c r="F25" i="16"/>
  <c r="G25" i="16"/>
  <c r="H25" i="16"/>
  <c r="C25" i="17"/>
  <c r="E25" i="17"/>
  <c r="F25" i="17"/>
  <c r="G25" i="17"/>
  <c r="H25" i="17"/>
  <c r="B14" i="26" s="1"/>
  <c r="K14" i="26" s="1"/>
  <c r="C25" i="18"/>
  <c r="E25" i="18"/>
  <c r="F25" i="18"/>
  <c r="G25" i="18"/>
  <c r="H25" i="18"/>
  <c r="C25" i="19"/>
  <c r="E25" i="19"/>
  <c r="F25" i="19"/>
  <c r="G25" i="19"/>
  <c r="H25" i="19"/>
  <c r="C25" i="20"/>
  <c r="E25" i="20"/>
  <c r="F25" i="20"/>
  <c r="G25" i="20"/>
  <c r="H25" i="20"/>
  <c r="C25" i="21"/>
  <c r="E25" i="21"/>
  <c r="F25" i="21"/>
  <c r="G25" i="21"/>
  <c r="H25" i="21"/>
  <c r="C25" i="22"/>
  <c r="E25" i="22"/>
  <c r="F25" i="22"/>
  <c r="G25" i="22"/>
  <c r="B13" i="32" s="1"/>
  <c r="K13" i="32" s="1"/>
  <c r="H25" i="22"/>
  <c r="C25" i="23"/>
  <c r="E25" i="23"/>
  <c r="F25" i="23"/>
  <c r="G25" i="23"/>
  <c r="H25" i="23"/>
  <c r="C25" i="24"/>
  <c r="E25" i="24"/>
  <c r="F25" i="24"/>
  <c r="B12" i="32" s="1"/>
  <c r="G25" i="24"/>
  <c r="H25" i="24"/>
  <c r="C25" i="28"/>
  <c r="E25" i="28"/>
  <c r="F25" i="28"/>
  <c r="G25" i="28"/>
  <c r="H25" i="28"/>
  <c r="C25" i="29"/>
  <c r="E25" i="29"/>
  <c r="F25" i="29"/>
  <c r="G25" i="29"/>
  <c r="H25" i="29"/>
  <c r="C25" i="30"/>
  <c r="E25" i="30"/>
  <c r="F25" i="30"/>
  <c r="G25" i="30"/>
  <c r="H25" i="30"/>
  <c r="C25" i="34"/>
  <c r="E25" i="34"/>
  <c r="F25" i="34"/>
  <c r="G25" i="34"/>
  <c r="H25" i="34"/>
  <c r="C25" i="35"/>
  <c r="E25" i="35"/>
  <c r="F25" i="35"/>
  <c r="B12" i="40" s="1"/>
  <c r="K12" i="40" s="1"/>
  <c r="G25" i="35"/>
  <c r="H25" i="35"/>
  <c r="C25" i="36"/>
  <c r="E25" i="36"/>
  <c r="F25" i="36"/>
  <c r="G25" i="36"/>
  <c r="H25" i="36"/>
  <c r="C25" i="37"/>
  <c r="E25" i="37"/>
  <c r="F25" i="37"/>
  <c r="G25" i="37"/>
  <c r="H25" i="37"/>
  <c r="C25" i="38"/>
  <c r="E25" i="38"/>
  <c r="F25" i="38"/>
  <c r="G25" i="38"/>
  <c r="H25" i="38"/>
  <c r="C25" i="39"/>
  <c r="E25" i="39"/>
  <c r="F25" i="39"/>
  <c r="G25" i="39"/>
  <c r="H25" i="39"/>
  <c r="Z24" i="6"/>
  <c r="I24" i="6"/>
  <c r="AA24" i="6"/>
  <c r="Z23" i="6"/>
  <c r="I23" i="6"/>
  <c r="Z21" i="6"/>
  <c r="I21" i="6"/>
  <c r="R21" i="6" s="1"/>
  <c r="Z20" i="6"/>
  <c r="I20" i="6"/>
  <c r="Z19" i="6"/>
  <c r="I19" i="6"/>
  <c r="AA19" i="6" s="1"/>
  <c r="Z13" i="6"/>
  <c r="Z12" i="6"/>
  <c r="Z11" i="6"/>
  <c r="Z10" i="6"/>
  <c r="Z9" i="6"/>
  <c r="Z8" i="6"/>
  <c r="Z7" i="6"/>
  <c r="Z25" i="6" s="1"/>
  <c r="Z6" i="6"/>
  <c r="Z5" i="6"/>
  <c r="Z24" i="7"/>
  <c r="I24" i="7"/>
  <c r="AA24" i="7" s="1"/>
  <c r="Z23" i="7"/>
  <c r="I23" i="7"/>
  <c r="AA23" i="7" s="1"/>
  <c r="Z21" i="7"/>
  <c r="AA21" i="7" s="1"/>
  <c r="I21" i="7"/>
  <c r="Z20" i="7"/>
  <c r="I20" i="7"/>
  <c r="Z19" i="7"/>
  <c r="AA19" i="7" s="1"/>
  <c r="I19" i="7"/>
  <c r="Z13" i="7"/>
  <c r="I13" i="7"/>
  <c r="AA13" i="7" s="1"/>
  <c r="Z12" i="7"/>
  <c r="Z11" i="7"/>
  <c r="Z10" i="7"/>
  <c r="Z9" i="7"/>
  <c r="Z8" i="7"/>
  <c r="Z25" i="7" s="1"/>
  <c r="Z7" i="7"/>
  <c r="Z6" i="7"/>
  <c r="Z5" i="7"/>
  <c r="Z24" i="8"/>
  <c r="AA24" i="8" s="1"/>
  <c r="I24" i="8"/>
  <c r="Z23" i="8"/>
  <c r="I23" i="8"/>
  <c r="AA23" i="8" s="1"/>
  <c r="Z21" i="8"/>
  <c r="AA21" i="8" s="1"/>
  <c r="I21" i="8"/>
  <c r="Z20" i="8"/>
  <c r="I20" i="8"/>
  <c r="S20" i="8" s="1"/>
  <c r="Z19" i="8"/>
  <c r="Z13" i="8"/>
  <c r="Z12" i="8"/>
  <c r="Z11" i="8"/>
  <c r="Z10" i="8"/>
  <c r="Z9" i="8"/>
  <c r="Z8" i="8"/>
  <c r="Z7" i="8"/>
  <c r="Z6" i="8"/>
  <c r="Z5" i="8"/>
  <c r="Z24" i="9"/>
  <c r="I24" i="9"/>
  <c r="V24" i="9" s="1"/>
  <c r="Z23" i="9"/>
  <c r="I23" i="9"/>
  <c r="AA23" i="9" s="1"/>
  <c r="Z21" i="9"/>
  <c r="AA21" i="9" s="1"/>
  <c r="I21" i="9"/>
  <c r="Z20" i="9"/>
  <c r="I20" i="9"/>
  <c r="Z19" i="9"/>
  <c r="AA19" i="9" s="1"/>
  <c r="I19" i="9"/>
  <c r="Z13" i="9"/>
  <c r="I13" i="9"/>
  <c r="Z12" i="9"/>
  <c r="AA12" i="9" s="1"/>
  <c r="I12" i="9"/>
  <c r="Z11" i="9"/>
  <c r="Z10" i="9"/>
  <c r="Z9" i="9"/>
  <c r="Z8" i="9"/>
  <c r="Z7" i="9"/>
  <c r="Z25" i="9" s="1"/>
  <c r="Z6" i="9"/>
  <c r="Z5" i="9"/>
  <c r="Z24" i="10"/>
  <c r="I24" i="10"/>
  <c r="AA24" i="10" s="1"/>
  <c r="Z23" i="10"/>
  <c r="I23" i="10"/>
  <c r="AA23" i="10" s="1"/>
  <c r="Z21" i="10"/>
  <c r="AA21" i="10" s="1"/>
  <c r="I21" i="10"/>
  <c r="Z20" i="10"/>
  <c r="I20" i="10"/>
  <c r="AA20" i="10" s="1"/>
  <c r="Z19" i="10"/>
  <c r="AA19" i="10" s="1"/>
  <c r="I19" i="10"/>
  <c r="Z13" i="10"/>
  <c r="Z12" i="10"/>
  <c r="Z11" i="10"/>
  <c r="Z10" i="10"/>
  <c r="Z9" i="10"/>
  <c r="Z8" i="10"/>
  <c r="Z7" i="10"/>
  <c r="AA7" i="10" s="1"/>
  <c r="Z6" i="10"/>
  <c r="Z5" i="10"/>
  <c r="AA5" i="10"/>
  <c r="Z24" i="11"/>
  <c r="AA24" i="11" s="1"/>
  <c r="Z23" i="11"/>
  <c r="Z21" i="11"/>
  <c r="Z20" i="11"/>
  <c r="AA20" i="11" s="1"/>
  <c r="Z19" i="11"/>
  <c r="AA19" i="11" s="1"/>
  <c r="Z13" i="11"/>
  <c r="Z12" i="11"/>
  <c r="Z11" i="11"/>
  <c r="Z10" i="11"/>
  <c r="AA10" i="11" s="1"/>
  <c r="Z9" i="11"/>
  <c r="Z8" i="11"/>
  <c r="Z7" i="11"/>
  <c r="Z6" i="11"/>
  <c r="Z5" i="11"/>
  <c r="AA5" i="11"/>
  <c r="Z24" i="12"/>
  <c r="AA24" i="12"/>
  <c r="Z23" i="12"/>
  <c r="AA23" i="12" s="1"/>
  <c r="Z21" i="12"/>
  <c r="Z20" i="12"/>
  <c r="AA20" i="12" s="1"/>
  <c r="Z19" i="12"/>
  <c r="Z13" i="12"/>
  <c r="AA13" i="12" s="1"/>
  <c r="Z12" i="12"/>
  <c r="Z11" i="12"/>
  <c r="AA11" i="12" s="1"/>
  <c r="Z10" i="12"/>
  <c r="Z9" i="12"/>
  <c r="Z8" i="12"/>
  <c r="Z7" i="12"/>
  <c r="AA7" i="12" s="1"/>
  <c r="Z6" i="12"/>
  <c r="Z5" i="12"/>
  <c r="AA5" i="12" s="1"/>
  <c r="Z24" i="13"/>
  <c r="AA24" i="13"/>
  <c r="Z23" i="13"/>
  <c r="AA23" i="13" s="1"/>
  <c r="Z21" i="13"/>
  <c r="AA21" i="13"/>
  <c r="Z20" i="13"/>
  <c r="AA20" i="13" s="1"/>
  <c r="Z19" i="13"/>
  <c r="AA19" i="13"/>
  <c r="Z13" i="13"/>
  <c r="AA13" i="13" s="1"/>
  <c r="Z12" i="13"/>
  <c r="AA12" i="13"/>
  <c r="Z11" i="13"/>
  <c r="Z10" i="13"/>
  <c r="Z9" i="13"/>
  <c r="Z8" i="13"/>
  <c r="AA8" i="13" s="1"/>
  <c r="Z7" i="13"/>
  <c r="Z6" i="13"/>
  <c r="Z5" i="13"/>
  <c r="AA5" i="13" s="1"/>
  <c r="Z24" i="14"/>
  <c r="AA24" i="14" s="1"/>
  <c r="Z23" i="14"/>
  <c r="AA23" i="14" s="1"/>
  <c r="Z21" i="14"/>
  <c r="Z20" i="14"/>
  <c r="Z19" i="14"/>
  <c r="AA19" i="14" s="1"/>
  <c r="Z13" i="14"/>
  <c r="AA13" i="14" s="1"/>
  <c r="Z12" i="14"/>
  <c r="Z11" i="14"/>
  <c r="Z10" i="14"/>
  <c r="Z9" i="14"/>
  <c r="AA9" i="14" s="1"/>
  <c r="Z8" i="14"/>
  <c r="Z7" i="14"/>
  <c r="Z5" i="14"/>
  <c r="AA5" i="14" s="1"/>
  <c r="Z6" i="14"/>
  <c r="Z24" i="15"/>
  <c r="AA24" i="15" s="1"/>
  <c r="Z23" i="15"/>
  <c r="AA23" i="15" s="1"/>
  <c r="Z21" i="15"/>
  <c r="AA21" i="15" s="1"/>
  <c r="Z20" i="15"/>
  <c r="Z19" i="15"/>
  <c r="AA19" i="15" s="1"/>
  <c r="Z13" i="15"/>
  <c r="Z12" i="15"/>
  <c r="AA12" i="15" s="1"/>
  <c r="Z11" i="15"/>
  <c r="Z10" i="15"/>
  <c r="AA10" i="15" s="1"/>
  <c r="Z9" i="15"/>
  <c r="Z8" i="15"/>
  <c r="Z7" i="15"/>
  <c r="Z6" i="15"/>
  <c r="AA6" i="15" s="1"/>
  <c r="Z5" i="15"/>
  <c r="AA5" i="15" s="1"/>
  <c r="AA20" i="16"/>
  <c r="AA13" i="16"/>
  <c r="AA9" i="16"/>
  <c r="AA20" i="17"/>
  <c r="AA19" i="17"/>
  <c r="AA5" i="17"/>
  <c r="AA23" i="18"/>
  <c r="AA20" i="18"/>
  <c r="AA13" i="18"/>
  <c r="AA9" i="18"/>
  <c r="AA5" i="18"/>
  <c r="AA9" i="19"/>
  <c r="AA5" i="19"/>
  <c r="AA20" i="20"/>
  <c r="AA8" i="20"/>
  <c r="AA5" i="20"/>
  <c r="AA21" i="21"/>
  <c r="AA20" i="21"/>
  <c r="AA12" i="21"/>
  <c r="AA11" i="21"/>
  <c r="AA8" i="21"/>
  <c r="AA7" i="21"/>
  <c r="AA5" i="21"/>
  <c r="AA11" i="22"/>
  <c r="AA6" i="22"/>
  <c r="AA5" i="22"/>
  <c r="AA23" i="23"/>
  <c r="AA21" i="23"/>
  <c r="AA19" i="23"/>
  <c r="AA13" i="23"/>
  <c r="AA9" i="23"/>
  <c r="AA8" i="23"/>
  <c r="AA5" i="23"/>
  <c r="AA23" i="24"/>
  <c r="AA9" i="24"/>
  <c r="AA8" i="24"/>
  <c r="AA5" i="24"/>
  <c r="AA20" i="28"/>
  <c r="AA11" i="28"/>
  <c r="AA7" i="28"/>
  <c r="AA5" i="28"/>
  <c r="AA24" i="29"/>
  <c r="AA13" i="29"/>
  <c r="AA6" i="29"/>
  <c r="AA5" i="29"/>
  <c r="AA21" i="30"/>
  <c r="AA12" i="30"/>
  <c r="AA10" i="30"/>
  <c r="AA8" i="30"/>
  <c r="AA5" i="30"/>
  <c r="AA23" i="34"/>
  <c r="AA21" i="34"/>
  <c r="AA11" i="34"/>
  <c r="AA8" i="34"/>
  <c r="AA7" i="34"/>
  <c r="AA5" i="34"/>
  <c r="AA24" i="35"/>
  <c r="AA20" i="35"/>
  <c r="AA19" i="35"/>
  <c r="AA10" i="35"/>
  <c r="AA8" i="35"/>
  <c r="AA6" i="35"/>
  <c r="AA5" i="35"/>
  <c r="AA20" i="36"/>
  <c r="AA19" i="36"/>
  <c r="AA11" i="36"/>
  <c r="AA7" i="36"/>
  <c r="AA5" i="36"/>
  <c r="AA24" i="37"/>
  <c r="AA23" i="37"/>
  <c r="AA13" i="37"/>
  <c r="AA12" i="37"/>
  <c r="AA6" i="37"/>
  <c r="AA5" i="37"/>
  <c r="AA20" i="38"/>
  <c r="AA12" i="38"/>
  <c r="AA11" i="38"/>
  <c r="AA7" i="38"/>
  <c r="AA5" i="38"/>
  <c r="AA21" i="39"/>
  <c r="AA20" i="39"/>
  <c r="AA12" i="39"/>
  <c r="AA10" i="39"/>
  <c r="AA8" i="39"/>
  <c r="AA5" i="39"/>
  <c r="Z24" i="5"/>
  <c r="AA24" i="5" s="1"/>
  <c r="I24" i="5"/>
  <c r="Z23" i="5"/>
  <c r="I23" i="5"/>
  <c r="Z21" i="5"/>
  <c r="I21" i="5"/>
  <c r="Z20" i="5"/>
  <c r="I20" i="5"/>
  <c r="AA20" i="5"/>
  <c r="Z19" i="5"/>
  <c r="AA19" i="5" s="1"/>
  <c r="I19" i="5"/>
  <c r="Z13" i="5"/>
  <c r="I13" i="5"/>
  <c r="T13" i="5" s="1"/>
  <c r="Z12" i="5"/>
  <c r="I12" i="5"/>
  <c r="Z11" i="5"/>
  <c r="I11" i="5"/>
  <c r="T11" i="5" s="1"/>
  <c r="Z10" i="5"/>
  <c r="Z9" i="5"/>
  <c r="Z8" i="5"/>
  <c r="Z7" i="5"/>
  <c r="Z6" i="5"/>
  <c r="Z5" i="5"/>
  <c r="J25" i="11"/>
  <c r="J25" i="12"/>
  <c r="J25" i="13"/>
  <c r="J25" i="14"/>
  <c r="J25" i="15"/>
  <c r="J25" i="16"/>
  <c r="J25" i="17"/>
  <c r="J25" i="18"/>
  <c r="J25" i="19"/>
  <c r="J25" i="20"/>
  <c r="J25" i="21"/>
  <c r="J25" i="22"/>
  <c r="J25" i="23"/>
  <c r="J25" i="24"/>
  <c r="J25" i="28"/>
  <c r="J25" i="29"/>
  <c r="J25" i="30"/>
  <c r="J25" i="34"/>
  <c r="J25" i="35"/>
  <c r="J25" i="36"/>
  <c r="J25" i="37"/>
  <c r="B29" i="40" s="1"/>
  <c r="D29" i="40" s="1"/>
  <c r="J25" i="38"/>
  <c r="J25" i="39"/>
  <c r="Z5" i="4"/>
  <c r="Z6" i="4"/>
  <c r="Z7" i="4"/>
  <c r="Z8" i="4"/>
  <c r="Z9" i="4"/>
  <c r="AA9" i="4" s="1"/>
  <c r="Z10" i="4"/>
  <c r="AA10" i="4" s="1"/>
  <c r="Z11" i="4"/>
  <c r="AA11" i="4" s="1"/>
  <c r="Z12" i="4"/>
  <c r="Z13" i="4"/>
  <c r="AA13" i="4" s="1"/>
  <c r="Z19" i="4"/>
  <c r="AA19" i="4" s="1"/>
  <c r="Z20" i="4"/>
  <c r="Z21" i="4"/>
  <c r="Z23" i="4"/>
  <c r="AA23" i="4" s="1"/>
  <c r="Z24" i="4"/>
  <c r="AA24" i="4" s="1"/>
  <c r="AA5" i="4"/>
  <c r="H25" i="4"/>
  <c r="G25" i="4"/>
  <c r="F25" i="4"/>
  <c r="R25" i="4" s="1"/>
  <c r="R26" i="4" s="1"/>
  <c r="J25" i="4"/>
  <c r="E25" i="4"/>
  <c r="C25" i="4"/>
  <c r="AA5" i="16"/>
  <c r="G15" i="33"/>
  <c r="D25" i="27"/>
  <c r="K25" i="27" s="1"/>
  <c r="I25" i="27"/>
  <c r="K24" i="27"/>
  <c r="D25" i="26"/>
  <c r="I25" i="26"/>
  <c r="I26" i="26" s="1"/>
  <c r="K25" i="26"/>
  <c r="K24" i="26"/>
  <c r="D25" i="32"/>
  <c r="K25" i="32" s="1"/>
  <c r="I25" i="32"/>
  <c r="K24" i="32"/>
  <c r="D25" i="40"/>
  <c r="I25" i="40"/>
  <c r="K25" i="40" s="1"/>
  <c r="K24" i="40"/>
  <c r="K24" i="25"/>
  <c r="K21" i="27"/>
  <c r="K21" i="26"/>
  <c r="K21" i="32"/>
  <c r="K21" i="40"/>
  <c r="K21" i="25"/>
  <c r="B12" i="26"/>
  <c r="K12" i="26" s="1"/>
  <c r="B13" i="26"/>
  <c r="K13" i="26" s="1"/>
  <c r="G17" i="26"/>
  <c r="U25" i="16"/>
  <c r="U25" i="17"/>
  <c r="U25" i="18"/>
  <c r="U25" i="19"/>
  <c r="U25" i="20"/>
  <c r="U25" i="21"/>
  <c r="G16" i="26"/>
  <c r="I16" i="26" s="1"/>
  <c r="B11" i="32"/>
  <c r="K11" i="32" s="1"/>
  <c r="G17" i="32"/>
  <c r="U25" i="22"/>
  <c r="U25" i="23"/>
  <c r="U25" i="24"/>
  <c r="U25" i="28"/>
  <c r="U25" i="29"/>
  <c r="U25" i="30"/>
  <c r="B15" i="32"/>
  <c r="K15" i="32" s="1"/>
  <c r="G16" i="32"/>
  <c r="I16" i="32" s="1"/>
  <c r="B11" i="40"/>
  <c r="K11" i="40" s="1"/>
  <c r="B13" i="40"/>
  <c r="G17" i="40"/>
  <c r="U25" i="34"/>
  <c r="U25" i="35"/>
  <c r="U25" i="36"/>
  <c r="U25" i="37"/>
  <c r="U25" i="38"/>
  <c r="U25" i="39"/>
  <c r="G16" i="40"/>
  <c r="I16" i="40" s="1"/>
  <c r="I24" i="33"/>
  <c r="G17" i="25"/>
  <c r="I22" i="25"/>
  <c r="G17" i="27"/>
  <c r="I22" i="27" s="1"/>
  <c r="I22" i="26"/>
  <c r="I23" i="26" s="1"/>
  <c r="I22" i="32"/>
  <c r="I22" i="40"/>
  <c r="I23" i="40" s="1"/>
  <c r="I21" i="33"/>
  <c r="I25" i="33" s="1"/>
  <c r="C29" i="33"/>
  <c r="H15" i="40"/>
  <c r="H14" i="40"/>
  <c r="H13" i="40"/>
  <c r="H12" i="40"/>
  <c r="H11" i="40"/>
  <c r="G10" i="40"/>
  <c r="A3" i="40"/>
  <c r="X25" i="39"/>
  <c r="C42" i="40" s="1"/>
  <c r="W25" i="39"/>
  <c r="B42" i="40" s="1"/>
  <c r="Y24" i="39"/>
  <c r="R24" i="39"/>
  <c r="P24" i="39"/>
  <c r="Y23" i="39"/>
  <c r="P23" i="39"/>
  <c r="Y21" i="39"/>
  <c r="S21" i="39"/>
  <c r="R21" i="39"/>
  <c r="P21" i="39"/>
  <c r="Y20" i="39"/>
  <c r="P20" i="39"/>
  <c r="Y19" i="39"/>
  <c r="P19" i="39"/>
  <c r="Y13" i="39"/>
  <c r="P13" i="39"/>
  <c r="S13" i="39"/>
  <c r="Y12" i="39"/>
  <c r="S12" i="39"/>
  <c r="R12" i="39"/>
  <c r="P12" i="39"/>
  <c r="Y11" i="39"/>
  <c r="P11" i="39"/>
  <c r="Y10" i="39"/>
  <c r="R10" i="39"/>
  <c r="P10" i="39"/>
  <c r="Y9" i="39"/>
  <c r="P9" i="39"/>
  <c r="Y8" i="39"/>
  <c r="S8" i="39"/>
  <c r="R8" i="39"/>
  <c r="P8" i="39"/>
  <c r="Y7" i="39"/>
  <c r="P7" i="39"/>
  <c r="Y6" i="39"/>
  <c r="R6" i="39"/>
  <c r="P6" i="39"/>
  <c r="Y5" i="39"/>
  <c r="P5" i="39"/>
  <c r="S5" i="39"/>
  <c r="P4" i="39"/>
  <c r="X25" i="38"/>
  <c r="C41" i="40" s="1"/>
  <c r="W25" i="38"/>
  <c r="B41" i="40" s="1"/>
  <c r="D41" i="40" s="1"/>
  <c r="Y24" i="38"/>
  <c r="P24" i="38"/>
  <c r="Y23" i="38"/>
  <c r="P23" i="38"/>
  <c r="Y21" i="38"/>
  <c r="V21" i="38"/>
  <c r="R21" i="38"/>
  <c r="Q21" i="38"/>
  <c r="P21" i="38"/>
  <c r="T21" i="38"/>
  <c r="Y20" i="38"/>
  <c r="Q20" i="38"/>
  <c r="P20" i="38"/>
  <c r="T20" i="38"/>
  <c r="Y19" i="38"/>
  <c r="V19" i="38"/>
  <c r="P19" i="38"/>
  <c r="Y13" i="38"/>
  <c r="P13" i="38"/>
  <c r="Y12" i="38"/>
  <c r="V12" i="38"/>
  <c r="R12" i="38"/>
  <c r="Q12" i="38"/>
  <c r="P12" i="38"/>
  <c r="T12" i="38"/>
  <c r="Y11" i="38"/>
  <c r="Q11" i="38"/>
  <c r="P11" i="38"/>
  <c r="T11" i="38"/>
  <c r="Y10" i="38"/>
  <c r="P10" i="38"/>
  <c r="Y9" i="38"/>
  <c r="P9" i="38"/>
  <c r="Y8" i="38"/>
  <c r="V8" i="38"/>
  <c r="R8" i="38"/>
  <c r="Q8" i="38"/>
  <c r="P8" i="38"/>
  <c r="T8" i="38"/>
  <c r="Y7" i="38"/>
  <c r="Y5" i="38"/>
  <c r="Y6" i="38"/>
  <c r="Q7" i="38"/>
  <c r="P7" i="38"/>
  <c r="T7" i="38"/>
  <c r="P6" i="38"/>
  <c r="T6" i="38"/>
  <c r="P5" i="38"/>
  <c r="T5" i="38"/>
  <c r="P4" i="38"/>
  <c r="X25" i="37"/>
  <c r="C40" i="40" s="1"/>
  <c r="W25" i="37"/>
  <c r="B40" i="40" s="1"/>
  <c r="Y24" i="37"/>
  <c r="T24" i="37"/>
  <c r="R24" i="37"/>
  <c r="P24" i="37"/>
  <c r="S24" i="37"/>
  <c r="Y23" i="37"/>
  <c r="V23" i="37"/>
  <c r="R23" i="37"/>
  <c r="Q23" i="37"/>
  <c r="P23" i="37"/>
  <c r="Y21" i="37"/>
  <c r="V21" i="37"/>
  <c r="T21" i="37"/>
  <c r="R21" i="37"/>
  <c r="Q21" i="37"/>
  <c r="P21" i="37"/>
  <c r="S21" i="37"/>
  <c r="Y20" i="37"/>
  <c r="V20" i="37"/>
  <c r="T20" i="37"/>
  <c r="R20" i="37"/>
  <c r="Q20" i="37"/>
  <c r="P20" i="37"/>
  <c r="S20" i="37"/>
  <c r="Y19" i="37"/>
  <c r="T19" i="37"/>
  <c r="R19" i="37"/>
  <c r="Q19" i="37"/>
  <c r="P19" i="37"/>
  <c r="S19" i="37"/>
  <c r="Y13" i="37"/>
  <c r="V13" i="37"/>
  <c r="R13" i="37"/>
  <c r="Q13" i="37"/>
  <c r="P13" i="37"/>
  <c r="Y12" i="37"/>
  <c r="Q12" i="37"/>
  <c r="P12" i="37"/>
  <c r="S12" i="37"/>
  <c r="Y11" i="37"/>
  <c r="V11" i="37"/>
  <c r="Q11" i="37"/>
  <c r="P11" i="37"/>
  <c r="T11" i="37"/>
  <c r="Y10" i="37"/>
  <c r="V10" i="37"/>
  <c r="P10" i="37"/>
  <c r="T10" i="37"/>
  <c r="Y9" i="37"/>
  <c r="Q9" i="37"/>
  <c r="P9" i="37"/>
  <c r="T9" i="37"/>
  <c r="Y8" i="37"/>
  <c r="V8" i="37"/>
  <c r="Q8" i="37"/>
  <c r="P8" i="37"/>
  <c r="T8" i="37"/>
  <c r="Y7" i="37"/>
  <c r="V7" i="37"/>
  <c r="Q7" i="37"/>
  <c r="P7" i="37"/>
  <c r="T7" i="37"/>
  <c r="Y6" i="37"/>
  <c r="V6" i="37"/>
  <c r="P6" i="37"/>
  <c r="T6" i="37"/>
  <c r="Y5" i="37"/>
  <c r="V5" i="37"/>
  <c r="Q5" i="37"/>
  <c r="P5" i="37"/>
  <c r="T5" i="37"/>
  <c r="P4" i="37"/>
  <c r="X25" i="36"/>
  <c r="C39" i="40" s="1"/>
  <c r="W25" i="36"/>
  <c r="B39" i="40" s="1"/>
  <c r="Y24" i="36"/>
  <c r="T24" i="36"/>
  <c r="R24" i="36"/>
  <c r="P24" i="36"/>
  <c r="S24" i="36"/>
  <c r="Y23" i="36"/>
  <c r="T23" i="36"/>
  <c r="R23" i="36"/>
  <c r="P23" i="36"/>
  <c r="S23" i="36"/>
  <c r="Y21" i="36"/>
  <c r="R21" i="36"/>
  <c r="P21" i="36"/>
  <c r="S21" i="36"/>
  <c r="Y20" i="36"/>
  <c r="T20" i="36"/>
  <c r="R20" i="36"/>
  <c r="P20" i="36"/>
  <c r="S20" i="36"/>
  <c r="Y19" i="36"/>
  <c r="T19" i="36"/>
  <c r="R19" i="36"/>
  <c r="P19" i="36"/>
  <c r="S19" i="36"/>
  <c r="Y13" i="36"/>
  <c r="T13" i="36"/>
  <c r="R13" i="36"/>
  <c r="P13" i="36"/>
  <c r="S13" i="36"/>
  <c r="Y12" i="36"/>
  <c r="R12" i="36"/>
  <c r="P12" i="36"/>
  <c r="S12" i="36"/>
  <c r="Y11" i="36"/>
  <c r="T11" i="36"/>
  <c r="R11" i="36"/>
  <c r="P11" i="36"/>
  <c r="S11" i="36"/>
  <c r="Y10" i="36"/>
  <c r="T10" i="36"/>
  <c r="R10" i="36"/>
  <c r="P10" i="36"/>
  <c r="S10" i="36"/>
  <c r="Y9" i="36"/>
  <c r="T9" i="36"/>
  <c r="R9" i="36"/>
  <c r="P9" i="36"/>
  <c r="S9" i="36"/>
  <c r="Y8" i="36"/>
  <c r="Y25" i="36" s="1"/>
  <c r="R8" i="36"/>
  <c r="P8" i="36"/>
  <c r="S8" i="36"/>
  <c r="Y7" i="36"/>
  <c r="T7" i="36"/>
  <c r="R7" i="36"/>
  <c r="P7" i="36"/>
  <c r="S7" i="36"/>
  <c r="Y6" i="36"/>
  <c r="T6" i="36"/>
  <c r="R6" i="36"/>
  <c r="P6" i="36"/>
  <c r="S6" i="36"/>
  <c r="Y5" i="36"/>
  <c r="T5" i="36"/>
  <c r="R5" i="36"/>
  <c r="P5" i="36"/>
  <c r="S5" i="36"/>
  <c r="P4" i="36"/>
  <c r="Y5" i="35"/>
  <c r="Y6" i="35"/>
  <c r="Y25" i="35" s="1"/>
  <c r="Y7" i="35"/>
  <c r="Y8" i="35"/>
  <c r="Y9" i="35"/>
  <c r="Y10" i="35"/>
  <c r="Y11" i="35"/>
  <c r="Y12" i="35"/>
  <c r="Y13" i="35"/>
  <c r="Y19" i="35"/>
  <c r="Y20" i="35"/>
  <c r="Y21" i="35"/>
  <c r="Y23" i="35"/>
  <c r="Y24" i="35"/>
  <c r="X25" i="35"/>
  <c r="C38" i="40" s="1"/>
  <c r="W25" i="35"/>
  <c r="B38" i="40" s="1"/>
  <c r="P24" i="35"/>
  <c r="R24" i="35"/>
  <c r="P23" i="35"/>
  <c r="R23" i="35"/>
  <c r="P21" i="35"/>
  <c r="R21" i="35"/>
  <c r="P20" i="35"/>
  <c r="R20" i="35"/>
  <c r="P19" i="35"/>
  <c r="R19" i="35"/>
  <c r="P13" i="35"/>
  <c r="R13" i="35"/>
  <c r="P12" i="35"/>
  <c r="R12" i="35"/>
  <c r="P11" i="35"/>
  <c r="R11" i="35"/>
  <c r="P10" i="35"/>
  <c r="R10" i="35"/>
  <c r="P9" i="35"/>
  <c r="R9" i="35"/>
  <c r="P8" i="35"/>
  <c r="R8" i="35"/>
  <c r="P7" i="35"/>
  <c r="R7" i="35"/>
  <c r="P6" i="35"/>
  <c r="R6" i="35"/>
  <c r="S5" i="35"/>
  <c r="P5" i="35"/>
  <c r="R5" i="35"/>
  <c r="P4" i="35"/>
  <c r="X25" i="34"/>
  <c r="C37" i="40" s="1"/>
  <c r="W25" i="34"/>
  <c r="B37" i="40" s="1"/>
  <c r="Y24" i="34"/>
  <c r="V24" i="34"/>
  <c r="T24" i="34"/>
  <c r="R24" i="34"/>
  <c r="P24" i="34"/>
  <c r="S24" i="34"/>
  <c r="Y23" i="34"/>
  <c r="V23" i="34"/>
  <c r="T23" i="34"/>
  <c r="R23" i="34"/>
  <c r="Q23" i="34"/>
  <c r="P23" i="34"/>
  <c r="S23" i="34"/>
  <c r="Y21" i="34"/>
  <c r="V21" i="34"/>
  <c r="T21" i="34"/>
  <c r="R21" i="34"/>
  <c r="Q21" i="34"/>
  <c r="P21" i="34"/>
  <c r="S21" i="34"/>
  <c r="Y20" i="34"/>
  <c r="V20" i="34"/>
  <c r="T20" i="34"/>
  <c r="R20" i="34"/>
  <c r="Q20" i="34"/>
  <c r="P20" i="34"/>
  <c r="S20" i="34"/>
  <c r="Y19" i="34"/>
  <c r="V19" i="34"/>
  <c r="T19" i="34"/>
  <c r="R19" i="34"/>
  <c r="P19" i="34"/>
  <c r="S19" i="34"/>
  <c r="Y13" i="34"/>
  <c r="V13" i="34"/>
  <c r="T13" i="34"/>
  <c r="R13" i="34"/>
  <c r="Q13" i="34"/>
  <c r="P13" i="34"/>
  <c r="S13" i="34"/>
  <c r="Y12" i="34"/>
  <c r="V12" i="34"/>
  <c r="T12" i="34"/>
  <c r="R12" i="34"/>
  <c r="Q12" i="34"/>
  <c r="P12" i="34"/>
  <c r="S12" i="34"/>
  <c r="Y11" i="34"/>
  <c r="V11" i="34"/>
  <c r="T11" i="34"/>
  <c r="R11" i="34"/>
  <c r="Q11" i="34"/>
  <c r="P11" i="34"/>
  <c r="S11" i="34"/>
  <c r="Y10" i="34"/>
  <c r="V10" i="34"/>
  <c r="T10" i="34"/>
  <c r="R10" i="34"/>
  <c r="P10" i="34"/>
  <c r="S10" i="34"/>
  <c r="Y9" i="34"/>
  <c r="V9" i="34"/>
  <c r="T9" i="34"/>
  <c r="R9" i="34"/>
  <c r="Q9" i="34"/>
  <c r="P9" i="34"/>
  <c r="S9" i="34"/>
  <c r="Y8" i="34"/>
  <c r="V8" i="34"/>
  <c r="T8" i="34"/>
  <c r="R8" i="34"/>
  <c r="Q8" i="34"/>
  <c r="P8" i="34"/>
  <c r="S8" i="34"/>
  <c r="Y7" i="34"/>
  <c r="Y25" i="34" s="1"/>
  <c r="V7" i="34"/>
  <c r="T7" i="34"/>
  <c r="R7" i="34"/>
  <c r="Q7" i="34"/>
  <c r="P7" i="34"/>
  <c r="S7" i="34"/>
  <c r="Y6" i="34"/>
  <c r="V6" i="34"/>
  <c r="T6" i="34"/>
  <c r="R6" i="34"/>
  <c r="P6" i="34"/>
  <c r="S6" i="34"/>
  <c r="Y5" i="34"/>
  <c r="V5" i="34"/>
  <c r="T5" i="34"/>
  <c r="R5" i="34"/>
  <c r="Q5" i="34"/>
  <c r="P5" i="34"/>
  <c r="S5" i="34"/>
  <c r="P4" i="34"/>
  <c r="S8" i="35"/>
  <c r="S9" i="35"/>
  <c r="S10" i="35"/>
  <c r="S11" i="35"/>
  <c r="S19" i="35"/>
  <c r="S20" i="35"/>
  <c r="S21" i="35"/>
  <c r="S23" i="35"/>
  <c r="S24" i="35"/>
  <c r="S5" i="38"/>
  <c r="S13" i="38"/>
  <c r="S6" i="35"/>
  <c r="S7" i="35"/>
  <c r="S12" i="35"/>
  <c r="S13" i="35"/>
  <c r="T5" i="35"/>
  <c r="T6" i="35"/>
  <c r="T7" i="35"/>
  <c r="T8" i="35"/>
  <c r="T9" i="35"/>
  <c r="T10" i="35"/>
  <c r="T11" i="35"/>
  <c r="T12" i="35"/>
  <c r="T13" i="35"/>
  <c r="T19" i="35"/>
  <c r="T20" i="35"/>
  <c r="T21" i="35"/>
  <c r="T23" i="35"/>
  <c r="T24" i="35"/>
  <c r="Q5" i="36"/>
  <c r="V5" i="36"/>
  <c r="Q6" i="36"/>
  <c r="V6" i="36"/>
  <c r="Q7" i="36"/>
  <c r="V7" i="36"/>
  <c r="Q8" i="36"/>
  <c r="V8" i="36"/>
  <c r="Q9" i="36"/>
  <c r="V9" i="36"/>
  <c r="Q10" i="36"/>
  <c r="V10" i="36"/>
  <c r="Q11" i="36"/>
  <c r="V11" i="36"/>
  <c r="Q12" i="36"/>
  <c r="V12" i="36"/>
  <c r="Q13" i="36"/>
  <c r="V13" i="36"/>
  <c r="Q19" i="36"/>
  <c r="V19" i="36"/>
  <c r="Q20" i="36"/>
  <c r="V20" i="36"/>
  <c r="Q21" i="36"/>
  <c r="V21" i="36"/>
  <c r="Q23" i="36"/>
  <c r="V23" i="36"/>
  <c r="Q24" i="36"/>
  <c r="V24" i="36"/>
  <c r="R5" i="37"/>
  <c r="R6" i="37"/>
  <c r="R7" i="37"/>
  <c r="R8" i="37"/>
  <c r="R9" i="37"/>
  <c r="R10" i="37"/>
  <c r="R11" i="37"/>
  <c r="R12" i="37"/>
  <c r="V5" i="38"/>
  <c r="Q6" i="38"/>
  <c r="R7" i="38"/>
  <c r="S8" i="38"/>
  <c r="V9" i="38"/>
  <c r="Q10" i="38"/>
  <c r="R11" i="38"/>
  <c r="S12" i="38"/>
  <c r="V13" i="38"/>
  <c r="Q19" i="38"/>
  <c r="R20" i="38"/>
  <c r="S21" i="38"/>
  <c r="V23" i="38"/>
  <c r="Q24" i="38"/>
  <c r="R5" i="39"/>
  <c r="Q6" i="39"/>
  <c r="R7" i="39"/>
  <c r="V8" i="39"/>
  <c r="Q8" i="39"/>
  <c r="T8" i="39"/>
  <c r="R9" i="39"/>
  <c r="Q10" i="39"/>
  <c r="R11" i="39"/>
  <c r="V12" i="39"/>
  <c r="Q12" i="39"/>
  <c r="T12" i="39"/>
  <c r="R13" i="39"/>
  <c r="Q19" i="39"/>
  <c r="R20" i="39"/>
  <c r="V21" i="39"/>
  <c r="Q21" i="39"/>
  <c r="T21" i="39"/>
  <c r="R23" i="39"/>
  <c r="Q24" i="39"/>
  <c r="Q5" i="35"/>
  <c r="V5" i="35"/>
  <c r="Q6" i="35"/>
  <c r="V6" i="35"/>
  <c r="Q7" i="35"/>
  <c r="V7" i="35"/>
  <c r="Q8" i="35"/>
  <c r="V8" i="35"/>
  <c r="Q9" i="35"/>
  <c r="V9" i="35"/>
  <c r="Q10" i="35"/>
  <c r="V10" i="35"/>
  <c r="Q11" i="35"/>
  <c r="V11" i="35"/>
  <c r="Q12" i="35"/>
  <c r="V12" i="35"/>
  <c r="Q13" i="35"/>
  <c r="V13" i="35"/>
  <c r="Q19" i="35"/>
  <c r="V19" i="35"/>
  <c r="Q20" i="35"/>
  <c r="V20" i="35"/>
  <c r="Q21" i="35"/>
  <c r="V21" i="35"/>
  <c r="Q23" i="35"/>
  <c r="V23" i="35"/>
  <c r="Q24" i="35"/>
  <c r="V24" i="35"/>
  <c r="S5" i="37"/>
  <c r="S6" i="37"/>
  <c r="S7" i="37"/>
  <c r="S8" i="37"/>
  <c r="S9" i="37"/>
  <c r="S10" i="37"/>
  <c r="S11" i="37"/>
  <c r="T12" i="37"/>
  <c r="Q5" i="38"/>
  <c r="S7" i="38"/>
  <c r="Q9" i="38"/>
  <c r="S11" i="38"/>
  <c r="S20" i="38"/>
  <c r="Q23" i="38"/>
  <c r="J17" i="40"/>
  <c r="V12" i="37"/>
  <c r="R5" i="38"/>
  <c r="S6" i="38"/>
  <c r="V7" i="38"/>
  <c r="S10" i="38"/>
  <c r="V11" i="38"/>
  <c r="S19" i="38"/>
  <c r="V20" i="38"/>
  <c r="R23" i="38"/>
  <c r="S24" i="38"/>
  <c r="V5" i="39"/>
  <c r="Q5" i="39"/>
  <c r="T5" i="39"/>
  <c r="V7" i="39"/>
  <c r="Q7" i="39"/>
  <c r="T7" i="39"/>
  <c r="V9" i="39"/>
  <c r="Q9" i="39"/>
  <c r="T9" i="39"/>
  <c r="V11" i="39"/>
  <c r="Q11" i="39"/>
  <c r="T11" i="39"/>
  <c r="V13" i="39"/>
  <c r="Q13" i="39"/>
  <c r="T13" i="39"/>
  <c r="V20" i="39"/>
  <c r="Q20" i="39"/>
  <c r="T20" i="39"/>
  <c r="V23" i="39"/>
  <c r="Q23" i="39"/>
  <c r="T23" i="39"/>
  <c r="I26" i="40"/>
  <c r="X25" i="5"/>
  <c r="C38" i="25" s="1"/>
  <c r="W25" i="5"/>
  <c r="B38" i="25" s="1"/>
  <c r="X25" i="6"/>
  <c r="C39" i="25" s="1"/>
  <c r="W25" i="6"/>
  <c r="B39" i="25" s="1"/>
  <c r="X25" i="7"/>
  <c r="C40" i="25" s="1"/>
  <c r="W25" i="7"/>
  <c r="B40" i="25" s="1"/>
  <c r="X25" i="8"/>
  <c r="C41" i="25" s="1"/>
  <c r="W25" i="8"/>
  <c r="B41" i="25" s="1"/>
  <c r="D41" i="25" s="1"/>
  <c r="X25" i="9"/>
  <c r="C42" i="25" s="1"/>
  <c r="W25" i="9"/>
  <c r="B42" i="25" s="1"/>
  <c r="X25" i="10"/>
  <c r="C37" i="27" s="1"/>
  <c r="W25" i="10"/>
  <c r="B37" i="27" s="1"/>
  <c r="D37" i="27" s="1"/>
  <c r="Y5" i="11"/>
  <c r="Y6" i="11"/>
  <c r="Y7" i="11"/>
  <c r="Y8" i="11"/>
  <c r="Y9" i="11"/>
  <c r="Y10" i="11"/>
  <c r="Y11" i="11"/>
  <c r="Y12" i="11"/>
  <c r="Y13" i="11"/>
  <c r="Y19" i="11"/>
  <c r="Y20" i="11"/>
  <c r="Y21" i="11"/>
  <c r="Y23" i="11"/>
  <c r="Y24" i="11"/>
  <c r="X25" i="11"/>
  <c r="C38" i="27" s="1"/>
  <c r="W25" i="11"/>
  <c r="B38" i="27" s="1"/>
  <c r="Y5" i="12"/>
  <c r="Y6" i="12"/>
  <c r="Y7" i="12"/>
  <c r="Y8" i="12"/>
  <c r="Y9" i="12"/>
  <c r="Y10" i="12"/>
  <c r="Y11" i="12"/>
  <c r="Y12" i="12"/>
  <c r="Y13" i="12"/>
  <c r="Y19" i="12"/>
  <c r="Y20" i="12"/>
  <c r="Y21" i="12"/>
  <c r="Y23" i="12"/>
  <c r="Y24" i="12"/>
  <c r="X25" i="12"/>
  <c r="C39" i="27" s="1"/>
  <c r="W25" i="12"/>
  <c r="B39" i="27" s="1"/>
  <c r="Y5" i="13"/>
  <c r="Y6" i="13"/>
  <c r="Y7" i="13"/>
  <c r="Y8" i="13"/>
  <c r="Y25" i="13" s="1"/>
  <c r="Y9" i="13"/>
  <c r="Y10" i="13"/>
  <c r="Y11" i="13"/>
  <c r="Y12" i="13"/>
  <c r="Y13" i="13"/>
  <c r="Y19" i="13"/>
  <c r="Y20" i="13"/>
  <c r="Y21" i="13"/>
  <c r="Y23" i="13"/>
  <c r="Y24" i="13"/>
  <c r="X25" i="13"/>
  <c r="C40" i="27" s="1"/>
  <c r="W25" i="13"/>
  <c r="B40" i="27" s="1"/>
  <c r="Y5" i="14"/>
  <c r="Y6" i="14"/>
  <c r="Y7" i="14"/>
  <c r="Y8" i="14"/>
  <c r="Y9" i="14"/>
  <c r="Y10" i="14"/>
  <c r="Y11" i="14"/>
  <c r="Y12" i="14"/>
  <c r="Y13" i="14"/>
  <c r="Y19" i="14"/>
  <c r="Y20" i="14"/>
  <c r="Y21" i="14"/>
  <c r="Y23" i="14"/>
  <c r="Y24" i="14"/>
  <c r="X25" i="14"/>
  <c r="C41" i="27" s="1"/>
  <c r="W25" i="14"/>
  <c r="B41" i="27" s="1"/>
  <c r="Y5" i="15"/>
  <c r="Y6" i="15"/>
  <c r="Y7" i="15"/>
  <c r="Y8" i="15"/>
  <c r="Y9" i="15"/>
  <c r="Y10" i="15"/>
  <c r="Y11" i="15"/>
  <c r="Y12" i="15"/>
  <c r="Y13" i="15"/>
  <c r="Y19" i="15"/>
  <c r="Y20" i="15"/>
  <c r="Y21" i="15"/>
  <c r="Y23" i="15"/>
  <c r="Y24" i="15"/>
  <c r="Y25" i="15"/>
  <c r="X25" i="15"/>
  <c r="C42" i="27" s="1"/>
  <c r="W25" i="15"/>
  <c r="B42" i="27" s="1"/>
  <c r="Y5" i="16"/>
  <c r="Y6" i="16"/>
  <c r="Y7" i="16"/>
  <c r="Y8" i="16"/>
  <c r="Y9" i="16"/>
  <c r="Y10" i="16"/>
  <c r="Y11" i="16"/>
  <c r="Y12" i="16"/>
  <c r="Y13" i="16"/>
  <c r="Y19" i="16"/>
  <c r="Y20" i="16"/>
  <c r="Y21" i="16"/>
  <c r="Y23" i="16"/>
  <c r="Y24" i="16"/>
  <c r="X25" i="16"/>
  <c r="C37" i="26" s="1"/>
  <c r="W25" i="16"/>
  <c r="B37" i="26" s="1"/>
  <c r="Y5" i="17"/>
  <c r="Y6" i="17"/>
  <c r="Y7" i="17"/>
  <c r="Y8" i="17"/>
  <c r="Y9" i="17"/>
  <c r="Y10" i="17"/>
  <c r="Y11" i="17"/>
  <c r="Y12" i="17"/>
  <c r="Y13" i="17"/>
  <c r="Y19" i="17"/>
  <c r="Y20" i="17"/>
  <c r="Y21" i="17"/>
  <c r="Y23" i="17"/>
  <c r="Y24" i="17"/>
  <c r="X25" i="17"/>
  <c r="C38" i="26" s="1"/>
  <c r="W25" i="17"/>
  <c r="B38" i="26" s="1"/>
  <c r="Y6" i="18"/>
  <c r="Y7" i="18"/>
  <c r="Y8" i="18"/>
  <c r="Y9" i="18"/>
  <c r="Y10" i="18"/>
  <c r="Y11" i="18"/>
  <c r="Y12" i="18"/>
  <c r="Y13" i="18"/>
  <c r="Y19" i="18"/>
  <c r="Y20" i="18"/>
  <c r="Y21" i="18"/>
  <c r="Y23" i="18"/>
  <c r="Y24" i="18"/>
  <c r="X25" i="18"/>
  <c r="C39" i="26" s="1"/>
  <c r="W25" i="18"/>
  <c r="B39" i="26" s="1"/>
  <c r="Y5" i="19"/>
  <c r="Y6" i="19"/>
  <c r="Y7" i="19"/>
  <c r="Y8" i="19"/>
  <c r="Y9" i="19"/>
  <c r="Y10" i="19"/>
  <c r="Y11" i="19"/>
  <c r="Y12" i="19"/>
  <c r="Y13" i="19"/>
  <c r="Y19" i="19"/>
  <c r="Y20" i="19"/>
  <c r="Y21" i="19"/>
  <c r="Y23" i="19"/>
  <c r="Y24" i="19"/>
  <c r="X25" i="19"/>
  <c r="C40" i="26" s="1"/>
  <c r="W25" i="19"/>
  <c r="B40" i="26" s="1"/>
  <c r="Y5" i="20"/>
  <c r="Y6" i="20"/>
  <c r="Y7" i="20"/>
  <c r="Y8" i="20"/>
  <c r="Y9" i="20"/>
  <c r="Y10" i="20"/>
  <c r="Y11" i="20"/>
  <c r="Y12" i="20"/>
  <c r="Y13" i="20"/>
  <c r="Y19" i="20"/>
  <c r="Y20" i="20"/>
  <c r="Y21" i="20"/>
  <c r="Y23" i="20"/>
  <c r="Y24" i="20"/>
  <c r="Y25" i="20"/>
  <c r="X25" i="20"/>
  <c r="C41" i="26" s="1"/>
  <c r="W25" i="20"/>
  <c r="B41" i="26" s="1"/>
  <c r="Y5" i="21"/>
  <c r="Y6" i="21"/>
  <c r="Y7" i="21"/>
  <c r="Y8" i="21"/>
  <c r="Y9" i="21"/>
  <c r="Y10" i="21"/>
  <c r="Y11" i="21"/>
  <c r="Y12" i="21"/>
  <c r="Y13" i="21"/>
  <c r="Y19" i="21"/>
  <c r="Y20" i="21"/>
  <c r="Y21" i="21"/>
  <c r="Y23" i="21"/>
  <c r="Y24" i="21"/>
  <c r="X25" i="21"/>
  <c r="C42" i="26" s="1"/>
  <c r="W25" i="21"/>
  <c r="B42" i="26" s="1"/>
  <c r="Y5" i="22"/>
  <c r="Y6" i="22"/>
  <c r="Y7" i="22"/>
  <c r="Y8" i="22"/>
  <c r="Y9" i="22"/>
  <c r="Y10" i="22"/>
  <c r="Y11" i="22"/>
  <c r="Y12" i="22"/>
  <c r="Y13" i="22"/>
  <c r="Y19" i="22"/>
  <c r="Y20" i="22"/>
  <c r="Y21" i="22"/>
  <c r="Y23" i="22"/>
  <c r="Y24" i="22"/>
  <c r="X25" i="22"/>
  <c r="C37" i="32" s="1"/>
  <c r="W25" i="22"/>
  <c r="B37" i="32" s="1"/>
  <c r="Y5" i="23"/>
  <c r="Y6" i="23"/>
  <c r="Y7" i="23"/>
  <c r="Y8" i="23"/>
  <c r="Y9" i="23"/>
  <c r="Y10" i="23"/>
  <c r="Y11" i="23"/>
  <c r="Y12" i="23"/>
  <c r="Y13" i="23"/>
  <c r="Y19" i="23"/>
  <c r="Y20" i="23"/>
  <c r="Y21" i="23"/>
  <c r="Y23" i="23"/>
  <c r="Y24" i="23"/>
  <c r="X25" i="23"/>
  <c r="C38" i="32" s="1"/>
  <c r="W25" i="23"/>
  <c r="B38" i="32" s="1"/>
  <c r="Y5" i="24"/>
  <c r="Y6" i="24"/>
  <c r="Y7" i="24"/>
  <c r="Y8" i="24"/>
  <c r="Y9" i="24"/>
  <c r="Y10" i="24"/>
  <c r="Y11" i="24"/>
  <c r="Y12" i="24"/>
  <c r="Y13" i="24"/>
  <c r="Y19" i="24"/>
  <c r="Y20" i="24"/>
  <c r="Y21" i="24"/>
  <c r="Y23" i="24"/>
  <c r="Y24" i="24"/>
  <c r="X25" i="24"/>
  <c r="C39" i="32" s="1"/>
  <c r="W25" i="24"/>
  <c r="B39" i="32" s="1"/>
  <c r="Y5" i="28"/>
  <c r="Y6" i="28"/>
  <c r="Y7" i="28"/>
  <c r="Y8" i="28"/>
  <c r="Y9" i="28"/>
  <c r="Y10" i="28"/>
  <c r="Y11" i="28"/>
  <c r="Y12" i="28"/>
  <c r="Y13" i="28"/>
  <c r="Y19" i="28"/>
  <c r="Y20" i="28"/>
  <c r="Y21" i="28"/>
  <c r="Y23" i="28"/>
  <c r="Y24" i="28"/>
  <c r="X25" i="28"/>
  <c r="C40" i="32" s="1"/>
  <c r="W25" i="28"/>
  <c r="B40" i="32" s="1"/>
  <c r="Y5" i="29"/>
  <c r="Y6" i="29"/>
  <c r="Y25" i="29" s="1"/>
  <c r="Y7" i="29"/>
  <c r="Y8" i="29"/>
  <c r="Y9" i="29"/>
  <c r="Y10" i="29"/>
  <c r="Y11" i="29"/>
  <c r="Y12" i="29"/>
  <c r="Y13" i="29"/>
  <c r="Y19" i="29"/>
  <c r="Y20" i="29"/>
  <c r="Y21" i="29"/>
  <c r="Y23" i="29"/>
  <c r="Y24" i="29"/>
  <c r="X25" i="29"/>
  <c r="C41" i="32" s="1"/>
  <c r="W25" i="29"/>
  <c r="B41" i="32" s="1"/>
  <c r="Y5" i="30"/>
  <c r="Y6" i="30"/>
  <c r="Y7" i="30"/>
  <c r="Y8" i="30"/>
  <c r="Y9" i="30"/>
  <c r="Y10" i="30"/>
  <c r="Y11" i="30"/>
  <c r="Y12" i="30"/>
  <c r="Y13" i="30"/>
  <c r="Y19" i="30"/>
  <c r="Y20" i="30"/>
  <c r="Y21" i="30"/>
  <c r="Y23" i="30"/>
  <c r="Y24" i="30"/>
  <c r="X25" i="30"/>
  <c r="C42" i="32" s="1"/>
  <c r="W25" i="30"/>
  <c r="B42" i="32" s="1"/>
  <c r="Y5" i="4"/>
  <c r="Y6" i="4"/>
  <c r="Y25" i="4" s="1"/>
  <c r="Y7" i="4"/>
  <c r="Y8" i="4"/>
  <c r="Y9" i="4"/>
  <c r="Y10" i="4"/>
  <c r="Y11" i="4"/>
  <c r="Y12" i="4"/>
  <c r="Y13" i="4"/>
  <c r="Y19" i="4"/>
  <c r="Y20" i="4"/>
  <c r="Y21" i="4"/>
  <c r="Y23" i="4"/>
  <c r="Y24" i="4"/>
  <c r="X25" i="4"/>
  <c r="C37" i="25" s="1"/>
  <c r="W25" i="4"/>
  <c r="B37" i="25" s="1"/>
  <c r="Y6" i="5"/>
  <c r="Y7" i="5"/>
  <c r="Y8" i="5"/>
  <c r="Y9" i="5"/>
  <c r="Y10" i="5"/>
  <c r="Y11" i="5"/>
  <c r="Y12" i="5"/>
  <c r="Y13" i="5"/>
  <c r="Y19" i="5"/>
  <c r="Y20" i="5"/>
  <c r="Y21" i="5"/>
  <c r="Y23" i="5"/>
  <c r="Y24" i="5"/>
  <c r="Y6" i="6"/>
  <c r="Y7" i="6"/>
  <c r="Y8" i="6"/>
  <c r="Y9" i="6"/>
  <c r="Y10" i="6"/>
  <c r="Y11" i="6"/>
  <c r="Y12" i="6"/>
  <c r="Y13" i="6"/>
  <c r="Y19" i="6"/>
  <c r="Y20" i="6"/>
  <c r="Y21" i="6"/>
  <c r="Y23" i="6"/>
  <c r="Y24" i="6"/>
  <c r="Y6" i="7"/>
  <c r="Y7" i="7"/>
  <c r="Y8" i="7"/>
  <c r="Y9" i="7"/>
  <c r="Y10" i="7"/>
  <c r="Y11" i="7"/>
  <c r="Y12" i="7"/>
  <c r="Y13" i="7"/>
  <c r="Y19" i="7"/>
  <c r="Y20" i="7"/>
  <c r="Y21" i="7"/>
  <c r="Y23" i="7"/>
  <c r="Y24" i="7"/>
  <c r="Y6" i="8"/>
  <c r="Y7" i="8"/>
  <c r="Y8" i="8"/>
  <c r="Y9" i="8"/>
  <c r="Y10" i="8"/>
  <c r="Y11" i="8"/>
  <c r="Y12" i="8"/>
  <c r="Y13" i="8"/>
  <c r="Y19" i="8"/>
  <c r="Y20" i="8"/>
  <c r="Y21" i="8"/>
  <c r="Y23" i="8"/>
  <c r="Y24" i="8"/>
  <c r="Y6" i="9"/>
  <c r="Y7" i="9"/>
  <c r="Y8" i="9"/>
  <c r="Y9" i="9"/>
  <c r="Y10" i="9"/>
  <c r="Y11" i="9"/>
  <c r="Y12" i="9"/>
  <c r="Y13" i="9"/>
  <c r="Y19" i="9"/>
  <c r="Y20" i="9"/>
  <c r="Y21" i="9"/>
  <c r="Y23" i="9"/>
  <c r="Y24" i="9"/>
  <c r="Y6" i="10"/>
  <c r="Y7" i="10"/>
  <c r="Y8" i="10"/>
  <c r="Y9" i="10"/>
  <c r="Y10" i="10"/>
  <c r="Y11" i="10"/>
  <c r="Y12" i="10"/>
  <c r="Y13" i="10"/>
  <c r="Y19" i="10"/>
  <c r="Y20" i="10"/>
  <c r="Y21" i="10"/>
  <c r="Y23" i="10"/>
  <c r="Y24" i="10"/>
  <c r="Y5" i="5"/>
  <c r="Y5" i="6"/>
  <c r="Y5" i="7"/>
  <c r="Y5" i="8"/>
  <c r="Y5" i="9"/>
  <c r="Y5" i="10"/>
  <c r="B29" i="32"/>
  <c r="D29" i="32" s="1"/>
  <c r="J25" i="5"/>
  <c r="J25" i="6"/>
  <c r="J25" i="7"/>
  <c r="J25" i="8"/>
  <c r="B29" i="25" s="1"/>
  <c r="D29" i="25" s="1"/>
  <c r="J25" i="9"/>
  <c r="J25" i="10"/>
  <c r="D24" i="33"/>
  <c r="K24" i="33" s="1"/>
  <c r="D21" i="33"/>
  <c r="I23" i="32"/>
  <c r="I25" i="25"/>
  <c r="D25" i="25"/>
  <c r="K25" i="25"/>
  <c r="I26" i="32"/>
  <c r="I26" i="25"/>
  <c r="I23" i="25"/>
  <c r="C25" i="6"/>
  <c r="C25" i="7"/>
  <c r="C25" i="8"/>
  <c r="C25" i="9"/>
  <c r="C25" i="10"/>
  <c r="C25" i="5"/>
  <c r="G14" i="33"/>
  <c r="H14" i="33" s="1"/>
  <c r="G13" i="33"/>
  <c r="H13" i="33" s="1"/>
  <c r="G12" i="33"/>
  <c r="G11" i="33"/>
  <c r="G17" i="33" s="1"/>
  <c r="J17" i="33" s="1"/>
  <c r="G9" i="33"/>
  <c r="G8" i="33"/>
  <c r="G10" i="32"/>
  <c r="G10" i="26"/>
  <c r="G10" i="27"/>
  <c r="G16" i="27"/>
  <c r="G10" i="25"/>
  <c r="G16" i="25"/>
  <c r="G10" i="33"/>
  <c r="A3" i="32"/>
  <c r="A3" i="26"/>
  <c r="A3" i="27"/>
  <c r="A3" i="25"/>
  <c r="I16" i="27"/>
  <c r="H15" i="27"/>
  <c r="H14" i="27"/>
  <c r="H13" i="27"/>
  <c r="H12" i="27"/>
  <c r="H11" i="27"/>
  <c r="J17" i="26"/>
  <c r="H15" i="26"/>
  <c r="H14" i="26"/>
  <c r="H13" i="26"/>
  <c r="H12" i="26"/>
  <c r="H11" i="26"/>
  <c r="J17" i="32"/>
  <c r="H15" i="32"/>
  <c r="H14" i="32"/>
  <c r="H13" i="32"/>
  <c r="H12" i="32"/>
  <c r="H11" i="32"/>
  <c r="H15" i="33"/>
  <c r="H12" i="33"/>
  <c r="J17" i="25"/>
  <c r="I16" i="25"/>
  <c r="H15" i="25"/>
  <c r="H14" i="25"/>
  <c r="H13" i="25"/>
  <c r="H12" i="25"/>
  <c r="H11" i="25"/>
  <c r="P24" i="30"/>
  <c r="T24" i="30"/>
  <c r="T23" i="30"/>
  <c r="R23" i="30"/>
  <c r="P23" i="30"/>
  <c r="S23" i="30"/>
  <c r="V21" i="30"/>
  <c r="Q21" i="30"/>
  <c r="P21" i="30"/>
  <c r="R21" i="30"/>
  <c r="V20" i="30"/>
  <c r="T20" i="30"/>
  <c r="R20" i="30"/>
  <c r="Q20" i="30"/>
  <c r="P20" i="30"/>
  <c r="S20" i="30"/>
  <c r="P19" i="30"/>
  <c r="T19" i="30"/>
  <c r="T13" i="30"/>
  <c r="R13" i="30"/>
  <c r="P13" i="30"/>
  <c r="S13" i="30"/>
  <c r="V12" i="30"/>
  <c r="Q12" i="30"/>
  <c r="P12" i="30"/>
  <c r="R12" i="30"/>
  <c r="V11" i="30"/>
  <c r="T11" i="30"/>
  <c r="R11" i="30"/>
  <c r="Q11" i="30"/>
  <c r="P11" i="30"/>
  <c r="S11" i="30"/>
  <c r="P10" i="30"/>
  <c r="T10" i="30"/>
  <c r="T9" i="30"/>
  <c r="R9" i="30"/>
  <c r="P9" i="30"/>
  <c r="S9" i="30"/>
  <c r="V8" i="30"/>
  <c r="Q8" i="30"/>
  <c r="P8" i="30"/>
  <c r="R8" i="30"/>
  <c r="V7" i="30"/>
  <c r="T7" i="30"/>
  <c r="R7" i="30"/>
  <c r="Q7" i="30"/>
  <c r="P7" i="30"/>
  <c r="S7" i="30"/>
  <c r="P6" i="30"/>
  <c r="T6" i="30"/>
  <c r="P5" i="30"/>
  <c r="S5" i="30"/>
  <c r="P4" i="30"/>
  <c r="T24" i="29"/>
  <c r="P24" i="29"/>
  <c r="V24" i="29"/>
  <c r="P23" i="29"/>
  <c r="T23" i="29"/>
  <c r="R21" i="29"/>
  <c r="P21" i="29"/>
  <c r="S21" i="29"/>
  <c r="V20" i="29"/>
  <c r="Q20" i="29"/>
  <c r="P20" i="29"/>
  <c r="R20" i="29"/>
  <c r="T19" i="29"/>
  <c r="P19" i="29"/>
  <c r="V19" i="29"/>
  <c r="P13" i="29"/>
  <c r="T13" i="29"/>
  <c r="R12" i="29"/>
  <c r="Q12" i="29"/>
  <c r="P12" i="29"/>
  <c r="S12" i="29"/>
  <c r="V11" i="29"/>
  <c r="T11" i="29"/>
  <c r="Q11" i="29"/>
  <c r="P11" i="29"/>
  <c r="R11" i="29"/>
  <c r="T10" i="29"/>
  <c r="P10" i="29"/>
  <c r="V10" i="29"/>
  <c r="P9" i="29"/>
  <c r="T9" i="29"/>
  <c r="V8" i="29"/>
  <c r="R8" i="29"/>
  <c r="Q8" i="29"/>
  <c r="P8" i="29"/>
  <c r="S8" i="29"/>
  <c r="V7" i="29"/>
  <c r="T7" i="29"/>
  <c r="Q7" i="29"/>
  <c r="P7" i="29"/>
  <c r="R7" i="29"/>
  <c r="T6" i="29"/>
  <c r="P6" i="29"/>
  <c r="V6" i="29"/>
  <c r="P5" i="29"/>
  <c r="T5" i="29"/>
  <c r="P4" i="29"/>
  <c r="P24" i="28"/>
  <c r="T24" i="28"/>
  <c r="V23" i="28"/>
  <c r="R23" i="28"/>
  <c r="Q23" i="28"/>
  <c r="P23" i="28"/>
  <c r="S23" i="28"/>
  <c r="V21" i="28"/>
  <c r="T21" i="28"/>
  <c r="Q21" i="28"/>
  <c r="P21" i="28"/>
  <c r="R21" i="28"/>
  <c r="T20" i="28"/>
  <c r="P20" i="28"/>
  <c r="V20" i="28"/>
  <c r="P19" i="28"/>
  <c r="T19" i="28"/>
  <c r="V13" i="28"/>
  <c r="R13" i="28"/>
  <c r="Q13" i="28"/>
  <c r="P13" i="28"/>
  <c r="S13" i="28"/>
  <c r="V12" i="28"/>
  <c r="T12" i="28"/>
  <c r="Q12" i="28"/>
  <c r="P12" i="28"/>
  <c r="R12" i="28"/>
  <c r="T11" i="28"/>
  <c r="P11" i="28"/>
  <c r="V11" i="28"/>
  <c r="P10" i="28"/>
  <c r="T10" i="28"/>
  <c r="V9" i="28"/>
  <c r="R9" i="28"/>
  <c r="Q9" i="28"/>
  <c r="P9" i="28"/>
  <c r="S9" i="28"/>
  <c r="V8" i="28"/>
  <c r="T8" i="28"/>
  <c r="Q8" i="28"/>
  <c r="P8" i="28"/>
  <c r="R8" i="28"/>
  <c r="T7" i="28"/>
  <c r="P7" i="28"/>
  <c r="V7" i="28"/>
  <c r="P6" i="28"/>
  <c r="T6" i="28"/>
  <c r="P5" i="28"/>
  <c r="S5" i="28"/>
  <c r="P4" i="28"/>
  <c r="D25" i="9"/>
  <c r="D25" i="10"/>
  <c r="D25" i="8"/>
  <c r="H25" i="6"/>
  <c r="G25" i="6"/>
  <c r="F25" i="6"/>
  <c r="E25" i="6"/>
  <c r="D25" i="6"/>
  <c r="H25" i="7"/>
  <c r="G25" i="7"/>
  <c r="F25" i="7"/>
  <c r="E25" i="7"/>
  <c r="D25" i="7"/>
  <c r="H25" i="8"/>
  <c r="G25" i="8"/>
  <c r="F25" i="8"/>
  <c r="E25" i="8"/>
  <c r="H25" i="9"/>
  <c r="G25" i="9"/>
  <c r="F25" i="9"/>
  <c r="E25" i="9"/>
  <c r="H25" i="10"/>
  <c r="G25" i="10"/>
  <c r="F25" i="10"/>
  <c r="E25" i="10"/>
  <c r="H25" i="5"/>
  <c r="G25" i="5"/>
  <c r="F25" i="5"/>
  <c r="E25" i="5"/>
  <c r="D25" i="5"/>
  <c r="U25" i="4"/>
  <c r="V24" i="4"/>
  <c r="T24" i="4"/>
  <c r="S24" i="4"/>
  <c r="R24" i="4"/>
  <c r="Q24" i="4"/>
  <c r="P24" i="4"/>
  <c r="V23" i="4"/>
  <c r="T23" i="4"/>
  <c r="S23" i="4"/>
  <c r="R23" i="4"/>
  <c r="Q23" i="4"/>
  <c r="P23" i="4"/>
  <c r="V21" i="4"/>
  <c r="T21" i="4"/>
  <c r="S21" i="4"/>
  <c r="R21" i="4"/>
  <c r="Q21" i="4"/>
  <c r="P21" i="4"/>
  <c r="T20" i="4"/>
  <c r="P20" i="4"/>
  <c r="V19" i="4"/>
  <c r="T19" i="4"/>
  <c r="S19" i="4"/>
  <c r="R19" i="4"/>
  <c r="Q19" i="4"/>
  <c r="P19" i="4"/>
  <c r="V13" i="4"/>
  <c r="T13" i="4"/>
  <c r="S13" i="4"/>
  <c r="R13" i="4"/>
  <c r="Q13" i="4"/>
  <c r="P13" i="4"/>
  <c r="V12" i="4"/>
  <c r="T12" i="4"/>
  <c r="S12" i="4"/>
  <c r="R12" i="4"/>
  <c r="Q12" i="4"/>
  <c r="P12" i="4"/>
  <c r="T11" i="4"/>
  <c r="P11" i="4"/>
  <c r="V10" i="4"/>
  <c r="T10" i="4"/>
  <c r="S10" i="4"/>
  <c r="R10" i="4"/>
  <c r="Q10" i="4"/>
  <c r="P10" i="4"/>
  <c r="V9" i="4"/>
  <c r="T9" i="4"/>
  <c r="S9" i="4"/>
  <c r="R9" i="4"/>
  <c r="Q9" i="4"/>
  <c r="P9" i="4"/>
  <c r="V8" i="4"/>
  <c r="T8" i="4"/>
  <c r="S8" i="4"/>
  <c r="R8" i="4"/>
  <c r="Q8" i="4"/>
  <c r="P8" i="4"/>
  <c r="T7" i="4"/>
  <c r="P7" i="4"/>
  <c r="V6" i="4"/>
  <c r="T6" i="4"/>
  <c r="S6" i="4"/>
  <c r="R6" i="4"/>
  <c r="Q6" i="4"/>
  <c r="P6" i="4"/>
  <c r="P5" i="4"/>
  <c r="P4" i="4"/>
  <c r="U25" i="5"/>
  <c r="V24" i="5"/>
  <c r="T24" i="5"/>
  <c r="S24" i="5"/>
  <c r="R24" i="5"/>
  <c r="Q24" i="5"/>
  <c r="P24" i="5"/>
  <c r="V23" i="5"/>
  <c r="T23" i="5"/>
  <c r="S23" i="5"/>
  <c r="R23" i="5"/>
  <c r="Q23" i="5"/>
  <c r="P23" i="5"/>
  <c r="V21" i="5"/>
  <c r="T21" i="5"/>
  <c r="S21" i="5"/>
  <c r="R21" i="5"/>
  <c r="Q21" i="5"/>
  <c r="P21" i="5"/>
  <c r="V20" i="5"/>
  <c r="T20" i="5"/>
  <c r="S20" i="5"/>
  <c r="R20" i="5"/>
  <c r="Q20" i="5"/>
  <c r="P20" i="5"/>
  <c r="V19" i="5"/>
  <c r="T19" i="5"/>
  <c r="S19" i="5"/>
  <c r="R19" i="5"/>
  <c r="Q19" i="5"/>
  <c r="P19" i="5"/>
  <c r="V13" i="5"/>
  <c r="R13" i="5"/>
  <c r="Q13" i="5"/>
  <c r="P13" i="5"/>
  <c r="V12" i="5"/>
  <c r="T12" i="5"/>
  <c r="S12" i="5"/>
  <c r="R12" i="5"/>
  <c r="Q12" i="5"/>
  <c r="P12" i="5"/>
  <c r="V11" i="5"/>
  <c r="R11" i="5"/>
  <c r="Q11" i="5"/>
  <c r="P11" i="5"/>
  <c r="P10" i="5"/>
  <c r="P9" i="5"/>
  <c r="P8" i="5"/>
  <c r="P7" i="5"/>
  <c r="P6" i="5"/>
  <c r="P5" i="5"/>
  <c r="P4" i="5"/>
  <c r="U25" i="6"/>
  <c r="V24" i="6"/>
  <c r="T24" i="6"/>
  <c r="S24" i="6"/>
  <c r="R24" i="6"/>
  <c r="Q24" i="6"/>
  <c r="P24" i="6"/>
  <c r="V23" i="6"/>
  <c r="T23" i="6"/>
  <c r="S23" i="6"/>
  <c r="R23" i="6"/>
  <c r="Q23" i="6"/>
  <c r="P23" i="6"/>
  <c r="S21" i="6"/>
  <c r="P21" i="6"/>
  <c r="V20" i="6"/>
  <c r="T20" i="6"/>
  <c r="S20" i="6"/>
  <c r="R20" i="6"/>
  <c r="Q20" i="6"/>
  <c r="P20" i="6"/>
  <c r="S19" i="6"/>
  <c r="P19" i="6"/>
  <c r="P13" i="6"/>
  <c r="P12" i="6"/>
  <c r="P11" i="6"/>
  <c r="P10" i="6"/>
  <c r="P9" i="6"/>
  <c r="P8" i="6"/>
  <c r="P7" i="6"/>
  <c r="P6" i="6"/>
  <c r="P5" i="6"/>
  <c r="P4" i="6"/>
  <c r="U25" i="7"/>
  <c r="T24" i="7"/>
  <c r="P24" i="7"/>
  <c r="V23" i="7"/>
  <c r="T23" i="7"/>
  <c r="S23" i="7"/>
  <c r="R23" i="7"/>
  <c r="Q23" i="7"/>
  <c r="P23" i="7"/>
  <c r="V21" i="7"/>
  <c r="T21" i="7"/>
  <c r="S21" i="7"/>
  <c r="R21" i="7"/>
  <c r="Q21" i="7"/>
  <c r="P21" i="7"/>
  <c r="V20" i="7"/>
  <c r="T20" i="7"/>
  <c r="S20" i="7"/>
  <c r="R20" i="7"/>
  <c r="Q20" i="7"/>
  <c r="P20" i="7"/>
  <c r="V19" i="7"/>
  <c r="T19" i="7"/>
  <c r="S19" i="7"/>
  <c r="R19" i="7"/>
  <c r="Q19" i="7"/>
  <c r="P19" i="7"/>
  <c r="S13" i="7"/>
  <c r="R13" i="7"/>
  <c r="P13" i="7"/>
  <c r="P12" i="7"/>
  <c r="P11" i="7"/>
  <c r="P10" i="7"/>
  <c r="P9" i="7"/>
  <c r="P8" i="7"/>
  <c r="P7" i="7"/>
  <c r="P6" i="7"/>
  <c r="P5" i="7"/>
  <c r="P4" i="7"/>
  <c r="U25" i="8"/>
  <c r="V24" i="8"/>
  <c r="T24" i="8"/>
  <c r="S24" i="8"/>
  <c r="R24" i="8"/>
  <c r="Q24" i="8"/>
  <c r="P24" i="8"/>
  <c r="V23" i="8"/>
  <c r="T23" i="8"/>
  <c r="Q23" i="8"/>
  <c r="P23" i="8"/>
  <c r="V21" i="8"/>
  <c r="T21" i="8"/>
  <c r="S21" i="8"/>
  <c r="R21" i="8"/>
  <c r="Q21" i="8"/>
  <c r="P21" i="8"/>
  <c r="V20" i="8"/>
  <c r="T20" i="8"/>
  <c r="Q20" i="8"/>
  <c r="P20" i="8"/>
  <c r="P19" i="8"/>
  <c r="P13" i="8"/>
  <c r="P12" i="8"/>
  <c r="P11" i="8"/>
  <c r="P10" i="8"/>
  <c r="P9" i="8"/>
  <c r="P8" i="8"/>
  <c r="P7" i="8"/>
  <c r="P6" i="8"/>
  <c r="P5" i="8"/>
  <c r="P4" i="8"/>
  <c r="U25" i="9"/>
  <c r="S24" i="9"/>
  <c r="R24" i="9"/>
  <c r="P24" i="9"/>
  <c r="V23" i="9"/>
  <c r="T23" i="9"/>
  <c r="S23" i="9"/>
  <c r="R23" i="9"/>
  <c r="Q23" i="9"/>
  <c r="P23" i="9"/>
  <c r="V21" i="9"/>
  <c r="T21" i="9"/>
  <c r="S21" i="9"/>
  <c r="R21" i="9"/>
  <c r="Q21" i="9"/>
  <c r="P21" i="9"/>
  <c r="V20" i="9"/>
  <c r="T20" i="9"/>
  <c r="S20" i="9"/>
  <c r="R20" i="9"/>
  <c r="Q20" i="9"/>
  <c r="P20" i="9"/>
  <c r="V19" i="9"/>
  <c r="T19" i="9"/>
  <c r="S19" i="9"/>
  <c r="R19" i="9"/>
  <c r="Q19" i="9"/>
  <c r="P19" i="9"/>
  <c r="V13" i="9"/>
  <c r="T13" i="9"/>
  <c r="S13" i="9"/>
  <c r="R13" i="9"/>
  <c r="Q13" i="9"/>
  <c r="P13" i="9"/>
  <c r="V12" i="9"/>
  <c r="T12" i="9"/>
  <c r="S12" i="9"/>
  <c r="R12" i="9"/>
  <c r="Q12" i="9"/>
  <c r="P12" i="9"/>
  <c r="P11" i="9"/>
  <c r="P10" i="9"/>
  <c r="P9" i="9"/>
  <c r="P8" i="9"/>
  <c r="P7" i="9"/>
  <c r="P6" i="9"/>
  <c r="P5" i="9"/>
  <c r="P4" i="9"/>
  <c r="U25" i="10"/>
  <c r="U25" i="11"/>
  <c r="U25" i="12"/>
  <c r="U25" i="13"/>
  <c r="U25" i="14"/>
  <c r="U25" i="15"/>
  <c r="R24" i="10"/>
  <c r="P24" i="10"/>
  <c r="V23" i="10"/>
  <c r="T23" i="10"/>
  <c r="S23" i="10"/>
  <c r="R23" i="10"/>
  <c r="Q23" i="10"/>
  <c r="P23" i="10"/>
  <c r="V21" i="10"/>
  <c r="T21" i="10"/>
  <c r="S21" i="10"/>
  <c r="R21" i="10"/>
  <c r="Q21" i="10"/>
  <c r="P21" i="10"/>
  <c r="V20" i="10"/>
  <c r="T20" i="10"/>
  <c r="S20" i="10"/>
  <c r="R20" i="10"/>
  <c r="Q20" i="10"/>
  <c r="P20" i="10"/>
  <c r="V19" i="10"/>
  <c r="T19" i="10"/>
  <c r="S19" i="10"/>
  <c r="R19" i="10"/>
  <c r="Q19" i="10"/>
  <c r="P19" i="10"/>
  <c r="P13" i="10"/>
  <c r="P12" i="10"/>
  <c r="P11" i="10"/>
  <c r="P10" i="10"/>
  <c r="P9" i="10"/>
  <c r="P8" i="10"/>
  <c r="P7" i="10"/>
  <c r="V6" i="10"/>
  <c r="T6" i="10"/>
  <c r="S6" i="10"/>
  <c r="R6" i="10"/>
  <c r="Q6" i="10"/>
  <c r="P6" i="10"/>
  <c r="P5" i="10"/>
  <c r="P4" i="10"/>
  <c r="V24" i="11"/>
  <c r="T24" i="11"/>
  <c r="S24" i="11"/>
  <c r="R24" i="11"/>
  <c r="Q24" i="11"/>
  <c r="V23" i="11"/>
  <c r="T23" i="11"/>
  <c r="Q23" i="11"/>
  <c r="P23" i="11"/>
  <c r="V21" i="11"/>
  <c r="T21" i="11"/>
  <c r="S21" i="11"/>
  <c r="R21" i="11"/>
  <c r="Q21" i="11"/>
  <c r="P21" i="11"/>
  <c r="V20" i="11"/>
  <c r="T20" i="11"/>
  <c r="S20" i="11"/>
  <c r="R20" i="11"/>
  <c r="Q20" i="11"/>
  <c r="P20" i="11"/>
  <c r="V19" i="11"/>
  <c r="T19" i="11"/>
  <c r="S19" i="11"/>
  <c r="R19" i="11"/>
  <c r="Q19" i="11"/>
  <c r="P19" i="11"/>
  <c r="V13" i="11"/>
  <c r="P13" i="11"/>
  <c r="V12" i="11"/>
  <c r="T12" i="11"/>
  <c r="S12" i="11"/>
  <c r="R12" i="11"/>
  <c r="Q12" i="11"/>
  <c r="P12" i="11"/>
  <c r="V11" i="11"/>
  <c r="T11" i="11"/>
  <c r="S11" i="11"/>
  <c r="R11" i="11"/>
  <c r="Q11" i="11"/>
  <c r="P11" i="11"/>
  <c r="V10" i="11"/>
  <c r="T10" i="11"/>
  <c r="S10" i="11"/>
  <c r="R10" i="11"/>
  <c r="Q10" i="11"/>
  <c r="P10" i="11"/>
  <c r="V9" i="11"/>
  <c r="T9" i="11"/>
  <c r="Q9" i="11"/>
  <c r="P9" i="11"/>
  <c r="V8" i="11"/>
  <c r="T8" i="11"/>
  <c r="S8" i="11"/>
  <c r="R8" i="11"/>
  <c r="Q8" i="11"/>
  <c r="P8" i="11"/>
  <c r="V7" i="11"/>
  <c r="T7" i="11"/>
  <c r="S7" i="11"/>
  <c r="R7" i="11"/>
  <c r="Q7" i="11"/>
  <c r="P7" i="11"/>
  <c r="V6" i="11"/>
  <c r="T6" i="11"/>
  <c r="S6" i="11"/>
  <c r="R6" i="11"/>
  <c r="Q6" i="11"/>
  <c r="P6" i="11"/>
  <c r="P5" i="11"/>
  <c r="P4" i="11"/>
  <c r="S24" i="12"/>
  <c r="R24" i="12"/>
  <c r="P24" i="12"/>
  <c r="V23" i="12"/>
  <c r="T23" i="12"/>
  <c r="S23" i="12"/>
  <c r="R23" i="12"/>
  <c r="Q23" i="12"/>
  <c r="P23" i="12"/>
  <c r="V21" i="12"/>
  <c r="T21" i="12"/>
  <c r="S21" i="12"/>
  <c r="R21" i="12"/>
  <c r="Q21" i="12"/>
  <c r="P21" i="12"/>
  <c r="V20" i="12"/>
  <c r="T20" i="12"/>
  <c r="S20" i="12"/>
  <c r="R20" i="12"/>
  <c r="Q20" i="12"/>
  <c r="P20" i="12"/>
  <c r="S19" i="12"/>
  <c r="R19" i="12"/>
  <c r="P19" i="12"/>
  <c r="V13" i="12"/>
  <c r="T13" i="12"/>
  <c r="S13" i="12"/>
  <c r="R13" i="12"/>
  <c r="Q13" i="12"/>
  <c r="P13" i="12"/>
  <c r="T12" i="12"/>
  <c r="P12" i="12"/>
  <c r="V11" i="12"/>
  <c r="T11" i="12"/>
  <c r="S11" i="12"/>
  <c r="R11" i="12"/>
  <c r="Q11" i="12"/>
  <c r="P11" i="12"/>
  <c r="S10" i="12"/>
  <c r="R10" i="12"/>
  <c r="P10" i="12"/>
  <c r="V9" i="12"/>
  <c r="T9" i="12"/>
  <c r="S9" i="12"/>
  <c r="R9" i="12"/>
  <c r="Q9" i="12"/>
  <c r="P9" i="12"/>
  <c r="T8" i="12"/>
  <c r="P8" i="12"/>
  <c r="V7" i="12"/>
  <c r="T7" i="12"/>
  <c r="S7" i="12"/>
  <c r="R7" i="12"/>
  <c r="Q7" i="12"/>
  <c r="P7" i="12"/>
  <c r="S6" i="12"/>
  <c r="R6" i="12"/>
  <c r="P6" i="12"/>
  <c r="P5" i="12"/>
  <c r="P4" i="12"/>
  <c r="V24" i="13"/>
  <c r="T24" i="13"/>
  <c r="S24" i="13"/>
  <c r="R24" i="13"/>
  <c r="Q24" i="13"/>
  <c r="P24" i="13"/>
  <c r="V23" i="13"/>
  <c r="T23" i="13"/>
  <c r="S23" i="13"/>
  <c r="R23" i="13"/>
  <c r="Q23" i="13"/>
  <c r="P23" i="13"/>
  <c r="V21" i="13"/>
  <c r="T21" i="13"/>
  <c r="S21" i="13"/>
  <c r="R21" i="13"/>
  <c r="Q21" i="13"/>
  <c r="P21" i="13"/>
  <c r="V20" i="13"/>
  <c r="T20" i="13"/>
  <c r="Q20" i="13"/>
  <c r="P20" i="13"/>
  <c r="V19" i="13"/>
  <c r="T19" i="13"/>
  <c r="S19" i="13"/>
  <c r="R19" i="13"/>
  <c r="Q19" i="13"/>
  <c r="P19" i="13"/>
  <c r="V13" i="13"/>
  <c r="T13" i="13"/>
  <c r="S13" i="13"/>
  <c r="R13" i="13"/>
  <c r="Q13" i="13"/>
  <c r="P13" i="13"/>
  <c r="V12" i="13"/>
  <c r="T12" i="13"/>
  <c r="S12" i="13"/>
  <c r="R12" i="13"/>
  <c r="Q12" i="13"/>
  <c r="P12" i="13"/>
  <c r="V11" i="13"/>
  <c r="T11" i="13"/>
  <c r="Q11" i="13"/>
  <c r="P11" i="13"/>
  <c r="V10" i="13"/>
  <c r="T10" i="13"/>
  <c r="S10" i="13"/>
  <c r="R10" i="13"/>
  <c r="Q10" i="13"/>
  <c r="P10" i="13"/>
  <c r="V9" i="13"/>
  <c r="T9" i="13"/>
  <c r="S9" i="13"/>
  <c r="R9" i="13"/>
  <c r="Q9" i="13"/>
  <c r="P9" i="13"/>
  <c r="V8" i="13"/>
  <c r="T8" i="13"/>
  <c r="S8" i="13"/>
  <c r="R8" i="13"/>
  <c r="Q8" i="13"/>
  <c r="P8" i="13"/>
  <c r="V7" i="13"/>
  <c r="T7" i="13"/>
  <c r="Q7" i="13"/>
  <c r="P7" i="13"/>
  <c r="V6" i="13"/>
  <c r="T6" i="13"/>
  <c r="S6" i="13"/>
  <c r="R6" i="13"/>
  <c r="Q6" i="13"/>
  <c r="P6" i="13"/>
  <c r="P5" i="13"/>
  <c r="P4" i="13"/>
  <c r="V24" i="14"/>
  <c r="T24" i="14"/>
  <c r="S24" i="14"/>
  <c r="R24" i="14"/>
  <c r="Q24" i="14"/>
  <c r="P24" i="14"/>
  <c r="V23" i="14"/>
  <c r="T23" i="14"/>
  <c r="S23" i="14"/>
  <c r="R23" i="14"/>
  <c r="Q23" i="14"/>
  <c r="P23" i="14"/>
  <c r="S21" i="14"/>
  <c r="R21" i="14"/>
  <c r="P21" i="14"/>
  <c r="V20" i="14"/>
  <c r="T20" i="14"/>
  <c r="S20" i="14"/>
  <c r="R20" i="14"/>
  <c r="Q20" i="14"/>
  <c r="P20" i="14"/>
  <c r="V19" i="14"/>
  <c r="T19" i="14"/>
  <c r="S19" i="14"/>
  <c r="R19" i="14"/>
  <c r="Q19" i="14"/>
  <c r="P19" i="14"/>
  <c r="V13" i="14"/>
  <c r="T13" i="14"/>
  <c r="S13" i="14"/>
  <c r="R13" i="14"/>
  <c r="Q13" i="14"/>
  <c r="P13" i="14"/>
  <c r="S12" i="14"/>
  <c r="R12" i="14"/>
  <c r="P12" i="14"/>
  <c r="V11" i="14"/>
  <c r="T11" i="14"/>
  <c r="S11" i="14"/>
  <c r="R11" i="14"/>
  <c r="Q11" i="14"/>
  <c r="P11" i="14"/>
  <c r="V10" i="14"/>
  <c r="T10" i="14"/>
  <c r="S10" i="14"/>
  <c r="R10" i="14"/>
  <c r="Q10" i="14"/>
  <c r="P10" i="14"/>
  <c r="V9" i="14"/>
  <c r="T9" i="14"/>
  <c r="S9" i="14"/>
  <c r="R9" i="14"/>
  <c r="Q9" i="14"/>
  <c r="P9" i="14"/>
  <c r="S8" i="14"/>
  <c r="R8" i="14"/>
  <c r="P8" i="14"/>
  <c r="P7" i="14"/>
  <c r="V6" i="14"/>
  <c r="T6" i="14"/>
  <c r="Q6" i="14"/>
  <c r="P6" i="14"/>
  <c r="P5" i="14"/>
  <c r="P4" i="14"/>
  <c r="T24" i="16"/>
  <c r="S24" i="16"/>
  <c r="P24" i="16"/>
  <c r="V23" i="16"/>
  <c r="T23" i="16"/>
  <c r="S23" i="16"/>
  <c r="R23" i="16"/>
  <c r="Q23" i="16"/>
  <c r="P23" i="16"/>
  <c r="V21" i="16"/>
  <c r="T21" i="16"/>
  <c r="S21" i="16"/>
  <c r="R21" i="16"/>
  <c r="Q21" i="16"/>
  <c r="P21" i="16"/>
  <c r="V20" i="16"/>
  <c r="T20" i="16"/>
  <c r="S20" i="16"/>
  <c r="R20" i="16"/>
  <c r="Q20" i="16"/>
  <c r="P20" i="16"/>
  <c r="T19" i="16"/>
  <c r="S19" i="16"/>
  <c r="P19" i="16"/>
  <c r="V13" i="16"/>
  <c r="T13" i="16"/>
  <c r="S13" i="16"/>
  <c r="R13" i="16"/>
  <c r="Q13" i="16"/>
  <c r="P13" i="16"/>
  <c r="V12" i="16"/>
  <c r="T12" i="16"/>
  <c r="S12" i="16"/>
  <c r="R12" i="16"/>
  <c r="Q12" i="16"/>
  <c r="P12" i="16"/>
  <c r="V11" i="16"/>
  <c r="T11" i="16"/>
  <c r="S11" i="16"/>
  <c r="R11" i="16"/>
  <c r="Q11" i="16"/>
  <c r="P11" i="16"/>
  <c r="T10" i="16"/>
  <c r="S10" i="16"/>
  <c r="P10" i="16"/>
  <c r="V9" i="16"/>
  <c r="T9" i="16"/>
  <c r="S9" i="16"/>
  <c r="R9" i="16"/>
  <c r="Q9" i="16"/>
  <c r="P9" i="16"/>
  <c r="V8" i="16"/>
  <c r="T8" i="16"/>
  <c r="S8" i="16"/>
  <c r="R8" i="16"/>
  <c r="Q8" i="16"/>
  <c r="P8" i="16"/>
  <c r="V7" i="16"/>
  <c r="T7" i="16"/>
  <c r="S7" i="16"/>
  <c r="R7" i="16"/>
  <c r="Q7" i="16"/>
  <c r="P7" i="16"/>
  <c r="T6" i="16"/>
  <c r="S6" i="16"/>
  <c r="P6" i="16"/>
  <c r="P5" i="16"/>
  <c r="P4" i="16"/>
  <c r="V24" i="17"/>
  <c r="T24" i="17"/>
  <c r="S24" i="17"/>
  <c r="R24" i="17"/>
  <c r="Q24" i="17"/>
  <c r="P24" i="17"/>
  <c r="V23" i="17"/>
  <c r="T23" i="17"/>
  <c r="S23" i="17"/>
  <c r="R23" i="17"/>
  <c r="Q23" i="17"/>
  <c r="P23" i="17"/>
  <c r="V21" i="17"/>
  <c r="T21" i="17"/>
  <c r="S21" i="17"/>
  <c r="R21" i="17"/>
  <c r="Q21" i="17"/>
  <c r="P21" i="17"/>
  <c r="V20" i="17"/>
  <c r="R20" i="17"/>
  <c r="Q20" i="17"/>
  <c r="P20" i="17"/>
  <c r="V19" i="17"/>
  <c r="T19" i="17"/>
  <c r="S19" i="17"/>
  <c r="R19" i="17"/>
  <c r="Q19" i="17"/>
  <c r="P19" i="17"/>
  <c r="V13" i="17"/>
  <c r="T13" i="17"/>
  <c r="S13" i="17"/>
  <c r="R13" i="17"/>
  <c r="Q13" i="17"/>
  <c r="P13" i="17"/>
  <c r="V12" i="17"/>
  <c r="T12" i="17"/>
  <c r="S12" i="17"/>
  <c r="R12" i="17"/>
  <c r="Q12" i="17"/>
  <c r="P12" i="17"/>
  <c r="V11" i="17"/>
  <c r="R11" i="17"/>
  <c r="Q11" i="17"/>
  <c r="P11" i="17"/>
  <c r="V10" i="17"/>
  <c r="T10" i="17"/>
  <c r="S10" i="17"/>
  <c r="R10" i="17"/>
  <c r="Q10" i="17"/>
  <c r="P10" i="17"/>
  <c r="V9" i="17"/>
  <c r="T9" i="17"/>
  <c r="S9" i="17"/>
  <c r="R9" i="17"/>
  <c r="Q9" i="17"/>
  <c r="P9" i="17"/>
  <c r="V8" i="17"/>
  <c r="T8" i="17"/>
  <c r="S8" i="17"/>
  <c r="R8" i="17"/>
  <c r="Q8" i="17"/>
  <c r="P8" i="17"/>
  <c r="V7" i="17"/>
  <c r="R7" i="17"/>
  <c r="Q7" i="17"/>
  <c r="P7" i="17"/>
  <c r="V6" i="17"/>
  <c r="T6" i="17"/>
  <c r="S6" i="17"/>
  <c r="R6" i="17"/>
  <c r="Q6" i="17"/>
  <c r="P6" i="17"/>
  <c r="P5" i="17"/>
  <c r="P4" i="17"/>
  <c r="V24" i="18"/>
  <c r="T24" i="18"/>
  <c r="S24" i="18"/>
  <c r="R24" i="18"/>
  <c r="Q24" i="18"/>
  <c r="P24" i="18"/>
  <c r="V23" i="18"/>
  <c r="T23" i="18"/>
  <c r="S23" i="18"/>
  <c r="R23" i="18"/>
  <c r="Q23" i="18"/>
  <c r="P23" i="18"/>
  <c r="T21" i="18"/>
  <c r="S21" i="18"/>
  <c r="P21" i="18"/>
  <c r="V20" i="18"/>
  <c r="T20" i="18"/>
  <c r="S20" i="18"/>
  <c r="R20" i="18"/>
  <c r="Q20" i="18"/>
  <c r="P20" i="18"/>
  <c r="V19" i="18"/>
  <c r="T19" i="18"/>
  <c r="S19" i="18"/>
  <c r="R19" i="18"/>
  <c r="Q19" i="18"/>
  <c r="P19" i="18"/>
  <c r="V13" i="18"/>
  <c r="T13" i="18"/>
  <c r="S13" i="18"/>
  <c r="R13" i="18"/>
  <c r="Q13" i="18"/>
  <c r="P13" i="18"/>
  <c r="T12" i="18"/>
  <c r="S12" i="18"/>
  <c r="P12" i="18"/>
  <c r="V11" i="18"/>
  <c r="T11" i="18"/>
  <c r="S11" i="18"/>
  <c r="R11" i="18"/>
  <c r="Q11" i="18"/>
  <c r="P11" i="18"/>
  <c r="V10" i="18"/>
  <c r="T10" i="18"/>
  <c r="S10" i="18"/>
  <c r="R10" i="18"/>
  <c r="Q10" i="18"/>
  <c r="P10" i="18"/>
  <c r="V9" i="18"/>
  <c r="T9" i="18"/>
  <c r="S9" i="18"/>
  <c r="R9" i="18"/>
  <c r="Q9" i="18"/>
  <c r="P9" i="18"/>
  <c r="T8" i="18"/>
  <c r="S8" i="18"/>
  <c r="P8" i="18"/>
  <c r="V7" i="18"/>
  <c r="T7" i="18"/>
  <c r="S7" i="18"/>
  <c r="R7" i="18"/>
  <c r="Q7" i="18"/>
  <c r="P7" i="18"/>
  <c r="V6" i="18"/>
  <c r="T6" i="18"/>
  <c r="S6" i="18"/>
  <c r="R6" i="18"/>
  <c r="Q6" i="18"/>
  <c r="P6" i="18"/>
  <c r="P5" i="18"/>
  <c r="P4" i="18"/>
  <c r="V24" i="19"/>
  <c r="T24" i="19"/>
  <c r="S24" i="19"/>
  <c r="R24" i="19"/>
  <c r="Q24" i="19"/>
  <c r="P24" i="19"/>
  <c r="V23" i="19"/>
  <c r="R23" i="19"/>
  <c r="Q23" i="19"/>
  <c r="P23" i="19"/>
  <c r="V21" i="19"/>
  <c r="T21" i="19"/>
  <c r="S21" i="19"/>
  <c r="R21" i="19"/>
  <c r="Q21" i="19"/>
  <c r="P21" i="19"/>
  <c r="V20" i="19"/>
  <c r="T20" i="19"/>
  <c r="S20" i="19"/>
  <c r="R20" i="19"/>
  <c r="Q20" i="19"/>
  <c r="P20" i="19"/>
  <c r="V19" i="19"/>
  <c r="T19" i="19"/>
  <c r="S19" i="19"/>
  <c r="R19" i="19"/>
  <c r="Q19" i="19"/>
  <c r="P19" i="19"/>
  <c r="V13" i="19"/>
  <c r="R13" i="19"/>
  <c r="Q13" i="19"/>
  <c r="P13" i="19"/>
  <c r="V12" i="19"/>
  <c r="T12" i="19"/>
  <c r="S12" i="19"/>
  <c r="R12" i="19"/>
  <c r="Q12" i="19"/>
  <c r="P12" i="19"/>
  <c r="V11" i="19"/>
  <c r="T11" i="19"/>
  <c r="S11" i="19"/>
  <c r="R11" i="19"/>
  <c r="Q11" i="19"/>
  <c r="P11" i="19"/>
  <c r="V10" i="19"/>
  <c r="T10" i="19"/>
  <c r="S10" i="19"/>
  <c r="R10" i="19"/>
  <c r="Q10" i="19"/>
  <c r="P10" i="19"/>
  <c r="V9" i="19"/>
  <c r="R9" i="19"/>
  <c r="Q9" i="19"/>
  <c r="P9" i="19"/>
  <c r="V8" i="19"/>
  <c r="T8" i="19"/>
  <c r="S8" i="19"/>
  <c r="R8" i="19"/>
  <c r="Q8" i="19"/>
  <c r="P8" i="19"/>
  <c r="V7" i="19"/>
  <c r="T7" i="19"/>
  <c r="S7" i="19"/>
  <c r="R7" i="19"/>
  <c r="Q7" i="19"/>
  <c r="P7" i="19"/>
  <c r="V6" i="19"/>
  <c r="T6" i="19"/>
  <c r="S6" i="19"/>
  <c r="R6" i="19"/>
  <c r="Q6" i="19"/>
  <c r="P6" i="19"/>
  <c r="P5" i="19"/>
  <c r="P4" i="19"/>
  <c r="V24" i="20"/>
  <c r="T24" i="20"/>
  <c r="S24" i="20"/>
  <c r="R24" i="20"/>
  <c r="Q24" i="20"/>
  <c r="P24" i="20"/>
  <c r="V23" i="20"/>
  <c r="T23" i="20"/>
  <c r="S23" i="20"/>
  <c r="R23" i="20"/>
  <c r="Q23" i="20"/>
  <c r="P23" i="20"/>
  <c r="V21" i="20"/>
  <c r="T21" i="20"/>
  <c r="S21" i="20"/>
  <c r="R21" i="20"/>
  <c r="Q21" i="20"/>
  <c r="P21" i="20"/>
  <c r="V20" i="20"/>
  <c r="T20" i="20"/>
  <c r="S20" i="20"/>
  <c r="R20" i="20"/>
  <c r="Q20" i="20"/>
  <c r="P20" i="20"/>
  <c r="V19" i="20"/>
  <c r="T19" i="20"/>
  <c r="S19" i="20"/>
  <c r="R19" i="20"/>
  <c r="Q19" i="20"/>
  <c r="P19" i="20"/>
  <c r="V13" i="20"/>
  <c r="T13" i="20"/>
  <c r="S13" i="20"/>
  <c r="R13" i="20"/>
  <c r="Q13" i="20"/>
  <c r="P13" i="20"/>
  <c r="V12" i="20"/>
  <c r="T12" i="20"/>
  <c r="S12" i="20"/>
  <c r="R12" i="20"/>
  <c r="Q12" i="20"/>
  <c r="P12" i="20"/>
  <c r="V11" i="20"/>
  <c r="T11" i="20"/>
  <c r="S11" i="20"/>
  <c r="R11" i="20"/>
  <c r="Q11" i="20"/>
  <c r="P11" i="20"/>
  <c r="V10" i="20"/>
  <c r="T10" i="20"/>
  <c r="S10" i="20"/>
  <c r="R10" i="20"/>
  <c r="Q10" i="20"/>
  <c r="P10" i="20"/>
  <c r="V9" i="20"/>
  <c r="T9" i="20"/>
  <c r="S9" i="20"/>
  <c r="R9" i="20"/>
  <c r="Q9" i="20"/>
  <c r="P9" i="20"/>
  <c r="V8" i="20"/>
  <c r="T8" i="20"/>
  <c r="S8" i="20"/>
  <c r="R8" i="20"/>
  <c r="Q8" i="20"/>
  <c r="P8" i="20"/>
  <c r="V7" i="20"/>
  <c r="T7" i="20"/>
  <c r="S7" i="20"/>
  <c r="R7" i="20"/>
  <c r="Q7" i="20"/>
  <c r="P7" i="20"/>
  <c r="V6" i="20"/>
  <c r="T6" i="20"/>
  <c r="S6" i="20"/>
  <c r="R6" i="20"/>
  <c r="Q6" i="20"/>
  <c r="P6" i="20"/>
  <c r="P5" i="20"/>
  <c r="P4" i="20"/>
  <c r="V24" i="21"/>
  <c r="T24" i="21"/>
  <c r="S24" i="21"/>
  <c r="R24" i="21"/>
  <c r="Q24" i="21"/>
  <c r="P24" i="21"/>
  <c r="V23" i="21"/>
  <c r="T23" i="21"/>
  <c r="S23" i="21"/>
  <c r="R23" i="21"/>
  <c r="Q23" i="21"/>
  <c r="P23" i="21"/>
  <c r="V21" i="21"/>
  <c r="T21" i="21"/>
  <c r="S21" i="21"/>
  <c r="R21" i="21"/>
  <c r="Q21" i="21"/>
  <c r="P21" i="21"/>
  <c r="V20" i="21"/>
  <c r="T20" i="21"/>
  <c r="S20" i="21"/>
  <c r="R20" i="21"/>
  <c r="Q20" i="21"/>
  <c r="P20" i="21"/>
  <c r="V19" i="21"/>
  <c r="T19" i="21"/>
  <c r="S19" i="21"/>
  <c r="R19" i="21"/>
  <c r="Q19" i="21"/>
  <c r="P19" i="21"/>
  <c r="V13" i="21"/>
  <c r="T13" i="21"/>
  <c r="S13" i="21"/>
  <c r="R13" i="21"/>
  <c r="Q13" i="21"/>
  <c r="P13" i="21"/>
  <c r="V12" i="21"/>
  <c r="T12" i="21"/>
  <c r="S12" i="21"/>
  <c r="R12" i="21"/>
  <c r="Q12" i="21"/>
  <c r="P12" i="21"/>
  <c r="V11" i="21"/>
  <c r="T11" i="21"/>
  <c r="S11" i="21"/>
  <c r="R11" i="21"/>
  <c r="Q11" i="21"/>
  <c r="P11" i="21"/>
  <c r="V10" i="21"/>
  <c r="T10" i="21"/>
  <c r="S10" i="21"/>
  <c r="R10" i="21"/>
  <c r="Q10" i="21"/>
  <c r="P10" i="21"/>
  <c r="V9" i="21"/>
  <c r="T9" i="21"/>
  <c r="S9" i="21"/>
  <c r="R9" i="21"/>
  <c r="Q9" i="21"/>
  <c r="P9" i="21"/>
  <c r="V8" i="21"/>
  <c r="T8" i="21"/>
  <c r="S8" i="21"/>
  <c r="R8" i="21"/>
  <c r="Q8" i="21"/>
  <c r="P8" i="21"/>
  <c r="V7" i="21"/>
  <c r="T7" i="21"/>
  <c r="S7" i="21"/>
  <c r="R7" i="21"/>
  <c r="Q7" i="21"/>
  <c r="P7" i="21"/>
  <c r="V6" i="21"/>
  <c r="T6" i="21"/>
  <c r="S6" i="21"/>
  <c r="R6" i="21"/>
  <c r="Q6" i="21"/>
  <c r="P6" i="21"/>
  <c r="P5" i="21"/>
  <c r="P4" i="21"/>
  <c r="V24" i="22"/>
  <c r="T24" i="22"/>
  <c r="S24" i="22"/>
  <c r="R24" i="22"/>
  <c r="Q24" i="22"/>
  <c r="P24" i="22"/>
  <c r="V23" i="22"/>
  <c r="T23" i="22"/>
  <c r="S23" i="22"/>
  <c r="R23" i="22"/>
  <c r="Q23" i="22"/>
  <c r="P23" i="22"/>
  <c r="V21" i="22"/>
  <c r="T21" i="22"/>
  <c r="S21" i="22"/>
  <c r="R21" i="22"/>
  <c r="Q21" i="22"/>
  <c r="P21" i="22"/>
  <c r="V20" i="22"/>
  <c r="T20" i="22"/>
  <c r="S20" i="22"/>
  <c r="R20" i="22"/>
  <c r="Q20" i="22"/>
  <c r="P20" i="22"/>
  <c r="V19" i="22"/>
  <c r="T19" i="22"/>
  <c r="S19" i="22"/>
  <c r="R19" i="22"/>
  <c r="Q19" i="22"/>
  <c r="P19" i="22"/>
  <c r="V13" i="22"/>
  <c r="T13" i="22"/>
  <c r="S13" i="22"/>
  <c r="R13" i="22"/>
  <c r="Q13" i="22"/>
  <c r="P13" i="22"/>
  <c r="V12" i="22"/>
  <c r="T12" i="22"/>
  <c r="S12" i="22"/>
  <c r="R12" i="22"/>
  <c r="Q12" i="22"/>
  <c r="P12" i="22"/>
  <c r="V11" i="22"/>
  <c r="T11" i="22"/>
  <c r="S11" i="22"/>
  <c r="R11" i="22"/>
  <c r="Q11" i="22"/>
  <c r="P11" i="22"/>
  <c r="V10" i="22"/>
  <c r="T10" i="22"/>
  <c r="S10" i="22"/>
  <c r="R10" i="22"/>
  <c r="Q10" i="22"/>
  <c r="P10" i="22"/>
  <c r="V9" i="22"/>
  <c r="T9" i="22"/>
  <c r="S9" i="22"/>
  <c r="R9" i="22"/>
  <c r="Q9" i="22"/>
  <c r="P9" i="22"/>
  <c r="V8" i="22"/>
  <c r="T8" i="22"/>
  <c r="S8" i="22"/>
  <c r="R8" i="22"/>
  <c r="Q8" i="22"/>
  <c r="P8" i="22"/>
  <c r="V7" i="22"/>
  <c r="T7" i="22"/>
  <c r="S7" i="22"/>
  <c r="R7" i="22"/>
  <c r="Q7" i="22"/>
  <c r="P7" i="22"/>
  <c r="V6" i="22"/>
  <c r="T6" i="22"/>
  <c r="S6" i="22"/>
  <c r="R6" i="22"/>
  <c r="Q6" i="22"/>
  <c r="P6" i="22"/>
  <c r="P5" i="22"/>
  <c r="P4" i="22"/>
  <c r="V24" i="23"/>
  <c r="T24" i="23"/>
  <c r="S24" i="23"/>
  <c r="R24" i="23"/>
  <c r="Q24" i="23"/>
  <c r="P24" i="23"/>
  <c r="V23" i="23"/>
  <c r="T23" i="23"/>
  <c r="S23" i="23"/>
  <c r="R23" i="23"/>
  <c r="Q23" i="23"/>
  <c r="P23" i="23"/>
  <c r="V21" i="23"/>
  <c r="T21" i="23"/>
  <c r="S21" i="23"/>
  <c r="R21" i="23"/>
  <c r="Q21" i="23"/>
  <c r="P21" i="23"/>
  <c r="V20" i="23"/>
  <c r="T20" i="23"/>
  <c r="S20" i="23"/>
  <c r="R20" i="23"/>
  <c r="Q20" i="23"/>
  <c r="P20" i="23"/>
  <c r="V19" i="23"/>
  <c r="T19" i="23"/>
  <c r="S19" i="23"/>
  <c r="R19" i="23"/>
  <c r="Q19" i="23"/>
  <c r="P19" i="23"/>
  <c r="V13" i="23"/>
  <c r="T13" i="23"/>
  <c r="S13" i="23"/>
  <c r="R13" i="23"/>
  <c r="Q13" i="23"/>
  <c r="P13" i="23"/>
  <c r="V12" i="23"/>
  <c r="T12" i="23"/>
  <c r="S12" i="23"/>
  <c r="R12" i="23"/>
  <c r="Q12" i="23"/>
  <c r="P12" i="23"/>
  <c r="V11" i="23"/>
  <c r="T11" i="23"/>
  <c r="S11" i="23"/>
  <c r="R11" i="23"/>
  <c r="Q11" i="23"/>
  <c r="P11" i="23"/>
  <c r="V10" i="23"/>
  <c r="T10" i="23"/>
  <c r="S10" i="23"/>
  <c r="R10" i="23"/>
  <c r="Q10" i="23"/>
  <c r="P10" i="23"/>
  <c r="V9" i="23"/>
  <c r="T9" i="23"/>
  <c r="S9" i="23"/>
  <c r="R9" i="23"/>
  <c r="Q9" i="23"/>
  <c r="P9" i="23"/>
  <c r="V8" i="23"/>
  <c r="T8" i="23"/>
  <c r="S8" i="23"/>
  <c r="R8" i="23"/>
  <c r="Q8" i="23"/>
  <c r="P8" i="23"/>
  <c r="V7" i="23"/>
  <c r="T7" i="23"/>
  <c r="S7" i="23"/>
  <c r="R7" i="23"/>
  <c r="Q7" i="23"/>
  <c r="P7" i="23"/>
  <c r="V6" i="23"/>
  <c r="T6" i="23"/>
  <c r="S6" i="23"/>
  <c r="R6" i="23"/>
  <c r="Q6" i="23"/>
  <c r="P6" i="23"/>
  <c r="P5" i="23"/>
  <c r="P4" i="23"/>
  <c r="V24" i="24"/>
  <c r="T24" i="24"/>
  <c r="S24" i="24"/>
  <c r="R24" i="24"/>
  <c r="Q24" i="24"/>
  <c r="P24" i="24"/>
  <c r="V23" i="24"/>
  <c r="T23" i="24"/>
  <c r="S23" i="24"/>
  <c r="R23" i="24"/>
  <c r="Q23" i="24"/>
  <c r="P23" i="24"/>
  <c r="V21" i="24"/>
  <c r="T21" i="24"/>
  <c r="S21" i="24"/>
  <c r="R21" i="24"/>
  <c r="Q21" i="24"/>
  <c r="P21" i="24"/>
  <c r="V20" i="24"/>
  <c r="T20" i="24"/>
  <c r="S20" i="24"/>
  <c r="R20" i="24"/>
  <c r="Q20" i="24"/>
  <c r="P20" i="24"/>
  <c r="V19" i="24"/>
  <c r="T19" i="24"/>
  <c r="S19" i="24"/>
  <c r="R19" i="24"/>
  <c r="Q19" i="24"/>
  <c r="P19" i="24"/>
  <c r="V13" i="24"/>
  <c r="T13" i="24"/>
  <c r="S13" i="24"/>
  <c r="R13" i="24"/>
  <c r="Q13" i="24"/>
  <c r="P13" i="24"/>
  <c r="V12" i="24"/>
  <c r="T12" i="24"/>
  <c r="S12" i="24"/>
  <c r="R12" i="24"/>
  <c r="Q12" i="24"/>
  <c r="P12" i="24"/>
  <c r="V11" i="24"/>
  <c r="T11" i="24"/>
  <c r="S11" i="24"/>
  <c r="R11" i="24"/>
  <c r="Q11" i="24"/>
  <c r="P11" i="24"/>
  <c r="V10" i="24"/>
  <c r="T10" i="24"/>
  <c r="S10" i="24"/>
  <c r="R10" i="24"/>
  <c r="Q10" i="24"/>
  <c r="P10" i="24"/>
  <c r="V9" i="24"/>
  <c r="T9" i="24"/>
  <c r="S9" i="24"/>
  <c r="R9" i="24"/>
  <c r="Q9" i="24"/>
  <c r="P9" i="24"/>
  <c r="V8" i="24"/>
  <c r="T8" i="24"/>
  <c r="S8" i="24"/>
  <c r="R8" i="24"/>
  <c r="Q8" i="24"/>
  <c r="P8" i="24"/>
  <c r="V7" i="24"/>
  <c r="T7" i="24"/>
  <c r="S7" i="24"/>
  <c r="R7" i="24"/>
  <c r="Q7" i="24"/>
  <c r="P7" i="24"/>
  <c r="V6" i="24"/>
  <c r="T6" i="24"/>
  <c r="S6" i="24"/>
  <c r="R6" i="24"/>
  <c r="Q6" i="24"/>
  <c r="P6" i="24"/>
  <c r="P5" i="24"/>
  <c r="P4" i="24"/>
  <c r="V24" i="15"/>
  <c r="T24" i="15"/>
  <c r="S24" i="15"/>
  <c r="R24" i="15"/>
  <c r="Q24" i="15"/>
  <c r="P24" i="15"/>
  <c r="V23" i="15"/>
  <c r="R23" i="15"/>
  <c r="Q23" i="15"/>
  <c r="P23" i="15"/>
  <c r="V21" i="15"/>
  <c r="T21" i="15"/>
  <c r="S21" i="15"/>
  <c r="R21" i="15"/>
  <c r="Q21" i="15"/>
  <c r="P21" i="15"/>
  <c r="V20" i="15"/>
  <c r="T20" i="15"/>
  <c r="S20" i="15"/>
  <c r="R20" i="15"/>
  <c r="Q20" i="15"/>
  <c r="P20" i="15"/>
  <c r="V19" i="15"/>
  <c r="T19" i="15"/>
  <c r="S19" i="15"/>
  <c r="R19" i="15"/>
  <c r="Q19" i="15"/>
  <c r="P19" i="15"/>
  <c r="V13" i="15"/>
  <c r="R13" i="15"/>
  <c r="Q13" i="15"/>
  <c r="P13" i="15"/>
  <c r="V12" i="15"/>
  <c r="T12" i="15"/>
  <c r="S12" i="15"/>
  <c r="R12" i="15"/>
  <c r="Q12" i="15"/>
  <c r="P12" i="15"/>
  <c r="V11" i="15"/>
  <c r="T11" i="15"/>
  <c r="S11" i="15"/>
  <c r="R11" i="15"/>
  <c r="Q11" i="15"/>
  <c r="P11" i="15"/>
  <c r="V10" i="15"/>
  <c r="T10" i="15"/>
  <c r="S10" i="15"/>
  <c r="R10" i="15"/>
  <c r="Q10" i="15"/>
  <c r="P10" i="15"/>
  <c r="V9" i="15"/>
  <c r="R9" i="15"/>
  <c r="Q9" i="15"/>
  <c r="P9" i="15"/>
  <c r="V8" i="15"/>
  <c r="T8" i="15"/>
  <c r="S8" i="15"/>
  <c r="R8" i="15"/>
  <c r="Q8" i="15"/>
  <c r="P8" i="15"/>
  <c r="V7" i="15"/>
  <c r="T7" i="15"/>
  <c r="S7" i="15"/>
  <c r="R7" i="15"/>
  <c r="Q7" i="15"/>
  <c r="P7" i="15"/>
  <c r="V6" i="15"/>
  <c r="T6" i="15"/>
  <c r="S6" i="15"/>
  <c r="R6" i="15"/>
  <c r="Q6" i="15"/>
  <c r="P6" i="15"/>
  <c r="P5" i="15"/>
  <c r="P4" i="15"/>
  <c r="B15" i="25"/>
  <c r="K15" i="25" s="1"/>
  <c r="B14" i="25"/>
  <c r="K14" i="25" s="1"/>
  <c r="B12" i="27"/>
  <c r="K12" i="27" s="1"/>
  <c r="R5" i="30"/>
  <c r="Q5" i="28"/>
  <c r="R5" i="28"/>
  <c r="T5" i="30"/>
  <c r="V5" i="28"/>
  <c r="Q6" i="30"/>
  <c r="V6" i="30"/>
  <c r="S8" i="30"/>
  <c r="Q10" i="30"/>
  <c r="V10" i="30"/>
  <c r="S12" i="30"/>
  <c r="Q19" i="30"/>
  <c r="V19" i="30"/>
  <c r="S21" i="30"/>
  <c r="Q24" i="30"/>
  <c r="V24" i="30"/>
  <c r="Q5" i="30"/>
  <c r="V5" i="30"/>
  <c r="R6" i="30"/>
  <c r="T8" i="30"/>
  <c r="Q9" i="30"/>
  <c r="V9" i="30"/>
  <c r="R10" i="30"/>
  <c r="T12" i="30"/>
  <c r="Q13" i="30"/>
  <c r="V13" i="30"/>
  <c r="R19" i="30"/>
  <c r="T21" i="30"/>
  <c r="Q23" i="30"/>
  <c r="V23" i="30"/>
  <c r="R24" i="30"/>
  <c r="S6" i="30"/>
  <c r="S10" i="30"/>
  <c r="S19" i="30"/>
  <c r="S24" i="30"/>
  <c r="T5" i="28"/>
  <c r="Q6" i="28"/>
  <c r="V6" i="28"/>
  <c r="R7" i="28"/>
  <c r="S8" i="28"/>
  <c r="T9" i="28"/>
  <c r="Q10" i="28"/>
  <c r="V10" i="28"/>
  <c r="R11" i="28"/>
  <c r="S12" i="28"/>
  <c r="T13" i="28"/>
  <c r="Q19" i="28"/>
  <c r="V19" i="28"/>
  <c r="R20" i="28"/>
  <c r="S21" i="28"/>
  <c r="T23" i="28"/>
  <c r="Q24" i="28"/>
  <c r="V24" i="28"/>
  <c r="Q5" i="29"/>
  <c r="V5" i="29"/>
  <c r="R6" i="29"/>
  <c r="S7" i="29"/>
  <c r="T8" i="29"/>
  <c r="Q9" i="29"/>
  <c r="V9" i="29"/>
  <c r="R10" i="29"/>
  <c r="S11" i="29"/>
  <c r="T12" i="29"/>
  <c r="Q13" i="29"/>
  <c r="V13" i="29"/>
  <c r="R19" i="29"/>
  <c r="S20" i="29"/>
  <c r="T21" i="29"/>
  <c r="Q23" i="29"/>
  <c r="V23" i="29"/>
  <c r="R24" i="29"/>
  <c r="R6" i="28"/>
  <c r="S7" i="28"/>
  <c r="R10" i="28"/>
  <c r="S11" i="28"/>
  <c r="R19" i="28"/>
  <c r="S20" i="28"/>
  <c r="R24" i="28"/>
  <c r="R5" i="29"/>
  <c r="S6" i="29"/>
  <c r="R9" i="29"/>
  <c r="S10" i="29"/>
  <c r="V12" i="29"/>
  <c r="R13" i="29"/>
  <c r="S19" i="29"/>
  <c r="T20" i="29"/>
  <c r="Q21" i="29"/>
  <c r="V21" i="29"/>
  <c r="R23" i="29"/>
  <c r="S24" i="29"/>
  <c r="S6" i="28"/>
  <c r="S10" i="28"/>
  <c r="S19" i="28"/>
  <c r="S24" i="28"/>
  <c r="S5" i="29"/>
  <c r="S9" i="29"/>
  <c r="S13" i="29"/>
  <c r="S23" i="29"/>
  <c r="Q7" i="28"/>
  <c r="Q11" i="28"/>
  <c r="Q20" i="28"/>
  <c r="Q6" i="29"/>
  <c r="Q10" i="29"/>
  <c r="Q19" i="29"/>
  <c r="Q24" i="29"/>
  <c r="I13" i="10"/>
  <c r="AA13" i="10" s="1"/>
  <c r="I12" i="10"/>
  <c r="R12" i="10" s="1"/>
  <c r="I11" i="10"/>
  <c r="Q11" i="10" s="1"/>
  <c r="I10" i="10"/>
  <c r="I9" i="10"/>
  <c r="V9" i="10" s="1"/>
  <c r="I8" i="10"/>
  <c r="I7" i="10"/>
  <c r="V7" i="10" s="1"/>
  <c r="I11" i="9"/>
  <c r="Q11" i="9" s="1"/>
  <c r="I10" i="9"/>
  <c r="R10" i="9" s="1"/>
  <c r="I9" i="9"/>
  <c r="Q9" i="9" s="1"/>
  <c r="I8" i="9"/>
  <c r="Q8" i="9" s="1"/>
  <c r="I7" i="9"/>
  <c r="I6" i="9"/>
  <c r="AA6" i="9" s="1"/>
  <c r="I5" i="9"/>
  <c r="AA5" i="9"/>
  <c r="I19" i="8"/>
  <c r="S19" i="8" s="1"/>
  <c r="I13" i="8"/>
  <c r="AA13" i="8" s="1"/>
  <c r="I12" i="8"/>
  <c r="S12" i="8" s="1"/>
  <c r="I11" i="8"/>
  <c r="R11" i="8" s="1"/>
  <c r="I10" i="8"/>
  <c r="I9" i="8"/>
  <c r="AA9" i="8" s="1"/>
  <c r="I8" i="8"/>
  <c r="Q8" i="8" s="1"/>
  <c r="I7" i="8"/>
  <c r="R7" i="8" s="1"/>
  <c r="I6" i="8"/>
  <c r="I5" i="8"/>
  <c r="AA5" i="8"/>
  <c r="I12" i="7"/>
  <c r="R12" i="7" s="1"/>
  <c r="I11" i="7"/>
  <c r="R11" i="7" s="1"/>
  <c r="I10" i="7"/>
  <c r="Q10" i="7" s="1"/>
  <c r="I9" i="7"/>
  <c r="I8" i="7"/>
  <c r="R8" i="7" s="1"/>
  <c r="I7" i="7"/>
  <c r="I6" i="7"/>
  <c r="AA6" i="7" s="1"/>
  <c r="I5" i="7"/>
  <c r="AA5" i="7"/>
  <c r="R9" i="10"/>
  <c r="S9" i="10"/>
  <c r="Q13" i="10"/>
  <c r="AA8" i="10"/>
  <c r="T8" i="10"/>
  <c r="R7" i="10"/>
  <c r="Q7" i="10"/>
  <c r="T7" i="10"/>
  <c r="S12" i="10"/>
  <c r="R11" i="10"/>
  <c r="V11" i="10"/>
  <c r="T11" i="10"/>
  <c r="AA8" i="9"/>
  <c r="R8" i="9"/>
  <c r="V8" i="9"/>
  <c r="T8" i="9"/>
  <c r="S10" i="9"/>
  <c r="S7" i="9"/>
  <c r="V6" i="9"/>
  <c r="AA9" i="9"/>
  <c r="V9" i="9"/>
  <c r="S9" i="9"/>
  <c r="T7" i="8"/>
  <c r="S7" i="8"/>
  <c r="V7" i="8"/>
  <c r="V12" i="8"/>
  <c r="T12" i="8"/>
  <c r="Q13" i="8"/>
  <c r="V8" i="8"/>
  <c r="T8" i="8"/>
  <c r="R8" i="8"/>
  <c r="T6" i="8"/>
  <c r="Q10" i="8"/>
  <c r="V9" i="8"/>
  <c r="AA11" i="8"/>
  <c r="S11" i="8"/>
  <c r="V11" i="8"/>
  <c r="Q11" i="8"/>
  <c r="T11" i="8"/>
  <c r="R7" i="7"/>
  <c r="S8" i="7"/>
  <c r="V8" i="7"/>
  <c r="Q8" i="7"/>
  <c r="T8" i="7"/>
  <c r="S9" i="7"/>
  <c r="V9" i="7"/>
  <c r="T9" i="7"/>
  <c r="V10" i="7"/>
  <c r="AA12" i="7"/>
  <c r="S12" i="7"/>
  <c r="V12" i="7"/>
  <c r="Q12" i="7"/>
  <c r="T12" i="7"/>
  <c r="V6" i="7"/>
  <c r="T5" i="8"/>
  <c r="S5" i="8"/>
  <c r="R5" i="8"/>
  <c r="V5" i="8"/>
  <c r="Q5" i="8"/>
  <c r="T5" i="10"/>
  <c r="S5" i="10"/>
  <c r="R5" i="10"/>
  <c r="V5" i="10"/>
  <c r="Q5" i="10"/>
  <c r="V5" i="12"/>
  <c r="Q5" i="12"/>
  <c r="T5" i="12"/>
  <c r="S5" i="12"/>
  <c r="R5" i="12"/>
  <c r="R5" i="14"/>
  <c r="V5" i="14"/>
  <c r="Q5" i="14"/>
  <c r="T5" i="14"/>
  <c r="S5" i="14"/>
  <c r="V5" i="16"/>
  <c r="Q5" i="16"/>
  <c r="T5" i="16"/>
  <c r="S5" i="16"/>
  <c r="R5" i="16"/>
  <c r="V5" i="18"/>
  <c r="Q5" i="18"/>
  <c r="T5" i="18"/>
  <c r="S5" i="18"/>
  <c r="R5" i="18"/>
  <c r="R5" i="20"/>
  <c r="V5" i="20"/>
  <c r="Q5" i="20"/>
  <c r="T5" i="20"/>
  <c r="S5" i="20"/>
  <c r="R5" i="22"/>
  <c r="V5" i="22"/>
  <c r="Q5" i="22"/>
  <c r="T5" i="22"/>
  <c r="S5" i="22"/>
  <c r="S5" i="24"/>
  <c r="R5" i="24"/>
  <c r="V5" i="24"/>
  <c r="Q5" i="24"/>
  <c r="T5" i="24"/>
  <c r="R5" i="7"/>
  <c r="V5" i="7"/>
  <c r="Q5" i="7"/>
  <c r="T5" i="7"/>
  <c r="S5" i="7"/>
  <c r="R5" i="9"/>
  <c r="V5" i="9"/>
  <c r="Q5" i="9"/>
  <c r="T5" i="9"/>
  <c r="S5" i="9"/>
  <c r="S5" i="11"/>
  <c r="Q5" i="11"/>
  <c r="T5" i="11"/>
  <c r="S5" i="13"/>
  <c r="R5" i="13"/>
  <c r="V5" i="13"/>
  <c r="Q5" i="13"/>
  <c r="T5" i="13"/>
  <c r="V5" i="15"/>
  <c r="Q5" i="15"/>
  <c r="T5" i="15"/>
  <c r="S5" i="15"/>
  <c r="R5" i="15"/>
  <c r="S5" i="17"/>
  <c r="R5" i="17"/>
  <c r="V5" i="17"/>
  <c r="Q5" i="17"/>
  <c r="T5" i="17"/>
  <c r="S5" i="19"/>
  <c r="R5" i="19"/>
  <c r="V5" i="19"/>
  <c r="Q5" i="19"/>
  <c r="T5" i="19"/>
  <c r="T5" i="21"/>
  <c r="S5" i="21"/>
  <c r="R5" i="21"/>
  <c r="V5" i="21"/>
  <c r="Q5" i="21"/>
  <c r="T5" i="23"/>
  <c r="S5" i="23"/>
  <c r="R5" i="23"/>
  <c r="V5" i="23"/>
  <c r="Q5" i="23"/>
  <c r="I13" i="6"/>
  <c r="S13" i="6" s="1"/>
  <c r="I12" i="6"/>
  <c r="Q12" i="6" s="1"/>
  <c r="I11" i="6"/>
  <c r="I10" i="6"/>
  <c r="R10" i="6" s="1"/>
  <c r="I9" i="6"/>
  <c r="AA9" i="6" s="1"/>
  <c r="I8" i="6"/>
  <c r="AA8" i="6" s="1"/>
  <c r="I7" i="6"/>
  <c r="I6" i="6"/>
  <c r="Q6" i="6" s="1"/>
  <c r="I5" i="6"/>
  <c r="AA5" i="6"/>
  <c r="I10" i="5"/>
  <c r="I9" i="5"/>
  <c r="S9" i="5" s="1"/>
  <c r="I8" i="5"/>
  <c r="V8" i="5" s="1"/>
  <c r="I7" i="5"/>
  <c r="S7" i="5" s="1"/>
  <c r="I6" i="5"/>
  <c r="I5" i="5"/>
  <c r="AA5" i="5"/>
  <c r="H20" i="3"/>
  <c r="G20" i="3"/>
  <c r="F20" i="3"/>
  <c r="E20" i="3"/>
  <c r="D20" i="3"/>
  <c r="I19" i="3"/>
  <c r="I18" i="3"/>
  <c r="I17" i="3"/>
  <c r="I16" i="3"/>
  <c r="I15" i="3"/>
  <c r="I14" i="3"/>
  <c r="I13" i="3"/>
  <c r="I12" i="3"/>
  <c r="I11" i="3"/>
  <c r="I10" i="3"/>
  <c r="I9" i="3"/>
  <c r="I8" i="3"/>
  <c r="I7" i="3"/>
  <c r="I6" i="3"/>
  <c r="I5" i="3"/>
  <c r="I20" i="3"/>
  <c r="H20" i="2"/>
  <c r="G20" i="2"/>
  <c r="F20" i="2"/>
  <c r="E20" i="2"/>
  <c r="D20" i="2"/>
  <c r="I19" i="2"/>
  <c r="I18" i="2"/>
  <c r="I17" i="2"/>
  <c r="I16" i="2"/>
  <c r="I15" i="2"/>
  <c r="I14" i="2"/>
  <c r="I13" i="2"/>
  <c r="I12" i="2"/>
  <c r="I11" i="2"/>
  <c r="I10" i="2"/>
  <c r="I9" i="2"/>
  <c r="I8" i="2"/>
  <c r="I7" i="2"/>
  <c r="I6" i="2"/>
  <c r="I5" i="2"/>
  <c r="I20" i="2"/>
  <c r="AA10" i="6"/>
  <c r="S10" i="6"/>
  <c r="Q10" i="6"/>
  <c r="T10" i="6"/>
  <c r="T7" i="6"/>
  <c r="R7" i="6"/>
  <c r="Q7" i="6"/>
  <c r="AA12" i="6"/>
  <c r="V12" i="6"/>
  <c r="T12" i="6"/>
  <c r="R12" i="6"/>
  <c r="T13" i="6"/>
  <c r="T11" i="6"/>
  <c r="R11" i="6"/>
  <c r="Q11" i="6"/>
  <c r="Q8" i="6"/>
  <c r="V8" i="6"/>
  <c r="S8" i="6"/>
  <c r="R6" i="6"/>
  <c r="V6" i="6"/>
  <c r="S6" i="6"/>
  <c r="AA9" i="5"/>
  <c r="V9" i="5"/>
  <c r="Q9" i="5"/>
  <c r="R10" i="5"/>
  <c r="T10" i="5"/>
  <c r="Q10" i="5"/>
  <c r="AA7" i="5"/>
  <c r="T7" i="5"/>
  <c r="V7" i="5"/>
  <c r="Q7" i="5"/>
  <c r="R6" i="5"/>
  <c r="Q6" i="5"/>
  <c r="T6" i="5"/>
  <c r="I25" i="6"/>
  <c r="Q25" i="6" s="1"/>
  <c r="Q26" i="6" s="1"/>
  <c r="S5" i="6"/>
  <c r="R5" i="6"/>
  <c r="V5" i="6"/>
  <c r="Q5" i="6"/>
  <c r="T5" i="6"/>
  <c r="V5" i="5"/>
  <c r="Q5" i="5"/>
  <c r="I25" i="5"/>
  <c r="T5" i="5"/>
  <c r="S5" i="5"/>
  <c r="R5" i="5"/>
  <c r="V25" i="23"/>
  <c r="T5" i="4"/>
  <c r="S5" i="4"/>
  <c r="R5" i="4"/>
  <c r="V5" i="4"/>
  <c r="Q5" i="4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H20" i="1"/>
  <c r="E20" i="1"/>
  <c r="F20" i="1"/>
  <c r="G20" i="1"/>
  <c r="D20" i="1"/>
  <c r="B12" i="25" l="1"/>
  <c r="B11" i="25"/>
  <c r="K11" i="25" s="1"/>
  <c r="D37" i="25"/>
  <c r="B9" i="40"/>
  <c r="K9" i="40" s="1"/>
  <c r="B15" i="40"/>
  <c r="K15" i="40" s="1"/>
  <c r="B14" i="40"/>
  <c r="K14" i="40" s="1"/>
  <c r="B14" i="32"/>
  <c r="K14" i="32" s="1"/>
  <c r="B13" i="25"/>
  <c r="K13" i="25" s="1"/>
  <c r="B9" i="32"/>
  <c r="K9" i="32" s="1"/>
  <c r="S25" i="30"/>
  <c r="S26" i="30" s="1"/>
  <c r="V25" i="30"/>
  <c r="AA6" i="11"/>
  <c r="Z25" i="11"/>
  <c r="S8" i="5"/>
  <c r="R10" i="7"/>
  <c r="V13" i="8"/>
  <c r="T10" i="9"/>
  <c r="V13" i="10"/>
  <c r="S24" i="10"/>
  <c r="Q24" i="7"/>
  <c r="V24" i="7"/>
  <c r="T21" i="6"/>
  <c r="V7" i="4"/>
  <c r="Q11" i="4"/>
  <c r="Q20" i="4"/>
  <c r="Y25" i="22"/>
  <c r="R7" i="5"/>
  <c r="Q8" i="5"/>
  <c r="R9" i="5"/>
  <c r="T6" i="6"/>
  <c r="AA6" i="6"/>
  <c r="R8" i="6"/>
  <c r="Q13" i="6"/>
  <c r="S12" i="6"/>
  <c r="T9" i="6"/>
  <c r="V10" i="6"/>
  <c r="T6" i="7"/>
  <c r="S6" i="7"/>
  <c r="T10" i="7"/>
  <c r="AA10" i="7"/>
  <c r="S9" i="8"/>
  <c r="R9" i="8"/>
  <c r="V19" i="8"/>
  <c r="S13" i="8"/>
  <c r="R13" i="8"/>
  <c r="AA12" i="8"/>
  <c r="T6" i="9"/>
  <c r="S6" i="9"/>
  <c r="V10" i="9"/>
  <c r="AA10" i="9"/>
  <c r="V12" i="10"/>
  <c r="S13" i="10"/>
  <c r="R13" i="10"/>
  <c r="Q9" i="10"/>
  <c r="S9" i="15"/>
  <c r="S13" i="15"/>
  <c r="S23" i="15"/>
  <c r="S9" i="19"/>
  <c r="S13" i="19"/>
  <c r="S23" i="19"/>
  <c r="Q8" i="18"/>
  <c r="V8" i="18"/>
  <c r="Q12" i="18"/>
  <c r="V12" i="18"/>
  <c r="Q21" i="18"/>
  <c r="V21" i="18"/>
  <c r="S7" i="17"/>
  <c r="S11" i="17"/>
  <c r="S20" i="17"/>
  <c r="Q6" i="16"/>
  <c r="V6" i="16"/>
  <c r="Q10" i="16"/>
  <c r="V10" i="16"/>
  <c r="Q19" i="16"/>
  <c r="V19" i="16"/>
  <c r="Q24" i="16"/>
  <c r="V24" i="16"/>
  <c r="T8" i="14"/>
  <c r="T12" i="14"/>
  <c r="T21" i="14"/>
  <c r="R7" i="13"/>
  <c r="R11" i="13"/>
  <c r="R20" i="13"/>
  <c r="T6" i="12"/>
  <c r="T10" i="12"/>
  <c r="T19" i="12"/>
  <c r="T24" i="12"/>
  <c r="R9" i="11"/>
  <c r="R23" i="11"/>
  <c r="T24" i="10"/>
  <c r="T24" i="9"/>
  <c r="R20" i="8"/>
  <c r="R23" i="8"/>
  <c r="T13" i="7"/>
  <c r="R24" i="7"/>
  <c r="Q19" i="6"/>
  <c r="V19" i="6"/>
  <c r="Q21" i="6"/>
  <c r="V21" i="6"/>
  <c r="S11" i="5"/>
  <c r="S13" i="5"/>
  <c r="R7" i="4"/>
  <c r="R11" i="4"/>
  <c r="R20" i="4"/>
  <c r="Y25" i="10"/>
  <c r="D42" i="25"/>
  <c r="D40" i="25"/>
  <c r="R9" i="38"/>
  <c r="Q13" i="38"/>
  <c r="K12" i="32"/>
  <c r="AA11" i="5"/>
  <c r="AA13" i="5"/>
  <c r="AA9" i="15"/>
  <c r="AA13" i="15"/>
  <c r="AA7" i="13"/>
  <c r="AA11" i="13"/>
  <c r="AA24" i="9"/>
  <c r="AA20" i="8"/>
  <c r="Q24" i="37"/>
  <c r="V24" i="37"/>
  <c r="AA19" i="37"/>
  <c r="V19" i="37"/>
  <c r="AA10" i="37"/>
  <c r="Q10" i="37"/>
  <c r="I25" i="37"/>
  <c r="S25" i="37" s="1"/>
  <c r="S26" i="37" s="1"/>
  <c r="Q6" i="37"/>
  <c r="I25" i="29"/>
  <c r="V25" i="29" s="1"/>
  <c r="AA23" i="28"/>
  <c r="AA13" i="28"/>
  <c r="I25" i="19"/>
  <c r="Z25" i="4"/>
  <c r="AA6" i="4"/>
  <c r="Z25" i="24"/>
  <c r="R9" i="6"/>
  <c r="R6" i="7"/>
  <c r="S10" i="7"/>
  <c r="Q9" i="8"/>
  <c r="R6" i="9"/>
  <c r="Q10" i="9"/>
  <c r="T9" i="10"/>
  <c r="AA9" i="10"/>
  <c r="T19" i="6"/>
  <c r="Q7" i="4"/>
  <c r="V11" i="4"/>
  <c r="V20" i="4"/>
  <c r="V24" i="39"/>
  <c r="V19" i="39"/>
  <c r="V10" i="39"/>
  <c r="V6" i="39"/>
  <c r="S9" i="38"/>
  <c r="C43" i="40"/>
  <c r="C41" i="33" s="1"/>
  <c r="S6" i="39"/>
  <c r="S19" i="39"/>
  <c r="S24" i="39"/>
  <c r="V25" i="5"/>
  <c r="R8" i="5"/>
  <c r="T9" i="5"/>
  <c r="R13" i="6"/>
  <c r="V9" i="6"/>
  <c r="Q6" i="7"/>
  <c r="AA8" i="7"/>
  <c r="T9" i="8"/>
  <c r="T13" i="8"/>
  <c r="Q6" i="9"/>
  <c r="T13" i="10"/>
  <c r="AA9" i="7"/>
  <c r="B17" i="25"/>
  <c r="T7" i="17"/>
  <c r="T11" i="17"/>
  <c r="R6" i="16"/>
  <c r="R10" i="16"/>
  <c r="R24" i="16"/>
  <c r="Q8" i="14"/>
  <c r="Q12" i="14"/>
  <c r="Q21" i="14"/>
  <c r="Q6" i="12"/>
  <c r="Q10" i="12"/>
  <c r="Q19" i="12"/>
  <c r="V19" i="12"/>
  <c r="Q24" i="12"/>
  <c r="Q24" i="10"/>
  <c r="V24" i="10"/>
  <c r="Q24" i="9"/>
  <c r="S23" i="8"/>
  <c r="Q13" i="7"/>
  <c r="V13" i="7"/>
  <c r="S24" i="7"/>
  <c r="R19" i="6"/>
  <c r="R13" i="38"/>
  <c r="T19" i="39"/>
  <c r="T10" i="39"/>
  <c r="S23" i="38"/>
  <c r="T23" i="38"/>
  <c r="AA20" i="4"/>
  <c r="AA7" i="4"/>
  <c r="AA6" i="12"/>
  <c r="AA10" i="12"/>
  <c r="AA13" i="9"/>
  <c r="AA13" i="38"/>
  <c r="AA9" i="38"/>
  <c r="AA24" i="38"/>
  <c r="V24" i="38"/>
  <c r="R24" i="38"/>
  <c r="AA19" i="38"/>
  <c r="T19" i="38"/>
  <c r="AA10" i="38"/>
  <c r="V10" i="38"/>
  <c r="R10" i="38"/>
  <c r="AA6" i="38"/>
  <c r="R6" i="38"/>
  <c r="T23" i="37"/>
  <c r="S23" i="37"/>
  <c r="T13" i="37"/>
  <c r="S13" i="37"/>
  <c r="AA9" i="37"/>
  <c r="V9" i="37"/>
  <c r="AA24" i="34"/>
  <c r="AA19" i="34"/>
  <c r="AA10" i="34"/>
  <c r="S25" i="23"/>
  <c r="S26" i="23" s="1"/>
  <c r="Q25" i="23"/>
  <c r="Q26" i="23" s="1"/>
  <c r="AA20" i="23"/>
  <c r="AA11" i="23"/>
  <c r="AA7" i="23"/>
  <c r="AA23" i="21"/>
  <c r="AA13" i="21"/>
  <c r="Y25" i="39"/>
  <c r="AA12" i="5"/>
  <c r="AA23" i="5"/>
  <c r="AA11" i="14"/>
  <c r="AA20" i="14"/>
  <c r="AA8" i="11"/>
  <c r="AA12" i="11"/>
  <c r="AA21" i="11"/>
  <c r="AA20" i="9"/>
  <c r="AA21" i="6"/>
  <c r="AA21" i="19"/>
  <c r="AA12" i="19"/>
  <c r="AA19" i="16"/>
  <c r="AA8" i="28"/>
  <c r="AA20" i="24"/>
  <c r="AA11" i="24"/>
  <c r="AA7" i="24"/>
  <c r="AA21" i="29"/>
  <c r="AA12" i="29"/>
  <c r="AA8" i="29"/>
  <c r="AA24" i="24"/>
  <c r="AA19" i="24"/>
  <c r="AA10" i="24"/>
  <c r="AA20" i="19"/>
  <c r="AA11" i="19"/>
  <c r="AA7" i="19"/>
  <c r="AA23" i="17"/>
  <c r="AA13" i="17"/>
  <c r="AA9" i="17"/>
  <c r="AA21" i="16"/>
  <c r="AA12" i="16"/>
  <c r="AA8" i="16"/>
  <c r="AA20" i="15"/>
  <c r="AA21" i="12"/>
  <c r="D42" i="40"/>
  <c r="AA21" i="4"/>
  <c r="AA12" i="4"/>
  <c r="AA8" i="4"/>
  <c r="Z25" i="5"/>
  <c r="AA25" i="5" s="1"/>
  <c r="AA21" i="5"/>
  <c r="AA8" i="15"/>
  <c r="AA8" i="14"/>
  <c r="AA12" i="14"/>
  <c r="AA21" i="14"/>
  <c r="AA6" i="13"/>
  <c r="AA10" i="13"/>
  <c r="AA9" i="12"/>
  <c r="AA9" i="11"/>
  <c r="AA13" i="11"/>
  <c r="AA23" i="11"/>
  <c r="AA6" i="10"/>
  <c r="Z25" i="8"/>
  <c r="AA20" i="7"/>
  <c r="AA20" i="6"/>
  <c r="AA23" i="6"/>
  <c r="AA23" i="20"/>
  <c r="AA13" i="20"/>
  <c r="AA23" i="29"/>
  <c r="AA21" i="22"/>
  <c r="AA12" i="22"/>
  <c r="AA8" i="22"/>
  <c r="AA24" i="20"/>
  <c r="AA19" i="20"/>
  <c r="AA10" i="20"/>
  <c r="C43" i="32"/>
  <c r="C40" i="33" s="1"/>
  <c r="D40" i="26"/>
  <c r="C43" i="25"/>
  <c r="C37" i="33" s="1"/>
  <c r="D39" i="25"/>
  <c r="D37" i="40"/>
  <c r="B15" i="26"/>
  <c r="K15" i="26" s="1"/>
  <c r="D42" i="32"/>
  <c r="D41" i="32"/>
  <c r="D39" i="27"/>
  <c r="D39" i="40"/>
  <c r="D40" i="40"/>
  <c r="D40" i="32"/>
  <c r="D39" i="32"/>
  <c r="D37" i="32"/>
  <c r="D42" i="26"/>
  <c r="D41" i="26"/>
  <c r="R25" i="5"/>
  <c r="R26" i="5" s="1"/>
  <c r="S25" i="5"/>
  <c r="S26" i="5" s="1"/>
  <c r="T25" i="5"/>
  <c r="T26" i="5" s="1"/>
  <c r="Q25" i="5"/>
  <c r="Q26" i="5" s="1"/>
  <c r="R25" i="6"/>
  <c r="R26" i="6" s="1"/>
  <c r="S25" i="6"/>
  <c r="S26" i="6" s="1"/>
  <c r="T25" i="6"/>
  <c r="T26" i="6" s="1"/>
  <c r="V25" i="6"/>
  <c r="Q7" i="7"/>
  <c r="S7" i="7"/>
  <c r="AA7" i="7"/>
  <c r="V7" i="7"/>
  <c r="I25" i="7"/>
  <c r="T7" i="7"/>
  <c r="R6" i="8"/>
  <c r="Q6" i="8"/>
  <c r="I25" i="8"/>
  <c r="AA6" i="8"/>
  <c r="S6" i="8"/>
  <c r="V6" i="8"/>
  <c r="T7" i="9"/>
  <c r="Q7" i="9"/>
  <c r="AA7" i="9"/>
  <c r="R7" i="9"/>
  <c r="I25" i="9"/>
  <c r="V7" i="9"/>
  <c r="T10" i="10"/>
  <c r="Q10" i="10"/>
  <c r="S10" i="10"/>
  <c r="V10" i="10"/>
  <c r="AA10" i="10"/>
  <c r="Y25" i="7"/>
  <c r="T11" i="7"/>
  <c r="S11" i="7"/>
  <c r="AA11" i="7"/>
  <c r="V11" i="7"/>
  <c r="Q11" i="7"/>
  <c r="AA10" i="8"/>
  <c r="R10" i="8"/>
  <c r="S10" i="8"/>
  <c r="V10" i="8"/>
  <c r="R19" i="8"/>
  <c r="AA19" i="8"/>
  <c r="T19" i="8"/>
  <c r="Q19" i="8"/>
  <c r="S11" i="9"/>
  <c r="T11" i="9"/>
  <c r="R11" i="9"/>
  <c r="V11" i="9"/>
  <c r="AA11" i="9"/>
  <c r="AA25" i="6"/>
  <c r="V6" i="5"/>
  <c r="AA6" i="5"/>
  <c r="S6" i="5"/>
  <c r="AA10" i="5"/>
  <c r="S10" i="5"/>
  <c r="V10" i="5"/>
  <c r="S7" i="6"/>
  <c r="AA7" i="6"/>
  <c r="V7" i="6"/>
  <c r="AA11" i="6"/>
  <c r="V11" i="6"/>
  <c r="S11" i="6"/>
  <c r="T10" i="8"/>
  <c r="R10" i="10"/>
  <c r="Y25" i="24"/>
  <c r="K17" i="25"/>
  <c r="Y25" i="9"/>
  <c r="Y25" i="6"/>
  <c r="Y25" i="5"/>
  <c r="V8" i="10"/>
  <c r="R8" i="10"/>
  <c r="T8" i="5"/>
  <c r="AA8" i="5"/>
  <c r="T8" i="6"/>
  <c r="V13" i="6"/>
  <c r="AA13" i="6"/>
  <c r="Q9" i="6"/>
  <c r="K12" i="25"/>
  <c r="R9" i="7"/>
  <c r="S8" i="8"/>
  <c r="AA8" i="8"/>
  <c r="Q12" i="8"/>
  <c r="Q7" i="8"/>
  <c r="AA7" i="8"/>
  <c r="R9" i="9"/>
  <c r="S8" i="9"/>
  <c r="S11" i="10"/>
  <c r="AA11" i="10"/>
  <c r="AA12" i="10"/>
  <c r="S7" i="10"/>
  <c r="Q8" i="10"/>
  <c r="Y25" i="23"/>
  <c r="Y25" i="37"/>
  <c r="B43" i="40"/>
  <c r="B41" i="33" s="1"/>
  <c r="D41" i="33" s="1"/>
  <c r="D38" i="40"/>
  <c r="Y25" i="21"/>
  <c r="S9" i="6"/>
  <c r="I25" i="10"/>
  <c r="Q9" i="7"/>
  <c r="R12" i="8"/>
  <c r="T9" i="9"/>
  <c r="S8" i="10"/>
  <c r="B9" i="25"/>
  <c r="K9" i="25" s="1"/>
  <c r="Y25" i="30"/>
  <c r="Y25" i="14"/>
  <c r="Y25" i="11"/>
  <c r="K13" i="40"/>
  <c r="B17" i="40"/>
  <c r="K17" i="40" s="1"/>
  <c r="T12" i="10"/>
  <c r="Q12" i="10"/>
  <c r="Y25" i="8"/>
  <c r="Y25" i="28"/>
  <c r="Y25" i="16"/>
  <c r="Y25" i="38"/>
  <c r="Y25" i="19"/>
  <c r="Z25" i="20"/>
  <c r="Z25" i="29"/>
  <c r="Z25" i="35"/>
  <c r="I25" i="39"/>
  <c r="I25" i="36"/>
  <c r="I25" i="34"/>
  <c r="AA6" i="34"/>
  <c r="T25" i="29"/>
  <c r="T26" i="29" s="1"/>
  <c r="S25" i="29"/>
  <c r="S26" i="29" s="1"/>
  <c r="I25" i="28"/>
  <c r="AA9" i="28"/>
  <c r="I25" i="20"/>
  <c r="AA6" i="20"/>
  <c r="Z25" i="10"/>
  <c r="Q25" i="30"/>
  <c r="Q26" i="30" s="1"/>
  <c r="AA8" i="36"/>
  <c r="AA12" i="36"/>
  <c r="AA21" i="36"/>
  <c r="AA9" i="35"/>
  <c r="AA9" i="29"/>
  <c r="Z25" i="21"/>
  <c r="AA6" i="21"/>
  <c r="Z25" i="30"/>
  <c r="AA25" i="30" s="1"/>
  <c r="Z25" i="22"/>
  <c r="AA9" i="22"/>
  <c r="Z25" i="36"/>
  <c r="R25" i="37"/>
  <c r="R26" i="37" s="1"/>
  <c r="T25" i="37"/>
  <c r="T26" i="37" s="1"/>
  <c r="R25" i="23"/>
  <c r="R26" i="23" s="1"/>
  <c r="T25" i="23"/>
  <c r="T26" i="23" s="1"/>
  <c r="R25" i="29"/>
  <c r="R26" i="29" s="1"/>
  <c r="B43" i="32"/>
  <c r="B40" i="33" s="1"/>
  <c r="D38" i="32"/>
  <c r="Y25" i="12"/>
  <c r="B43" i="25"/>
  <c r="B37" i="33" s="1"/>
  <c r="D38" i="25"/>
  <c r="D43" i="25" s="1"/>
  <c r="Q6" i="34"/>
  <c r="Q10" i="34"/>
  <c r="Q19" i="34"/>
  <c r="Q24" i="34"/>
  <c r="T8" i="36"/>
  <c r="S9" i="39"/>
  <c r="Z25" i="15"/>
  <c r="Z25" i="23"/>
  <c r="AA25" i="23" s="1"/>
  <c r="Z25" i="38"/>
  <c r="AA25" i="38" s="1"/>
  <c r="I25" i="4"/>
  <c r="I25" i="38"/>
  <c r="I25" i="35"/>
  <c r="I25" i="24"/>
  <c r="AA25" i="24" s="1"/>
  <c r="AA6" i="24"/>
  <c r="I25" i="22"/>
  <c r="I25" i="21"/>
  <c r="AA9" i="21"/>
  <c r="Z25" i="13"/>
  <c r="AA9" i="20"/>
  <c r="AA8" i="19"/>
  <c r="Z25" i="19"/>
  <c r="Z25" i="28"/>
  <c r="Z25" i="39"/>
  <c r="Z25" i="34"/>
  <c r="R25" i="30"/>
  <c r="R26" i="30" s="1"/>
  <c r="T25" i="30"/>
  <c r="T26" i="30" s="1"/>
  <c r="T25" i="19"/>
  <c r="T26" i="19" s="1"/>
  <c r="AA7" i="15"/>
  <c r="AA11" i="15"/>
  <c r="AA10" i="14"/>
  <c r="AA9" i="13"/>
  <c r="AA8" i="12"/>
  <c r="AA12" i="12"/>
  <c r="AA7" i="11"/>
  <c r="AA11" i="11"/>
  <c r="I25" i="12"/>
  <c r="T25" i="12" s="1"/>
  <c r="T26" i="12" s="1"/>
  <c r="I25" i="18"/>
  <c r="R25" i="18" s="1"/>
  <c r="R26" i="18" s="1"/>
  <c r="B29" i="26"/>
  <c r="D29" i="26" s="1"/>
  <c r="Z25" i="18"/>
  <c r="Y25" i="18"/>
  <c r="D39" i="26"/>
  <c r="Y25" i="17"/>
  <c r="Z25" i="17"/>
  <c r="I25" i="17"/>
  <c r="S25" i="17" s="1"/>
  <c r="S26" i="17" s="1"/>
  <c r="C43" i="26"/>
  <c r="C39" i="33" s="1"/>
  <c r="D38" i="26"/>
  <c r="Z25" i="16"/>
  <c r="I25" i="16"/>
  <c r="S25" i="16" s="1"/>
  <c r="S26" i="16" s="1"/>
  <c r="D37" i="26"/>
  <c r="B43" i="26"/>
  <c r="B39" i="33" s="1"/>
  <c r="D42" i="27"/>
  <c r="I25" i="15"/>
  <c r="V25" i="15" s="1"/>
  <c r="B15" i="27"/>
  <c r="B15" i="33" s="1"/>
  <c r="K15" i="33" s="1"/>
  <c r="B11" i="27"/>
  <c r="K11" i="27" s="1"/>
  <c r="T7" i="14"/>
  <c r="Q7" i="14"/>
  <c r="V7" i="14"/>
  <c r="R7" i="14"/>
  <c r="AA7" i="14"/>
  <c r="I25" i="14"/>
  <c r="Q25" i="14" s="1"/>
  <c r="Q26" i="14" s="1"/>
  <c r="D41" i="27"/>
  <c r="R6" i="14"/>
  <c r="S6" i="14"/>
  <c r="AA6" i="14"/>
  <c r="Z25" i="14"/>
  <c r="I25" i="13"/>
  <c r="D40" i="27"/>
  <c r="B9" i="27"/>
  <c r="K9" i="27" s="1"/>
  <c r="B9" i="26"/>
  <c r="K9" i="26" s="1"/>
  <c r="C43" i="27"/>
  <c r="C38" i="33" s="1"/>
  <c r="B29" i="27"/>
  <c r="D29" i="27" s="1"/>
  <c r="Q8" i="12"/>
  <c r="V8" i="12"/>
  <c r="Q12" i="12"/>
  <c r="V12" i="12"/>
  <c r="Z25" i="12"/>
  <c r="R8" i="12"/>
  <c r="R12" i="12"/>
  <c r="B14" i="27"/>
  <c r="B14" i="33" s="1"/>
  <c r="K14" i="33" s="1"/>
  <c r="D25" i="33"/>
  <c r="K25" i="33" s="1"/>
  <c r="Q13" i="11"/>
  <c r="R13" i="11"/>
  <c r="S13" i="11"/>
  <c r="I25" i="11"/>
  <c r="S25" i="11" s="1"/>
  <c r="S26" i="11" s="1"/>
  <c r="B43" i="27"/>
  <c r="B38" i="33" s="1"/>
  <c r="D38" i="27"/>
  <c r="V5" i="11"/>
  <c r="R5" i="11"/>
  <c r="B13" i="33"/>
  <c r="K13" i="33" s="1"/>
  <c r="I23" i="27"/>
  <c r="I22" i="33"/>
  <c r="I23" i="33" s="1"/>
  <c r="I26" i="27"/>
  <c r="B17" i="26"/>
  <c r="H11" i="33"/>
  <c r="J17" i="27"/>
  <c r="B16" i="40"/>
  <c r="B16" i="32"/>
  <c r="B12" i="33"/>
  <c r="K12" i="33" s="1"/>
  <c r="G16" i="33"/>
  <c r="I16" i="33" s="1"/>
  <c r="K21" i="33"/>
  <c r="Q25" i="29" l="1"/>
  <c r="Q26" i="29" s="1"/>
  <c r="D37" i="33"/>
  <c r="AA25" i="29"/>
  <c r="B16" i="25"/>
  <c r="D43" i="40"/>
  <c r="C33" i="25"/>
  <c r="B17" i="32"/>
  <c r="K17" i="32" s="1"/>
  <c r="S25" i="12"/>
  <c r="S26" i="12" s="1"/>
  <c r="Q25" i="37"/>
  <c r="Q26" i="37" s="1"/>
  <c r="V25" i="37"/>
  <c r="Q25" i="19"/>
  <c r="Q26" i="19" s="1"/>
  <c r="S25" i="19"/>
  <c r="S26" i="19" s="1"/>
  <c r="V25" i="19"/>
  <c r="R25" i="19"/>
  <c r="R26" i="19" s="1"/>
  <c r="AA25" i="19"/>
  <c r="AA25" i="37"/>
  <c r="D43" i="32"/>
  <c r="Q25" i="12"/>
  <c r="Q26" i="12" s="1"/>
  <c r="AA25" i="39"/>
  <c r="D40" i="33"/>
  <c r="B16" i="26"/>
  <c r="R25" i="12"/>
  <c r="R26" i="12" s="1"/>
  <c r="V25" i="12"/>
  <c r="AA25" i="36"/>
  <c r="AA25" i="10"/>
  <c r="T25" i="35"/>
  <c r="T26" i="35" s="1"/>
  <c r="S25" i="35"/>
  <c r="S26" i="35" s="1"/>
  <c r="R25" i="35"/>
  <c r="R26" i="35" s="1"/>
  <c r="Q25" i="35"/>
  <c r="Q26" i="35" s="1"/>
  <c r="V25" i="35"/>
  <c r="T25" i="21"/>
  <c r="T26" i="21" s="1"/>
  <c r="S25" i="21"/>
  <c r="S26" i="21" s="1"/>
  <c r="R25" i="21"/>
  <c r="R26" i="21" s="1"/>
  <c r="Q25" i="21"/>
  <c r="Q26" i="21" s="1"/>
  <c r="V25" i="21"/>
  <c r="AA25" i="21"/>
  <c r="T25" i="28"/>
  <c r="T26" i="28" s="1"/>
  <c r="S25" i="28"/>
  <c r="S26" i="28" s="1"/>
  <c r="R25" i="28"/>
  <c r="R26" i="28" s="1"/>
  <c r="Q25" i="28"/>
  <c r="Q26" i="28" s="1"/>
  <c r="V25" i="28"/>
  <c r="S25" i="34"/>
  <c r="S26" i="34" s="1"/>
  <c r="R25" i="34"/>
  <c r="R26" i="34" s="1"/>
  <c r="T25" i="34"/>
  <c r="T26" i="34" s="1"/>
  <c r="Q25" i="34"/>
  <c r="Q26" i="34" s="1"/>
  <c r="V25" i="34"/>
  <c r="B8" i="40"/>
  <c r="D22" i="40" s="1"/>
  <c r="T25" i="9"/>
  <c r="T26" i="9" s="1"/>
  <c r="R25" i="9"/>
  <c r="R26" i="9" s="1"/>
  <c r="S25" i="9"/>
  <c r="S26" i="9" s="1"/>
  <c r="Q25" i="9"/>
  <c r="Q26" i="9" s="1"/>
  <c r="AA25" i="9"/>
  <c r="V25" i="9"/>
  <c r="R25" i="8"/>
  <c r="R26" i="8" s="1"/>
  <c r="T25" i="8"/>
  <c r="T26" i="8" s="1"/>
  <c r="S25" i="8"/>
  <c r="S26" i="8" s="1"/>
  <c r="Q25" i="8"/>
  <c r="Q26" i="8" s="1"/>
  <c r="AA25" i="8"/>
  <c r="V25" i="8"/>
  <c r="T25" i="7"/>
  <c r="T26" i="7" s="1"/>
  <c r="S25" i="7"/>
  <c r="S26" i="7" s="1"/>
  <c r="R25" i="7"/>
  <c r="R26" i="7" s="1"/>
  <c r="AA25" i="7"/>
  <c r="Q25" i="7"/>
  <c r="Q26" i="7" s="1"/>
  <c r="V25" i="7"/>
  <c r="C33" i="40"/>
  <c r="AA25" i="34"/>
  <c r="T25" i="22"/>
  <c r="T26" i="22" s="1"/>
  <c r="S25" i="22"/>
  <c r="S26" i="22" s="1"/>
  <c r="Q25" i="22"/>
  <c r="Q26" i="22" s="1"/>
  <c r="R25" i="22"/>
  <c r="R26" i="22" s="1"/>
  <c r="B8" i="32"/>
  <c r="V25" i="22"/>
  <c r="S25" i="38"/>
  <c r="S26" i="38" s="1"/>
  <c r="R25" i="38"/>
  <c r="R26" i="38" s="1"/>
  <c r="Q25" i="38"/>
  <c r="Q26" i="38" s="1"/>
  <c r="T25" i="38"/>
  <c r="T26" i="38" s="1"/>
  <c r="V25" i="38"/>
  <c r="C33" i="32"/>
  <c r="AA25" i="22"/>
  <c r="T25" i="36"/>
  <c r="T26" i="36" s="1"/>
  <c r="S25" i="36"/>
  <c r="S26" i="36" s="1"/>
  <c r="Q25" i="36"/>
  <c r="Q26" i="36" s="1"/>
  <c r="R25" i="36"/>
  <c r="R26" i="36" s="1"/>
  <c r="V25" i="36"/>
  <c r="AA25" i="20"/>
  <c r="Q25" i="4"/>
  <c r="Q26" i="4" s="1"/>
  <c r="S25" i="4"/>
  <c r="S26" i="4" s="1"/>
  <c r="T25" i="4"/>
  <c r="T26" i="4" s="1"/>
  <c r="B8" i="25"/>
  <c r="D16" i="25" s="1"/>
  <c r="V25" i="4"/>
  <c r="S25" i="20"/>
  <c r="S26" i="20" s="1"/>
  <c r="R25" i="20"/>
  <c r="R26" i="20" s="1"/>
  <c r="Q25" i="20"/>
  <c r="Q26" i="20" s="1"/>
  <c r="T25" i="20"/>
  <c r="T26" i="20" s="1"/>
  <c r="V25" i="20"/>
  <c r="T25" i="39"/>
  <c r="T26" i="39" s="1"/>
  <c r="S25" i="39"/>
  <c r="S26" i="39" s="1"/>
  <c r="R25" i="39"/>
  <c r="R26" i="39" s="1"/>
  <c r="V25" i="39"/>
  <c r="Q25" i="39"/>
  <c r="Q26" i="39" s="1"/>
  <c r="K16" i="25"/>
  <c r="AA25" i="28"/>
  <c r="S25" i="24"/>
  <c r="S26" i="24" s="1"/>
  <c r="R25" i="24"/>
  <c r="R26" i="24" s="1"/>
  <c r="Q25" i="24"/>
  <c r="Q26" i="24" s="1"/>
  <c r="T25" i="24"/>
  <c r="T26" i="24" s="1"/>
  <c r="V25" i="24"/>
  <c r="AA25" i="35"/>
  <c r="R25" i="10"/>
  <c r="R26" i="10" s="1"/>
  <c r="T25" i="10"/>
  <c r="T26" i="10" s="1"/>
  <c r="S25" i="10"/>
  <c r="S26" i="10" s="1"/>
  <c r="Q25" i="10"/>
  <c r="Q26" i="10" s="1"/>
  <c r="V25" i="10"/>
  <c r="AA25" i="4"/>
  <c r="T25" i="18"/>
  <c r="T26" i="18" s="1"/>
  <c r="V25" i="18"/>
  <c r="S25" i="18"/>
  <c r="S26" i="18" s="1"/>
  <c r="Q25" i="18"/>
  <c r="Q26" i="18" s="1"/>
  <c r="AA25" i="18"/>
  <c r="D39" i="33"/>
  <c r="C43" i="33"/>
  <c r="C33" i="26"/>
  <c r="AA25" i="17"/>
  <c r="V25" i="17"/>
  <c r="Q25" i="17"/>
  <c r="Q26" i="17" s="1"/>
  <c r="R25" i="17"/>
  <c r="R26" i="17" s="1"/>
  <c r="T25" i="17"/>
  <c r="T26" i="17" s="1"/>
  <c r="D43" i="26"/>
  <c r="Q25" i="16"/>
  <c r="Q26" i="16" s="1"/>
  <c r="AA25" i="16"/>
  <c r="R25" i="16"/>
  <c r="R26" i="16" s="1"/>
  <c r="B8" i="26"/>
  <c r="C12" i="26" s="1"/>
  <c r="T25" i="16"/>
  <c r="T26" i="16" s="1"/>
  <c r="V25" i="16"/>
  <c r="R25" i="15"/>
  <c r="R26" i="15" s="1"/>
  <c r="K15" i="27"/>
  <c r="S25" i="15"/>
  <c r="S26" i="15" s="1"/>
  <c r="AA25" i="15"/>
  <c r="T25" i="15"/>
  <c r="T26" i="15" s="1"/>
  <c r="Q25" i="15"/>
  <c r="Q26" i="15" s="1"/>
  <c r="B11" i="33"/>
  <c r="B17" i="33" s="1"/>
  <c r="V25" i="14"/>
  <c r="R25" i="14"/>
  <c r="R26" i="14" s="1"/>
  <c r="T25" i="14"/>
  <c r="T26" i="14" s="1"/>
  <c r="AA25" i="14"/>
  <c r="S25" i="14"/>
  <c r="S26" i="14" s="1"/>
  <c r="D43" i="27"/>
  <c r="S25" i="13"/>
  <c r="S26" i="13" s="1"/>
  <c r="V25" i="13"/>
  <c r="AA25" i="13"/>
  <c r="R25" i="13"/>
  <c r="R26" i="13" s="1"/>
  <c r="B16" i="27"/>
  <c r="K16" i="27" s="1"/>
  <c r="Q25" i="13"/>
  <c r="Q26" i="13" s="1"/>
  <c r="T25" i="13"/>
  <c r="T26" i="13" s="1"/>
  <c r="B17" i="27"/>
  <c r="K17" i="27" s="1"/>
  <c r="B9" i="33"/>
  <c r="K9" i="33" s="1"/>
  <c r="B29" i="33"/>
  <c r="D29" i="33" s="1"/>
  <c r="AA25" i="12"/>
  <c r="C33" i="27"/>
  <c r="K14" i="27"/>
  <c r="T25" i="11"/>
  <c r="T26" i="11" s="1"/>
  <c r="Q25" i="11"/>
  <c r="Q26" i="11" s="1"/>
  <c r="AA25" i="11"/>
  <c r="V25" i="11"/>
  <c r="R25" i="11"/>
  <c r="R26" i="11" s="1"/>
  <c r="B8" i="27"/>
  <c r="B43" i="33"/>
  <c r="D38" i="33"/>
  <c r="K16" i="40"/>
  <c r="K17" i="26"/>
  <c r="K16" i="26"/>
  <c r="K16" i="32"/>
  <c r="D16" i="32"/>
  <c r="I26" i="33"/>
  <c r="E17" i="40" l="1"/>
  <c r="D16" i="40"/>
  <c r="D23" i="40"/>
  <c r="D26" i="40"/>
  <c r="C14" i="25"/>
  <c r="C13" i="25"/>
  <c r="B10" i="25"/>
  <c r="K8" i="25"/>
  <c r="C11" i="25"/>
  <c r="D22" i="25"/>
  <c r="C12" i="25"/>
  <c r="C15" i="25"/>
  <c r="E17" i="25"/>
  <c r="K8" i="32"/>
  <c r="L16" i="32" s="1"/>
  <c r="C13" i="32"/>
  <c r="C11" i="32"/>
  <c r="C12" i="32"/>
  <c r="B10" i="32"/>
  <c r="C15" i="32"/>
  <c r="C14" i="32"/>
  <c r="E17" i="32"/>
  <c r="D22" i="32"/>
  <c r="K8" i="40"/>
  <c r="B10" i="40"/>
  <c r="C13" i="40"/>
  <c r="C12" i="40"/>
  <c r="C15" i="40"/>
  <c r="C14" i="40"/>
  <c r="C11" i="40"/>
  <c r="D43" i="33"/>
  <c r="C33" i="33"/>
  <c r="B10" i="26"/>
  <c r="C11" i="26"/>
  <c r="C13" i="26"/>
  <c r="D22" i="26"/>
  <c r="D26" i="26" s="1"/>
  <c r="C14" i="26"/>
  <c r="D16" i="26"/>
  <c r="E17" i="26"/>
  <c r="C15" i="26"/>
  <c r="K8" i="26"/>
  <c r="K10" i="26" s="1"/>
  <c r="K11" i="33"/>
  <c r="B16" i="33"/>
  <c r="K16" i="33" s="1"/>
  <c r="D22" i="27"/>
  <c r="D22" i="33" s="1"/>
  <c r="K8" i="27"/>
  <c r="L17" i="27" s="1"/>
  <c r="B8" i="33"/>
  <c r="E17" i="33" s="1"/>
  <c r="C12" i="27"/>
  <c r="D16" i="27"/>
  <c r="C11" i="27"/>
  <c r="C13" i="27"/>
  <c r="C14" i="27"/>
  <c r="C15" i="27"/>
  <c r="B10" i="27"/>
  <c r="E17" i="27"/>
  <c r="K17" i="33"/>
  <c r="K10" i="40" l="1"/>
  <c r="L12" i="40"/>
  <c r="L15" i="40"/>
  <c r="L11" i="40"/>
  <c r="L14" i="40"/>
  <c r="K22" i="40"/>
  <c r="L13" i="40"/>
  <c r="L17" i="40"/>
  <c r="D23" i="32"/>
  <c r="D26" i="32"/>
  <c r="L14" i="32"/>
  <c r="L12" i="32"/>
  <c r="K22" i="32"/>
  <c r="L15" i="32"/>
  <c r="L13" i="32"/>
  <c r="K10" i="32"/>
  <c r="L11" i="32"/>
  <c r="L17" i="32"/>
  <c r="K22" i="25"/>
  <c r="K10" i="25"/>
  <c r="L11" i="25"/>
  <c r="L15" i="25"/>
  <c r="L13" i="25"/>
  <c r="L14" i="25"/>
  <c r="L17" i="25"/>
  <c r="L12" i="25"/>
  <c r="L16" i="40"/>
  <c r="L16" i="25"/>
  <c r="D23" i="25"/>
  <c r="D26" i="25"/>
  <c r="D23" i="26"/>
  <c r="L16" i="26"/>
  <c r="L15" i="26"/>
  <c r="L13" i="26"/>
  <c r="L17" i="26"/>
  <c r="L11" i="26"/>
  <c r="K22" i="26"/>
  <c r="K26" i="26" s="1"/>
  <c r="L14" i="26"/>
  <c r="L12" i="26"/>
  <c r="D26" i="27"/>
  <c r="D23" i="27"/>
  <c r="K22" i="27"/>
  <c r="K23" i="27" s="1"/>
  <c r="K8" i="33"/>
  <c r="K22" i="33" s="1"/>
  <c r="C15" i="33"/>
  <c r="C13" i="33"/>
  <c r="C11" i="33"/>
  <c r="D16" i="33"/>
  <c r="C14" i="33"/>
  <c r="C12" i="33"/>
  <c r="B10" i="33"/>
  <c r="L13" i="27"/>
  <c r="L14" i="27"/>
  <c r="L16" i="27"/>
  <c r="L15" i="27"/>
  <c r="L11" i="27"/>
  <c r="L12" i="27"/>
  <c r="K10" i="27"/>
  <c r="D26" i="33"/>
  <c r="D23" i="33"/>
  <c r="K26" i="25" l="1"/>
  <c r="K23" i="25"/>
  <c r="K23" i="40"/>
  <c r="K26" i="40"/>
  <c r="K23" i="32"/>
  <c r="K26" i="32"/>
  <c r="K23" i="26"/>
  <c r="K26" i="27"/>
  <c r="L15" i="33"/>
  <c r="L12" i="33"/>
  <c r="L14" i="33"/>
  <c r="L13" i="33"/>
  <c r="K10" i="33"/>
  <c r="L16" i="33"/>
  <c r="L11" i="33"/>
  <c r="L17" i="33"/>
  <c r="K23" i="33"/>
  <c r="K26" i="33"/>
</calcChain>
</file>

<file path=xl/sharedStrings.xml><?xml version="1.0" encoding="utf-8"?>
<sst xmlns="http://schemas.openxmlformats.org/spreadsheetml/2006/main" count="2832" uniqueCount="234">
  <si>
    <t xml:space="preserve">REPORT CONTROL SHEET QUOTIDIEN </t>
  </si>
  <si>
    <t>date :</t>
  </si>
  <si>
    <t>Nbre colis retour</t>
  </si>
  <si>
    <t>Nom et Prénom DA</t>
  </si>
  <si>
    <t>IMMAT</t>
  </si>
  <si>
    <t>ROUTE</t>
  </si>
  <si>
    <t>Nbre colis livrés</t>
  </si>
  <si>
    <t>attempted</t>
  </si>
  <si>
    <t xml:space="preserve">UTA </t>
  </si>
  <si>
    <t>UTL</t>
  </si>
  <si>
    <t>other</t>
  </si>
  <si>
    <t>nbre colis total</t>
  </si>
  <si>
    <t>kms</t>
  </si>
  <si>
    <t>Heure départ rabbit</t>
  </si>
  <si>
    <t>Heure retour rabbit</t>
  </si>
  <si>
    <t>Heure 1ère livraison</t>
  </si>
  <si>
    <t>Heure dernière livraison</t>
  </si>
  <si>
    <t>remarques</t>
  </si>
  <si>
    <t>REPORT CONTROL SHEET QUOTIDIEN ONC</t>
  </si>
  <si>
    <t>taux de retour reel en pourcentage</t>
  </si>
  <si>
    <t>week 1</t>
  </si>
  <si>
    <t>christophe/florent</t>
  </si>
  <si>
    <t>ABRU</t>
  </si>
  <si>
    <t xml:space="preserve">date </t>
  </si>
  <si>
    <t xml:space="preserve">nombres de colis en retour </t>
  </si>
  <si>
    <t>UTA</t>
  </si>
  <si>
    <t>OTHER</t>
  </si>
  <si>
    <t>BUSINESS CLOSE LUNDI ET SAMEDI COLIS REJETER</t>
  </si>
  <si>
    <t>entrer doit</t>
  </si>
  <si>
    <t>sortie doit</t>
  </si>
  <si>
    <t>total heure</t>
  </si>
  <si>
    <t>eos</t>
  </si>
  <si>
    <t>sucess delivred</t>
  </si>
  <si>
    <t>TOTAL</t>
  </si>
  <si>
    <t>route</t>
  </si>
  <si>
    <t>colis livrer</t>
  </si>
  <si>
    <t>utl</t>
  </si>
  <si>
    <t>total colis</t>
  </si>
  <si>
    <t>abordive</t>
  </si>
  <si>
    <t>nb de colis jour:</t>
  </si>
  <si>
    <t>first DA in time</t>
  </si>
  <si>
    <t>Last DA in time</t>
  </si>
  <si>
    <t>sucess</t>
  </si>
  <si>
    <t>safety</t>
  </si>
  <si>
    <t>nb total colis retour</t>
  </si>
  <si>
    <t>début debrief</t>
  </si>
  <si>
    <t>fin debrief</t>
  </si>
  <si>
    <t>back up</t>
  </si>
  <si>
    <t>DNR</t>
  </si>
  <si>
    <t>SPR</t>
  </si>
  <si>
    <t>REPORT CONTROL SHEET QUOTIDIEN ONC1</t>
  </si>
  <si>
    <t>VILAIN TONI</t>
  </si>
  <si>
    <t>EK 447 LK</t>
  </si>
  <si>
    <t>XW1</t>
  </si>
  <si>
    <t>1 UTL, 4 pro fermer</t>
  </si>
  <si>
    <t>DELPLANQUE BRANDON</t>
  </si>
  <si>
    <t>EK 108 LK</t>
  </si>
  <si>
    <t>XW2</t>
  </si>
  <si>
    <t>1 aviser, 1 rejeter</t>
  </si>
  <si>
    <t>LEMAIRE SEBASTIEN</t>
  </si>
  <si>
    <t>EK 248 LK</t>
  </si>
  <si>
    <t>XW3</t>
  </si>
  <si>
    <t>2 pro fermer,2 rejeter</t>
  </si>
  <si>
    <t>CONDETTE JEAN LUC</t>
  </si>
  <si>
    <t>EL 689 PV</t>
  </si>
  <si>
    <t>XW4</t>
  </si>
  <si>
    <t>1 UTA</t>
  </si>
  <si>
    <t>FORTIEZ AURORE</t>
  </si>
  <si>
    <t>EK 159 LK</t>
  </si>
  <si>
    <t>XW5</t>
  </si>
  <si>
    <t>1 ulterieur 09/01/2018</t>
  </si>
  <si>
    <t>DUPAYS MAXIME</t>
  </si>
  <si>
    <t>EK 104 LK</t>
  </si>
  <si>
    <t>XW6</t>
  </si>
  <si>
    <t xml:space="preserve">1 UTL </t>
  </si>
  <si>
    <t>distance de securité</t>
  </si>
  <si>
    <t>ES 344 FR</t>
  </si>
  <si>
    <t>1 aviser, 1 UTL</t>
  </si>
  <si>
    <t>SAHLI MALIK</t>
  </si>
  <si>
    <t>RAS</t>
  </si>
  <si>
    <t>LALLET REMY</t>
  </si>
  <si>
    <t xml:space="preserve">1 rejeter </t>
  </si>
  <si>
    <t>1 pro fermer</t>
  </si>
  <si>
    <t>VILLAIN JULIEN</t>
  </si>
  <si>
    <t>1 colis manquant</t>
  </si>
  <si>
    <t>ES 273 FR</t>
  </si>
  <si>
    <t>4 aviser,1 uta colis retrouver pour la xw5</t>
  </si>
  <si>
    <t>ANDRIEUX GUILLAUME</t>
  </si>
  <si>
    <t>ES 428 LK</t>
  </si>
  <si>
    <t>XW7</t>
  </si>
  <si>
    <t>2 UTA</t>
  </si>
  <si>
    <t>XW8</t>
  </si>
  <si>
    <t>1 UTL colis mal Geo</t>
  </si>
  <si>
    <t>CAGNON ANTHONY</t>
  </si>
  <si>
    <t>XW9</t>
  </si>
  <si>
    <t>2 pro fermé</t>
  </si>
  <si>
    <t>Delplanque Brandon</t>
  </si>
  <si>
    <t>2 attempted 1 utl</t>
  </si>
  <si>
    <t>Villain Julien</t>
  </si>
  <si>
    <t>Andrieux Guillaume</t>
  </si>
  <si>
    <t>EK 428 LK</t>
  </si>
  <si>
    <t>1 UTA 1 pro fermé</t>
  </si>
  <si>
    <t>Fortiez Aurore</t>
  </si>
  <si>
    <t>1 a ne pas prendre en charge</t>
  </si>
  <si>
    <t>Lemaire Sebastien</t>
  </si>
  <si>
    <t>Lallet Remy</t>
  </si>
  <si>
    <t>1 rejeté</t>
  </si>
  <si>
    <t>Sahli Malik</t>
  </si>
  <si>
    <t>Vilain Toni</t>
  </si>
  <si>
    <t>4 attempted</t>
  </si>
  <si>
    <t>Condette Jean luc</t>
  </si>
  <si>
    <t>2 attempted</t>
  </si>
  <si>
    <t xml:space="preserve">EL 230 AR </t>
  </si>
  <si>
    <t xml:space="preserve">3 utl </t>
  </si>
  <si>
    <t>2 pro fermé 1 ulterieure demain 1 utl</t>
  </si>
  <si>
    <t>Dupays Maxime</t>
  </si>
  <si>
    <t>Cagnon Anthony</t>
  </si>
  <si>
    <t>BS 823 ZW</t>
  </si>
  <si>
    <t>XW10</t>
  </si>
  <si>
    <t>1 attempted 1 manquant</t>
  </si>
  <si>
    <t>1 pro fermé</t>
  </si>
  <si>
    <t>1 attempted</t>
  </si>
  <si>
    <t>3 pro fermé</t>
  </si>
  <si>
    <t>6 pro fermé 3 attempted</t>
  </si>
  <si>
    <t>3 uta 4 utl 1 ulterieure pour lundi</t>
  </si>
  <si>
    <t>2 pro fermé 1 ulterieure pour mardi</t>
  </si>
  <si>
    <t>WBR EN COMMUN</t>
  </si>
  <si>
    <t>METRIC</t>
  </si>
  <si>
    <t>SITE ONC1</t>
  </si>
  <si>
    <t>SITE ONC5</t>
  </si>
  <si>
    <t>AMAZON</t>
  </si>
  <si>
    <t>total semaine</t>
  </si>
  <si>
    <t>taux en %</t>
  </si>
  <si>
    <t>taux de  retour réel en %</t>
  </si>
  <si>
    <t>taux retour</t>
  </si>
  <si>
    <t>taux de retoux réel en %</t>
  </si>
  <si>
    <t>nb total sur metric</t>
  </si>
  <si>
    <t>taux sur metric</t>
  </si>
  <si>
    <t>nb de colis</t>
  </si>
  <si>
    <t>nb de route</t>
  </si>
  <si>
    <t>nb de routes</t>
  </si>
  <si>
    <t>spr</t>
  </si>
  <si>
    <t>Other</t>
  </si>
  <si>
    <t>pro fermer</t>
  </si>
  <si>
    <t>nb de retour sans les pro fermer</t>
  </si>
  <si>
    <t>total retour</t>
  </si>
  <si>
    <t>DPMO CONCESSION</t>
  </si>
  <si>
    <t>DPMO METRIC</t>
  </si>
  <si>
    <t>NB DE DPMO</t>
  </si>
  <si>
    <t>NB DE COLIS</t>
  </si>
  <si>
    <t>TAUX DPMO</t>
  </si>
  <si>
    <t>NB DE DPMO CONTESTER</t>
  </si>
  <si>
    <t>NB REEL DE CONCESSION</t>
  </si>
  <si>
    <t>TAUX RECALCULER DPMO</t>
  </si>
  <si>
    <t>km onc1</t>
  </si>
  <si>
    <t>km onc5</t>
  </si>
  <si>
    <t>total réuni</t>
  </si>
  <si>
    <t>EOS</t>
  </si>
  <si>
    <t>week 2</t>
  </si>
  <si>
    <t>1 aviser</t>
  </si>
  <si>
    <t xml:space="preserve">1 UTA </t>
  </si>
  <si>
    <t>1 UTL</t>
  </si>
  <si>
    <t>1 UTA,4 UTL, 3 pro fermer,1 ulterieur</t>
  </si>
  <si>
    <t>week 3</t>
  </si>
  <si>
    <t>week 4</t>
  </si>
  <si>
    <t>week 5</t>
  </si>
  <si>
    <t>REPORT CONTROL SHEET DU MOIS</t>
  </si>
  <si>
    <t>ORH</t>
  </si>
  <si>
    <t>diot</t>
  </si>
  <si>
    <t>sortir diot</t>
  </si>
  <si>
    <t>Total de la WEEK</t>
  </si>
  <si>
    <t>date</t>
  </si>
  <si>
    <t>WEEK</t>
  </si>
  <si>
    <t>week</t>
  </si>
  <si>
    <t>2 rejeter, 1 pro ferme</t>
  </si>
  <si>
    <t xml:space="preserve">1 aviser </t>
  </si>
  <si>
    <t>5 aviser, 1 UTA, 1 UTL</t>
  </si>
  <si>
    <t>1 aviser, 1 pro fermer</t>
  </si>
  <si>
    <t>1 colis livraison pour le 12/01/18</t>
  </si>
  <si>
    <t>1 UTL , 1 pro fermer</t>
  </si>
  <si>
    <t>1 aviser, 3 UTL</t>
  </si>
  <si>
    <t>1 UTL cleint a demanager</t>
  </si>
  <si>
    <t>1 damage</t>
  </si>
  <si>
    <t>2 aviser, 1 UTL</t>
  </si>
  <si>
    <t>1 rejeter</t>
  </si>
  <si>
    <t>3 UTL</t>
  </si>
  <si>
    <t>n° bag retour</t>
  </si>
  <si>
    <t>1 utl 2 pro fermé</t>
  </si>
  <si>
    <t>1 utl</t>
  </si>
  <si>
    <t>SAHLI MAHLIK</t>
  </si>
  <si>
    <t>1 pro fermé 1 manquant</t>
  </si>
  <si>
    <t>2 uta 1 ulterieure</t>
  </si>
  <si>
    <t>2 ulterieure</t>
  </si>
  <si>
    <t xml:space="preserve">1 pro fermé </t>
  </si>
  <si>
    <t>1 rejeté 1 utl 2 pro fermé</t>
  </si>
  <si>
    <t>MOREL ROMAIN</t>
  </si>
  <si>
    <t>2 pro fermer</t>
  </si>
  <si>
    <t>2 aviser, 2 ulterieur</t>
  </si>
  <si>
    <t>1 UTA, 1 pro fermer</t>
  </si>
  <si>
    <t>2 aviser, 1 UTL, 5 pro fermer</t>
  </si>
  <si>
    <t>1 UTL, 2 pro fermer</t>
  </si>
  <si>
    <t>1 aviser,1UTL,1 a ne pas prendre en charge</t>
  </si>
  <si>
    <t>colis mal geo</t>
  </si>
  <si>
    <t>C10072338563</t>
  </si>
  <si>
    <t>C40002308673</t>
  </si>
  <si>
    <t>2 aviser, 2 mal geo</t>
  </si>
  <si>
    <t>1 aviser,1UTA,1UTL</t>
  </si>
  <si>
    <t>1 aviser,3UTA,1UTL</t>
  </si>
  <si>
    <t>C20043181303</t>
  </si>
  <si>
    <t>CU0000946523</t>
  </si>
  <si>
    <t>1 aviser, 1 colis manquant</t>
  </si>
  <si>
    <t>5 aviser</t>
  </si>
  <si>
    <t>C20043234263</t>
  </si>
  <si>
    <t>CV0000703203</t>
  </si>
  <si>
    <t>C20043137173</t>
  </si>
  <si>
    <t>3 aviser, 1 ulterieur pour demain</t>
  </si>
  <si>
    <t>C30012717213</t>
  </si>
  <si>
    <t>C50002131073</t>
  </si>
  <si>
    <t>CDA001231193</t>
  </si>
  <si>
    <t>2 UTL, 2 pro fermer</t>
  </si>
  <si>
    <t>3 UTL, 2 pro fermer</t>
  </si>
  <si>
    <t>4 UTL, 2 pro fermer</t>
  </si>
  <si>
    <t>5 UTL, 2 pro fermer</t>
  </si>
  <si>
    <t>6 UTL, 2 pro fermer</t>
  </si>
  <si>
    <t>2 aviser, 1 pro fermer</t>
  </si>
  <si>
    <t>3 aviser, 1 pro fermer</t>
  </si>
  <si>
    <t>4 aviser, 1 pro fermer</t>
  </si>
  <si>
    <t>5 aviser, 1 pro fermer</t>
  </si>
  <si>
    <t>6 aviser, 1 pro fermer</t>
  </si>
  <si>
    <t>performance</t>
  </si>
  <si>
    <t>uta</t>
  </si>
  <si>
    <t>AMZL Message</t>
  </si>
  <si>
    <t>HIGH LIGHT</t>
  </si>
  <si>
    <t>LOW LIGHT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</si>
</sst>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h:mm;@"/>
  </numFmts>
  <fonts count="4" x14ac:knownFonts="1"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</fills>
  <borders count="6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5" xfId="0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2" borderId="6" xfId="0" applyFill="1" applyBorder="1" applyAlignment="1">
      <alignment wrapText="1"/>
    </xf>
    <xf numFmtId="15" fontId="0" fillId="0" borderId="0" xfId="0" applyNumberFormat="1"/>
    <xf numFmtId="0" fontId="0" fillId="2" borderId="15" xfId="0" applyFill="1" applyBorder="1" applyAlignment="1">
      <alignment wrapText="1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10" fontId="0" fillId="0" borderId="20" xfId="0" applyNumberFormat="1" applyBorder="1"/>
    <xf numFmtId="10" fontId="0" fillId="0" borderId="21" xfId="0" applyNumberFormat="1" applyBorder="1"/>
    <xf numFmtId="0" fontId="0" fillId="0" borderId="21" xfId="0" applyBorder="1"/>
    <xf numFmtId="10" fontId="0" fillId="0" borderId="23" xfId="0" applyNumberFormat="1" applyBorder="1"/>
    <xf numFmtId="10" fontId="0" fillId="0" borderId="1" xfId="0" applyNumberFormat="1" applyBorder="1"/>
    <xf numFmtId="0" fontId="0" fillId="0" borderId="24" xfId="0" applyBorder="1"/>
    <xf numFmtId="1" fontId="0" fillId="0" borderId="26" xfId="0" applyNumberFormat="1" applyBorder="1"/>
    <xf numFmtId="0" fontId="0" fillId="0" borderId="27" xfId="0" applyBorder="1"/>
    <xf numFmtId="0" fontId="0" fillId="0" borderId="30" xfId="0" applyBorder="1"/>
    <xf numFmtId="0" fontId="0" fillId="0" borderId="0" xfId="0" applyBorder="1"/>
    <xf numFmtId="0" fontId="0" fillId="3" borderId="0" xfId="0" applyFill="1" applyBorder="1" applyAlignment="1"/>
    <xf numFmtId="0" fontId="0" fillId="0" borderId="2" xfId="0" applyBorder="1" applyAlignment="1"/>
    <xf numFmtId="0" fontId="0" fillId="0" borderId="0" xfId="0" applyBorder="1" applyAlignment="1"/>
    <xf numFmtId="15" fontId="0" fillId="2" borderId="28" xfId="0" applyNumberFormat="1" applyFill="1" applyBorder="1" applyAlignment="1">
      <alignment vertical="center"/>
    </xf>
    <xf numFmtId="0" fontId="0" fillId="0" borderId="38" xfId="0" applyBorder="1"/>
    <xf numFmtId="10" fontId="0" fillId="0" borderId="22" xfId="0" applyNumberFormat="1" applyBorder="1"/>
    <xf numFmtId="10" fontId="0" fillId="0" borderId="24" xfId="0" applyNumberFormat="1" applyBorder="1"/>
    <xf numFmtId="0" fontId="0" fillId="0" borderId="39" xfId="0" applyBorder="1"/>
    <xf numFmtId="10" fontId="0" fillId="0" borderId="27" xfId="0" applyNumberFormat="1" applyBorder="1"/>
    <xf numFmtId="0" fontId="0" fillId="0" borderId="40" xfId="0" applyBorder="1"/>
    <xf numFmtId="0" fontId="0" fillId="0" borderId="41" xfId="0" applyBorder="1"/>
    <xf numFmtId="0" fontId="0" fillId="0" borderId="26" xfId="0" applyBorder="1"/>
    <xf numFmtId="0" fontId="0" fillId="0" borderId="26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3" borderId="0" xfId="0" applyFill="1" applyBorder="1"/>
    <xf numFmtId="0" fontId="0" fillId="3" borderId="0" xfId="0" applyFill="1" applyBorder="1" applyAlignment="1">
      <alignment vertical="center"/>
    </xf>
    <xf numFmtId="0" fontId="0" fillId="0" borderId="3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wrapText="1"/>
    </xf>
    <xf numFmtId="0" fontId="0" fillId="0" borderId="4" xfId="0" applyBorder="1" applyAlignment="1">
      <alignment horizontal="center" vertical="center"/>
    </xf>
    <xf numFmtId="0" fontId="0" fillId="0" borderId="38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40" xfId="0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0" xfId="0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2" fontId="0" fillId="0" borderId="30" xfId="0" applyNumberFormat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10" fontId="0" fillId="0" borderId="24" xfId="0" applyNumberFormat="1" applyBorder="1" applyAlignment="1">
      <alignment horizontal="center"/>
    </xf>
    <xf numFmtId="0" fontId="0" fillId="0" borderId="30" xfId="0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30" xfId="0" applyNumberFormat="1" applyBorder="1" applyAlignment="1">
      <alignment horizontal="center"/>
    </xf>
    <xf numFmtId="0" fontId="0" fillId="0" borderId="33" xfId="0" applyFill="1" applyBorder="1" applyAlignment="1">
      <alignment horizontal="center"/>
    </xf>
    <xf numFmtId="1" fontId="0" fillId="0" borderId="49" xfId="0" applyNumberFormat="1" applyBorder="1" applyAlignment="1">
      <alignment horizontal="center"/>
    </xf>
    <xf numFmtId="10" fontId="0" fillId="4" borderId="50" xfId="0" applyNumberFormat="1" applyFill="1" applyBorder="1"/>
    <xf numFmtId="10" fontId="0" fillId="5" borderId="15" xfId="0" applyNumberFormat="1" applyFill="1" applyBorder="1" applyAlignment="1">
      <alignment horizontal="center"/>
    </xf>
    <xf numFmtId="0" fontId="0" fillId="0" borderId="39" xfId="0" applyBorder="1" applyAlignment="1">
      <alignment horizontal="center" vertical="center"/>
    </xf>
    <xf numFmtId="0" fontId="0" fillId="0" borderId="26" xfId="0" applyBorder="1" applyAlignment="1">
      <alignment horizontal="center"/>
    </xf>
    <xf numFmtId="10" fontId="0" fillId="4" borderId="0" xfId="0" applyNumberFormat="1" applyFill="1" applyBorder="1"/>
    <xf numFmtId="10" fontId="0" fillId="5" borderId="15" xfId="0" applyNumberFormat="1" applyFill="1" applyBorder="1"/>
    <xf numFmtId="0" fontId="0" fillId="0" borderId="13" xfId="0" applyFill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10" fontId="0" fillId="6" borderId="15" xfId="0" applyNumberFormat="1" applyFill="1" applyBorder="1"/>
    <xf numFmtId="0" fontId="0" fillId="0" borderId="34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10" fontId="0" fillId="6" borderId="35" xfId="0" applyNumberFormat="1" applyFill="1" applyBorder="1"/>
    <xf numFmtId="1" fontId="0" fillId="0" borderId="39" xfId="0" applyNumberFormat="1" applyBorder="1" applyAlignment="1">
      <alignment horizontal="center"/>
    </xf>
    <xf numFmtId="10" fontId="0" fillId="0" borderId="27" xfId="0" applyNumberFormat="1" applyBorder="1" applyAlignment="1">
      <alignment horizontal="center"/>
    </xf>
    <xf numFmtId="2" fontId="0" fillId="0" borderId="0" xfId="0" applyNumberFormat="1"/>
    <xf numFmtId="0" fontId="0" fillId="0" borderId="0" xfId="0" applyAlignment="1"/>
    <xf numFmtId="0" fontId="1" fillId="7" borderId="31" xfId="0" applyFont="1" applyFill="1" applyBorder="1" applyAlignment="1">
      <alignment vertical="center"/>
    </xf>
    <xf numFmtId="0" fontId="1" fillId="7" borderId="43" xfId="0" applyFont="1" applyFill="1" applyBorder="1" applyAlignment="1">
      <alignment vertical="center"/>
    </xf>
    <xf numFmtId="0" fontId="0" fillId="7" borderId="45" xfId="0" applyFill="1" applyBorder="1" applyAlignment="1">
      <alignment vertical="center"/>
    </xf>
    <xf numFmtId="0" fontId="0" fillId="7" borderId="45" xfId="0" applyFill="1" applyBorder="1"/>
    <xf numFmtId="0" fontId="0" fillId="7" borderId="45" xfId="0" applyFill="1" applyBorder="1" applyAlignment="1"/>
    <xf numFmtId="0" fontId="0" fillId="0" borderId="34" xfId="0" applyBorder="1" applyAlignment="1"/>
    <xf numFmtId="0" fontId="0" fillId="7" borderId="47" xfId="0" applyFill="1" applyBorder="1"/>
    <xf numFmtId="0" fontId="0" fillId="0" borderId="2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0" fillId="0" borderId="15" xfId="0" applyBorder="1"/>
    <xf numFmtId="0" fontId="0" fillId="0" borderId="15" xfId="0" applyBorder="1" applyAlignment="1">
      <alignment horizontal="center"/>
    </xf>
    <xf numFmtId="0" fontId="0" fillId="0" borderId="47" xfId="0" applyBorder="1" applyAlignment="1">
      <alignment horizontal="center"/>
    </xf>
    <xf numFmtId="165" fontId="0" fillId="0" borderId="9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5" fontId="0" fillId="0" borderId="51" xfId="0" applyNumberFormat="1" applyBorder="1" applyAlignment="1">
      <alignment horizontal="center" vertical="center"/>
    </xf>
    <xf numFmtId="0" fontId="0" fillId="0" borderId="44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20" fontId="0" fillId="0" borderId="0" xfId="0" applyNumberFormat="1"/>
    <xf numFmtId="1" fontId="0" fillId="0" borderId="0" xfId="0" applyNumberFormat="1"/>
    <xf numFmtId="2" fontId="0" fillId="0" borderId="25" xfId="0" applyNumberFormat="1" applyBorder="1"/>
    <xf numFmtId="0" fontId="0" fillId="0" borderId="15" xfId="0" applyFill="1" applyBorder="1" applyAlignment="1">
      <alignment horizontal="center" vertical="center" wrapText="1"/>
    </xf>
    <xf numFmtId="2" fontId="0" fillId="0" borderId="60" xfId="0" applyNumberFormat="1" applyBorder="1"/>
    <xf numFmtId="2" fontId="0" fillId="0" borderId="58" xfId="0" applyNumberFormat="1" applyBorder="1"/>
    <xf numFmtId="2" fontId="0" fillId="0" borderId="59" xfId="0" applyNumberFormat="1" applyBorder="1"/>
    <xf numFmtId="0" fontId="0" fillId="0" borderId="36" xfId="0" applyBorder="1"/>
    <xf numFmtId="0" fontId="0" fillId="0" borderId="46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2" xfId="0" applyBorder="1"/>
    <xf numFmtId="0" fontId="0" fillId="0" borderId="5" xfId="0" applyBorder="1" applyAlignment="1">
      <alignment horizontal="center"/>
    </xf>
    <xf numFmtId="20" fontId="0" fillId="0" borderId="38" xfId="0" applyNumberFormat="1" applyBorder="1" applyAlignment="1">
      <alignment horizontal="center" vertical="center"/>
    </xf>
    <xf numFmtId="20" fontId="0" fillId="0" borderId="30" xfId="0" applyNumberFormat="1" applyBorder="1" applyAlignment="1">
      <alignment horizontal="center" vertical="center"/>
    </xf>
    <xf numFmtId="20" fontId="0" fillId="0" borderId="1" xfId="0" applyNumberFormat="1" applyBorder="1"/>
    <xf numFmtId="20" fontId="0" fillId="0" borderId="24" xfId="0" applyNumberFormat="1" applyBorder="1" applyAlignment="1">
      <alignment horizontal="center" vertical="center"/>
    </xf>
    <xf numFmtId="20" fontId="0" fillId="0" borderId="5" xfId="0" applyNumberFormat="1" applyBorder="1"/>
    <xf numFmtId="20" fontId="0" fillId="0" borderId="22" xfId="0" applyNumberFormat="1" applyBorder="1" applyAlignment="1">
      <alignment horizontal="center" vertical="center"/>
    </xf>
    <xf numFmtId="0" fontId="0" fillId="0" borderId="46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30" xfId="0" applyNumberFormat="1" applyBorder="1"/>
    <xf numFmtId="165" fontId="0" fillId="0" borderId="3" xfId="0" applyNumberFormat="1" applyBorder="1" applyAlignment="1">
      <alignment horizontal="center"/>
    </xf>
    <xf numFmtId="14" fontId="0" fillId="0" borderId="30" xfId="0" applyNumberFormat="1" applyBorder="1" applyAlignment="1">
      <alignment horizontal="center"/>
    </xf>
    <xf numFmtId="165" fontId="0" fillId="0" borderId="1" xfId="0" applyNumberFormat="1" applyBorder="1" applyAlignment="1">
      <alignment horizontal="center" vertical="center"/>
    </xf>
    <xf numFmtId="14" fontId="0" fillId="0" borderId="39" xfId="0" applyNumberFormat="1" applyBorder="1" applyAlignment="1">
      <alignment horizontal="center"/>
    </xf>
    <xf numFmtId="165" fontId="0" fillId="0" borderId="26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/>
    </xf>
    <xf numFmtId="0" fontId="0" fillId="0" borderId="30" xfId="0" applyNumberFormat="1" applyBorder="1" applyAlignment="1">
      <alignment horizontal="center"/>
    </xf>
    <xf numFmtId="0" fontId="0" fillId="0" borderId="40" xfId="0" applyNumberFormat="1" applyBorder="1" applyAlignment="1">
      <alignment horizontal="center"/>
    </xf>
    <xf numFmtId="165" fontId="0" fillId="0" borderId="5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Alignment="1">
      <alignment horizontal="center"/>
    </xf>
    <xf numFmtId="0" fontId="0" fillId="9" borderId="0" xfId="0" applyFill="1" applyAlignment="1">
      <alignment horizontal="center" wrapText="1"/>
    </xf>
    <xf numFmtId="0" fontId="0" fillId="0" borderId="61" xfId="0" applyBorder="1" applyAlignment="1">
      <alignment horizontal="center"/>
    </xf>
    <xf numFmtId="0" fontId="0" fillId="0" borderId="62" xfId="0" applyBorder="1"/>
    <xf numFmtId="165" fontId="0" fillId="0" borderId="62" xfId="0" applyNumberFormat="1" applyBorder="1" applyAlignment="1">
      <alignment horizontal="center" vertical="center"/>
    </xf>
    <xf numFmtId="165" fontId="0" fillId="0" borderId="63" xfId="0" applyNumberFormat="1" applyBorder="1" applyAlignment="1">
      <alignment horizontal="center" vertical="center"/>
    </xf>
    <xf numFmtId="0" fontId="0" fillId="0" borderId="5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1" xfId="0" applyFill="1" applyBorder="1" applyAlignment="1">
      <alignment horizontal="center" wrapText="1"/>
    </xf>
    <xf numFmtId="0" fontId="0" fillId="2" borderId="3" xfId="0" applyFill="1" applyBorder="1" applyAlignment="1">
      <alignment horizontal="center" wrapText="1"/>
    </xf>
    <xf numFmtId="0" fontId="0" fillId="2" borderId="4" xfId="0" applyFill="1" applyBorder="1" applyAlignment="1">
      <alignment horizontal="center" wrapText="1"/>
    </xf>
    <xf numFmtId="0" fontId="0" fillId="0" borderId="18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14" fontId="0" fillId="2" borderId="11" xfId="0" applyNumberFormat="1" applyFill="1" applyBorder="1" applyAlignment="1">
      <alignment horizontal="center" wrapText="1"/>
    </xf>
    <xf numFmtId="0" fontId="0" fillId="2" borderId="18" xfId="0" applyFill="1" applyBorder="1" applyAlignment="1">
      <alignment horizontal="center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2" borderId="2" xfId="0" applyFill="1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0" fillId="0" borderId="34" xfId="0" applyBorder="1" applyAlignment="1">
      <alignment horizontal="center" wrapText="1"/>
    </xf>
    <xf numFmtId="0" fontId="0" fillId="0" borderId="46" xfId="0" applyBorder="1" applyAlignment="1">
      <alignment horizontal="center" wrapText="1"/>
    </xf>
    <xf numFmtId="0" fontId="0" fillId="0" borderId="35" xfId="0" applyBorder="1" applyAlignment="1">
      <alignment horizontal="center" wrapText="1"/>
    </xf>
    <xf numFmtId="0" fontId="0" fillId="0" borderId="43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164" fontId="0" fillId="0" borderId="0" xfId="0" applyNumberFormat="1" applyBorder="1" applyAlignment="1">
      <alignment horizontal="center" wrapText="1"/>
    </xf>
    <xf numFmtId="164" fontId="0" fillId="0" borderId="29" xfId="0" applyNumberFormat="1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1" fillId="0" borderId="31" xfId="0" applyFont="1" applyBorder="1" applyAlignment="1">
      <alignment horizontal="center" vertical="center" wrapText="1"/>
    </xf>
    <xf numFmtId="0" fontId="1" fillId="0" borderId="36" xfId="0" applyFont="1" applyBorder="1" applyAlignment="1">
      <alignment horizontal="center" vertical="center" wrapText="1"/>
    </xf>
    <xf numFmtId="0" fontId="1" fillId="0" borderId="32" xfId="0" applyFont="1" applyBorder="1" applyAlignment="1">
      <alignment horizontal="center" vertical="center" wrapText="1"/>
    </xf>
    <xf numFmtId="0" fontId="1" fillId="0" borderId="34" xfId="0" applyFont="1" applyBorder="1" applyAlignment="1">
      <alignment horizontal="center" vertical="center" wrapText="1"/>
    </xf>
    <xf numFmtId="0" fontId="1" fillId="0" borderId="46" xfId="0" applyFont="1" applyBorder="1" applyAlignment="1">
      <alignment horizontal="center" vertical="center" wrapText="1"/>
    </xf>
    <xf numFmtId="0" fontId="1" fillId="0" borderId="35" xfId="0" applyFont="1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1" fillId="0" borderId="31" xfId="0" applyFont="1" applyBorder="1" applyAlignment="1">
      <alignment horizontal="center" wrapText="1"/>
    </xf>
    <xf numFmtId="0" fontId="1" fillId="0" borderId="36" xfId="0" applyFont="1" applyBorder="1" applyAlignment="1">
      <alignment horizontal="center" wrapText="1"/>
    </xf>
    <xf numFmtId="0" fontId="1" fillId="0" borderId="32" xfId="0" applyFont="1" applyBorder="1" applyAlignment="1">
      <alignment horizontal="center" wrapText="1"/>
    </xf>
    <xf numFmtId="0" fontId="1" fillId="0" borderId="34" xfId="0" applyFont="1" applyBorder="1" applyAlignment="1">
      <alignment horizontal="center" wrapText="1"/>
    </xf>
    <xf numFmtId="0" fontId="1" fillId="0" borderId="46" xfId="0" applyFont="1" applyBorder="1" applyAlignment="1">
      <alignment horizontal="center" wrapText="1"/>
    </xf>
    <xf numFmtId="0" fontId="1" fillId="0" borderId="35" xfId="0" applyFont="1" applyBorder="1" applyAlignment="1">
      <alignment horizontal="center" wrapText="1"/>
    </xf>
    <xf numFmtId="0" fontId="0" fillId="4" borderId="36" xfId="0" applyFill="1" applyBorder="1" applyAlignment="1">
      <alignment horizontal="center" wrapText="1"/>
    </xf>
    <xf numFmtId="0" fontId="0" fillId="4" borderId="0" xfId="0" applyFill="1" applyBorder="1" applyAlignment="1">
      <alignment horizontal="center" wrapText="1"/>
    </xf>
    <xf numFmtId="0" fontId="0" fillId="4" borderId="32" xfId="0" applyFill="1" applyBorder="1" applyAlignment="1">
      <alignment horizontal="center" wrapText="1"/>
    </xf>
    <xf numFmtId="0" fontId="0" fillId="4" borderId="29" xfId="0" applyFill="1" applyBorder="1" applyAlignment="1">
      <alignment horizontal="center" wrapText="1"/>
    </xf>
    <xf numFmtId="0" fontId="0" fillId="4" borderId="35" xfId="0" applyFill="1" applyBorder="1" applyAlignment="1">
      <alignment horizontal="center" wrapText="1"/>
    </xf>
    <xf numFmtId="0" fontId="0" fillId="4" borderId="3" xfId="0" applyFill="1" applyBorder="1" applyAlignment="1">
      <alignment horizontal="center" wrapText="1"/>
    </xf>
    <xf numFmtId="0" fontId="0" fillId="4" borderId="4" xfId="0" applyFill="1" applyBorder="1" applyAlignment="1">
      <alignment horizontal="center" wrapText="1"/>
    </xf>
    <xf numFmtId="164" fontId="0" fillId="0" borderId="46" xfId="0" applyNumberFormat="1" applyBorder="1" applyAlignment="1">
      <alignment horizontal="center" wrapText="1"/>
    </xf>
    <xf numFmtId="164" fontId="0" fillId="0" borderId="35" xfId="0" applyNumberFormat="1" applyBorder="1" applyAlignment="1">
      <alignment horizontal="center" wrapText="1"/>
    </xf>
    <xf numFmtId="164" fontId="0" fillId="0" borderId="34" xfId="0" applyNumberFormat="1" applyBorder="1" applyAlignment="1">
      <alignment horizontal="center" wrapText="1"/>
    </xf>
    <xf numFmtId="1" fontId="0" fillId="0" borderId="0" xfId="0" applyNumberFormat="1" applyBorder="1" applyAlignment="1">
      <alignment horizontal="center" wrapText="1"/>
    </xf>
    <xf numFmtId="1" fontId="0" fillId="0" borderId="29" xfId="0" applyNumberFormat="1" applyBorder="1" applyAlignment="1">
      <alignment horizontal="center" wrapText="1"/>
    </xf>
    <xf numFmtId="1" fontId="0" fillId="0" borderId="43" xfId="0" applyNumberFormat="1" applyBorder="1" applyAlignment="1">
      <alignment horizontal="center" wrapText="1"/>
    </xf>
    <xf numFmtId="164" fontId="0" fillId="0" borderId="43" xfId="0" applyNumberFormat="1" applyBorder="1" applyAlignment="1">
      <alignment horizontal="center" wrapText="1"/>
    </xf>
    <xf numFmtId="0" fontId="3" fillId="0" borderId="31" xfId="0" applyFont="1" applyBorder="1" applyAlignment="1">
      <alignment horizontal="center" wrapText="1"/>
    </xf>
    <xf numFmtId="0" fontId="3" fillId="0" borderId="32" xfId="0" applyFont="1" applyBorder="1" applyAlignment="1">
      <alignment horizontal="center" wrapText="1"/>
    </xf>
    <xf numFmtId="0" fontId="3" fillId="0" borderId="34" xfId="0" applyFont="1" applyBorder="1" applyAlignment="1">
      <alignment horizontal="center" wrapText="1"/>
    </xf>
    <xf numFmtId="0" fontId="3" fillId="0" borderId="35" xfId="0" applyFont="1" applyBorder="1" applyAlignment="1">
      <alignment horizontal="center" wrapText="1"/>
    </xf>
    <xf numFmtId="0" fontId="0" fillId="0" borderId="36" xfId="0" applyBorder="1" applyAlignment="1">
      <alignment horizontal="center" wrapText="1"/>
    </xf>
    <xf numFmtId="0" fontId="0" fillId="0" borderId="32" xfId="0" applyBorder="1" applyAlignment="1">
      <alignment horizontal="center" wrapText="1"/>
    </xf>
    <xf numFmtId="0" fontId="0" fillId="0" borderId="31" xfId="0" applyBorder="1" applyAlignment="1">
      <alignment horizontal="center" wrapText="1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8" borderId="0" xfId="0" applyFill="1" applyBorder="1" applyAlignment="1">
      <alignment horizontal="center" vertical="center" wrapText="1"/>
    </xf>
    <xf numFmtId="0" fontId="2" fillId="0" borderId="44" xfId="0" applyFont="1" applyBorder="1" applyAlignment="1">
      <alignment horizontal="center" vertical="center" wrapText="1"/>
    </xf>
    <xf numFmtId="0" fontId="2" fillId="0" borderId="45" xfId="0" applyFont="1" applyBorder="1" applyAlignment="1">
      <alignment horizontal="center" vertical="center" wrapText="1"/>
    </xf>
    <xf numFmtId="0" fontId="2" fillId="0" borderId="47" xfId="0" applyFont="1" applyBorder="1" applyAlignment="1">
      <alignment horizontal="center" vertical="center" wrapText="1"/>
    </xf>
    <xf numFmtId="0" fontId="1" fillId="0" borderId="43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1" fillId="0" borderId="43" xfId="0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0" fontId="1" fillId="0" borderId="29" xfId="0" applyFont="1" applyBorder="1" applyAlignment="1">
      <alignment horizontal="center" wrapText="1"/>
    </xf>
    <xf numFmtId="0" fontId="0" fillId="4" borderId="8" xfId="0" applyFill="1" applyBorder="1" applyAlignment="1">
      <alignment horizontal="center" wrapText="1"/>
    </xf>
    <xf numFmtId="0" fontId="0" fillId="4" borderId="19" xfId="0" applyFill="1" applyBorder="1" applyAlignment="1">
      <alignment horizontal="center" wrapText="1"/>
    </xf>
    <xf numFmtId="0" fontId="0" fillId="4" borderId="41" xfId="0" applyFill="1" applyBorder="1" applyAlignment="1">
      <alignment horizontal="center" wrapText="1"/>
    </xf>
    <xf numFmtId="0" fontId="0" fillId="4" borderId="11" xfId="0" applyFill="1" applyBorder="1" applyAlignment="1">
      <alignment horizontal="center" wrapText="1"/>
    </xf>
    <xf numFmtId="0" fontId="0" fillId="4" borderId="18" xfId="0" applyFill="1" applyBorder="1" applyAlignment="1">
      <alignment horizontal="center" wrapText="1"/>
    </xf>
    <xf numFmtId="0" fontId="0" fillId="4" borderId="48" xfId="0" applyFill="1" applyBorder="1" applyAlignment="1">
      <alignment horizontal="center" wrapText="1"/>
    </xf>
    <xf numFmtId="0" fontId="0" fillId="4" borderId="37" xfId="0" applyFill="1" applyBorder="1" applyAlignment="1">
      <alignment horizontal="center" wrapText="1"/>
    </xf>
    <xf numFmtId="0" fontId="0" fillId="4" borderId="46" xfId="0" applyFill="1" applyBorder="1" applyAlignment="1">
      <alignment horizontal="center" wrapText="1"/>
    </xf>
    <xf numFmtId="164" fontId="0" fillId="0" borderId="55" xfId="0" applyNumberFormat="1" applyBorder="1" applyAlignment="1">
      <alignment horizontal="center" wrapText="1"/>
    </xf>
    <xf numFmtId="164" fontId="0" fillId="0" borderId="56" xfId="0" applyNumberFormat="1" applyBorder="1" applyAlignment="1">
      <alignment horizontal="center" wrapText="1"/>
    </xf>
    <xf numFmtId="0" fontId="0" fillId="0" borderId="38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30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39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2" xfId="0" applyBorder="1" applyAlignment="1">
      <alignment horizontal="center" vertical="center" wrapText="1"/>
    </xf>
    <xf numFmtId="0" fontId="0" fillId="0" borderId="24" xfId="0" applyBorder="1" applyAlignment="1">
      <alignment horizontal="center" wrapText="1"/>
    </xf>
    <xf numFmtId="164" fontId="0" fillId="0" borderId="1" xfId="0" applyNumberFormat="1" applyBorder="1" applyAlignment="1">
      <alignment horizontal="center" wrapText="1"/>
    </xf>
    <xf numFmtId="164" fontId="0" fillId="0" borderId="24" xfId="0" applyNumberFormat="1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164" fontId="0" fillId="0" borderId="53" xfId="0" applyNumberFormat="1" applyBorder="1" applyAlignment="1">
      <alignment horizontal="center" wrapText="1"/>
    </xf>
    <xf numFmtId="164" fontId="0" fillId="0" borderId="54" xfId="0" applyNumberFormat="1" applyBorder="1" applyAlignment="1">
      <alignment horizontal="center" wrapText="1"/>
    </xf>
    <xf numFmtId="0" fontId="0" fillId="0" borderId="53" xfId="0" applyBorder="1" applyAlignment="1">
      <alignment horizontal="center" wrapText="1"/>
    </xf>
    <xf numFmtId="0" fontId="0" fillId="0" borderId="54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22" xfId="0" applyBorder="1" applyAlignment="1">
      <alignment horizontal="center" wrapText="1"/>
    </xf>
    <xf numFmtId="0" fontId="0" fillId="0" borderId="51" xfId="0" applyBorder="1" applyAlignment="1">
      <alignment horizontal="center" wrapText="1"/>
    </xf>
    <xf numFmtId="0" fontId="0" fillId="0" borderId="52" xfId="0" applyBorder="1" applyAlignment="1">
      <alignment horizontal="center" wrapText="1"/>
    </xf>
    <xf numFmtId="0" fontId="0" fillId="0" borderId="38" xfId="0" applyBorder="1" applyAlignment="1">
      <alignment horizontal="center" wrapText="1"/>
    </xf>
    <xf numFmtId="1" fontId="0" fillId="0" borderId="1" xfId="0" applyNumberFormat="1" applyBorder="1" applyAlignment="1" applyProtection="1">
      <alignment horizontal="center" wrapText="1"/>
    </xf>
    <xf numFmtId="1" fontId="0" fillId="0" borderId="24" xfId="0" applyNumberFormat="1" applyBorder="1" applyAlignment="1" applyProtection="1">
      <alignment horizontal="center" wrapText="1"/>
    </xf>
    <xf numFmtId="1" fontId="0" fillId="0" borderId="53" xfId="0" applyNumberFormat="1" applyBorder="1" applyAlignment="1">
      <alignment horizontal="center" wrapText="1"/>
    </xf>
    <xf numFmtId="1" fontId="0" fillId="0" borderId="54" xfId="0" applyNumberFormat="1" applyBorder="1" applyAlignment="1">
      <alignment horizontal="center" wrapText="1"/>
    </xf>
    <xf numFmtId="17" fontId="2" fillId="0" borderId="44" xfId="0" applyNumberFormat="1" applyFont="1" applyBorder="1" applyAlignment="1">
      <alignment horizontal="center" vertical="center" wrapText="1"/>
    </xf>
    <xf numFmtId="164" fontId="0" fillId="0" borderId="26" xfId="0" applyNumberFormat="1" applyBorder="1" applyAlignment="1">
      <alignment horizontal="center" wrapText="1"/>
    </xf>
    <xf numFmtId="164" fontId="0" fillId="0" borderId="27" xfId="0" applyNumberFormat="1" applyBorder="1" applyAlignment="1">
      <alignment horizontal="center" wrapText="1"/>
    </xf>
    <xf numFmtId="165" fontId="0" fillId="0" borderId="57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</cellXfs>
  <cellStyles count="1">
    <cellStyle name="Normal" xfId="0" builtinId="0"/>
  </cellStyles>
  <dxfs count="108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2"/>
  </sheetPr>
  <dimension ref="A1:O20"/>
  <sheetViews>
    <sheetView workbookViewId="0">
      <selection activeCell="J5" sqref="J5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5" width="8.85546875" customWidth="1"/>
    <col min="6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</cols>
  <sheetData>
    <row r="1" spans="1:15" ht="15.75" thickBot="1" x14ac:dyDescent="0.3">
      <c r="A1" s="144" t="s">
        <v>0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</row>
    <row r="2" spans="1:15" ht="15.75" thickBot="1" x14ac:dyDescent="0.3"/>
    <row r="3" spans="1:15" ht="15.75" thickBot="1" x14ac:dyDescent="0.3">
      <c r="A3" s="12" t="s">
        <v>1</v>
      </c>
      <c r="B3" s="150"/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49"/>
    </row>
    <row r="4" spans="1:15" ht="75.75" thickBot="1" x14ac:dyDescent="0.3">
      <c r="A4" s="5" t="s">
        <v>3</v>
      </c>
      <c r="B4" s="6" t="s">
        <v>4</v>
      </c>
      <c r="C4" s="6" t="s">
        <v>5</v>
      </c>
      <c r="D4" s="7" t="s">
        <v>6</v>
      </c>
      <c r="E4" s="5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</row>
    <row r="5" spans="1:15" ht="23.65" customHeight="1" x14ac:dyDescent="0.25">
      <c r="A5" s="4"/>
      <c r="B5" s="4"/>
      <c r="C5" s="4"/>
      <c r="D5" s="11"/>
      <c r="E5" s="11"/>
      <c r="F5" s="11"/>
      <c r="G5" s="11"/>
      <c r="H5" s="11"/>
      <c r="I5" s="11">
        <f>SUM(D5:H5)</f>
        <v>0</v>
      </c>
      <c r="J5" s="11"/>
      <c r="K5" s="4"/>
      <c r="L5" s="4"/>
      <c r="M5" s="4"/>
      <c r="N5" s="4"/>
      <c r="O5" s="4"/>
    </row>
    <row r="6" spans="1:15" ht="23.65" customHeight="1" x14ac:dyDescent="0.25">
      <c r="A6" s="3"/>
      <c r="B6" s="3"/>
      <c r="C6" s="3"/>
      <c r="D6" s="2"/>
      <c r="E6" s="2"/>
      <c r="F6" s="2"/>
      <c r="G6" s="2"/>
      <c r="H6" s="2"/>
      <c r="I6" s="11">
        <f t="shared" ref="I6:I19" si="0">SUM(D6:H6)</f>
        <v>0</v>
      </c>
      <c r="J6" s="11"/>
      <c r="K6" s="3"/>
      <c r="L6" s="3"/>
      <c r="M6" s="3"/>
      <c r="N6" s="3"/>
      <c r="O6" s="3"/>
    </row>
    <row r="7" spans="1:15" ht="23.65" customHeight="1" x14ac:dyDescent="0.25">
      <c r="A7" s="3"/>
      <c r="B7" s="3"/>
      <c r="C7" s="3"/>
      <c r="D7" s="2"/>
      <c r="E7" s="2"/>
      <c r="F7" s="2"/>
      <c r="G7" s="2"/>
      <c r="H7" s="2"/>
      <c r="I7" s="11">
        <f t="shared" si="0"/>
        <v>0</v>
      </c>
      <c r="J7" s="11"/>
      <c r="K7" s="3"/>
      <c r="L7" s="3"/>
      <c r="M7" s="3"/>
      <c r="N7" s="3"/>
      <c r="O7" s="3"/>
    </row>
    <row r="8" spans="1:15" ht="23.65" customHeight="1" x14ac:dyDescent="0.25">
      <c r="A8" s="3"/>
      <c r="B8" s="3"/>
      <c r="C8" s="3"/>
      <c r="D8" s="2"/>
      <c r="E8" s="2"/>
      <c r="F8" s="2"/>
      <c r="G8" s="2"/>
      <c r="H8" s="2"/>
      <c r="I8" s="11">
        <f t="shared" si="0"/>
        <v>0</v>
      </c>
      <c r="J8" s="11"/>
      <c r="K8" s="3"/>
      <c r="L8" s="3"/>
      <c r="M8" s="3"/>
      <c r="N8" s="3"/>
      <c r="O8" s="3"/>
    </row>
    <row r="9" spans="1:15" ht="23.65" customHeight="1" x14ac:dyDescent="0.25">
      <c r="A9" s="3"/>
      <c r="B9" s="3"/>
      <c r="C9" s="3"/>
      <c r="D9" s="2"/>
      <c r="E9" s="2"/>
      <c r="F9" s="2"/>
      <c r="G9" s="2"/>
      <c r="H9" s="2"/>
      <c r="I9" s="11">
        <f t="shared" si="0"/>
        <v>0</v>
      </c>
      <c r="J9" s="11"/>
      <c r="K9" s="3"/>
      <c r="L9" s="3"/>
      <c r="M9" s="3"/>
      <c r="N9" s="3"/>
      <c r="O9" s="3"/>
    </row>
    <row r="10" spans="1:15" ht="23.65" customHeight="1" x14ac:dyDescent="0.25">
      <c r="A10" s="3"/>
      <c r="B10" s="3"/>
      <c r="C10" s="3"/>
      <c r="D10" s="2"/>
      <c r="E10" s="2"/>
      <c r="F10" s="2"/>
      <c r="G10" s="2"/>
      <c r="H10" s="2"/>
      <c r="I10" s="11">
        <f t="shared" si="0"/>
        <v>0</v>
      </c>
      <c r="J10" s="11"/>
      <c r="K10" s="3"/>
      <c r="L10" s="3"/>
      <c r="M10" s="3"/>
      <c r="N10" s="3"/>
      <c r="O10" s="3"/>
    </row>
    <row r="11" spans="1:15" ht="23.65" customHeight="1" x14ac:dyDescent="0.25">
      <c r="A11" s="3"/>
      <c r="B11" s="3"/>
      <c r="C11" s="3"/>
      <c r="D11" s="2"/>
      <c r="E11" s="2"/>
      <c r="F11" s="2"/>
      <c r="G11" s="2"/>
      <c r="H11" s="2"/>
      <c r="I11" s="11">
        <f t="shared" si="0"/>
        <v>0</v>
      </c>
      <c r="J11" s="11"/>
      <c r="K11" s="3"/>
      <c r="L11" s="3"/>
      <c r="M11" s="3"/>
      <c r="N11" s="3"/>
      <c r="O11" s="3"/>
    </row>
    <row r="12" spans="1:15" ht="23.65" customHeight="1" x14ac:dyDescent="0.25">
      <c r="A12" s="3"/>
      <c r="B12" s="3"/>
      <c r="C12" s="3"/>
      <c r="D12" s="2"/>
      <c r="E12" s="2"/>
      <c r="F12" s="2"/>
      <c r="G12" s="2"/>
      <c r="H12" s="2"/>
      <c r="I12" s="11">
        <f t="shared" si="0"/>
        <v>0</v>
      </c>
      <c r="J12" s="11"/>
      <c r="K12" s="3"/>
      <c r="L12" s="3"/>
      <c r="M12" s="3"/>
      <c r="N12" s="3"/>
      <c r="O12" s="3"/>
    </row>
    <row r="13" spans="1:15" ht="23.65" customHeight="1" x14ac:dyDescent="0.25">
      <c r="A13" s="3"/>
      <c r="B13" s="3"/>
      <c r="C13" s="3"/>
      <c r="D13" s="2"/>
      <c r="E13" s="2"/>
      <c r="F13" s="2"/>
      <c r="G13" s="2"/>
      <c r="H13" s="2"/>
      <c r="I13" s="11">
        <f t="shared" si="0"/>
        <v>0</v>
      </c>
      <c r="J13" s="11"/>
      <c r="K13" s="3"/>
      <c r="L13" s="3"/>
      <c r="M13" s="3"/>
      <c r="N13" s="3"/>
      <c r="O13" s="3"/>
    </row>
    <row r="14" spans="1:15" ht="23.65" customHeight="1" x14ac:dyDescent="0.25">
      <c r="A14" s="3"/>
      <c r="B14" s="3"/>
      <c r="C14" s="3"/>
      <c r="D14" s="2"/>
      <c r="E14" s="2"/>
      <c r="F14" s="2"/>
      <c r="G14" s="2"/>
      <c r="H14" s="2"/>
      <c r="I14" s="11">
        <f t="shared" si="0"/>
        <v>0</v>
      </c>
      <c r="J14" s="11"/>
      <c r="K14" s="3"/>
      <c r="L14" s="3"/>
      <c r="M14" s="3"/>
      <c r="N14" s="3"/>
      <c r="O14" s="3"/>
    </row>
    <row r="15" spans="1:15" ht="23.65" customHeight="1" x14ac:dyDescent="0.25">
      <c r="A15" s="3"/>
      <c r="B15" s="3"/>
      <c r="C15" s="3"/>
      <c r="D15" s="2"/>
      <c r="E15" s="2"/>
      <c r="F15" s="2"/>
      <c r="G15" s="2"/>
      <c r="H15" s="2"/>
      <c r="I15" s="11">
        <f t="shared" si="0"/>
        <v>0</v>
      </c>
      <c r="J15" s="11"/>
      <c r="K15" s="3"/>
      <c r="L15" s="3"/>
      <c r="M15" s="3"/>
      <c r="N15" s="3"/>
      <c r="O15" s="3"/>
    </row>
    <row r="16" spans="1:15" ht="23.65" customHeight="1" x14ac:dyDescent="0.25">
      <c r="A16" s="3"/>
      <c r="B16" s="3"/>
      <c r="C16" s="3"/>
      <c r="D16" s="2"/>
      <c r="E16" s="2"/>
      <c r="F16" s="2"/>
      <c r="G16" s="2"/>
      <c r="H16" s="2"/>
      <c r="I16" s="11">
        <f t="shared" si="0"/>
        <v>0</v>
      </c>
      <c r="J16" s="11"/>
      <c r="K16" s="3"/>
      <c r="L16" s="3"/>
      <c r="M16" s="3"/>
      <c r="N16" s="3"/>
      <c r="O16" s="3"/>
    </row>
    <row r="17" spans="1:15" ht="23.65" customHeight="1" x14ac:dyDescent="0.25">
      <c r="A17" s="3"/>
      <c r="B17" s="3"/>
      <c r="C17" s="3"/>
      <c r="D17" s="2"/>
      <c r="E17" s="2"/>
      <c r="F17" s="2"/>
      <c r="G17" s="2"/>
      <c r="H17" s="2"/>
      <c r="I17" s="11">
        <f t="shared" si="0"/>
        <v>0</v>
      </c>
      <c r="J17" s="11"/>
      <c r="K17" s="3"/>
      <c r="L17" s="3"/>
      <c r="M17" s="3"/>
      <c r="N17" s="3"/>
      <c r="O17" s="3"/>
    </row>
    <row r="18" spans="1:15" ht="23.65" customHeight="1" x14ac:dyDescent="0.25">
      <c r="A18" s="3"/>
      <c r="B18" s="3"/>
      <c r="C18" s="3"/>
      <c r="D18" s="2"/>
      <c r="E18" s="2"/>
      <c r="F18" s="2"/>
      <c r="G18" s="2"/>
      <c r="H18" s="2"/>
      <c r="I18" s="11">
        <f t="shared" si="0"/>
        <v>0</v>
      </c>
      <c r="J18" s="11"/>
      <c r="K18" s="3"/>
      <c r="L18" s="3"/>
      <c r="M18" s="3"/>
      <c r="N18" s="3"/>
      <c r="O18" s="3"/>
    </row>
    <row r="19" spans="1:15" ht="23.65" customHeight="1" x14ac:dyDescent="0.25">
      <c r="A19" s="3"/>
      <c r="B19" s="3"/>
      <c r="C19" s="3"/>
      <c r="D19" s="2"/>
      <c r="E19" s="2"/>
      <c r="F19" s="2"/>
      <c r="G19" s="2"/>
      <c r="H19" s="2"/>
      <c r="I19" s="11">
        <f t="shared" si="0"/>
        <v>0</v>
      </c>
      <c r="J19" s="11"/>
      <c r="K19" s="3"/>
      <c r="L19" s="3"/>
      <c r="M19" s="3"/>
      <c r="N19" s="3"/>
      <c r="O19" s="3"/>
    </row>
    <row r="20" spans="1:15" x14ac:dyDescent="0.25">
      <c r="D20" s="1">
        <f>SUM(D5:D19)</f>
        <v>0</v>
      </c>
      <c r="E20" s="1">
        <f t="shared" ref="E20:G20" si="1">SUM(E5:E19)</f>
        <v>0</v>
      </c>
      <c r="F20" s="1">
        <f t="shared" si="1"/>
        <v>0</v>
      </c>
      <c r="G20" s="1">
        <f t="shared" si="1"/>
        <v>0</v>
      </c>
      <c r="H20" s="1">
        <f>SUM(H5:H19)</f>
        <v>0</v>
      </c>
      <c r="I20" s="1">
        <f>SUM(I5:I19)</f>
        <v>0</v>
      </c>
      <c r="J20" s="1"/>
    </row>
  </sheetData>
  <mergeCells count="4">
    <mergeCell ref="E3:H3"/>
    <mergeCell ref="A1:O1"/>
    <mergeCell ref="I3:O3"/>
    <mergeCell ref="B3:D3"/>
  </mergeCells>
  <pageMargins left="0.25" right="0.25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/>
  </sheetPr>
  <dimension ref="A1:O20"/>
  <sheetViews>
    <sheetView workbookViewId="0">
      <selection activeCell="J5" sqref="J5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5" width="8.85546875" customWidth="1"/>
    <col min="6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</cols>
  <sheetData>
    <row r="1" spans="1:15" ht="15.75" thickBot="1" x14ac:dyDescent="0.3">
      <c r="A1" s="144" t="s">
        <v>0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</row>
    <row r="2" spans="1:15" ht="15.75" thickBot="1" x14ac:dyDescent="0.3"/>
    <row r="3" spans="1:15" ht="15.75" thickBot="1" x14ac:dyDescent="0.3">
      <c r="A3" s="12" t="s">
        <v>1</v>
      </c>
      <c r="B3" s="150"/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49"/>
    </row>
    <row r="4" spans="1:15" ht="75.75" thickBot="1" x14ac:dyDescent="0.3">
      <c r="A4" s="5" t="s">
        <v>3</v>
      </c>
      <c r="B4" s="6" t="s">
        <v>4</v>
      </c>
      <c r="C4" s="6" t="s">
        <v>5</v>
      </c>
      <c r="D4" s="7" t="s">
        <v>6</v>
      </c>
      <c r="E4" s="5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</row>
    <row r="5" spans="1:15" ht="23.65" customHeight="1" x14ac:dyDescent="0.25">
      <c r="A5" s="4"/>
      <c r="B5" s="4"/>
      <c r="C5" s="4"/>
      <c r="D5" s="11"/>
      <c r="E5" s="11"/>
      <c r="F5" s="11"/>
      <c r="G5" s="11"/>
      <c r="H5" s="11"/>
      <c r="I5" s="11">
        <f>SUM(D5:H5)</f>
        <v>0</v>
      </c>
      <c r="J5" s="11"/>
      <c r="K5" s="4"/>
      <c r="L5" s="4"/>
      <c r="M5" s="4"/>
      <c r="N5" s="4"/>
      <c r="O5" s="4"/>
    </row>
    <row r="6" spans="1:15" ht="23.65" customHeight="1" x14ac:dyDescent="0.25">
      <c r="A6" s="3"/>
      <c r="B6" s="3"/>
      <c r="C6" s="3"/>
      <c r="D6" s="2"/>
      <c r="E6" s="2"/>
      <c r="F6" s="2"/>
      <c r="G6" s="2"/>
      <c r="H6" s="2"/>
      <c r="I6" s="11">
        <f t="shared" ref="I6:I19" si="0">SUM(D6:H6)</f>
        <v>0</v>
      </c>
      <c r="J6" s="11"/>
      <c r="K6" s="3"/>
      <c r="L6" s="3"/>
      <c r="M6" s="3"/>
      <c r="N6" s="3"/>
      <c r="O6" s="3"/>
    </row>
    <row r="7" spans="1:15" ht="23.65" customHeight="1" x14ac:dyDescent="0.25">
      <c r="A7" s="3"/>
      <c r="B7" s="3"/>
      <c r="C7" s="3"/>
      <c r="D7" s="2"/>
      <c r="E7" s="2"/>
      <c r="F7" s="2"/>
      <c r="G7" s="2"/>
      <c r="H7" s="2"/>
      <c r="I7" s="11">
        <f t="shared" si="0"/>
        <v>0</v>
      </c>
      <c r="J7" s="11"/>
      <c r="K7" s="3"/>
      <c r="L7" s="3"/>
      <c r="M7" s="3"/>
      <c r="N7" s="3"/>
      <c r="O7" s="3"/>
    </row>
    <row r="8" spans="1:15" ht="23.65" customHeight="1" x14ac:dyDescent="0.25">
      <c r="A8" s="3"/>
      <c r="B8" s="3"/>
      <c r="C8" s="3"/>
      <c r="D8" s="2"/>
      <c r="E8" s="2"/>
      <c r="F8" s="2"/>
      <c r="G8" s="2"/>
      <c r="H8" s="2"/>
      <c r="I8" s="11">
        <f t="shared" si="0"/>
        <v>0</v>
      </c>
      <c r="J8" s="11"/>
      <c r="K8" s="3"/>
      <c r="L8" s="3"/>
      <c r="M8" s="3"/>
      <c r="N8" s="3"/>
      <c r="O8" s="3"/>
    </row>
    <row r="9" spans="1:15" ht="23.65" customHeight="1" x14ac:dyDescent="0.25">
      <c r="A9" s="3"/>
      <c r="B9" s="3"/>
      <c r="C9" s="3"/>
      <c r="D9" s="2"/>
      <c r="E9" s="2"/>
      <c r="F9" s="2"/>
      <c r="G9" s="2"/>
      <c r="H9" s="2"/>
      <c r="I9" s="11">
        <f t="shared" si="0"/>
        <v>0</v>
      </c>
      <c r="J9" s="11"/>
      <c r="K9" s="3"/>
      <c r="L9" s="3"/>
      <c r="M9" s="3"/>
      <c r="N9" s="3"/>
      <c r="O9" s="3"/>
    </row>
    <row r="10" spans="1:15" ht="23.65" customHeight="1" x14ac:dyDescent="0.25">
      <c r="A10" s="3"/>
      <c r="B10" s="3"/>
      <c r="C10" s="3"/>
      <c r="D10" s="2"/>
      <c r="E10" s="2"/>
      <c r="F10" s="2"/>
      <c r="G10" s="2"/>
      <c r="H10" s="2"/>
      <c r="I10" s="11">
        <f t="shared" si="0"/>
        <v>0</v>
      </c>
      <c r="J10" s="11"/>
      <c r="K10" s="3"/>
      <c r="L10" s="3"/>
      <c r="M10" s="3"/>
      <c r="N10" s="3"/>
      <c r="O10" s="3"/>
    </row>
    <row r="11" spans="1:15" ht="23.65" customHeight="1" x14ac:dyDescent="0.25">
      <c r="A11" s="3"/>
      <c r="B11" s="3"/>
      <c r="C11" s="3"/>
      <c r="D11" s="2"/>
      <c r="E11" s="2"/>
      <c r="F11" s="2"/>
      <c r="G11" s="2"/>
      <c r="H11" s="2"/>
      <c r="I11" s="11">
        <f t="shared" si="0"/>
        <v>0</v>
      </c>
      <c r="J11" s="11"/>
      <c r="K11" s="3"/>
      <c r="L11" s="3"/>
      <c r="M11" s="3"/>
      <c r="N11" s="3"/>
      <c r="O11" s="3"/>
    </row>
    <row r="12" spans="1:15" ht="23.65" customHeight="1" x14ac:dyDescent="0.25">
      <c r="A12" s="3"/>
      <c r="B12" s="3"/>
      <c r="C12" s="3"/>
      <c r="D12" s="2"/>
      <c r="E12" s="2"/>
      <c r="F12" s="2"/>
      <c r="G12" s="2"/>
      <c r="H12" s="2"/>
      <c r="I12" s="11">
        <f t="shared" si="0"/>
        <v>0</v>
      </c>
      <c r="J12" s="11"/>
      <c r="K12" s="3"/>
      <c r="L12" s="3"/>
      <c r="M12" s="3"/>
      <c r="N12" s="3"/>
      <c r="O12" s="3"/>
    </row>
    <row r="13" spans="1:15" ht="23.65" customHeight="1" x14ac:dyDescent="0.25">
      <c r="A13" s="3"/>
      <c r="B13" s="3"/>
      <c r="C13" s="3"/>
      <c r="D13" s="2"/>
      <c r="E13" s="2"/>
      <c r="F13" s="2"/>
      <c r="G13" s="2"/>
      <c r="H13" s="2"/>
      <c r="I13" s="11">
        <f t="shared" si="0"/>
        <v>0</v>
      </c>
      <c r="J13" s="11"/>
      <c r="K13" s="3"/>
      <c r="L13" s="3"/>
      <c r="M13" s="3"/>
      <c r="N13" s="3"/>
      <c r="O13" s="3"/>
    </row>
    <row r="14" spans="1:15" ht="23.65" customHeight="1" x14ac:dyDescent="0.25">
      <c r="A14" s="3"/>
      <c r="B14" s="3"/>
      <c r="C14" s="3"/>
      <c r="D14" s="2"/>
      <c r="E14" s="2"/>
      <c r="F14" s="2"/>
      <c r="G14" s="2"/>
      <c r="H14" s="2"/>
      <c r="I14" s="11">
        <f t="shared" si="0"/>
        <v>0</v>
      </c>
      <c r="J14" s="11"/>
      <c r="K14" s="3"/>
      <c r="L14" s="3"/>
      <c r="M14" s="3"/>
      <c r="N14" s="3"/>
      <c r="O14" s="3"/>
    </row>
    <row r="15" spans="1:15" ht="23.65" customHeight="1" x14ac:dyDescent="0.25">
      <c r="A15" s="3"/>
      <c r="B15" s="3"/>
      <c r="C15" s="3"/>
      <c r="D15" s="2"/>
      <c r="E15" s="2"/>
      <c r="F15" s="2"/>
      <c r="G15" s="2"/>
      <c r="H15" s="2"/>
      <c r="I15" s="11">
        <f t="shared" si="0"/>
        <v>0</v>
      </c>
      <c r="J15" s="11"/>
      <c r="K15" s="3"/>
      <c r="L15" s="3"/>
      <c r="M15" s="3"/>
      <c r="N15" s="3"/>
      <c r="O15" s="3"/>
    </row>
    <row r="16" spans="1:15" ht="23.65" customHeight="1" x14ac:dyDescent="0.25">
      <c r="A16" s="3"/>
      <c r="B16" s="3"/>
      <c r="C16" s="3"/>
      <c r="D16" s="2"/>
      <c r="E16" s="2"/>
      <c r="F16" s="2"/>
      <c r="G16" s="2"/>
      <c r="H16" s="2"/>
      <c r="I16" s="11">
        <f t="shared" si="0"/>
        <v>0</v>
      </c>
      <c r="J16" s="11"/>
      <c r="K16" s="3"/>
      <c r="L16" s="3"/>
      <c r="M16" s="3"/>
      <c r="N16" s="3"/>
      <c r="O16" s="3"/>
    </row>
    <row r="17" spans="1:15" ht="23.65" customHeight="1" x14ac:dyDescent="0.25">
      <c r="A17" s="3"/>
      <c r="B17" s="3"/>
      <c r="C17" s="3"/>
      <c r="D17" s="2"/>
      <c r="E17" s="2"/>
      <c r="F17" s="2"/>
      <c r="G17" s="2"/>
      <c r="H17" s="2"/>
      <c r="I17" s="11">
        <f t="shared" si="0"/>
        <v>0</v>
      </c>
      <c r="J17" s="11"/>
      <c r="K17" s="3"/>
      <c r="L17" s="3"/>
      <c r="M17" s="3"/>
      <c r="N17" s="3"/>
      <c r="O17" s="3"/>
    </row>
    <row r="18" spans="1:15" ht="23.65" customHeight="1" x14ac:dyDescent="0.25">
      <c r="A18" s="3"/>
      <c r="B18" s="3"/>
      <c r="C18" s="3"/>
      <c r="D18" s="2"/>
      <c r="E18" s="2"/>
      <c r="F18" s="2"/>
      <c r="G18" s="2"/>
      <c r="H18" s="2"/>
      <c r="I18" s="11">
        <f t="shared" si="0"/>
        <v>0</v>
      </c>
      <c r="J18" s="11"/>
      <c r="K18" s="3"/>
      <c r="L18" s="3"/>
      <c r="M18" s="3"/>
      <c r="N18" s="3"/>
      <c r="O18" s="3"/>
    </row>
    <row r="19" spans="1:15" ht="23.65" customHeight="1" x14ac:dyDescent="0.25">
      <c r="A19" s="3"/>
      <c r="B19" s="3"/>
      <c r="C19" s="3"/>
      <c r="D19" s="2"/>
      <c r="E19" s="2"/>
      <c r="F19" s="2"/>
      <c r="G19" s="2"/>
      <c r="H19" s="2"/>
      <c r="I19" s="11">
        <f t="shared" si="0"/>
        <v>0</v>
      </c>
      <c r="J19" s="11"/>
      <c r="K19" s="3"/>
      <c r="L19" s="3"/>
      <c r="M19" s="3"/>
      <c r="N19" s="3"/>
      <c r="O19" s="3"/>
    </row>
    <row r="20" spans="1:15" x14ac:dyDescent="0.25">
      <c r="D20" s="1">
        <f>SUM(D5:D19)</f>
        <v>0</v>
      </c>
      <c r="E20" s="1">
        <f t="shared" ref="E20:G20" si="1">SUM(E5:E19)</f>
        <v>0</v>
      </c>
      <c r="F20" s="1">
        <f t="shared" si="1"/>
        <v>0</v>
      </c>
      <c r="G20" s="1">
        <f t="shared" si="1"/>
        <v>0</v>
      </c>
      <c r="H20" s="1">
        <f>SUM(H5:H19)</f>
        <v>0</v>
      </c>
      <c r="I20" s="1">
        <f>SUM(I5:I19)</f>
        <v>0</v>
      </c>
      <c r="J20" s="1"/>
    </row>
  </sheetData>
  <mergeCells count="4">
    <mergeCell ref="A1:O1"/>
    <mergeCell ref="B3:D3"/>
    <mergeCell ref="E3:H3"/>
    <mergeCell ref="I3:O3"/>
  </mergeCells>
  <pageMargins left="0.25" right="0.25" top="0.75" bottom="0.75" header="0.3" footer="0.3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2"/>
  </sheetPr>
  <dimension ref="A1:O20"/>
  <sheetViews>
    <sheetView workbookViewId="0">
      <selection activeCell="D20" sqref="D20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5" width="8.85546875" customWidth="1"/>
    <col min="6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</cols>
  <sheetData>
    <row r="1" spans="1:15" ht="15.75" thickBot="1" x14ac:dyDescent="0.3">
      <c r="A1" s="144" t="s">
        <v>0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</row>
    <row r="2" spans="1:15" ht="15.75" thickBot="1" x14ac:dyDescent="0.3"/>
    <row r="3" spans="1:15" ht="15.75" thickBot="1" x14ac:dyDescent="0.3">
      <c r="A3" s="12" t="s">
        <v>1</v>
      </c>
      <c r="B3" s="150"/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49"/>
    </row>
    <row r="4" spans="1:15" ht="75.75" thickBot="1" x14ac:dyDescent="0.3">
      <c r="A4" s="5" t="s">
        <v>3</v>
      </c>
      <c r="B4" s="6" t="s">
        <v>4</v>
      </c>
      <c r="C4" s="6" t="s">
        <v>5</v>
      </c>
      <c r="D4" s="7" t="s">
        <v>6</v>
      </c>
      <c r="E4" s="5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</row>
    <row r="5" spans="1:15" ht="23.65" customHeight="1" x14ac:dyDescent="0.25">
      <c r="A5" s="4"/>
      <c r="B5" s="4"/>
      <c r="C5" s="4"/>
      <c r="D5" s="11"/>
      <c r="E5" s="11"/>
      <c r="F5" s="11"/>
      <c r="G5" s="11"/>
      <c r="H5" s="11"/>
      <c r="I5" s="11">
        <f>SUM(D5:H5)</f>
        <v>0</v>
      </c>
      <c r="J5" s="11"/>
      <c r="K5" s="4"/>
      <c r="L5" s="4"/>
      <c r="M5" s="4"/>
      <c r="N5" s="4"/>
      <c r="O5" s="4"/>
    </row>
    <row r="6" spans="1:15" ht="23.65" customHeight="1" x14ac:dyDescent="0.25">
      <c r="A6" s="3"/>
      <c r="B6" s="3"/>
      <c r="C6" s="3"/>
      <c r="D6" s="2"/>
      <c r="E6" s="2"/>
      <c r="F6" s="2"/>
      <c r="G6" s="2"/>
      <c r="H6" s="2"/>
      <c r="I6" s="11">
        <f t="shared" ref="I6:I19" si="0">SUM(D6:H6)</f>
        <v>0</v>
      </c>
      <c r="J6" s="11"/>
      <c r="K6" s="3"/>
      <c r="L6" s="3"/>
      <c r="M6" s="3"/>
      <c r="N6" s="3"/>
      <c r="O6" s="3"/>
    </row>
    <row r="7" spans="1:15" ht="23.65" customHeight="1" x14ac:dyDescent="0.25">
      <c r="A7" s="3"/>
      <c r="B7" s="3"/>
      <c r="C7" s="3"/>
      <c r="D7" s="2"/>
      <c r="E7" s="2"/>
      <c r="F7" s="2"/>
      <c r="G7" s="2"/>
      <c r="H7" s="2"/>
      <c r="I7" s="11">
        <f t="shared" si="0"/>
        <v>0</v>
      </c>
      <c r="J7" s="11"/>
      <c r="K7" s="3"/>
      <c r="L7" s="3"/>
      <c r="M7" s="3"/>
      <c r="N7" s="3"/>
      <c r="O7" s="3"/>
    </row>
    <row r="8" spans="1:15" ht="23.65" customHeight="1" x14ac:dyDescent="0.25">
      <c r="A8" s="3"/>
      <c r="B8" s="3"/>
      <c r="C8" s="3"/>
      <c r="D8" s="2"/>
      <c r="E8" s="2"/>
      <c r="F8" s="2"/>
      <c r="G8" s="2"/>
      <c r="H8" s="2"/>
      <c r="I8" s="11">
        <f t="shared" si="0"/>
        <v>0</v>
      </c>
      <c r="J8" s="11"/>
      <c r="K8" s="3"/>
      <c r="L8" s="3"/>
      <c r="M8" s="3"/>
      <c r="N8" s="3"/>
      <c r="O8" s="3"/>
    </row>
    <row r="9" spans="1:15" ht="23.65" customHeight="1" x14ac:dyDescent="0.25">
      <c r="A9" s="3"/>
      <c r="B9" s="3"/>
      <c r="C9" s="3"/>
      <c r="D9" s="2"/>
      <c r="E9" s="2"/>
      <c r="F9" s="2"/>
      <c r="G9" s="2"/>
      <c r="H9" s="2"/>
      <c r="I9" s="11">
        <f t="shared" si="0"/>
        <v>0</v>
      </c>
      <c r="J9" s="11"/>
      <c r="K9" s="3"/>
      <c r="L9" s="3"/>
      <c r="M9" s="3"/>
      <c r="N9" s="3"/>
      <c r="O9" s="3"/>
    </row>
    <row r="10" spans="1:15" ht="23.65" customHeight="1" x14ac:dyDescent="0.25">
      <c r="A10" s="3"/>
      <c r="B10" s="3"/>
      <c r="C10" s="3"/>
      <c r="D10" s="2"/>
      <c r="E10" s="2"/>
      <c r="F10" s="2"/>
      <c r="G10" s="2"/>
      <c r="H10" s="2"/>
      <c r="I10" s="11">
        <f t="shared" si="0"/>
        <v>0</v>
      </c>
      <c r="J10" s="11"/>
      <c r="K10" s="3"/>
      <c r="L10" s="3"/>
      <c r="M10" s="3"/>
      <c r="N10" s="3"/>
      <c r="O10" s="3"/>
    </row>
    <row r="11" spans="1:15" ht="23.65" customHeight="1" x14ac:dyDescent="0.25">
      <c r="A11" s="3"/>
      <c r="B11" s="3"/>
      <c r="C11" s="3"/>
      <c r="D11" s="2"/>
      <c r="E11" s="2"/>
      <c r="F11" s="2"/>
      <c r="G11" s="2"/>
      <c r="H11" s="2"/>
      <c r="I11" s="11">
        <f t="shared" si="0"/>
        <v>0</v>
      </c>
      <c r="J11" s="11"/>
      <c r="K11" s="3"/>
      <c r="L11" s="3"/>
      <c r="M11" s="3"/>
      <c r="N11" s="3"/>
      <c r="O11" s="3"/>
    </row>
    <row r="12" spans="1:15" ht="23.65" customHeight="1" x14ac:dyDescent="0.25">
      <c r="A12" s="3"/>
      <c r="B12" s="3"/>
      <c r="C12" s="3"/>
      <c r="D12" s="2"/>
      <c r="E12" s="2"/>
      <c r="F12" s="2"/>
      <c r="G12" s="2"/>
      <c r="H12" s="2"/>
      <c r="I12" s="11">
        <f t="shared" si="0"/>
        <v>0</v>
      </c>
      <c r="J12" s="11"/>
      <c r="K12" s="3"/>
      <c r="L12" s="3"/>
      <c r="M12" s="3"/>
      <c r="N12" s="3"/>
      <c r="O12" s="3"/>
    </row>
    <row r="13" spans="1:15" ht="23.65" customHeight="1" x14ac:dyDescent="0.25">
      <c r="A13" s="3"/>
      <c r="B13" s="3"/>
      <c r="C13" s="3"/>
      <c r="D13" s="2"/>
      <c r="E13" s="2"/>
      <c r="F13" s="2"/>
      <c r="G13" s="2"/>
      <c r="H13" s="2"/>
      <c r="I13" s="11">
        <f t="shared" si="0"/>
        <v>0</v>
      </c>
      <c r="J13" s="11"/>
      <c r="K13" s="3"/>
      <c r="L13" s="3"/>
      <c r="M13" s="3"/>
      <c r="N13" s="3"/>
      <c r="O13" s="3"/>
    </row>
    <row r="14" spans="1:15" ht="23.65" customHeight="1" x14ac:dyDescent="0.25">
      <c r="A14" s="3"/>
      <c r="B14" s="3"/>
      <c r="C14" s="3"/>
      <c r="D14" s="2"/>
      <c r="E14" s="2"/>
      <c r="F14" s="2"/>
      <c r="G14" s="2"/>
      <c r="H14" s="2"/>
      <c r="I14" s="11">
        <f t="shared" si="0"/>
        <v>0</v>
      </c>
      <c r="J14" s="11"/>
      <c r="K14" s="3"/>
      <c r="L14" s="3"/>
      <c r="M14" s="3"/>
      <c r="N14" s="3"/>
      <c r="O14" s="3"/>
    </row>
    <row r="15" spans="1:15" ht="23.65" customHeight="1" x14ac:dyDescent="0.25">
      <c r="A15" s="3"/>
      <c r="B15" s="3"/>
      <c r="C15" s="3"/>
      <c r="D15" s="2"/>
      <c r="E15" s="2"/>
      <c r="F15" s="2"/>
      <c r="G15" s="2"/>
      <c r="H15" s="2"/>
      <c r="I15" s="11">
        <f t="shared" si="0"/>
        <v>0</v>
      </c>
      <c r="J15" s="11"/>
      <c r="K15" s="3"/>
      <c r="L15" s="3"/>
      <c r="M15" s="3"/>
      <c r="N15" s="3"/>
      <c r="O15" s="3"/>
    </row>
    <row r="16" spans="1:15" ht="23.65" customHeight="1" x14ac:dyDescent="0.25">
      <c r="A16" s="3"/>
      <c r="B16" s="3"/>
      <c r="C16" s="3"/>
      <c r="D16" s="2"/>
      <c r="E16" s="2"/>
      <c r="F16" s="2"/>
      <c r="G16" s="2"/>
      <c r="H16" s="2"/>
      <c r="I16" s="11">
        <f t="shared" si="0"/>
        <v>0</v>
      </c>
      <c r="J16" s="11"/>
      <c r="K16" s="3"/>
      <c r="L16" s="3"/>
      <c r="M16" s="3"/>
      <c r="N16" s="3"/>
      <c r="O16" s="3"/>
    </row>
    <row r="17" spans="1:15" ht="23.65" customHeight="1" x14ac:dyDescent="0.25">
      <c r="A17" s="3"/>
      <c r="B17" s="3"/>
      <c r="C17" s="3"/>
      <c r="D17" s="2"/>
      <c r="E17" s="2"/>
      <c r="F17" s="2"/>
      <c r="G17" s="2"/>
      <c r="H17" s="2"/>
      <c r="I17" s="11">
        <f t="shared" si="0"/>
        <v>0</v>
      </c>
      <c r="J17" s="11"/>
      <c r="K17" s="3"/>
      <c r="L17" s="3"/>
      <c r="M17" s="3"/>
      <c r="N17" s="3"/>
      <c r="O17" s="3"/>
    </row>
    <row r="18" spans="1:15" ht="23.65" customHeight="1" x14ac:dyDescent="0.25">
      <c r="A18" s="3"/>
      <c r="B18" s="3"/>
      <c r="C18" s="3"/>
      <c r="D18" s="2"/>
      <c r="E18" s="2"/>
      <c r="F18" s="2"/>
      <c r="G18" s="2"/>
      <c r="H18" s="2"/>
      <c r="I18" s="11">
        <f t="shared" si="0"/>
        <v>0</v>
      </c>
      <c r="J18" s="11"/>
      <c r="K18" s="3"/>
      <c r="L18" s="3"/>
      <c r="M18" s="3"/>
      <c r="N18" s="3"/>
      <c r="O18" s="3"/>
    </row>
    <row r="19" spans="1:15" ht="23.65" customHeight="1" x14ac:dyDescent="0.25">
      <c r="A19" s="3"/>
      <c r="B19" s="3"/>
      <c r="C19" s="3"/>
      <c r="D19" s="2"/>
      <c r="E19" s="2"/>
      <c r="F19" s="2"/>
      <c r="G19" s="2"/>
      <c r="H19" s="2"/>
      <c r="I19" s="11">
        <f t="shared" si="0"/>
        <v>0</v>
      </c>
      <c r="J19" s="11"/>
      <c r="K19" s="3"/>
      <c r="L19" s="3"/>
      <c r="M19" s="3"/>
      <c r="N19" s="3"/>
      <c r="O19" s="3"/>
    </row>
    <row r="20" spans="1:15" x14ac:dyDescent="0.25">
      <c r="D20" s="1">
        <f>SUM(D5:D19)</f>
        <v>0</v>
      </c>
      <c r="E20" s="1">
        <f t="shared" ref="E20:G20" si="1">SUM(E5:E19)</f>
        <v>0</v>
      </c>
      <c r="F20" s="1">
        <f t="shared" si="1"/>
        <v>0</v>
      </c>
      <c r="G20" s="1">
        <f t="shared" si="1"/>
        <v>0</v>
      </c>
      <c r="H20" s="1">
        <f>SUM(H5:H19)</f>
        <v>0</v>
      </c>
      <c r="I20" s="1">
        <f>SUM(I5:I19)</f>
        <v>0</v>
      </c>
      <c r="J20" s="1"/>
    </row>
  </sheetData>
  <mergeCells count="4">
    <mergeCell ref="A1:O1"/>
    <mergeCell ref="B3:D3"/>
    <mergeCell ref="E3:H3"/>
    <mergeCell ref="I3:O3"/>
  </mergeCells>
  <pageMargins left="0.25" right="0.25" top="0.75" bottom="0.75" header="0.3" footer="0.3"/>
  <pageSetup paperSize="9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A55"/>
  <sheetViews>
    <sheetView topLeftCell="A22"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9" customWidth="1"/>
  </cols>
  <sheetData>
    <row r="1" spans="1:27" ht="15.75" customHeight="1" thickBot="1" x14ac:dyDescent="0.3">
      <c r="A1" s="144" t="s">
        <v>18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A2" t="s">
        <v>20</v>
      </c>
      <c r="B2" t="s">
        <v>21</v>
      </c>
      <c r="F2" t="s">
        <v>22</v>
      </c>
      <c r="P2" s="13"/>
      <c r="W2" s="26"/>
    </row>
    <row r="3" spans="1:27" ht="15.75" customHeight="1" thickBot="1" x14ac:dyDescent="0.3">
      <c r="A3" s="12" t="s">
        <v>1</v>
      </c>
      <c r="B3" s="155">
        <v>43101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43101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/>
      <c r="B5" s="4"/>
      <c r="C5" s="4"/>
      <c r="D5" s="11"/>
      <c r="E5" s="11"/>
      <c r="F5" s="11"/>
      <c r="G5" s="11"/>
      <c r="H5" s="11"/>
      <c r="I5" s="11">
        <f>SUM(D5:H5)</f>
        <v>0</v>
      </c>
      <c r="J5" s="11"/>
      <c r="K5" s="4"/>
      <c r="L5" s="4"/>
      <c r="M5" s="4"/>
      <c r="N5" s="4"/>
      <c r="O5" s="37"/>
      <c r="P5" s="31">
        <f>A5</f>
        <v>0</v>
      </c>
      <c r="Q5" s="17" t="e">
        <f t="shared" ref="Q5:Q6" si="0">SUM((E5/I5))</f>
        <v>#DIV/0!</v>
      </c>
      <c r="R5" s="18" t="e">
        <f>SUM((F5/I5))</f>
        <v>#DIV/0!</v>
      </c>
      <c r="S5" s="18" t="e">
        <f>SUM((G5/I5))</f>
        <v>#DIV/0!</v>
      </c>
      <c r="T5" s="18" t="e">
        <f>SUM((H5/I5))</f>
        <v>#DIV/0!</v>
      </c>
      <c r="U5" s="19"/>
      <c r="V5" s="32" t="e">
        <f>SUM(U5)/I5</f>
        <v>#DIV/0!</v>
      </c>
      <c r="W5" s="94"/>
      <c r="X5" s="95"/>
      <c r="Y5" s="97">
        <f>X5-W5</f>
        <v>0</v>
      </c>
      <c r="Z5" s="100">
        <f>(E5+H5)</f>
        <v>0</v>
      </c>
      <c r="AA5" s="105" t="e">
        <f>100-((Z5/I5))*100</f>
        <v>#DIV/0!</v>
      </c>
    </row>
    <row r="6" spans="1:27" ht="23.65" customHeight="1" thickBot="1" x14ac:dyDescent="0.3">
      <c r="A6" s="25"/>
      <c r="B6" s="3"/>
      <c r="C6" s="3"/>
      <c r="D6" s="2"/>
      <c r="E6" s="2"/>
      <c r="F6" s="2"/>
      <c r="G6" s="2"/>
      <c r="H6" s="2"/>
      <c r="I6" s="11">
        <f t="shared" ref="I6:I24" si="1">SUM(D6:H6)</f>
        <v>0</v>
      </c>
      <c r="J6" s="11"/>
      <c r="K6" s="3"/>
      <c r="L6" s="3"/>
      <c r="M6" s="3"/>
      <c r="N6" s="3"/>
      <c r="O6" s="22"/>
      <c r="P6" s="25">
        <f t="shared" ref="P6:P24" si="2">A6</f>
        <v>0</v>
      </c>
      <c r="Q6" s="20" t="e">
        <f t="shared" si="0"/>
        <v>#DIV/0!</v>
      </c>
      <c r="R6" s="21" t="e">
        <f t="shared" ref="R6:R24" si="3">SUM((F6/I6))</f>
        <v>#DIV/0!</v>
      </c>
      <c r="S6" s="21" t="e">
        <f t="shared" ref="S6:S24" si="4">SUM((G6/I6))</f>
        <v>#DIV/0!</v>
      </c>
      <c r="T6" s="21" t="e">
        <f t="shared" ref="T6:T24" si="5">SUM((H6/I6))</f>
        <v>#DIV/0!</v>
      </c>
      <c r="U6" s="3"/>
      <c r="V6" s="33" t="e">
        <f t="shared" ref="V6:V24" si="6">SUM(U6)/I6</f>
        <v>#DIV/0!</v>
      </c>
      <c r="W6" s="54"/>
      <c r="X6" s="96"/>
      <c r="Y6" s="97">
        <f t="shared" ref="Y6:Y24" si="7">X6-W6</f>
        <v>0</v>
      </c>
      <c r="Z6" s="100">
        <f t="shared" ref="Z6:Z24" si="8">(E6+H6)</f>
        <v>0</v>
      </c>
      <c r="AA6" s="106" t="e">
        <f t="shared" ref="AA6:AA25" si="9">100-((Z6/I6))*100</f>
        <v>#DIV/0!</v>
      </c>
    </row>
    <row r="7" spans="1:27" ht="23.65" customHeight="1" thickBot="1" x14ac:dyDescent="0.3">
      <c r="A7" s="25"/>
      <c r="B7" s="3"/>
      <c r="C7" s="3"/>
      <c r="D7" s="2"/>
      <c r="E7" s="2"/>
      <c r="F7" s="2"/>
      <c r="G7" s="2"/>
      <c r="H7" s="2"/>
      <c r="I7" s="11">
        <f t="shared" si="1"/>
        <v>0</v>
      </c>
      <c r="J7" s="11"/>
      <c r="K7" s="3"/>
      <c r="L7" s="3"/>
      <c r="M7" s="3"/>
      <c r="N7" s="3"/>
      <c r="O7" s="22"/>
      <c r="P7" s="25">
        <f t="shared" si="2"/>
        <v>0</v>
      </c>
      <c r="Q7" s="20" t="e">
        <f>SUM((E7/I7))</f>
        <v>#DIV/0!</v>
      </c>
      <c r="R7" s="21" t="e">
        <f t="shared" si="3"/>
        <v>#DIV/0!</v>
      </c>
      <c r="S7" s="21" t="e">
        <f t="shared" si="4"/>
        <v>#DIV/0!</v>
      </c>
      <c r="T7" s="21" t="e">
        <f t="shared" si="5"/>
        <v>#DIV/0!</v>
      </c>
      <c r="U7" s="3"/>
      <c r="V7" s="33" t="e">
        <f t="shared" si="6"/>
        <v>#DIV/0!</v>
      </c>
      <c r="W7" s="54"/>
      <c r="X7" s="96"/>
      <c r="Y7" s="97">
        <f t="shared" si="7"/>
        <v>0</v>
      </c>
      <c r="Z7" s="100">
        <f t="shared" si="8"/>
        <v>0</v>
      </c>
      <c r="AA7" s="106" t="e">
        <f t="shared" si="9"/>
        <v>#DIV/0!</v>
      </c>
    </row>
    <row r="8" spans="1:27" ht="23.65" customHeight="1" thickBot="1" x14ac:dyDescent="0.3">
      <c r="A8" s="25"/>
      <c r="B8" s="3"/>
      <c r="C8" s="3"/>
      <c r="D8" s="2"/>
      <c r="E8" s="2"/>
      <c r="F8" s="2"/>
      <c r="G8" s="2"/>
      <c r="H8" s="2"/>
      <c r="I8" s="11">
        <f t="shared" si="1"/>
        <v>0</v>
      </c>
      <c r="J8" s="11"/>
      <c r="K8" s="3"/>
      <c r="L8" s="3"/>
      <c r="M8" s="3"/>
      <c r="N8" s="3"/>
      <c r="O8" s="22"/>
      <c r="P8" s="25">
        <f t="shared" si="2"/>
        <v>0</v>
      </c>
      <c r="Q8" s="20" t="e">
        <f t="shared" ref="Q8:Q24" si="10">SUM((E8/I8))</f>
        <v>#DIV/0!</v>
      </c>
      <c r="R8" s="21" t="e">
        <f t="shared" si="3"/>
        <v>#DIV/0!</v>
      </c>
      <c r="S8" s="21" t="e">
        <f t="shared" si="4"/>
        <v>#DIV/0!</v>
      </c>
      <c r="T8" s="21" t="e">
        <f t="shared" si="5"/>
        <v>#DIV/0!</v>
      </c>
      <c r="U8" s="3"/>
      <c r="V8" s="33" t="e">
        <f t="shared" si="6"/>
        <v>#DIV/0!</v>
      </c>
      <c r="W8" s="54"/>
      <c r="X8" s="96"/>
      <c r="Y8" s="97">
        <f t="shared" si="7"/>
        <v>0</v>
      </c>
      <c r="Z8" s="100">
        <f t="shared" si="8"/>
        <v>0</v>
      </c>
      <c r="AA8" s="106" t="e">
        <f t="shared" si="9"/>
        <v>#DIV/0!</v>
      </c>
    </row>
    <row r="9" spans="1:27" ht="23.65" customHeight="1" thickBot="1" x14ac:dyDescent="0.3">
      <c r="A9" s="25"/>
      <c r="B9" s="3"/>
      <c r="C9" s="3"/>
      <c r="D9" s="2"/>
      <c r="E9" s="2"/>
      <c r="F9" s="2"/>
      <c r="G9" s="2"/>
      <c r="H9" s="2"/>
      <c r="I9" s="11">
        <f t="shared" si="1"/>
        <v>0</v>
      </c>
      <c r="J9" s="11"/>
      <c r="K9" s="3"/>
      <c r="L9" s="3"/>
      <c r="M9" s="3"/>
      <c r="N9" s="3"/>
      <c r="O9" s="22"/>
      <c r="P9" s="25">
        <f t="shared" si="2"/>
        <v>0</v>
      </c>
      <c r="Q9" s="20" t="e">
        <f t="shared" si="10"/>
        <v>#DIV/0!</v>
      </c>
      <c r="R9" s="21" t="e">
        <f t="shared" si="3"/>
        <v>#DIV/0!</v>
      </c>
      <c r="S9" s="21" t="e">
        <f t="shared" si="4"/>
        <v>#DIV/0!</v>
      </c>
      <c r="T9" s="21" t="e">
        <f t="shared" si="5"/>
        <v>#DIV/0!</v>
      </c>
      <c r="U9" s="3"/>
      <c r="V9" s="33" t="e">
        <f t="shared" si="6"/>
        <v>#DIV/0!</v>
      </c>
      <c r="W9" s="54"/>
      <c r="X9" s="96"/>
      <c r="Y9" s="97">
        <f t="shared" si="7"/>
        <v>0</v>
      </c>
      <c r="Z9" s="100">
        <f t="shared" si="8"/>
        <v>0</v>
      </c>
      <c r="AA9" s="106" t="e">
        <f t="shared" si="9"/>
        <v>#DIV/0!</v>
      </c>
    </row>
    <row r="10" spans="1:27" ht="23.65" customHeight="1" thickBot="1" x14ac:dyDescent="0.3">
      <c r="A10" s="25"/>
      <c r="B10" s="3"/>
      <c r="C10" s="3"/>
      <c r="D10" s="2"/>
      <c r="E10" s="2"/>
      <c r="F10" s="2"/>
      <c r="G10" s="2"/>
      <c r="H10" s="2"/>
      <c r="I10" s="11">
        <f t="shared" si="1"/>
        <v>0</v>
      </c>
      <c r="J10" s="11"/>
      <c r="K10" s="3"/>
      <c r="L10" s="3"/>
      <c r="M10" s="3"/>
      <c r="N10" s="3"/>
      <c r="O10" s="22"/>
      <c r="P10" s="25">
        <f t="shared" si="2"/>
        <v>0</v>
      </c>
      <c r="Q10" s="20" t="e">
        <f t="shared" si="10"/>
        <v>#DIV/0!</v>
      </c>
      <c r="R10" s="21" t="e">
        <f t="shared" si="3"/>
        <v>#DIV/0!</v>
      </c>
      <c r="S10" s="21" t="e">
        <f t="shared" si="4"/>
        <v>#DIV/0!</v>
      </c>
      <c r="T10" s="21" t="e">
        <f t="shared" si="5"/>
        <v>#DIV/0!</v>
      </c>
      <c r="U10" s="3"/>
      <c r="V10" s="33" t="e">
        <f t="shared" si="6"/>
        <v>#DIV/0!</v>
      </c>
      <c r="W10" s="54"/>
      <c r="X10" s="96"/>
      <c r="Y10" s="97">
        <f t="shared" si="7"/>
        <v>0</v>
      </c>
      <c r="Z10" s="100">
        <f t="shared" si="8"/>
        <v>0</v>
      </c>
      <c r="AA10" s="106" t="e">
        <f t="shared" si="9"/>
        <v>#DIV/0!</v>
      </c>
    </row>
    <row r="11" spans="1:27" ht="23.65" customHeight="1" thickBot="1" x14ac:dyDescent="0.3">
      <c r="A11" s="25"/>
      <c r="B11" s="3"/>
      <c r="C11" s="3"/>
      <c r="D11" s="2"/>
      <c r="E11" s="2"/>
      <c r="F11" s="2"/>
      <c r="G11" s="2"/>
      <c r="H11" s="2"/>
      <c r="I11" s="11">
        <f t="shared" si="1"/>
        <v>0</v>
      </c>
      <c r="J11" s="11"/>
      <c r="K11" s="3"/>
      <c r="L11" s="3"/>
      <c r="M11" s="3"/>
      <c r="N11" s="3"/>
      <c r="O11" s="22"/>
      <c r="P11" s="25">
        <f t="shared" si="2"/>
        <v>0</v>
      </c>
      <c r="Q11" s="20" t="e">
        <f t="shared" si="10"/>
        <v>#DIV/0!</v>
      </c>
      <c r="R11" s="21" t="e">
        <f t="shared" si="3"/>
        <v>#DIV/0!</v>
      </c>
      <c r="S11" s="21" t="e">
        <f t="shared" si="4"/>
        <v>#DIV/0!</v>
      </c>
      <c r="T11" s="21" t="e">
        <f t="shared" si="5"/>
        <v>#DIV/0!</v>
      </c>
      <c r="U11" s="3"/>
      <c r="V11" s="33" t="e">
        <f t="shared" si="6"/>
        <v>#DIV/0!</v>
      </c>
      <c r="W11" s="54"/>
      <c r="X11" s="96"/>
      <c r="Y11" s="97">
        <f t="shared" si="7"/>
        <v>0</v>
      </c>
      <c r="Z11" s="100">
        <f t="shared" si="8"/>
        <v>0</v>
      </c>
      <c r="AA11" s="106" t="e">
        <f t="shared" si="9"/>
        <v>#DIV/0!</v>
      </c>
    </row>
    <row r="12" spans="1:27" ht="23.65" customHeight="1" thickBot="1" x14ac:dyDescent="0.3">
      <c r="A12" s="25"/>
      <c r="B12" s="3"/>
      <c r="C12" s="3"/>
      <c r="D12" s="2"/>
      <c r="E12" s="2"/>
      <c r="F12" s="2"/>
      <c r="G12" s="2"/>
      <c r="H12" s="2"/>
      <c r="I12" s="11">
        <f t="shared" si="1"/>
        <v>0</v>
      </c>
      <c r="J12" s="11"/>
      <c r="K12" s="3"/>
      <c r="L12" s="3"/>
      <c r="M12" s="3"/>
      <c r="N12" s="3"/>
      <c r="O12" s="22"/>
      <c r="P12" s="25">
        <f t="shared" si="2"/>
        <v>0</v>
      </c>
      <c r="Q12" s="20" t="e">
        <f t="shared" si="10"/>
        <v>#DIV/0!</v>
      </c>
      <c r="R12" s="21" t="e">
        <f t="shared" si="3"/>
        <v>#DIV/0!</v>
      </c>
      <c r="S12" s="21" t="e">
        <f t="shared" si="4"/>
        <v>#DIV/0!</v>
      </c>
      <c r="T12" s="21" t="e">
        <f t="shared" si="5"/>
        <v>#DIV/0!</v>
      </c>
      <c r="U12" s="3"/>
      <c r="V12" s="33" t="e">
        <f t="shared" si="6"/>
        <v>#DIV/0!</v>
      </c>
      <c r="W12" s="54"/>
      <c r="X12" s="96"/>
      <c r="Y12" s="97">
        <f t="shared" si="7"/>
        <v>0</v>
      </c>
      <c r="Z12" s="100">
        <f t="shared" si="8"/>
        <v>0</v>
      </c>
      <c r="AA12" s="106" t="e">
        <f t="shared" si="9"/>
        <v>#DIV/0!</v>
      </c>
    </row>
    <row r="13" spans="1:27" ht="23.65" customHeight="1" thickBot="1" x14ac:dyDescent="0.3">
      <c r="A13" s="25"/>
      <c r="B13" s="3"/>
      <c r="C13" s="3"/>
      <c r="D13" s="2"/>
      <c r="E13" s="2"/>
      <c r="F13" s="2"/>
      <c r="G13" s="2"/>
      <c r="H13" s="2"/>
      <c r="I13" s="11">
        <f t="shared" si="1"/>
        <v>0</v>
      </c>
      <c r="J13" s="11"/>
      <c r="K13" s="3"/>
      <c r="L13" s="3"/>
      <c r="M13" s="3"/>
      <c r="N13" s="3"/>
      <c r="O13" s="22"/>
      <c r="P13" s="25">
        <f t="shared" si="2"/>
        <v>0</v>
      </c>
      <c r="Q13" s="20" t="e">
        <f t="shared" si="10"/>
        <v>#DIV/0!</v>
      </c>
      <c r="R13" s="21" t="e">
        <f t="shared" si="3"/>
        <v>#DIV/0!</v>
      </c>
      <c r="S13" s="21" t="e">
        <f t="shared" si="4"/>
        <v>#DIV/0!</v>
      </c>
      <c r="T13" s="21" t="e">
        <f t="shared" si="5"/>
        <v>#DIV/0!</v>
      </c>
      <c r="U13" s="3"/>
      <c r="V13" s="33" t="e">
        <f t="shared" si="6"/>
        <v>#DIV/0!</v>
      </c>
      <c r="W13" s="54"/>
      <c r="X13" s="96"/>
      <c r="Y13" s="97">
        <f t="shared" si="7"/>
        <v>0</v>
      </c>
      <c r="Z13" s="100">
        <f t="shared" si="8"/>
        <v>0</v>
      </c>
      <c r="AA13" s="106" t="e">
        <f t="shared" si="9"/>
        <v>#DIV/0!</v>
      </c>
    </row>
    <row r="14" spans="1:27" ht="23.65" customHeight="1" thickBot="1" x14ac:dyDescent="0.3">
      <c r="A14" s="25"/>
      <c r="B14" s="3"/>
      <c r="C14" s="3"/>
      <c r="D14" s="2"/>
      <c r="E14" s="2"/>
      <c r="F14" s="2"/>
      <c r="G14" s="2"/>
      <c r="H14" s="2"/>
      <c r="I14" s="11">
        <f t="shared" ref="I14:I18" si="11">SUM(D14:H14)</f>
        <v>0</v>
      </c>
      <c r="J14" s="11"/>
      <c r="K14" s="3"/>
      <c r="L14" s="3"/>
      <c r="M14" s="3"/>
      <c r="N14" s="3"/>
      <c r="O14" s="22"/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/>
      <c r="V14" s="33" t="e">
        <f t="shared" ref="V14:V18" si="17">SUM(U14)/I14</f>
        <v>#DIV/0!</v>
      </c>
      <c r="W14" s="54"/>
      <c r="X14" s="96"/>
      <c r="Y14" s="97">
        <f t="shared" ref="Y14:Y18" si="18">X14-W14</f>
        <v>0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3"/>
      <c r="D15" s="2"/>
      <c r="E15" s="2"/>
      <c r="F15" s="2"/>
      <c r="G15" s="2"/>
      <c r="H15" s="2"/>
      <c r="I15" s="11">
        <f t="shared" si="11"/>
        <v>0</v>
      </c>
      <c r="J15" s="11"/>
      <c r="K15" s="3"/>
      <c r="L15" s="3"/>
      <c r="M15" s="3"/>
      <c r="N15" s="3"/>
      <c r="O15" s="22"/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/>
      <c r="V15" s="33" t="e">
        <f t="shared" si="17"/>
        <v>#DIV/0!</v>
      </c>
      <c r="W15" s="54"/>
      <c r="X15" s="96"/>
      <c r="Y15" s="97">
        <f t="shared" si="18"/>
        <v>0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3"/>
      <c r="D16" s="2"/>
      <c r="E16" s="2"/>
      <c r="F16" s="2"/>
      <c r="G16" s="2"/>
      <c r="H16" s="2"/>
      <c r="I16" s="11">
        <f t="shared" si="11"/>
        <v>0</v>
      </c>
      <c r="J16" s="11"/>
      <c r="K16" s="3"/>
      <c r="L16" s="3"/>
      <c r="M16" s="3"/>
      <c r="N16" s="3"/>
      <c r="O16" s="22"/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/>
      <c r="V16" s="33" t="e">
        <f t="shared" si="17"/>
        <v>#DIV/0!</v>
      </c>
      <c r="W16" s="54"/>
      <c r="X16" s="96"/>
      <c r="Y16" s="97">
        <f t="shared" si="18"/>
        <v>0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3"/>
      <c r="D17" s="2"/>
      <c r="E17" s="2"/>
      <c r="F17" s="2"/>
      <c r="G17" s="2"/>
      <c r="H17" s="2"/>
      <c r="I17" s="11">
        <f t="shared" si="11"/>
        <v>0</v>
      </c>
      <c r="J17" s="11"/>
      <c r="K17" s="3"/>
      <c r="L17" s="3"/>
      <c r="M17" s="3"/>
      <c r="N17" s="3"/>
      <c r="O17" s="22"/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/>
      <c r="V17" s="33" t="e">
        <f t="shared" si="17"/>
        <v>#DIV/0!</v>
      </c>
      <c r="W17" s="54"/>
      <c r="X17" s="96"/>
      <c r="Y17" s="97">
        <f t="shared" si="18"/>
        <v>0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3"/>
      <c r="D18" s="2"/>
      <c r="E18" s="2"/>
      <c r="F18" s="2"/>
      <c r="G18" s="2"/>
      <c r="H18" s="2"/>
      <c r="I18" s="11">
        <f t="shared" si="11"/>
        <v>0</v>
      </c>
      <c r="J18" s="11"/>
      <c r="K18" s="3"/>
      <c r="L18" s="3"/>
      <c r="M18" s="3"/>
      <c r="N18" s="3"/>
      <c r="O18" s="22"/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/>
      <c r="V18" s="33" t="e">
        <f t="shared" si="17"/>
        <v>#DIV/0!</v>
      </c>
      <c r="W18" s="54"/>
      <c r="X18" s="96"/>
      <c r="Y18" s="97">
        <f t="shared" si="18"/>
        <v>0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0</v>
      </c>
      <c r="D25" s="39">
        <f>SUM(D4:D24)</f>
        <v>0</v>
      </c>
      <c r="E25" s="39">
        <f t="shared" ref="E25:H25" si="31">SUM(E4:E24)</f>
        <v>0</v>
      </c>
      <c r="F25" s="39">
        <f t="shared" si="31"/>
        <v>0</v>
      </c>
      <c r="G25" s="39">
        <f t="shared" si="31"/>
        <v>0</v>
      </c>
      <c r="H25" s="39">
        <f t="shared" si="31"/>
        <v>0</v>
      </c>
      <c r="I25" s="39">
        <f>SUM(I4:I24)</f>
        <v>0</v>
      </c>
      <c r="J25" s="40">
        <f>SUM(J5:J24)</f>
        <v>0</v>
      </c>
      <c r="K25" s="38"/>
      <c r="L25" s="38"/>
      <c r="M25" s="38"/>
      <c r="N25" s="38"/>
      <c r="O25" s="24"/>
      <c r="P25" s="34"/>
      <c r="Q25" s="103" t="e">
        <f>SUM((E25/I25)*100)</f>
        <v>#DIV/0!</v>
      </c>
      <c r="R25" s="103" t="e">
        <f t="shared" ref="R25" si="32">SUM((F25/J25)*100)</f>
        <v>#DIV/0!</v>
      </c>
      <c r="S25" s="103" t="e">
        <f>SUM((G25/I25))</f>
        <v>#DIV/0!</v>
      </c>
      <c r="T25" s="103" t="e">
        <f>SUM((H25/I25))</f>
        <v>#DIV/0!</v>
      </c>
      <c r="U25" s="23">
        <f>SUM(U5:U24)</f>
        <v>0</v>
      </c>
      <c r="V25" s="35" t="e">
        <f>SUM(U25)/I25</f>
        <v>#DIV/0!</v>
      </c>
      <c r="W25" s="92" t="e">
        <f>AVERAGEIF(W5:W24,"&gt;0")</f>
        <v>#DIV/0!</v>
      </c>
      <c r="X25" s="92" t="e">
        <f t="shared" ref="X25:Y25" si="33">AVERAGEIF(X5:X24,"&gt;0")</f>
        <v>#DIV/0!</v>
      </c>
      <c r="Y25" s="97" t="e">
        <f t="shared" si="33"/>
        <v>#DIV/0!</v>
      </c>
      <c r="Z25" s="99">
        <f>SUM(Z5:Z24)</f>
        <v>0</v>
      </c>
      <c r="AA25" s="107" t="e">
        <f t="shared" si="9"/>
        <v>#DIV/0!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 t="e">
        <f>(100-Q25)</f>
        <v>#DIV/0!</v>
      </c>
      <c r="R26" s="78" t="e">
        <f>100-R25</f>
        <v>#DIV/0!</v>
      </c>
      <c r="S26" s="78" t="e">
        <f>100-S25</f>
        <v>#DIV/0!</v>
      </c>
      <c r="T26" s="78" t="e">
        <f>100-T25</f>
        <v>#DIV/0!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 t="e">
        <f>SUM(D25/I25)*100</f>
        <v>#DIV/0!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0</v>
      </c>
    </row>
    <row r="45" spans="1:3" x14ac:dyDescent="0.25">
      <c r="A45" t="s">
        <v>45</v>
      </c>
      <c r="C45" s="101">
        <f>MIN(X5:X24)</f>
        <v>0</v>
      </c>
    </row>
    <row r="46" spans="1:3" x14ac:dyDescent="0.25">
      <c r="A46" t="s">
        <v>46</v>
      </c>
      <c r="C46" s="101">
        <f>MAX(X5:X24)</f>
        <v>0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 t="e">
        <f>SUM(C39/C25)</f>
        <v>#DIV/0!</v>
      </c>
    </row>
    <row r="50" spans="1:3" x14ac:dyDescent="0.25">
      <c r="A50" t="s">
        <v>229</v>
      </c>
      <c r="B50" t="s">
        <v>230</v>
      </c>
      <c r="C50" s="78" t="e">
        <f>100-R25</f>
        <v>#DIV/0!</v>
      </c>
    </row>
    <row r="51" spans="1:3" x14ac:dyDescent="0.25">
      <c r="B51" t="s">
        <v>36</v>
      </c>
      <c r="C51" s="78" t="e">
        <f>100-S25</f>
        <v>#DIV/0!</v>
      </c>
    </row>
    <row r="52" spans="1:3" x14ac:dyDescent="0.25">
      <c r="B52" t="s">
        <v>10</v>
      </c>
      <c r="C52" s="78" t="e">
        <f>100-T25</f>
        <v>#DIV/0!</v>
      </c>
    </row>
    <row r="53" spans="1:3" x14ac:dyDescent="0.25">
      <c r="B53" t="s">
        <v>7</v>
      </c>
      <c r="C53" s="78" t="e">
        <f>100-Q25</f>
        <v>#DIV/0!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B3:D3"/>
    <mergeCell ref="E3:H3"/>
    <mergeCell ref="I3:O3"/>
    <mergeCell ref="P1:V1"/>
    <mergeCell ref="Q3:V3"/>
  </mergeCells>
  <conditionalFormatting sqref="Y5:Y25">
    <cfRule type="cellIs" priority="1" operator="equal">
      <formula>0</formula>
    </cfRule>
    <cfRule type="cellIs" dxfId="107" priority="2" operator="between">
      <formula>0.000694444444444444</formula>
      <formula>0.166666666666667</formula>
    </cfRule>
    <cfRule type="cellIs" dxfId="106" priority="3" operator="between">
      <formula>0.166666666666667</formula>
      <formula>0.385416666666667</formula>
    </cfRule>
    <cfRule type="cellIs" dxfId="105" priority="4" operator="greaterThanOrEqual">
      <formula>0.385416666666667</formula>
    </cfRule>
  </conditionalFormatting>
  <pageMargins left="0.25" right="0.25" top="0.75" bottom="0.75" header="0.3" footer="0.3"/>
  <pageSetup paperSize="9" orientation="landscape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55"/>
  <sheetViews>
    <sheetView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50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43102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43102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 t="s">
        <v>51</v>
      </c>
      <c r="B5" s="4" t="s">
        <v>52</v>
      </c>
      <c r="C5" s="113" t="s">
        <v>53</v>
      </c>
      <c r="D5" s="11">
        <v>114</v>
      </c>
      <c r="E5" s="11">
        <v>0</v>
      </c>
      <c r="F5" s="11">
        <v>0</v>
      </c>
      <c r="G5" s="11">
        <v>1</v>
      </c>
      <c r="H5" s="11">
        <v>4</v>
      </c>
      <c r="I5" s="11">
        <f>SUM(D5:H5)</f>
        <v>119</v>
      </c>
      <c r="J5" s="11">
        <v>189</v>
      </c>
      <c r="K5" s="118">
        <v>0.3611111111111111</v>
      </c>
      <c r="L5" s="118">
        <v>0.68819444444444444</v>
      </c>
      <c r="M5" s="118">
        <v>0.36944444444444446</v>
      </c>
      <c r="N5" s="118">
        <v>0.68541666666666667</v>
      </c>
      <c r="O5" s="37" t="s">
        <v>54</v>
      </c>
      <c r="P5" s="31" t="str">
        <f>A5</f>
        <v>VILAIN TONI</v>
      </c>
      <c r="Q5" s="17">
        <f t="shared" ref="Q5:Q6" si="0">SUM((E5/I5))</f>
        <v>0</v>
      </c>
      <c r="R5" s="18">
        <f>SUM((F5/I5))</f>
        <v>0</v>
      </c>
      <c r="S5" s="18">
        <f>SUM((G5/I5))</f>
        <v>8.4033613445378148E-3</v>
      </c>
      <c r="T5" s="18">
        <f>SUM((H5/I5))</f>
        <v>3.3613445378151259E-2</v>
      </c>
      <c r="U5" s="19">
        <v>4</v>
      </c>
      <c r="V5" s="32">
        <f>SUM(U5)/I5</f>
        <v>3.3613445378151259E-2</v>
      </c>
      <c r="W5" s="114">
        <v>0.34375</v>
      </c>
      <c r="X5" s="119">
        <v>0.69444444444444453</v>
      </c>
      <c r="Y5" s="97">
        <f>X5-W5</f>
        <v>0.35069444444444453</v>
      </c>
      <c r="Z5" s="100">
        <f>(E5+H5)</f>
        <v>4</v>
      </c>
      <c r="AA5" s="105">
        <f>100-((Z5/I5))*100</f>
        <v>96.638655462184872</v>
      </c>
    </row>
    <row r="6" spans="1:27" ht="23.65" customHeight="1" thickBot="1" x14ac:dyDescent="0.3">
      <c r="A6" s="25" t="s">
        <v>55</v>
      </c>
      <c r="B6" s="3" t="s">
        <v>56</v>
      </c>
      <c r="C6" s="53" t="s">
        <v>57</v>
      </c>
      <c r="D6" s="2">
        <v>126</v>
      </c>
      <c r="E6" s="2">
        <v>1</v>
      </c>
      <c r="F6" s="2">
        <v>0</v>
      </c>
      <c r="G6" s="2">
        <v>0</v>
      </c>
      <c r="H6" s="2">
        <v>1</v>
      </c>
      <c r="I6" s="11">
        <f t="shared" ref="I6:I24" si="1">SUM(D6:H6)</f>
        <v>128</v>
      </c>
      <c r="J6" s="11">
        <v>130</v>
      </c>
      <c r="K6" s="116">
        <v>0.3611111111111111</v>
      </c>
      <c r="L6" s="116">
        <v>0.66666666666666663</v>
      </c>
      <c r="M6" s="116">
        <v>0.37638888888888888</v>
      </c>
      <c r="N6" s="116">
        <v>0.65277777777777779</v>
      </c>
      <c r="O6" s="22" t="s">
        <v>58</v>
      </c>
      <c r="P6" s="25" t="str">
        <f t="shared" ref="P6:P24" si="2">A6</f>
        <v>DELPLANQUE BRANDON</v>
      </c>
      <c r="Q6" s="20">
        <f t="shared" si="0"/>
        <v>7.8125E-3</v>
      </c>
      <c r="R6" s="21">
        <f t="shared" ref="R6:R24" si="3">SUM((F6/I6))</f>
        <v>0</v>
      </c>
      <c r="S6" s="21">
        <f t="shared" ref="S6:S24" si="4">SUM((G6/I6))</f>
        <v>0</v>
      </c>
      <c r="T6" s="21">
        <f t="shared" ref="T6:T24" si="5">SUM((H6/I6))</f>
        <v>7.8125E-3</v>
      </c>
      <c r="U6" s="3">
        <v>1</v>
      </c>
      <c r="V6" s="33">
        <f t="shared" ref="V6:V24" si="6">SUM(U6)/I6</f>
        <v>7.8125E-3</v>
      </c>
      <c r="W6" s="115">
        <v>0.34375</v>
      </c>
      <c r="X6" s="117">
        <v>0.66805555555555562</v>
      </c>
      <c r="Y6" s="97">
        <f t="shared" ref="Y6:Y24" si="7">X6-W6</f>
        <v>0.32430555555555562</v>
      </c>
      <c r="Z6" s="100">
        <f t="shared" ref="Z6:Z24" si="8">(E6+H6)</f>
        <v>2</v>
      </c>
      <c r="AA6" s="106">
        <f t="shared" ref="AA6:AA25" si="9">100-((Z6/I6))*100</f>
        <v>98.4375</v>
      </c>
    </row>
    <row r="7" spans="1:27" ht="23.65" customHeight="1" thickBot="1" x14ac:dyDescent="0.3">
      <c r="A7" s="25" t="s">
        <v>59</v>
      </c>
      <c r="B7" s="3" t="s">
        <v>60</v>
      </c>
      <c r="C7" s="53" t="s">
        <v>61</v>
      </c>
      <c r="D7" s="2">
        <v>138</v>
      </c>
      <c r="E7" s="2">
        <v>0</v>
      </c>
      <c r="F7" s="2">
        <v>0</v>
      </c>
      <c r="G7" s="2">
        <v>0</v>
      </c>
      <c r="H7" s="2">
        <v>4</v>
      </c>
      <c r="I7" s="11">
        <f t="shared" si="1"/>
        <v>142</v>
      </c>
      <c r="J7" s="11">
        <v>81</v>
      </c>
      <c r="K7" s="116">
        <v>0.3611111111111111</v>
      </c>
      <c r="L7" s="116">
        <v>0.67361111111111116</v>
      </c>
      <c r="M7" s="116">
        <v>0.37152777777777773</v>
      </c>
      <c r="N7" s="116">
        <v>0.66666666666666663</v>
      </c>
      <c r="O7" s="22" t="s">
        <v>62</v>
      </c>
      <c r="P7" s="25" t="str">
        <f t="shared" si="2"/>
        <v>LEMAIRE SEBASTIEN</v>
      </c>
      <c r="Q7" s="20">
        <f>SUM((E7/I7))</f>
        <v>0</v>
      </c>
      <c r="R7" s="21">
        <f t="shared" si="3"/>
        <v>0</v>
      </c>
      <c r="S7" s="21">
        <f t="shared" si="4"/>
        <v>0</v>
      </c>
      <c r="T7" s="21">
        <f t="shared" si="5"/>
        <v>2.8169014084507043E-2</v>
      </c>
      <c r="U7" s="3">
        <v>4</v>
      </c>
      <c r="V7" s="33">
        <f t="shared" si="6"/>
        <v>2.8169014084507043E-2</v>
      </c>
      <c r="W7" s="115">
        <v>0.34375</v>
      </c>
      <c r="X7" s="117">
        <v>0.67708333333333337</v>
      </c>
      <c r="Y7" s="97">
        <f t="shared" si="7"/>
        <v>0.33333333333333337</v>
      </c>
      <c r="Z7" s="100">
        <f t="shared" si="8"/>
        <v>4</v>
      </c>
      <c r="AA7" s="106">
        <f t="shared" si="9"/>
        <v>97.183098591549296</v>
      </c>
    </row>
    <row r="8" spans="1:27" ht="23.65" customHeight="1" thickBot="1" x14ac:dyDescent="0.3">
      <c r="A8" s="25" t="s">
        <v>63</v>
      </c>
      <c r="B8" s="3" t="s">
        <v>64</v>
      </c>
      <c r="C8" s="53" t="s">
        <v>65</v>
      </c>
      <c r="D8" s="2">
        <v>136</v>
      </c>
      <c r="E8" s="2">
        <v>0</v>
      </c>
      <c r="F8" s="2">
        <v>1</v>
      </c>
      <c r="G8" s="2">
        <v>0</v>
      </c>
      <c r="H8" s="2">
        <v>0</v>
      </c>
      <c r="I8" s="11">
        <f t="shared" si="1"/>
        <v>137</v>
      </c>
      <c r="J8" s="11">
        <v>82</v>
      </c>
      <c r="K8" s="116">
        <v>0.36041666666666666</v>
      </c>
      <c r="L8" s="116">
        <v>0.68958333333333333</v>
      </c>
      <c r="M8" s="116">
        <v>0.37083333333333335</v>
      </c>
      <c r="N8" s="116">
        <v>0.67638888888888893</v>
      </c>
      <c r="O8" s="22" t="s">
        <v>66</v>
      </c>
      <c r="P8" s="25" t="str">
        <f t="shared" si="2"/>
        <v>CONDETTE JEAN LUC</v>
      </c>
      <c r="Q8" s="20">
        <f t="shared" ref="Q8:Q24" si="10">SUM((E8/I8))</f>
        <v>0</v>
      </c>
      <c r="R8" s="21">
        <f t="shared" si="3"/>
        <v>7.2992700729927005E-3</v>
      </c>
      <c r="S8" s="21">
        <f t="shared" si="4"/>
        <v>0</v>
      </c>
      <c r="T8" s="21">
        <f t="shared" si="5"/>
        <v>0</v>
      </c>
      <c r="U8" s="3">
        <v>0</v>
      </c>
      <c r="V8" s="33">
        <f t="shared" si="6"/>
        <v>0</v>
      </c>
      <c r="W8" s="115">
        <v>0.34375</v>
      </c>
      <c r="X8" s="117">
        <v>0.69097222222222221</v>
      </c>
      <c r="Y8" s="97">
        <f t="shared" si="7"/>
        <v>0.34722222222222221</v>
      </c>
      <c r="Z8" s="100">
        <f t="shared" si="8"/>
        <v>0</v>
      </c>
      <c r="AA8" s="106">
        <f t="shared" si="9"/>
        <v>100</v>
      </c>
    </row>
    <row r="9" spans="1:27" ht="23.65" customHeight="1" thickBot="1" x14ac:dyDescent="0.3">
      <c r="A9" s="25" t="s">
        <v>67</v>
      </c>
      <c r="B9" s="3" t="s">
        <v>68</v>
      </c>
      <c r="C9" s="53" t="s">
        <v>69</v>
      </c>
      <c r="D9" s="2">
        <v>125</v>
      </c>
      <c r="E9" s="2">
        <v>0</v>
      </c>
      <c r="F9" s="2">
        <v>0</v>
      </c>
      <c r="G9" s="2">
        <v>0</v>
      </c>
      <c r="H9" s="2">
        <v>1</v>
      </c>
      <c r="I9" s="11">
        <f t="shared" si="1"/>
        <v>126</v>
      </c>
      <c r="J9" s="11">
        <v>77</v>
      </c>
      <c r="K9" s="116">
        <v>0.3611111111111111</v>
      </c>
      <c r="L9" s="116">
        <v>0.7055555555555556</v>
      </c>
      <c r="M9" s="116">
        <v>0.3659722222222222</v>
      </c>
      <c r="N9" s="116">
        <v>0.68541666666666667</v>
      </c>
      <c r="O9" s="22" t="s">
        <v>70</v>
      </c>
      <c r="P9" s="25" t="str">
        <f t="shared" si="2"/>
        <v>FORTIEZ AURORE</v>
      </c>
      <c r="Q9" s="20">
        <f t="shared" si="10"/>
        <v>0</v>
      </c>
      <c r="R9" s="21">
        <f t="shared" si="3"/>
        <v>0</v>
      </c>
      <c r="S9" s="21">
        <f t="shared" si="4"/>
        <v>0</v>
      </c>
      <c r="T9" s="21">
        <f t="shared" si="5"/>
        <v>7.9365079365079361E-3</v>
      </c>
      <c r="U9" s="3">
        <v>0</v>
      </c>
      <c r="V9" s="33">
        <f t="shared" si="6"/>
        <v>0</v>
      </c>
      <c r="W9" s="115">
        <v>0.34375</v>
      </c>
      <c r="X9" s="117">
        <v>0.70624999999999993</v>
      </c>
      <c r="Y9" s="97">
        <f t="shared" si="7"/>
        <v>0.36249999999999993</v>
      </c>
      <c r="Z9" s="100">
        <f t="shared" si="8"/>
        <v>1</v>
      </c>
      <c r="AA9" s="106">
        <f t="shared" si="9"/>
        <v>99.206349206349202</v>
      </c>
    </row>
    <row r="10" spans="1:27" ht="23.65" customHeight="1" thickBot="1" x14ac:dyDescent="0.3">
      <c r="A10" s="25" t="s">
        <v>71</v>
      </c>
      <c r="B10" s="3" t="s">
        <v>72</v>
      </c>
      <c r="C10" s="53" t="s">
        <v>73</v>
      </c>
      <c r="D10" s="2">
        <v>121</v>
      </c>
      <c r="E10" s="2">
        <v>0</v>
      </c>
      <c r="F10" s="2">
        <v>0</v>
      </c>
      <c r="G10" s="2">
        <v>1</v>
      </c>
      <c r="H10" s="2">
        <v>0</v>
      </c>
      <c r="I10" s="11">
        <f t="shared" si="1"/>
        <v>122</v>
      </c>
      <c r="J10" s="11">
        <v>107</v>
      </c>
      <c r="K10" s="116">
        <v>0.36458333333333331</v>
      </c>
      <c r="L10" s="116">
        <v>0.70277777777777783</v>
      </c>
      <c r="M10" s="116">
        <v>0.37361111111111112</v>
      </c>
      <c r="N10" s="116">
        <v>0.68402777777777779</v>
      </c>
      <c r="O10" s="22" t="s">
        <v>74</v>
      </c>
      <c r="P10" s="25" t="str">
        <f t="shared" si="2"/>
        <v>DUPAYS MAXIME</v>
      </c>
      <c r="Q10" s="20">
        <f t="shared" si="10"/>
        <v>0</v>
      </c>
      <c r="R10" s="21">
        <f t="shared" si="3"/>
        <v>0</v>
      </c>
      <c r="S10" s="21">
        <f t="shared" si="4"/>
        <v>8.1967213114754103E-3</v>
      </c>
      <c r="T10" s="21">
        <f t="shared" si="5"/>
        <v>0</v>
      </c>
      <c r="U10" s="3">
        <v>0</v>
      </c>
      <c r="V10" s="33">
        <f t="shared" si="6"/>
        <v>0</v>
      </c>
      <c r="W10" s="115">
        <v>0.34375</v>
      </c>
      <c r="X10" s="117">
        <v>0.70486111111111116</v>
      </c>
      <c r="Y10" s="97">
        <f t="shared" si="7"/>
        <v>0.36111111111111116</v>
      </c>
      <c r="Z10" s="100">
        <f t="shared" si="8"/>
        <v>0</v>
      </c>
      <c r="AA10" s="106">
        <f t="shared" si="9"/>
        <v>100</v>
      </c>
    </row>
    <row r="11" spans="1:27" ht="23.65" customHeight="1" thickBot="1" x14ac:dyDescent="0.3">
      <c r="A11" s="25"/>
      <c r="B11" s="3"/>
      <c r="C11" s="3"/>
      <c r="D11" s="2"/>
      <c r="E11" s="2"/>
      <c r="F11" s="2"/>
      <c r="G11" s="2"/>
      <c r="H11" s="2"/>
      <c r="I11" s="11">
        <f t="shared" si="1"/>
        <v>0</v>
      </c>
      <c r="J11" s="11"/>
      <c r="K11" s="3"/>
      <c r="L11" s="3"/>
      <c r="M11" s="3"/>
      <c r="N11" s="3"/>
      <c r="O11" s="22"/>
      <c r="P11" s="25">
        <f t="shared" si="2"/>
        <v>0</v>
      </c>
      <c r="Q11" s="20" t="e">
        <f t="shared" si="10"/>
        <v>#DIV/0!</v>
      </c>
      <c r="R11" s="21" t="e">
        <f t="shared" si="3"/>
        <v>#DIV/0!</v>
      </c>
      <c r="S11" s="21" t="e">
        <f t="shared" si="4"/>
        <v>#DIV/0!</v>
      </c>
      <c r="T11" s="21" t="e">
        <f t="shared" si="5"/>
        <v>#DIV/0!</v>
      </c>
      <c r="U11" s="3"/>
      <c r="V11" s="33" t="e">
        <f t="shared" si="6"/>
        <v>#DIV/0!</v>
      </c>
      <c r="W11" s="54"/>
      <c r="X11" s="96"/>
      <c r="Y11" s="97">
        <f t="shared" si="7"/>
        <v>0</v>
      </c>
      <c r="Z11" s="100">
        <f t="shared" si="8"/>
        <v>0</v>
      </c>
      <c r="AA11" s="106" t="e">
        <f t="shared" si="9"/>
        <v>#DIV/0!</v>
      </c>
    </row>
    <row r="12" spans="1:27" ht="23.65" customHeight="1" thickBot="1" x14ac:dyDescent="0.3">
      <c r="A12" s="25"/>
      <c r="B12" s="3"/>
      <c r="C12" s="3"/>
      <c r="D12" s="2"/>
      <c r="E12" s="2"/>
      <c r="F12" s="2"/>
      <c r="G12" s="2"/>
      <c r="H12" s="2"/>
      <c r="I12" s="11">
        <f t="shared" si="1"/>
        <v>0</v>
      </c>
      <c r="J12" s="11"/>
      <c r="K12" s="3"/>
      <c r="L12" s="3"/>
      <c r="M12" s="3"/>
      <c r="N12" s="3"/>
      <c r="O12" s="22"/>
      <c r="P12" s="25">
        <f t="shared" si="2"/>
        <v>0</v>
      </c>
      <c r="Q12" s="20" t="e">
        <f t="shared" si="10"/>
        <v>#DIV/0!</v>
      </c>
      <c r="R12" s="21" t="e">
        <f t="shared" si="3"/>
        <v>#DIV/0!</v>
      </c>
      <c r="S12" s="21" t="e">
        <f t="shared" si="4"/>
        <v>#DIV/0!</v>
      </c>
      <c r="T12" s="21" t="e">
        <f t="shared" si="5"/>
        <v>#DIV/0!</v>
      </c>
      <c r="U12" s="3"/>
      <c r="V12" s="33" t="e">
        <f t="shared" si="6"/>
        <v>#DIV/0!</v>
      </c>
      <c r="W12" s="54"/>
      <c r="X12" s="96"/>
      <c r="Y12" s="97">
        <f t="shared" si="7"/>
        <v>0</v>
      </c>
      <c r="Z12" s="100">
        <f t="shared" si="8"/>
        <v>0</v>
      </c>
      <c r="AA12" s="106" t="e">
        <f t="shared" si="9"/>
        <v>#DIV/0!</v>
      </c>
    </row>
    <row r="13" spans="1:27" ht="23.65" customHeight="1" thickBot="1" x14ac:dyDescent="0.3">
      <c r="A13" s="25"/>
      <c r="B13" s="3"/>
      <c r="C13" s="3"/>
      <c r="D13" s="2"/>
      <c r="E13" s="2"/>
      <c r="F13" s="2"/>
      <c r="G13" s="2"/>
      <c r="H13" s="2"/>
      <c r="I13" s="11">
        <f t="shared" si="1"/>
        <v>0</v>
      </c>
      <c r="J13" s="11"/>
      <c r="K13" s="3"/>
      <c r="L13" s="3"/>
      <c r="M13" s="3"/>
      <c r="N13" s="3"/>
      <c r="O13" s="22"/>
      <c r="P13" s="25">
        <f t="shared" si="2"/>
        <v>0</v>
      </c>
      <c r="Q13" s="20" t="e">
        <f t="shared" si="10"/>
        <v>#DIV/0!</v>
      </c>
      <c r="R13" s="21" t="e">
        <f t="shared" si="3"/>
        <v>#DIV/0!</v>
      </c>
      <c r="S13" s="21" t="e">
        <f t="shared" si="4"/>
        <v>#DIV/0!</v>
      </c>
      <c r="T13" s="21" t="e">
        <f t="shared" si="5"/>
        <v>#DIV/0!</v>
      </c>
      <c r="U13" s="3"/>
      <c r="V13" s="33" t="e">
        <f t="shared" si="6"/>
        <v>#DIV/0!</v>
      </c>
      <c r="W13" s="54"/>
      <c r="X13" s="96"/>
      <c r="Y13" s="97">
        <f t="shared" si="7"/>
        <v>0</v>
      </c>
      <c r="Z13" s="100">
        <f t="shared" si="8"/>
        <v>0</v>
      </c>
      <c r="AA13" s="106" t="e">
        <f t="shared" si="9"/>
        <v>#DIV/0!</v>
      </c>
    </row>
    <row r="14" spans="1:27" ht="23.65" customHeight="1" thickBot="1" x14ac:dyDescent="0.3">
      <c r="A14" s="25"/>
      <c r="B14" s="3"/>
      <c r="C14" s="3"/>
      <c r="D14" s="2"/>
      <c r="E14" s="2"/>
      <c r="F14" s="2"/>
      <c r="G14" s="2"/>
      <c r="H14" s="2"/>
      <c r="I14" s="11">
        <f t="shared" ref="I14:I18" si="11">SUM(D14:H14)</f>
        <v>0</v>
      </c>
      <c r="J14" s="11"/>
      <c r="K14" s="3"/>
      <c r="L14" s="3"/>
      <c r="M14" s="3"/>
      <c r="N14" s="3"/>
      <c r="O14" s="22"/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/>
      <c r="V14" s="33" t="e">
        <f t="shared" ref="V14:V18" si="17">SUM(U14)/I14</f>
        <v>#DIV/0!</v>
      </c>
      <c r="W14" s="54"/>
      <c r="X14" s="96"/>
      <c r="Y14" s="97">
        <f t="shared" ref="Y14:Y18" si="18">X14-W14</f>
        <v>0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3"/>
      <c r="D15" s="2"/>
      <c r="E15" s="2"/>
      <c r="F15" s="2"/>
      <c r="G15" s="2"/>
      <c r="H15" s="2"/>
      <c r="I15" s="11">
        <f t="shared" si="11"/>
        <v>0</v>
      </c>
      <c r="J15" s="11"/>
      <c r="K15" s="3"/>
      <c r="L15" s="3"/>
      <c r="M15" s="3"/>
      <c r="N15" s="3"/>
      <c r="O15" s="22"/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/>
      <c r="V15" s="33" t="e">
        <f t="shared" si="17"/>
        <v>#DIV/0!</v>
      </c>
      <c r="W15" s="54"/>
      <c r="X15" s="96"/>
      <c r="Y15" s="97">
        <f t="shared" si="18"/>
        <v>0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3"/>
      <c r="D16" s="2"/>
      <c r="E16" s="2"/>
      <c r="F16" s="2"/>
      <c r="G16" s="2"/>
      <c r="H16" s="2"/>
      <c r="I16" s="11">
        <f t="shared" si="11"/>
        <v>0</v>
      </c>
      <c r="J16" s="11"/>
      <c r="K16" s="3"/>
      <c r="L16" s="3"/>
      <c r="M16" s="3"/>
      <c r="N16" s="3"/>
      <c r="O16" s="22"/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/>
      <c r="V16" s="33" t="e">
        <f t="shared" si="17"/>
        <v>#DIV/0!</v>
      </c>
      <c r="W16" s="54"/>
      <c r="X16" s="96"/>
      <c r="Y16" s="97">
        <f t="shared" si="18"/>
        <v>0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3"/>
      <c r="D17" s="2"/>
      <c r="E17" s="2"/>
      <c r="F17" s="2"/>
      <c r="G17" s="2"/>
      <c r="H17" s="2"/>
      <c r="I17" s="11">
        <f t="shared" si="11"/>
        <v>0</v>
      </c>
      <c r="J17" s="11"/>
      <c r="K17" s="3"/>
      <c r="L17" s="3"/>
      <c r="M17" s="3"/>
      <c r="N17" s="3"/>
      <c r="O17" s="22"/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/>
      <c r="V17" s="33" t="e">
        <f t="shared" si="17"/>
        <v>#DIV/0!</v>
      </c>
      <c r="W17" s="54"/>
      <c r="X17" s="96"/>
      <c r="Y17" s="97">
        <f t="shared" si="18"/>
        <v>0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3"/>
      <c r="D18" s="2"/>
      <c r="E18" s="2"/>
      <c r="F18" s="2"/>
      <c r="G18" s="2"/>
      <c r="H18" s="2"/>
      <c r="I18" s="11">
        <f t="shared" si="11"/>
        <v>0</v>
      </c>
      <c r="J18" s="11"/>
      <c r="K18" s="3"/>
      <c r="L18" s="3"/>
      <c r="M18" s="3"/>
      <c r="N18" s="3"/>
      <c r="O18" s="22"/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/>
      <c r="V18" s="33" t="e">
        <f t="shared" si="17"/>
        <v>#DIV/0!</v>
      </c>
      <c r="W18" s="54"/>
      <c r="X18" s="96"/>
      <c r="Y18" s="97">
        <f t="shared" si="18"/>
        <v>0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6</v>
      </c>
      <c r="D25" s="39">
        <f>SUM(D4:D24)</f>
        <v>760</v>
      </c>
      <c r="E25" s="39">
        <f t="shared" ref="E25:H25" si="31">SUM(E4:E24)</f>
        <v>1</v>
      </c>
      <c r="F25" s="39">
        <f t="shared" si="31"/>
        <v>1</v>
      </c>
      <c r="G25" s="39">
        <f t="shared" si="31"/>
        <v>2</v>
      </c>
      <c r="H25" s="39">
        <f t="shared" si="31"/>
        <v>10</v>
      </c>
      <c r="I25" s="39">
        <f>SUM(I4:I24)</f>
        <v>774</v>
      </c>
      <c r="J25" s="40">
        <f>SUM(J5:J24)</f>
        <v>666</v>
      </c>
      <c r="K25" s="38"/>
      <c r="L25" s="38"/>
      <c r="M25" s="38"/>
      <c r="N25" s="38"/>
      <c r="O25" s="24"/>
      <c r="P25" s="34"/>
      <c r="Q25" s="103">
        <f>SUM((E25/I25)*100)</f>
        <v>0.12919896640826875</v>
      </c>
      <c r="R25" s="103">
        <f>SUM((F25/I25)*100)</f>
        <v>0.12919896640826875</v>
      </c>
      <c r="S25" s="103">
        <f>SUM((G25/I25))*100</f>
        <v>0.2583979328165375</v>
      </c>
      <c r="T25" s="103">
        <f>SUM((H25/I25))*100</f>
        <v>1.2919896640826873</v>
      </c>
      <c r="U25" s="23">
        <f>SUM(U5:U24)</f>
        <v>9</v>
      </c>
      <c r="V25" s="35">
        <f>SUM(U25)/I25</f>
        <v>1.1627906976744186E-2</v>
      </c>
      <c r="W25" s="92">
        <f>AVERAGEIF(W5:W24,"&gt;0")</f>
        <v>0.34375</v>
      </c>
      <c r="X25" s="92">
        <f t="shared" ref="X25:Y25" si="32">AVERAGEIF(X5:X24,"&gt;0")</f>
        <v>0.69027777777777788</v>
      </c>
      <c r="Y25" s="97">
        <f t="shared" si="32"/>
        <v>0.34652777777777777</v>
      </c>
      <c r="Z25" s="99">
        <f>SUM(Z5:Z24)</f>
        <v>11</v>
      </c>
      <c r="AA25" s="107">
        <f t="shared" si="9"/>
        <v>98.57881136950904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>
        <f>(100-Q25)</f>
        <v>99.870801033591732</v>
      </c>
      <c r="R26" s="78">
        <f>100-R25</f>
        <v>99.870801033591732</v>
      </c>
      <c r="S26" s="78">
        <f>100-S25</f>
        <v>99.741602067183464</v>
      </c>
      <c r="T26" s="78">
        <f>100-T25</f>
        <v>98.708010335917308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>
        <f>SUM(D25/I25)*100</f>
        <v>98.191214470284237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14</v>
      </c>
    </row>
    <row r="45" spans="1:3" x14ac:dyDescent="0.25">
      <c r="A45" t="s">
        <v>45</v>
      </c>
      <c r="C45" s="101">
        <f>MIN(X5:X24)</f>
        <v>0.66805555555555562</v>
      </c>
    </row>
    <row r="46" spans="1:3" x14ac:dyDescent="0.25">
      <c r="A46" t="s">
        <v>46</v>
      </c>
      <c r="C46" s="101">
        <f>MAX(X5:X24)</f>
        <v>0.70624999999999993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>
        <f>SUM(C39/C25)</f>
        <v>0</v>
      </c>
    </row>
    <row r="50" spans="1:3" x14ac:dyDescent="0.25">
      <c r="A50" t="s">
        <v>229</v>
      </c>
      <c r="B50" t="s">
        <v>230</v>
      </c>
      <c r="C50" s="78">
        <f>100-R25</f>
        <v>99.870801033591732</v>
      </c>
    </row>
    <row r="51" spans="1:3" x14ac:dyDescent="0.25">
      <c r="B51" t="s">
        <v>36</v>
      </c>
      <c r="C51" s="78">
        <f>100-S25</f>
        <v>99.741602067183464</v>
      </c>
    </row>
    <row r="52" spans="1:3" x14ac:dyDescent="0.25">
      <c r="B52" t="s">
        <v>10</v>
      </c>
      <c r="C52" s="78">
        <f>100-T25</f>
        <v>98.708010335917308</v>
      </c>
    </row>
    <row r="53" spans="1:3" x14ac:dyDescent="0.25">
      <c r="B53" t="s">
        <v>7</v>
      </c>
      <c r="C53" s="78">
        <f>100-Q25</f>
        <v>99.870801033591732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B3:D3"/>
    <mergeCell ref="E3:H3"/>
    <mergeCell ref="I3:O3"/>
    <mergeCell ref="P1:V1"/>
    <mergeCell ref="Q3:V3"/>
  </mergeCells>
  <conditionalFormatting sqref="Y5:Y25">
    <cfRule type="cellIs" priority="1" operator="equal">
      <formula>0</formula>
    </cfRule>
    <cfRule type="cellIs" dxfId="104" priority="2" operator="between">
      <formula>0.000694444444444444</formula>
      <formula>0.166666666666667</formula>
    </cfRule>
    <cfRule type="cellIs" dxfId="103" priority="3" operator="between">
      <formula>0.166666666666667</formula>
      <formula>0.385416666666667</formula>
    </cfRule>
    <cfRule type="cellIs" dxfId="102" priority="4" operator="greaterThanOrEqual">
      <formula>0.385416666666667</formula>
    </cfRule>
  </conditionalFormatting>
  <pageMargins left="0.25" right="0.25" top="0.75" bottom="0.75" header="0.3" footer="0.3"/>
  <pageSetup paperSize="9" orientation="landscape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A55"/>
  <sheetViews>
    <sheetView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18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43103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43103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 t="s">
        <v>51</v>
      </c>
      <c r="B5" s="4" t="s">
        <v>76</v>
      </c>
      <c r="C5" s="113" t="s">
        <v>53</v>
      </c>
      <c r="D5" s="11">
        <v>121</v>
      </c>
      <c r="E5" s="11">
        <v>1</v>
      </c>
      <c r="F5" s="11">
        <v>0</v>
      </c>
      <c r="G5" s="11">
        <v>1</v>
      </c>
      <c r="H5" s="11">
        <v>0</v>
      </c>
      <c r="I5" s="11">
        <f>SUM(D5:H5)</f>
        <v>123</v>
      </c>
      <c r="J5" s="11">
        <v>146</v>
      </c>
      <c r="K5" s="118">
        <v>0.37291666666666662</v>
      </c>
      <c r="L5" s="118">
        <v>0.6743055555555556</v>
      </c>
      <c r="M5" s="118">
        <v>0.38194444444444442</v>
      </c>
      <c r="N5" s="118">
        <v>0.6430555555555556</v>
      </c>
      <c r="O5" s="37" t="s">
        <v>77</v>
      </c>
      <c r="P5" s="31" t="str">
        <f>A5</f>
        <v>VILAIN TONI</v>
      </c>
      <c r="Q5" s="17">
        <f t="shared" ref="Q5:Q6" si="0">SUM((E5/I5))</f>
        <v>8.130081300813009E-3</v>
      </c>
      <c r="R5" s="18">
        <f>SUM((F5/I5))</f>
        <v>0</v>
      </c>
      <c r="S5" s="18">
        <f>SUM((G5/I5))</f>
        <v>8.130081300813009E-3</v>
      </c>
      <c r="T5" s="18">
        <f>SUM((H5/I5))</f>
        <v>0</v>
      </c>
      <c r="U5" s="19">
        <v>0</v>
      </c>
      <c r="V5" s="32">
        <f>SUM(U5)/I5</f>
        <v>0</v>
      </c>
      <c r="W5" s="114">
        <v>0.34375</v>
      </c>
      <c r="X5" s="119">
        <v>0.67499999999999993</v>
      </c>
      <c r="Y5" s="97">
        <f>X5-W5</f>
        <v>0.33124999999999993</v>
      </c>
      <c r="Z5" s="100">
        <f>(E5+H5)</f>
        <v>1</v>
      </c>
      <c r="AA5" s="105">
        <f>100-((Z5/I5))*100</f>
        <v>99.1869918699187</v>
      </c>
    </row>
    <row r="6" spans="1:27" ht="23.65" customHeight="1" thickBot="1" x14ac:dyDescent="0.3">
      <c r="A6" s="25" t="s">
        <v>78</v>
      </c>
      <c r="B6" s="3" t="s">
        <v>56</v>
      </c>
      <c r="C6" s="53" t="s">
        <v>57</v>
      </c>
      <c r="D6" s="2">
        <v>127</v>
      </c>
      <c r="E6" s="2">
        <v>0</v>
      </c>
      <c r="F6" s="2">
        <v>0</v>
      </c>
      <c r="G6" s="2">
        <v>0</v>
      </c>
      <c r="H6" s="2">
        <v>0</v>
      </c>
      <c r="I6" s="11">
        <f t="shared" ref="I6:I24" si="1">SUM(D6:H6)</f>
        <v>127</v>
      </c>
      <c r="J6" s="11">
        <v>160</v>
      </c>
      <c r="K6" s="116">
        <v>0.37152777777777773</v>
      </c>
      <c r="L6" s="116">
        <v>0.65972222222222221</v>
      </c>
      <c r="M6" s="116">
        <v>0.38750000000000001</v>
      </c>
      <c r="N6" s="116">
        <v>0.64583333333333337</v>
      </c>
      <c r="O6" s="22" t="s">
        <v>79</v>
      </c>
      <c r="P6" s="25" t="str">
        <f t="shared" ref="P6:P24" si="2">A6</f>
        <v>SAHLI MALIK</v>
      </c>
      <c r="Q6" s="20">
        <f t="shared" si="0"/>
        <v>0</v>
      </c>
      <c r="R6" s="21">
        <f t="shared" ref="R6:R24" si="3">SUM((F6/I6))</f>
        <v>0</v>
      </c>
      <c r="S6" s="21">
        <f t="shared" ref="S6:S24" si="4">SUM((G6/I6))</f>
        <v>0</v>
      </c>
      <c r="T6" s="21">
        <f t="shared" ref="T6:T24" si="5">SUM((H6/I6))</f>
        <v>0</v>
      </c>
      <c r="U6" s="3">
        <v>0</v>
      </c>
      <c r="V6" s="33">
        <f t="shared" ref="V6:V24" si="6">SUM(U6)/I6</f>
        <v>0</v>
      </c>
      <c r="W6" s="115">
        <v>0.34375</v>
      </c>
      <c r="X6" s="117">
        <v>0.66319444444444442</v>
      </c>
      <c r="Y6" s="97">
        <f t="shared" ref="Y6:Y24" si="7">X6-W6</f>
        <v>0.31944444444444442</v>
      </c>
      <c r="Z6" s="100">
        <f t="shared" ref="Z6:Z24" si="8">(E6+H6)</f>
        <v>0</v>
      </c>
      <c r="AA6" s="106">
        <f t="shared" ref="AA6:AA25" si="9">100-((Z6/I6))*100</f>
        <v>100</v>
      </c>
    </row>
    <row r="7" spans="1:27" ht="23.65" customHeight="1" thickBot="1" x14ac:dyDescent="0.3">
      <c r="A7" s="25" t="s">
        <v>80</v>
      </c>
      <c r="B7" s="3" t="s">
        <v>52</v>
      </c>
      <c r="C7" s="53" t="s">
        <v>61</v>
      </c>
      <c r="D7" s="2">
        <v>133</v>
      </c>
      <c r="E7" s="2">
        <v>0</v>
      </c>
      <c r="F7" s="2">
        <v>0</v>
      </c>
      <c r="G7" s="2">
        <v>0</v>
      </c>
      <c r="H7" s="2">
        <v>1</v>
      </c>
      <c r="I7" s="11">
        <f t="shared" si="1"/>
        <v>134</v>
      </c>
      <c r="J7" s="11">
        <v>69</v>
      </c>
      <c r="K7" s="116">
        <v>0.37152777777777773</v>
      </c>
      <c r="L7" s="116">
        <v>0.69236111111111109</v>
      </c>
      <c r="M7" s="116">
        <v>0.37986111111111115</v>
      </c>
      <c r="N7" s="116">
        <v>0.67847222222222225</v>
      </c>
      <c r="O7" s="22" t="s">
        <v>81</v>
      </c>
      <c r="P7" s="25" t="str">
        <f t="shared" si="2"/>
        <v>LALLET REMY</v>
      </c>
      <c r="Q7" s="20">
        <f>SUM((E7/I7))</f>
        <v>0</v>
      </c>
      <c r="R7" s="21">
        <f t="shared" si="3"/>
        <v>0</v>
      </c>
      <c r="S7" s="21">
        <f t="shared" si="4"/>
        <v>0</v>
      </c>
      <c r="T7" s="21">
        <f t="shared" si="5"/>
        <v>7.462686567164179E-3</v>
      </c>
      <c r="U7" s="3">
        <v>1</v>
      </c>
      <c r="V7" s="33">
        <f t="shared" si="6"/>
        <v>7.462686567164179E-3</v>
      </c>
      <c r="W7" s="115">
        <v>0.34375</v>
      </c>
      <c r="X7" s="117">
        <v>0.69444444444444453</v>
      </c>
      <c r="Y7" s="97">
        <f t="shared" si="7"/>
        <v>0.35069444444444453</v>
      </c>
      <c r="Z7" s="100">
        <f t="shared" si="8"/>
        <v>1</v>
      </c>
      <c r="AA7" s="106">
        <f t="shared" si="9"/>
        <v>99.253731343283576</v>
      </c>
    </row>
    <row r="8" spans="1:27" ht="23.65" customHeight="1" thickBot="1" x14ac:dyDescent="0.3">
      <c r="A8" s="25" t="s">
        <v>59</v>
      </c>
      <c r="B8" s="3" t="s">
        <v>60</v>
      </c>
      <c r="C8" s="53" t="s">
        <v>65</v>
      </c>
      <c r="D8" s="2">
        <v>138</v>
      </c>
      <c r="E8" s="2">
        <v>0</v>
      </c>
      <c r="F8" s="2">
        <v>0</v>
      </c>
      <c r="G8" s="2">
        <v>0</v>
      </c>
      <c r="H8" s="2">
        <v>1</v>
      </c>
      <c r="I8" s="11">
        <f t="shared" si="1"/>
        <v>139</v>
      </c>
      <c r="J8" s="11">
        <v>70</v>
      </c>
      <c r="K8" s="116">
        <v>0.37013888888888885</v>
      </c>
      <c r="L8" s="116">
        <v>0.67361111111111116</v>
      </c>
      <c r="M8" s="116">
        <v>0.38194444444444442</v>
      </c>
      <c r="N8" s="116">
        <v>0.67291666666666661</v>
      </c>
      <c r="O8" s="22" t="s">
        <v>82</v>
      </c>
      <c r="P8" s="25" t="str">
        <f t="shared" si="2"/>
        <v>LEMAIRE SEBASTIEN</v>
      </c>
      <c r="Q8" s="20">
        <f t="shared" ref="Q8:Q24" si="10">SUM((E8/I8))</f>
        <v>0</v>
      </c>
      <c r="R8" s="21">
        <f t="shared" si="3"/>
        <v>0</v>
      </c>
      <c r="S8" s="21">
        <f t="shared" si="4"/>
        <v>0</v>
      </c>
      <c r="T8" s="21">
        <f t="shared" si="5"/>
        <v>7.1942446043165471E-3</v>
      </c>
      <c r="U8" s="3">
        <v>1</v>
      </c>
      <c r="V8" s="33">
        <f t="shared" si="6"/>
        <v>7.1942446043165471E-3</v>
      </c>
      <c r="W8" s="115">
        <v>0.34375</v>
      </c>
      <c r="X8" s="117">
        <v>0.6743055555555556</v>
      </c>
      <c r="Y8" s="97">
        <f t="shared" si="7"/>
        <v>0.3305555555555556</v>
      </c>
      <c r="Z8" s="100">
        <f t="shared" si="8"/>
        <v>1</v>
      </c>
      <c r="AA8" s="106">
        <f t="shared" si="9"/>
        <v>99.280575539568346</v>
      </c>
    </row>
    <row r="9" spans="1:27" ht="23.65" customHeight="1" thickBot="1" x14ac:dyDescent="0.3">
      <c r="A9" s="25" t="s">
        <v>83</v>
      </c>
      <c r="B9" s="3" t="s">
        <v>64</v>
      </c>
      <c r="C9" s="53" t="s">
        <v>69</v>
      </c>
      <c r="D9" s="2">
        <v>145</v>
      </c>
      <c r="E9" s="2">
        <v>0</v>
      </c>
      <c r="F9" s="2">
        <v>0</v>
      </c>
      <c r="G9" s="2">
        <v>0</v>
      </c>
      <c r="H9" s="2">
        <v>0</v>
      </c>
      <c r="I9" s="11">
        <f t="shared" si="1"/>
        <v>145</v>
      </c>
      <c r="J9" s="11">
        <v>93</v>
      </c>
      <c r="K9" s="116">
        <v>0.37152777777777773</v>
      </c>
      <c r="L9" s="116">
        <v>0.70277777777777783</v>
      </c>
      <c r="M9" s="116">
        <v>0.38055555555555554</v>
      </c>
      <c r="N9" s="116">
        <v>0.69027777777777777</v>
      </c>
      <c r="O9" s="22" t="s">
        <v>84</v>
      </c>
      <c r="P9" s="25" t="str">
        <f t="shared" si="2"/>
        <v>VILLAIN JULIEN</v>
      </c>
      <c r="Q9" s="20">
        <f t="shared" si="10"/>
        <v>0</v>
      </c>
      <c r="R9" s="21">
        <f t="shared" si="3"/>
        <v>0</v>
      </c>
      <c r="S9" s="21">
        <f t="shared" si="4"/>
        <v>0</v>
      </c>
      <c r="T9" s="21">
        <f t="shared" si="5"/>
        <v>0</v>
      </c>
      <c r="U9" s="3">
        <v>0</v>
      </c>
      <c r="V9" s="33">
        <f t="shared" si="6"/>
        <v>0</v>
      </c>
      <c r="W9" s="115">
        <v>0.34375</v>
      </c>
      <c r="X9" s="117">
        <v>0.70486111111111116</v>
      </c>
      <c r="Y9" s="97">
        <f t="shared" si="7"/>
        <v>0.36111111111111116</v>
      </c>
      <c r="Z9" s="100">
        <f t="shared" si="8"/>
        <v>0</v>
      </c>
      <c r="AA9" s="106">
        <f t="shared" si="9"/>
        <v>100</v>
      </c>
    </row>
    <row r="10" spans="1:27" ht="23.65" customHeight="1" thickBot="1" x14ac:dyDescent="0.3">
      <c r="A10" s="25" t="s">
        <v>63</v>
      </c>
      <c r="B10" s="3" t="s">
        <v>85</v>
      </c>
      <c r="C10" s="53" t="s">
        <v>73</v>
      </c>
      <c r="D10" s="2">
        <v>111</v>
      </c>
      <c r="E10" s="2">
        <v>4</v>
      </c>
      <c r="F10" s="2">
        <v>1</v>
      </c>
      <c r="G10" s="2">
        <v>0</v>
      </c>
      <c r="H10" s="2">
        <v>0</v>
      </c>
      <c r="I10" s="11">
        <f t="shared" si="1"/>
        <v>116</v>
      </c>
      <c r="J10" s="11">
        <v>89</v>
      </c>
      <c r="K10" s="116">
        <v>0.37291666666666662</v>
      </c>
      <c r="L10" s="116">
        <v>0.71527777777777779</v>
      </c>
      <c r="M10" s="116">
        <v>0.38819444444444445</v>
      </c>
      <c r="N10" s="116">
        <v>0.70277777777777783</v>
      </c>
      <c r="O10" s="22" t="s">
        <v>86</v>
      </c>
      <c r="P10" s="25" t="str">
        <f t="shared" si="2"/>
        <v>CONDETTE JEAN LUC</v>
      </c>
      <c r="Q10" s="20">
        <f t="shared" si="10"/>
        <v>3.4482758620689655E-2</v>
      </c>
      <c r="R10" s="21">
        <f t="shared" si="3"/>
        <v>8.6206896551724137E-3</v>
      </c>
      <c r="S10" s="21">
        <f t="shared" si="4"/>
        <v>0</v>
      </c>
      <c r="T10" s="21">
        <f t="shared" si="5"/>
        <v>0</v>
      </c>
      <c r="U10" s="3">
        <v>0</v>
      </c>
      <c r="V10" s="33">
        <f t="shared" si="6"/>
        <v>0</v>
      </c>
      <c r="W10" s="115">
        <v>0.34375</v>
      </c>
      <c r="X10" s="117">
        <v>0.71597222222222223</v>
      </c>
      <c r="Y10" s="97">
        <f t="shared" si="7"/>
        <v>0.37222222222222223</v>
      </c>
      <c r="Z10" s="100">
        <f t="shared" si="8"/>
        <v>4</v>
      </c>
      <c r="AA10" s="106">
        <f t="shared" si="9"/>
        <v>96.551724137931032</v>
      </c>
    </row>
    <row r="11" spans="1:27" ht="23.65" customHeight="1" thickBot="1" x14ac:dyDescent="0.3">
      <c r="A11" s="25" t="s">
        <v>87</v>
      </c>
      <c r="B11" s="3" t="s">
        <v>88</v>
      </c>
      <c r="C11" s="53" t="s">
        <v>89</v>
      </c>
      <c r="D11" s="2">
        <v>126</v>
      </c>
      <c r="E11" s="2">
        <v>0</v>
      </c>
      <c r="F11" s="2">
        <v>2</v>
      </c>
      <c r="G11" s="2">
        <v>0</v>
      </c>
      <c r="H11" s="2">
        <v>0</v>
      </c>
      <c r="I11" s="11">
        <f t="shared" si="1"/>
        <v>128</v>
      </c>
      <c r="J11" s="11">
        <v>71</v>
      </c>
      <c r="K11" s="116">
        <v>0.37222222222222223</v>
      </c>
      <c r="L11" s="116">
        <v>0.68055555555555547</v>
      </c>
      <c r="M11" s="116">
        <v>0.38125000000000003</v>
      </c>
      <c r="N11" s="116">
        <v>0.67499999999999993</v>
      </c>
      <c r="O11" s="22" t="s">
        <v>90</v>
      </c>
      <c r="P11" s="25" t="str">
        <f t="shared" si="2"/>
        <v>ANDRIEUX GUILLAUME</v>
      </c>
      <c r="Q11" s="20">
        <f t="shared" si="10"/>
        <v>0</v>
      </c>
      <c r="R11" s="21">
        <f t="shared" si="3"/>
        <v>1.5625E-2</v>
      </c>
      <c r="S11" s="21">
        <f t="shared" si="4"/>
        <v>0</v>
      </c>
      <c r="T11" s="21">
        <f t="shared" si="5"/>
        <v>0</v>
      </c>
      <c r="U11" s="3">
        <v>0</v>
      </c>
      <c r="V11" s="33">
        <f t="shared" si="6"/>
        <v>0</v>
      </c>
      <c r="W11" s="115">
        <v>0.34375</v>
      </c>
      <c r="X11" s="117">
        <v>0.68402777777777779</v>
      </c>
      <c r="Y11" s="97">
        <f t="shared" si="7"/>
        <v>0.34027777777777779</v>
      </c>
      <c r="Z11" s="100">
        <f t="shared" si="8"/>
        <v>0</v>
      </c>
      <c r="AA11" s="106">
        <f t="shared" si="9"/>
        <v>100</v>
      </c>
    </row>
    <row r="12" spans="1:27" ht="23.65" customHeight="1" thickBot="1" x14ac:dyDescent="0.3">
      <c r="A12" s="25" t="s">
        <v>71</v>
      </c>
      <c r="B12" s="3" t="s">
        <v>72</v>
      </c>
      <c r="C12" s="53" t="s">
        <v>91</v>
      </c>
      <c r="D12" s="2">
        <v>113</v>
      </c>
      <c r="E12" s="2">
        <v>0</v>
      </c>
      <c r="F12" s="2">
        <v>0</v>
      </c>
      <c r="G12" s="2">
        <v>1</v>
      </c>
      <c r="H12" s="2">
        <v>0</v>
      </c>
      <c r="I12" s="11">
        <f t="shared" si="1"/>
        <v>114</v>
      </c>
      <c r="J12" s="11">
        <v>61</v>
      </c>
      <c r="K12" s="116">
        <v>0.42222222222222222</v>
      </c>
      <c r="L12" s="116">
        <v>0.68611111111111101</v>
      </c>
      <c r="M12" s="116">
        <v>0.43194444444444446</v>
      </c>
      <c r="N12" s="116">
        <v>0.68055555555555547</v>
      </c>
      <c r="O12" s="22" t="s">
        <v>92</v>
      </c>
      <c r="P12" s="25" t="str">
        <f t="shared" si="2"/>
        <v>DUPAYS MAXIME</v>
      </c>
      <c r="Q12" s="20">
        <f t="shared" si="10"/>
        <v>0</v>
      </c>
      <c r="R12" s="21">
        <f t="shared" si="3"/>
        <v>0</v>
      </c>
      <c r="S12" s="21">
        <f t="shared" si="4"/>
        <v>8.771929824561403E-3</v>
      </c>
      <c r="T12" s="21">
        <f t="shared" si="5"/>
        <v>0</v>
      </c>
      <c r="U12" s="3">
        <v>0</v>
      </c>
      <c r="V12" s="33">
        <f t="shared" si="6"/>
        <v>0</v>
      </c>
      <c r="W12" s="115">
        <v>0.34375</v>
      </c>
      <c r="X12" s="117">
        <v>0.68680555555555556</v>
      </c>
      <c r="Y12" s="97">
        <f t="shared" si="7"/>
        <v>0.34305555555555556</v>
      </c>
      <c r="Z12" s="100">
        <f t="shared" si="8"/>
        <v>0</v>
      </c>
      <c r="AA12" s="106">
        <f t="shared" si="9"/>
        <v>100</v>
      </c>
    </row>
    <row r="13" spans="1:27" ht="23.65" customHeight="1" thickBot="1" x14ac:dyDescent="0.3">
      <c r="A13" s="25" t="s">
        <v>93</v>
      </c>
      <c r="B13" s="3" t="s">
        <v>68</v>
      </c>
      <c r="C13" s="53" t="s">
        <v>94</v>
      </c>
      <c r="D13" s="2">
        <v>126</v>
      </c>
      <c r="E13" s="2">
        <v>0</v>
      </c>
      <c r="F13" s="2">
        <v>0</v>
      </c>
      <c r="G13" s="2">
        <v>0</v>
      </c>
      <c r="H13" s="2">
        <v>0</v>
      </c>
      <c r="I13" s="11">
        <f t="shared" si="1"/>
        <v>126</v>
      </c>
      <c r="J13" s="11">
        <v>71</v>
      </c>
      <c r="K13" s="116">
        <v>0.4236111111111111</v>
      </c>
      <c r="L13" s="116">
        <v>0.68055555555555547</v>
      </c>
      <c r="M13" s="116">
        <v>0.43263888888888885</v>
      </c>
      <c r="N13" s="116">
        <v>0.67013888888888884</v>
      </c>
      <c r="O13" s="22" t="s">
        <v>79</v>
      </c>
      <c r="P13" s="25" t="str">
        <f t="shared" si="2"/>
        <v>CAGNON ANTHONY</v>
      </c>
      <c r="Q13" s="20">
        <f t="shared" si="10"/>
        <v>0</v>
      </c>
      <c r="R13" s="21">
        <f t="shared" si="3"/>
        <v>0</v>
      </c>
      <c r="S13" s="21">
        <f t="shared" si="4"/>
        <v>0</v>
      </c>
      <c r="T13" s="21">
        <f t="shared" si="5"/>
        <v>0</v>
      </c>
      <c r="U13" s="3">
        <v>0</v>
      </c>
      <c r="V13" s="33">
        <f t="shared" si="6"/>
        <v>0</v>
      </c>
      <c r="W13" s="115">
        <v>0.34375</v>
      </c>
      <c r="X13" s="117">
        <v>0.68194444444444446</v>
      </c>
      <c r="Y13" s="97">
        <f t="shared" si="7"/>
        <v>0.33819444444444446</v>
      </c>
      <c r="Z13" s="100">
        <f t="shared" si="8"/>
        <v>0</v>
      </c>
      <c r="AA13" s="106">
        <f t="shared" si="9"/>
        <v>100</v>
      </c>
    </row>
    <row r="14" spans="1:27" ht="23.65" customHeight="1" thickBot="1" x14ac:dyDescent="0.3">
      <c r="A14" s="25"/>
      <c r="B14" s="3"/>
      <c r="C14" s="53"/>
      <c r="D14" s="2"/>
      <c r="E14" s="2"/>
      <c r="F14" s="2"/>
      <c r="G14" s="2"/>
      <c r="H14" s="2"/>
      <c r="I14" s="11">
        <f t="shared" ref="I14:I18" si="11">SUM(D14:H14)</f>
        <v>0</v>
      </c>
      <c r="J14" s="11">
        <v>72</v>
      </c>
      <c r="K14" s="116">
        <v>0.4236111111111111</v>
      </c>
      <c r="L14" s="116">
        <v>0.68055555555555547</v>
      </c>
      <c r="M14" s="116">
        <v>0.43263888888888885</v>
      </c>
      <c r="N14" s="116">
        <v>0.67013888888888884</v>
      </c>
      <c r="O14" s="22" t="s">
        <v>79</v>
      </c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>
        <v>1</v>
      </c>
      <c r="V14" s="33" t="e">
        <f t="shared" ref="V14:V18" si="17">SUM(U14)/I14</f>
        <v>#DIV/0!</v>
      </c>
      <c r="W14" s="115">
        <v>0.34375</v>
      </c>
      <c r="X14" s="117">
        <v>0.68194444444444446</v>
      </c>
      <c r="Y14" s="97">
        <f t="shared" ref="Y14:Y18" si="18">X14-W14</f>
        <v>0.33819444444444446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53"/>
      <c r="D15" s="2"/>
      <c r="E15" s="2"/>
      <c r="F15" s="2"/>
      <c r="G15" s="2"/>
      <c r="H15" s="2"/>
      <c r="I15" s="11">
        <f t="shared" si="11"/>
        <v>0</v>
      </c>
      <c r="J15" s="11">
        <v>73</v>
      </c>
      <c r="K15" s="116">
        <v>0.4236111111111111</v>
      </c>
      <c r="L15" s="116">
        <v>0.68055555555555547</v>
      </c>
      <c r="M15" s="116">
        <v>0.43263888888888885</v>
      </c>
      <c r="N15" s="116">
        <v>0.67013888888888884</v>
      </c>
      <c r="O15" s="22" t="s">
        <v>79</v>
      </c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>
        <v>2</v>
      </c>
      <c r="V15" s="33" t="e">
        <f t="shared" si="17"/>
        <v>#DIV/0!</v>
      </c>
      <c r="W15" s="115">
        <v>0.34375</v>
      </c>
      <c r="X15" s="117">
        <v>0.68194444444444446</v>
      </c>
      <c r="Y15" s="97">
        <f t="shared" si="18"/>
        <v>0.33819444444444446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53"/>
      <c r="D16" s="2"/>
      <c r="E16" s="2"/>
      <c r="F16" s="2"/>
      <c r="G16" s="2"/>
      <c r="H16" s="2"/>
      <c r="I16" s="11">
        <f t="shared" si="11"/>
        <v>0</v>
      </c>
      <c r="J16" s="11">
        <v>74</v>
      </c>
      <c r="K16" s="116">
        <v>0.4236111111111111</v>
      </c>
      <c r="L16" s="116">
        <v>0.68055555555555547</v>
      </c>
      <c r="M16" s="116">
        <v>0.43263888888888885</v>
      </c>
      <c r="N16" s="116">
        <v>0.67013888888888884</v>
      </c>
      <c r="O16" s="22" t="s">
        <v>79</v>
      </c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>
        <v>3</v>
      </c>
      <c r="V16" s="33" t="e">
        <f t="shared" si="17"/>
        <v>#DIV/0!</v>
      </c>
      <c r="W16" s="115">
        <v>0.34375</v>
      </c>
      <c r="X16" s="117">
        <v>0.68194444444444446</v>
      </c>
      <c r="Y16" s="97">
        <f t="shared" si="18"/>
        <v>0.33819444444444446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53"/>
      <c r="D17" s="2"/>
      <c r="E17" s="2"/>
      <c r="F17" s="2"/>
      <c r="G17" s="2"/>
      <c r="H17" s="2"/>
      <c r="I17" s="11">
        <f t="shared" si="11"/>
        <v>0</v>
      </c>
      <c r="J17" s="11">
        <v>75</v>
      </c>
      <c r="K17" s="116">
        <v>0.4236111111111111</v>
      </c>
      <c r="L17" s="116">
        <v>0.68055555555555547</v>
      </c>
      <c r="M17" s="116">
        <v>0.43263888888888885</v>
      </c>
      <c r="N17" s="116">
        <v>0.67013888888888884</v>
      </c>
      <c r="O17" s="22" t="s">
        <v>79</v>
      </c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>
        <v>4</v>
      </c>
      <c r="V17" s="33" t="e">
        <f t="shared" si="17"/>
        <v>#DIV/0!</v>
      </c>
      <c r="W17" s="115">
        <v>0.34375</v>
      </c>
      <c r="X17" s="117">
        <v>0.68194444444444446</v>
      </c>
      <c r="Y17" s="97">
        <f t="shared" si="18"/>
        <v>0.33819444444444446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53"/>
      <c r="D18" s="2"/>
      <c r="E18" s="2"/>
      <c r="F18" s="2"/>
      <c r="G18" s="2"/>
      <c r="H18" s="2"/>
      <c r="I18" s="11">
        <f t="shared" si="11"/>
        <v>0</v>
      </c>
      <c r="J18" s="11">
        <v>76</v>
      </c>
      <c r="K18" s="116">
        <v>0.4236111111111111</v>
      </c>
      <c r="L18" s="116">
        <v>0.68055555555555547</v>
      </c>
      <c r="M18" s="116">
        <v>0.43263888888888885</v>
      </c>
      <c r="N18" s="116">
        <v>0.67013888888888884</v>
      </c>
      <c r="O18" s="22" t="s">
        <v>79</v>
      </c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>
        <v>5</v>
      </c>
      <c r="V18" s="33" t="e">
        <f t="shared" si="17"/>
        <v>#DIV/0!</v>
      </c>
      <c r="W18" s="115">
        <v>0.34375</v>
      </c>
      <c r="X18" s="117">
        <v>0.68194444444444446</v>
      </c>
      <c r="Y18" s="97">
        <f t="shared" si="18"/>
        <v>0.33819444444444446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9</v>
      </c>
      <c r="D25" s="39">
        <f>SUM(D4:D24)</f>
        <v>1140</v>
      </c>
      <c r="E25" s="39">
        <f t="shared" ref="E25:H25" si="31">SUM(E4:E24)</f>
        <v>5</v>
      </c>
      <c r="F25" s="39">
        <f t="shared" si="31"/>
        <v>3</v>
      </c>
      <c r="G25" s="39">
        <f t="shared" si="31"/>
        <v>2</v>
      </c>
      <c r="H25" s="39">
        <f t="shared" si="31"/>
        <v>2</v>
      </c>
      <c r="I25" s="39">
        <f>SUM(I4:I24)</f>
        <v>1152</v>
      </c>
      <c r="J25" s="40">
        <f>SUM(J5:J24)</f>
        <v>1200</v>
      </c>
      <c r="K25" s="38"/>
      <c r="L25" s="38"/>
      <c r="M25" s="38"/>
      <c r="N25" s="38"/>
      <c r="O25" s="24"/>
      <c r="P25" s="34"/>
      <c r="Q25" s="103">
        <f>SUM((E25/I25)*100)</f>
        <v>0.43402777777777779</v>
      </c>
      <c r="R25" s="103">
        <f>SUM((F25/I25)*100)</f>
        <v>0.26041666666666663</v>
      </c>
      <c r="S25" s="103">
        <f>SUM((G25/I25))*100</f>
        <v>0.1736111111111111</v>
      </c>
      <c r="T25" s="103">
        <f>SUM((H25/I25))*100</f>
        <v>0.1736111111111111</v>
      </c>
      <c r="U25" s="23">
        <f>SUM(U5:U24)</f>
        <v>17</v>
      </c>
      <c r="V25" s="35">
        <f>SUM(U25)/I25</f>
        <v>1.4756944444444444E-2</v>
      </c>
      <c r="W25" s="92">
        <f>AVERAGEIF(W5:W24,"&gt;0")</f>
        <v>0.34375</v>
      </c>
      <c r="X25" s="92">
        <f t="shared" ref="X25:Y25" si="32">AVERAGEIF(X5:X24,"&gt;0")</f>
        <v>0.68501984126984128</v>
      </c>
      <c r="Y25" s="97">
        <f t="shared" si="32"/>
        <v>0.34126984126984128</v>
      </c>
      <c r="Z25" s="99">
        <f>SUM(Z5:Z24)</f>
        <v>7</v>
      </c>
      <c r="AA25" s="107">
        <f t="shared" si="9"/>
        <v>99.392361111111114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>
        <f>(100-Q25)</f>
        <v>99.565972222222229</v>
      </c>
      <c r="R26" s="78">
        <f>100-R25</f>
        <v>99.739583333333329</v>
      </c>
      <c r="S26" s="78">
        <f>100-S25</f>
        <v>99.826388888888886</v>
      </c>
      <c r="T26" s="78">
        <f>100-T25</f>
        <v>99.826388888888886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>
        <f>SUM(D25/I25)*100</f>
        <v>98.958333333333343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12</v>
      </c>
    </row>
    <row r="45" spans="1:3" x14ac:dyDescent="0.25">
      <c r="A45" t="s">
        <v>45</v>
      </c>
      <c r="C45" s="101">
        <f>MIN(X5:X24)</f>
        <v>0.66319444444444442</v>
      </c>
    </row>
    <row r="46" spans="1:3" x14ac:dyDescent="0.25">
      <c r="A46" t="s">
        <v>46</v>
      </c>
      <c r="C46" s="101">
        <f>MAX(X5:X24)</f>
        <v>0.71597222222222223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>
        <f>SUM(C39/C25)</f>
        <v>0</v>
      </c>
    </row>
    <row r="50" spans="1:3" x14ac:dyDescent="0.25">
      <c r="A50" t="s">
        <v>229</v>
      </c>
      <c r="B50" t="s">
        <v>230</v>
      </c>
      <c r="C50" s="78">
        <f>100-R25</f>
        <v>99.739583333333329</v>
      </c>
    </row>
    <row r="51" spans="1:3" x14ac:dyDescent="0.25">
      <c r="B51" t="s">
        <v>36</v>
      </c>
      <c r="C51" s="78">
        <f>100-S25</f>
        <v>99.826388888888886</v>
      </c>
    </row>
    <row r="52" spans="1:3" x14ac:dyDescent="0.25">
      <c r="B52" t="s">
        <v>10</v>
      </c>
      <c r="C52" s="78">
        <f>100-T25</f>
        <v>99.826388888888886</v>
      </c>
    </row>
    <row r="53" spans="1:3" x14ac:dyDescent="0.25">
      <c r="B53" t="s">
        <v>7</v>
      </c>
      <c r="C53" s="78">
        <f>100-Q25</f>
        <v>99.565972222222229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B3:D3"/>
    <mergeCell ref="E3:H3"/>
    <mergeCell ref="I3:O3"/>
    <mergeCell ref="P1:V1"/>
    <mergeCell ref="Q3:V3"/>
  </mergeCells>
  <conditionalFormatting sqref="Y5:Y25">
    <cfRule type="cellIs" priority="1" operator="equal">
      <formula>0</formula>
    </cfRule>
    <cfRule type="cellIs" dxfId="101" priority="2" operator="between">
      <formula>0.000694444444444444</formula>
      <formula>0.166666666666667</formula>
    </cfRule>
    <cfRule type="cellIs" dxfId="100" priority="3" operator="between">
      <formula>0.166666666666667</formula>
      <formula>0.385416666666667</formula>
    </cfRule>
    <cfRule type="cellIs" dxfId="99" priority="4" operator="greaterThanOrEqual">
      <formula>0.385416666666667</formula>
    </cfRule>
  </conditionalFormatting>
  <pageMargins left="0.25" right="0.25" top="0.75" bottom="0.75" header="0.3" footer="0.3"/>
  <pageSetup paperSize="9" orientation="landscape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A55"/>
  <sheetViews>
    <sheetView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18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43104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43104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 t="s">
        <v>51</v>
      </c>
      <c r="B5" s="4" t="s">
        <v>76</v>
      </c>
      <c r="C5" s="113" t="s">
        <v>53</v>
      </c>
      <c r="D5" s="11">
        <v>141</v>
      </c>
      <c r="E5" s="11">
        <v>0</v>
      </c>
      <c r="F5" s="11">
        <v>0</v>
      </c>
      <c r="G5" s="11">
        <v>0</v>
      </c>
      <c r="H5" s="11">
        <v>2</v>
      </c>
      <c r="I5" s="11">
        <f>SUM(D5:H5)</f>
        <v>143</v>
      </c>
      <c r="J5" s="11">
        <v>181</v>
      </c>
      <c r="K5" s="118">
        <v>0.37152777777777773</v>
      </c>
      <c r="L5" s="118">
        <v>0.70833333333333337</v>
      </c>
      <c r="M5" s="118">
        <v>0.38194444444444442</v>
      </c>
      <c r="N5" s="118">
        <v>0.69652777777777775</v>
      </c>
      <c r="O5" s="37" t="s">
        <v>95</v>
      </c>
      <c r="P5" s="31" t="str">
        <f>A5</f>
        <v>VILAIN TONI</v>
      </c>
      <c r="Q5" s="17">
        <f t="shared" ref="Q5:Q6" si="0">SUM((E5/I5))</f>
        <v>0</v>
      </c>
      <c r="R5" s="18">
        <f>SUM((F5/I5))</f>
        <v>0</v>
      </c>
      <c r="S5" s="18">
        <f>SUM((G5/I5))</f>
        <v>0</v>
      </c>
      <c r="T5" s="18">
        <f>SUM((H5/I5))</f>
        <v>1.3986013986013986E-2</v>
      </c>
      <c r="U5" s="19">
        <v>2</v>
      </c>
      <c r="V5" s="32">
        <f>SUM(U5)/I5</f>
        <v>1.3986013986013986E-2</v>
      </c>
      <c r="W5" s="114">
        <v>0.34375</v>
      </c>
      <c r="X5" s="119">
        <v>0.71180555555555547</v>
      </c>
      <c r="Y5" s="97">
        <f>X5-W5</f>
        <v>0.36805555555555547</v>
      </c>
      <c r="Z5" s="100">
        <f>(E5+H5)</f>
        <v>2</v>
      </c>
      <c r="AA5" s="105">
        <f>100-((Z5/I5))*100</f>
        <v>98.6013986013986</v>
      </c>
    </row>
    <row r="6" spans="1:27" ht="23.65" customHeight="1" thickBot="1" x14ac:dyDescent="0.3">
      <c r="A6" s="25" t="s">
        <v>96</v>
      </c>
      <c r="B6" s="3" t="s">
        <v>56</v>
      </c>
      <c r="C6" s="53" t="s">
        <v>57</v>
      </c>
      <c r="D6" s="2">
        <v>130</v>
      </c>
      <c r="E6" s="2">
        <v>0</v>
      </c>
      <c r="F6" s="2">
        <v>0</v>
      </c>
      <c r="G6" s="2">
        <v>0</v>
      </c>
      <c r="H6" s="2">
        <v>0</v>
      </c>
      <c r="I6" s="11">
        <f t="shared" ref="I6:I24" si="1">SUM(D6:H6)</f>
        <v>130</v>
      </c>
      <c r="J6" s="11">
        <v>147</v>
      </c>
      <c r="K6" s="116">
        <v>0.37222222222222223</v>
      </c>
      <c r="L6" s="116">
        <v>0.66249999999999998</v>
      </c>
      <c r="M6" s="116">
        <v>0.39027777777777778</v>
      </c>
      <c r="N6" s="116">
        <v>0.6479166666666667</v>
      </c>
      <c r="O6" s="22"/>
      <c r="P6" s="25" t="str">
        <f t="shared" ref="P6:P24" si="2">A6</f>
        <v>Delplanque Brandon</v>
      </c>
      <c r="Q6" s="20">
        <f t="shared" si="0"/>
        <v>0</v>
      </c>
      <c r="R6" s="21">
        <f t="shared" ref="R6:R24" si="3">SUM((F6/I6))</f>
        <v>0</v>
      </c>
      <c r="S6" s="21">
        <f t="shared" ref="S6:S24" si="4">SUM((G6/I6))</f>
        <v>0</v>
      </c>
      <c r="T6" s="21">
        <f t="shared" ref="T6:T24" si="5">SUM((H6/I6))</f>
        <v>0</v>
      </c>
      <c r="U6" s="3">
        <v>0</v>
      </c>
      <c r="V6" s="33">
        <f t="shared" ref="V6:V24" si="6">SUM(U6)/I6</f>
        <v>0</v>
      </c>
      <c r="W6" s="115">
        <v>0.34375</v>
      </c>
      <c r="X6" s="117">
        <v>0.66666666666666663</v>
      </c>
      <c r="Y6" s="97">
        <f t="shared" ref="Y6:Y24" si="7">X6-W6</f>
        <v>0.32291666666666663</v>
      </c>
      <c r="Z6" s="100">
        <f t="shared" ref="Z6:Z24" si="8">(E6+H6)</f>
        <v>0</v>
      </c>
      <c r="AA6" s="106">
        <f t="shared" ref="AA6:AA25" si="9">100-((Z6/I6))*100</f>
        <v>100</v>
      </c>
    </row>
    <row r="7" spans="1:27" ht="23.65" customHeight="1" thickBot="1" x14ac:dyDescent="0.3">
      <c r="A7" s="25" t="s">
        <v>63</v>
      </c>
      <c r="B7" s="3" t="s">
        <v>72</v>
      </c>
      <c r="C7" s="53" t="s">
        <v>61</v>
      </c>
      <c r="D7" s="2">
        <v>117</v>
      </c>
      <c r="E7" s="2">
        <v>2</v>
      </c>
      <c r="F7" s="2">
        <v>0</v>
      </c>
      <c r="G7" s="2">
        <v>1</v>
      </c>
      <c r="H7" s="2">
        <v>0</v>
      </c>
      <c r="I7" s="11">
        <f t="shared" si="1"/>
        <v>120</v>
      </c>
      <c r="J7" s="11">
        <v>89</v>
      </c>
      <c r="K7" s="116">
        <v>0.37083333333333335</v>
      </c>
      <c r="L7" s="116">
        <v>0.71736111111111101</v>
      </c>
      <c r="M7" s="116">
        <v>0.38055555555555554</v>
      </c>
      <c r="N7" s="116">
        <v>0.6972222222222223</v>
      </c>
      <c r="O7" s="22" t="s">
        <v>97</v>
      </c>
      <c r="P7" s="25" t="str">
        <f t="shared" si="2"/>
        <v>CONDETTE JEAN LUC</v>
      </c>
      <c r="Q7" s="20">
        <f>SUM((E7/I7))</f>
        <v>1.6666666666666666E-2</v>
      </c>
      <c r="R7" s="21">
        <f t="shared" si="3"/>
        <v>0</v>
      </c>
      <c r="S7" s="21">
        <f t="shared" si="4"/>
        <v>8.3333333333333332E-3</v>
      </c>
      <c r="T7" s="21">
        <f t="shared" si="5"/>
        <v>0</v>
      </c>
      <c r="U7" s="3">
        <v>0</v>
      </c>
      <c r="V7" s="33">
        <f t="shared" si="6"/>
        <v>0</v>
      </c>
      <c r="W7" s="115">
        <v>0.34375</v>
      </c>
      <c r="X7" s="117">
        <v>0.71875</v>
      </c>
      <c r="Y7" s="97">
        <f t="shared" si="7"/>
        <v>0.375</v>
      </c>
      <c r="Z7" s="100">
        <f t="shared" si="8"/>
        <v>2</v>
      </c>
      <c r="AA7" s="106">
        <f t="shared" si="9"/>
        <v>98.333333333333329</v>
      </c>
    </row>
    <row r="8" spans="1:27" ht="23.65" customHeight="1" thickBot="1" x14ac:dyDescent="0.3">
      <c r="A8" s="25" t="s">
        <v>80</v>
      </c>
      <c r="B8" s="3" t="s">
        <v>52</v>
      </c>
      <c r="C8" s="53" t="s">
        <v>65</v>
      </c>
      <c r="D8" s="2">
        <v>130</v>
      </c>
      <c r="E8" s="2">
        <v>0</v>
      </c>
      <c r="F8" s="2">
        <v>0</v>
      </c>
      <c r="G8" s="2">
        <v>0</v>
      </c>
      <c r="H8" s="2">
        <v>0</v>
      </c>
      <c r="I8" s="11">
        <f t="shared" si="1"/>
        <v>130</v>
      </c>
      <c r="J8" s="11">
        <v>86</v>
      </c>
      <c r="K8" s="116">
        <v>0.41250000000000003</v>
      </c>
      <c r="L8" s="116">
        <v>0.71319444444444446</v>
      </c>
      <c r="M8" s="116">
        <v>0.38680555555555557</v>
      </c>
      <c r="N8" s="116">
        <v>0.69374999999999998</v>
      </c>
      <c r="O8" s="22"/>
      <c r="P8" s="25" t="str">
        <f t="shared" si="2"/>
        <v>LALLET REMY</v>
      </c>
      <c r="Q8" s="20">
        <f t="shared" ref="Q8:Q24" si="10">SUM((E8/I8))</f>
        <v>0</v>
      </c>
      <c r="R8" s="21">
        <f t="shared" si="3"/>
        <v>0</v>
      </c>
      <c r="S8" s="21">
        <f t="shared" si="4"/>
        <v>0</v>
      </c>
      <c r="T8" s="21">
        <f t="shared" si="5"/>
        <v>0</v>
      </c>
      <c r="U8" s="3">
        <v>0</v>
      </c>
      <c r="V8" s="33">
        <f t="shared" si="6"/>
        <v>0</v>
      </c>
      <c r="W8" s="115">
        <v>0.34375</v>
      </c>
      <c r="X8" s="117">
        <v>0.71527777777777779</v>
      </c>
      <c r="Y8" s="97">
        <f t="shared" si="7"/>
        <v>0.37152777777777779</v>
      </c>
      <c r="Z8" s="100">
        <f t="shared" si="8"/>
        <v>0</v>
      </c>
      <c r="AA8" s="106">
        <f t="shared" si="9"/>
        <v>100</v>
      </c>
    </row>
    <row r="9" spans="1:27" ht="23.65" customHeight="1" thickBot="1" x14ac:dyDescent="0.3">
      <c r="A9" s="25" t="s">
        <v>98</v>
      </c>
      <c r="B9" s="3" t="s">
        <v>64</v>
      </c>
      <c r="C9" s="53" t="s">
        <v>69</v>
      </c>
      <c r="D9" s="2">
        <v>135</v>
      </c>
      <c r="E9" s="2">
        <v>0</v>
      </c>
      <c r="F9" s="2">
        <v>0</v>
      </c>
      <c r="G9" s="2">
        <v>0</v>
      </c>
      <c r="H9" s="2">
        <v>0</v>
      </c>
      <c r="I9" s="11">
        <f t="shared" si="1"/>
        <v>135</v>
      </c>
      <c r="J9" s="11">
        <v>94</v>
      </c>
      <c r="K9" s="116">
        <v>0.36805555555555558</v>
      </c>
      <c r="L9" s="116">
        <v>0.69236111111111109</v>
      </c>
      <c r="M9" s="116">
        <v>0.38263888888888892</v>
      </c>
      <c r="N9" s="116">
        <v>0.67986111111111114</v>
      </c>
      <c r="O9" s="22"/>
      <c r="P9" s="25" t="str">
        <f t="shared" si="2"/>
        <v>Villain Julien</v>
      </c>
      <c r="Q9" s="20">
        <f t="shared" si="10"/>
        <v>0</v>
      </c>
      <c r="R9" s="21">
        <f t="shared" si="3"/>
        <v>0</v>
      </c>
      <c r="S9" s="21">
        <f t="shared" si="4"/>
        <v>0</v>
      </c>
      <c r="T9" s="21">
        <f t="shared" si="5"/>
        <v>0</v>
      </c>
      <c r="U9" s="3">
        <v>0</v>
      </c>
      <c r="V9" s="33">
        <f t="shared" si="6"/>
        <v>0</v>
      </c>
      <c r="W9" s="115">
        <v>0.34375</v>
      </c>
      <c r="X9" s="117">
        <v>0.69444444444444453</v>
      </c>
      <c r="Y9" s="97">
        <f t="shared" si="7"/>
        <v>0.35069444444444453</v>
      </c>
      <c r="Z9" s="100">
        <f t="shared" si="8"/>
        <v>0</v>
      </c>
      <c r="AA9" s="106">
        <f t="shared" si="9"/>
        <v>100</v>
      </c>
    </row>
    <row r="10" spans="1:27" ht="23.65" customHeight="1" thickBot="1" x14ac:dyDescent="0.3">
      <c r="A10" s="25" t="s">
        <v>99</v>
      </c>
      <c r="B10" s="3" t="s">
        <v>100</v>
      </c>
      <c r="C10" s="53" t="s">
        <v>73</v>
      </c>
      <c r="D10" s="2">
        <v>111</v>
      </c>
      <c r="E10" s="2">
        <v>0</v>
      </c>
      <c r="F10" s="2">
        <v>1</v>
      </c>
      <c r="G10" s="2">
        <v>0</v>
      </c>
      <c r="H10" s="2">
        <v>1</v>
      </c>
      <c r="I10" s="11">
        <f t="shared" si="1"/>
        <v>113</v>
      </c>
      <c r="J10" s="11">
        <v>57</v>
      </c>
      <c r="K10" s="116">
        <v>0.36805555555555558</v>
      </c>
      <c r="L10" s="116">
        <v>0.68402777777777779</v>
      </c>
      <c r="M10" s="116">
        <v>0.38125000000000003</v>
      </c>
      <c r="N10" s="116">
        <v>0.67152777777777783</v>
      </c>
      <c r="O10" s="22" t="s">
        <v>101</v>
      </c>
      <c r="P10" s="25" t="str">
        <f t="shared" si="2"/>
        <v>Andrieux Guillaume</v>
      </c>
      <c r="Q10" s="20">
        <f t="shared" si="10"/>
        <v>0</v>
      </c>
      <c r="R10" s="21">
        <f t="shared" si="3"/>
        <v>8.8495575221238937E-3</v>
      </c>
      <c r="S10" s="21">
        <f t="shared" si="4"/>
        <v>0</v>
      </c>
      <c r="T10" s="21">
        <f t="shared" si="5"/>
        <v>8.8495575221238937E-3</v>
      </c>
      <c r="U10" s="3">
        <v>1</v>
      </c>
      <c r="V10" s="33">
        <f t="shared" si="6"/>
        <v>8.8495575221238937E-3</v>
      </c>
      <c r="W10" s="115">
        <v>0.34375</v>
      </c>
      <c r="X10" s="117">
        <v>0.68611111111111101</v>
      </c>
      <c r="Y10" s="97">
        <f t="shared" si="7"/>
        <v>0.34236111111111101</v>
      </c>
      <c r="Z10" s="100">
        <f t="shared" si="8"/>
        <v>1</v>
      </c>
      <c r="AA10" s="106">
        <f t="shared" si="9"/>
        <v>99.115044247787608</v>
      </c>
    </row>
    <row r="11" spans="1:27" ht="23.65" customHeight="1" thickBot="1" x14ac:dyDescent="0.3">
      <c r="A11" s="25" t="s">
        <v>102</v>
      </c>
      <c r="B11" s="3" t="s">
        <v>68</v>
      </c>
      <c r="C11" s="53" t="s">
        <v>89</v>
      </c>
      <c r="D11" s="2">
        <v>133</v>
      </c>
      <c r="E11" s="2">
        <v>0</v>
      </c>
      <c r="F11" s="2">
        <v>0</v>
      </c>
      <c r="G11" s="2">
        <v>0</v>
      </c>
      <c r="H11" s="2">
        <v>0</v>
      </c>
      <c r="I11" s="11">
        <f t="shared" si="1"/>
        <v>133</v>
      </c>
      <c r="J11" s="11">
        <v>103</v>
      </c>
      <c r="K11" s="116">
        <v>0.36805555555555558</v>
      </c>
      <c r="L11" s="116">
        <v>0.70972222222222225</v>
      </c>
      <c r="M11" s="116">
        <v>0.38055555555555554</v>
      </c>
      <c r="N11" s="116">
        <v>0.70347222222222217</v>
      </c>
      <c r="O11" s="22" t="s">
        <v>103</v>
      </c>
      <c r="P11" s="25" t="str">
        <f t="shared" si="2"/>
        <v>Fortiez Aurore</v>
      </c>
      <c r="Q11" s="20">
        <f t="shared" si="10"/>
        <v>0</v>
      </c>
      <c r="R11" s="21">
        <f t="shared" si="3"/>
        <v>0</v>
      </c>
      <c r="S11" s="21">
        <f t="shared" si="4"/>
        <v>0</v>
      </c>
      <c r="T11" s="21">
        <f t="shared" si="5"/>
        <v>0</v>
      </c>
      <c r="U11" s="3">
        <v>0</v>
      </c>
      <c r="V11" s="33">
        <f t="shared" si="6"/>
        <v>0</v>
      </c>
      <c r="W11" s="115">
        <v>0.34375</v>
      </c>
      <c r="X11" s="117">
        <v>0.7104166666666667</v>
      </c>
      <c r="Y11" s="97">
        <f t="shared" si="7"/>
        <v>0.3666666666666667</v>
      </c>
      <c r="Z11" s="100">
        <f t="shared" si="8"/>
        <v>0</v>
      </c>
      <c r="AA11" s="106">
        <f t="shared" si="9"/>
        <v>100</v>
      </c>
    </row>
    <row r="12" spans="1:27" ht="23.65" customHeight="1" thickBot="1" x14ac:dyDescent="0.3">
      <c r="A12" s="25" t="s">
        <v>104</v>
      </c>
      <c r="B12" s="3" t="s">
        <v>60</v>
      </c>
      <c r="C12" s="53" t="s">
        <v>91</v>
      </c>
      <c r="D12" s="2">
        <v>134</v>
      </c>
      <c r="E12" s="2">
        <v>0</v>
      </c>
      <c r="F12" s="2">
        <v>0</v>
      </c>
      <c r="G12" s="2">
        <v>0</v>
      </c>
      <c r="H12" s="2">
        <v>0</v>
      </c>
      <c r="I12" s="11">
        <f t="shared" si="1"/>
        <v>134</v>
      </c>
      <c r="J12" s="11">
        <v>102</v>
      </c>
      <c r="K12" s="116">
        <v>0.37222222222222223</v>
      </c>
      <c r="L12" s="116">
        <v>0.67847222222222225</v>
      </c>
      <c r="M12" s="116">
        <v>0.37847222222222227</v>
      </c>
      <c r="N12" s="116">
        <v>0.66666666666666663</v>
      </c>
      <c r="O12" s="22"/>
      <c r="P12" s="25" t="str">
        <f t="shared" si="2"/>
        <v>Lemaire Sebastien</v>
      </c>
      <c r="Q12" s="20">
        <f t="shared" si="10"/>
        <v>0</v>
      </c>
      <c r="R12" s="21">
        <f t="shared" si="3"/>
        <v>0</v>
      </c>
      <c r="S12" s="21">
        <f t="shared" si="4"/>
        <v>0</v>
      </c>
      <c r="T12" s="21">
        <f t="shared" si="5"/>
        <v>0</v>
      </c>
      <c r="U12" s="3">
        <v>0</v>
      </c>
      <c r="V12" s="33">
        <f t="shared" si="6"/>
        <v>0</v>
      </c>
      <c r="W12" s="115">
        <v>0.34375</v>
      </c>
      <c r="X12" s="117">
        <v>0.68194444444444446</v>
      </c>
      <c r="Y12" s="97">
        <f t="shared" si="7"/>
        <v>0.33819444444444446</v>
      </c>
      <c r="Z12" s="100">
        <f t="shared" si="8"/>
        <v>0</v>
      </c>
      <c r="AA12" s="106">
        <f t="shared" si="9"/>
        <v>100</v>
      </c>
    </row>
    <row r="13" spans="1:27" ht="23.65" customHeight="1" thickBot="1" x14ac:dyDescent="0.3">
      <c r="A13" s="25"/>
      <c r="B13" s="3"/>
      <c r="C13" s="53"/>
      <c r="D13" s="2"/>
      <c r="E13" s="2"/>
      <c r="F13" s="2"/>
      <c r="G13" s="2"/>
      <c r="H13" s="2"/>
      <c r="I13" s="11">
        <f t="shared" si="1"/>
        <v>0</v>
      </c>
      <c r="J13" s="11"/>
      <c r="K13" s="3"/>
      <c r="L13" s="3"/>
      <c r="M13" s="3"/>
      <c r="N13" s="3"/>
      <c r="O13" s="22"/>
      <c r="P13" s="25">
        <f t="shared" si="2"/>
        <v>0</v>
      </c>
      <c r="Q13" s="20" t="e">
        <f t="shared" si="10"/>
        <v>#DIV/0!</v>
      </c>
      <c r="R13" s="21" t="e">
        <f t="shared" si="3"/>
        <v>#DIV/0!</v>
      </c>
      <c r="S13" s="21" t="e">
        <f t="shared" si="4"/>
        <v>#DIV/0!</v>
      </c>
      <c r="T13" s="21" t="e">
        <f t="shared" si="5"/>
        <v>#DIV/0!</v>
      </c>
      <c r="U13" s="3"/>
      <c r="V13" s="33" t="e">
        <f t="shared" si="6"/>
        <v>#DIV/0!</v>
      </c>
      <c r="W13" s="54"/>
      <c r="X13" s="96"/>
      <c r="Y13" s="97">
        <f t="shared" si="7"/>
        <v>0</v>
      </c>
      <c r="Z13" s="100">
        <f t="shared" si="8"/>
        <v>0</v>
      </c>
      <c r="AA13" s="106" t="e">
        <f t="shared" si="9"/>
        <v>#DIV/0!</v>
      </c>
    </row>
    <row r="14" spans="1:27" ht="23.65" customHeight="1" thickBot="1" x14ac:dyDescent="0.3">
      <c r="A14" s="25"/>
      <c r="B14" s="3"/>
      <c r="C14" s="53"/>
      <c r="D14" s="2"/>
      <c r="E14" s="2"/>
      <c r="F14" s="2"/>
      <c r="G14" s="2"/>
      <c r="H14" s="2"/>
      <c r="I14" s="11">
        <f t="shared" ref="I14:I18" si="11">SUM(D14:H14)</f>
        <v>0</v>
      </c>
      <c r="J14" s="11"/>
      <c r="K14" s="3"/>
      <c r="L14" s="3"/>
      <c r="M14" s="3"/>
      <c r="N14" s="3"/>
      <c r="O14" s="22"/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/>
      <c r="V14" s="33" t="e">
        <f t="shared" ref="V14:V18" si="17">SUM(U14)/I14</f>
        <v>#DIV/0!</v>
      </c>
      <c r="W14" s="54"/>
      <c r="X14" s="96"/>
      <c r="Y14" s="97">
        <f t="shared" ref="Y14:Y18" si="18">X14-W14</f>
        <v>0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53"/>
      <c r="D15" s="2"/>
      <c r="E15" s="2"/>
      <c r="F15" s="2"/>
      <c r="G15" s="2"/>
      <c r="H15" s="2"/>
      <c r="I15" s="11">
        <f t="shared" si="11"/>
        <v>0</v>
      </c>
      <c r="J15" s="11"/>
      <c r="K15" s="3"/>
      <c r="L15" s="3"/>
      <c r="M15" s="3"/>
      <c r="N15" s="3"/>
      <c r="O15" s="22"/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/>
      <c r="V15" s="33" t="e">
        <f t="shared" si="17"/>
        <v>#DIV/0!</v>
      </c>
      <c r="W15" s="54"/>
      <c r="X15" s="96"/>
      <c r="Y15" s="97">
        <f t="shared" si="18"/>
        <v>0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53"/>
      <c r="D16" s="2"/>
      <c r="E16" s="2"/>
      <c r="F16" s="2"/>
      <c r="G16" s="2"/>
      <c r="H16" s="2"/>
      <c r="I16" s="11">
        <f t="shared" si="11"/>
        <v>0</v>
      </c>
      <c r="J16" s="11"/>
      <c r="K16" s="3"/>
      <c r="L16" s="3"/>
      <c r="M16" s="3"/>
      <c r="N16" s="3"/>
      <c r="O16" s="22"/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/>
      <c r="V16" s="33" t="e">
        <f t="shared" si="17"/>
        <v>#DIV/0!</v>
      </c>
      <c r="W16" s="54"/>
      <c r="X16" s="96"/>
      <c r="Y16" s="97">
        <f t="shared" si="18"/>
        <v>0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53"/>
      <c r="D17" s="2"/>
      <c r="E17" s="2"/>
      <c r="F17" s="2"/>
      <c r="G17" s="2"/>
      <c r="H17" s="2"/>
      <c r="I17" s="11">
        <f t="shared" si="11"/>
        <v>0</v>
      </c>
      <c r="J17" s="11"/>
      <c r="K17" s="3"/>
      <c r="L17" s="3"/>
      <c r="M17" s="3"/>
      <c r="N17" s="3"/>
      <c r="O17" s="22"/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/>
      <c r="V17" s="33" t="e">
        <f t="shared" si="17"/>
        <v>#DIV/0!</v>
      </c>
      <c r="W17" s="54"/>
      <c r="X17" s="96"/>
      <c r="Y17" s="97">
        <f t="shared" si="18"/>
        <v>0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53"/>
      <c r="D18" s="2"/>
      <c r="E18" s="2"/>
      <c r="F18" s="2"/>
      <c r="G18" s="2"/>
      <c r="H18" s="2"/>
      <c r="I18" s="11">
        <f t="shared" si="11"/>
        <v>0</v>
      </c>
      <c r="J18" s="11"/>
      <c r="K18" s="3"/>
      <c r="L18" s="3"/>
      <c r="M18" s="3"/>
      <c r="N18" s="3"/>
      <c r="O18" s="22"/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/>
      <c r="V18" s="33" t="e">
        <f t="shared" si="17"/>
        <v>#DIV/0!</v>
      </c>
      <c r="W18" s="54"/>
      <c r="X18" s="96"/>
      <c r="Y18" s="97">
        <f t="shared" si="18"/>
        <v>0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8</v>
      </c>
      <c r="D25" s="39">
        <f>SUM(D4:D24)</f>
        <v>1031</v>
      </c>
      <c r="E25" s="39">
        <f t="shared" ref="E25:H25" si="31">SUM(E4:E24)</f>
        <v>2</v>
      </c>
      <c r="F25" s="39">
        <f t="shared" si="31"/>
        <v>1</v>
      </c>
      <c r="G25" s="39">
        <f t="shared" si="31"/>
        <v>1</v>
      </c>
      <c r="H25" s="39">
        <f t="shared" si="31"/>
        <v>3</v>
      </c>
      <c r="I25" s="39">
        <f>SUM(I4:I24)</f>
        <v>1038</v>
      </c>
      <c r="J25" s="40">
        <f>SUM(J5:J24)</f>
        <v>859</v>
      </c>
      <c r="K25" s="38"/>
      <c r="L25" s="38"/>
      <c r="M25" s="38"/>
      <c r="N25" s="38"/>
      <c r="O25" s="24"/>
      <c r="P25" s="34"/>
      <c r="Q25" s="103">
        <f>SUM((E25/I25)*100)</f>
        <v>0.19267822736030829</v>
      </c>
      <c r="R25" s="103">
        <f>SUM((F25/I25)*100)</f>
        <v>9.6339113680154145E-2</v>
      </c>
      <c r="S25" s="103">
        <f>SUM((G25/I25))*100</f>
        <v>9.6339113680154145E-2</v>
      </c>
      <c r="T25" s="103">
        <f>SUM((H25/I25))*100</f>
        <v>0.28901734104046239</v>
      </c>
      <c r="U25" s="23">
        <f>SUM(U5:U24)</f>
        <v>3</v>
      </c>
      <c r="V25" s="35">
        <f>SUM(U25)/I25</f>
        <v>2.8901734104046241E-3</v>
      </c>
      <c r="W25" s="92">
        <f>AVERAGEIF(W5:W24,"&gt;0")</f>
        <v>0.34375</v>
      </c>
      <c r="X25" s="92">
        <f t="shared" ref="X25:Y25" si="32">AVERAGEIF(X5:X24,"&gt;0")</f>
        <v>0.69817708333333328</v>
      </c>
      <c r="Y25" s="97">
        <f t="shared" si="32"/>
        <v>0.35442708333333334</v>
      </c>
      <c r="Z25" s="99">
        <f>SUM(Z5:Z24)</f>
        <v>5</v>
      </c>
      <c r="AA25" s="107">
        <f t="shared" si="9"/>
        <v>99.518304431599233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>
        <f>(100-Q25)</f>
        <v>99.807321772639696</v>
      </c>
      <c r="R26" s="78">
        <f>100-R25</f>
        <v>99.903660886319841</v>
      </c>
      <c r="S26" s="78">
        <f>100-S25</f>
        <v>99.903660886319841</v>
      </c>
      <c r="T26" s="78">
        <f>100-T25</f>
        <v>99.710982658959537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>
        <f>SUM(D25/I25)*100</f>
        <v>99.32562620423893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7</v>
      </c>
    </row>
    <row r="45" spans="1:3" x14ac:dyDescent="0.25">
      <c r="A45" t="s">
        <v>45</v>
      </c>
      <c r="C45" s="101">
        <f>MIN(X5:X24)</f>
        <v>0.66666666666666663</v>
      </c>
    </row>
    <row r="46" spans="1:3" x14ac:dyDescent="0.25">
      <c r="A46" t="s">
        <v>46</v>
      </c>
      <c r="C46" s="101">
        <f>MAX(X5:X24)</f>
        <v>0.71875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>
        <f>SUM(C39/C25)</f>
        <v>0</v>
      </c>
    </row>
    <row r="50" spans="1:3" x14ac:dyDescent="0.25">
      <c r="A50" t="s">
        <v>229</v>
      </c>
      <c r="B50" t="s">
        <v>230</v>
      </c>
      <c r="C50" s="78">
        <f>100-R25</f>
        <v>99.903660886319841</v>
      </c>
    </row>
    <row r="51" spans="1:3" x14ac:dyDescent="0.25">
      <c r="B51" t="s">
        <v>36</v>
      </c>
      <c r="C51" s="78">
        <f>100-S25</f>
        <v>99.903660886319841</v>
      </c>
    </row>
    <row r="52" spans="1:3" x14ac:dyDescent="0.25">
      <c r="B52" t="s">
        <v>10</v>
      </c>
      <c r="C52" s="78">
        <f>100-T25</f>
        <v>99.710982658959537</v>
      </c>
    </row>
    <row r="53" spans="1:3" x14ac:dyDescent="0.25">
      <c r="B53" t="s">
        <v>7</v>
      </c>
      <c r="C53" s="78">
        <f>100-Q25</f>
        <v>99.807321772639696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B3:D3"/>
    <mergeCell ref="E3:H3"/>
    <mergeCell ref="I3:O3"/>
    <mergeCell ref="P1:V1"/>
    <mergeCell ref="Q3:V3"/>
  </mergeCells>
  <conditionalFormatting sqref="Y5:Y25">
    <cfRule type="cellIs" priority="1" operator="equal">
      <formula>0</formula>
    </cfRule>
    <cfRule type="cellIs" dxfId="98" priority="2" operator="between">
      <formula>0.000694444444444444</formula>
      <formula>0.166666666666667</formula>
    </cfRule>
    <cfRule type="cellIs" dxfId="97" priority="3" operator="between">
      <formula>0.166666666666667</formula>
      <formula>0.385416666666667</formula>
    </cfRule>
    <cfRule type="cellIs" dxfId="96" priority="4" operator="greaterThanOrEqual">
      <formula>0.385416666666667</formula>
    </cfRule>
  </conditionalFormatting>
  <pageMargins left="0.25" right="0.25" top="0.75" bottom="0.75" header="0.3" footer="0.3"/>
  <pageSetup paperSize="9" orientation="landscape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A55"/>
  <sheetViews>
    <sheetView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18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43105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43105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 t="s">
        <v>105</v>
      </c>
      <c r="B5" s="4" t="s">
        <v>100</v>
      </c>
      <c r="C5" s="4" t="s">
        <v>53</v>
      </c>
      <c r="D5" s="11">
        <v>131</v>
      </c>
      <c r="E5" s="11">
        <v>0</v>
      </c>
      <c r="F5" s="11">
        <v>0</v>
      </c>
      <c r="G5" s="11">
        <v>0</v>
      </c>
      <c r="H5" s="11">
        <v>1</v>
      </c>
      <c r="I5" s="11">
        <f>SUM(D5:H5)</f>
        <v>132</v>
      </c>
      <c r="J5" s="11">
        <v>123</v>
      </c>
      <c r="K5" s="118">
        <v>0.3659722222222222</v>
      </c>
      <c r="L5" s="118">
        <v>0.66180555555555554</v>
      </c>
      <c r="M5" s="118">
        <v>0.37638888888888888</v>
      </c>
      <c r="N5" s="118">
        <v>0.63888888888888895</v>
      </c>
      <c r="O5" s="37" t="s">
        <v>106</v>
      </c>
      <c r="P5" s="31" t="str">
        <f>A5</f>
        <v>Lallet Remy</v>
      </c>
      <c r="Q5" s="17">
        <f t="shared" ref="Q5:Q6" si="0">SUM((E5/I5))</f>
        <v>0</v>
      </c>
      <c r="R5" s="18">
        <f>SUM((F5/I5))</f>
        <v>0</v>
      </c>
      <c r="S5" s="18">
        <f>SUM((G5/I5))</f>
        <v>0</v>
      </c>
      <c r="T5" s="18">
        <f>SUM((H5/I5))</f>
        <v>7.575757575757576E-3</v>
      </c>
      <c r="U5" s="19">
        <v>1</v>
      </c>
      <c r="V5" s="32">
        <f>SUM(U5)/I5</f>
        <v>7.575757575757576E-3</v>
      </c>
      <c r="W5" s="114">
        <v>0.34375</v>
      </c>
      <c r="X5" s="119">
        <v>0.66527777777777775</v>
      </c>
      <c r="Y5" s="97">
        <f>X5-W5</f>
        <v>0.32152777777777775</v>
      </c>
      <c r="Z5" s="100">
        <f>(E5+H5)</f>
        <v>1</v>
      </c>
      <c r="AA5" s="105">
        <f>100-((Z5/I5))*100</f>
        <v>99.242424242424249</v>
      </c>
    </row>
    <row r="6" spans="1:27" ht="23.65" customHeight="1" thickBot="1" x14ac:dyDescent="0.3">
      <c r="A6" s="25" t="s">
        <v>107</v>
      </c>
      <c r="B6" s="3" t="s">
        <v>56</v>
      </c>
      <c r="C6" s="3" t="s">
        <v>57</v>
      </c>
      <c r="D6" s="2">
        <v>130</v>
      </c>
      <c r="E6" s="2">
        <v>0</v>
      </c>
      <c r="F6" s="2">
        <v>0</v>
      </c>
      <c r="G6" s="2">
        <v>0</v>
      </c>
      <c r="H6" s="2">
        <v>0</v>
      </c>
      <c r="I6" s="11">
        <f t="shared" ref="I6:I24" si="1">SUM(D6:H6)</f>
        <v>130</v>
      </c>
      <c r="J6" s="11">
        <v>160</v>
      </c>
      <c r="K6" s="116">
        <v>0.36527777777777781</v>
      </c>
      <c r="L6" s="116">
        <v>0.65625</v>
      </c>
      <c r="M6" s="116">
        <v>0.375</v>
      </c>
      <c r="N6" s="116">
        <v>0.63124999999999998</v>
      </c>
      <c r="O6" s="22"/>
      <c r="P6" s="25" t="str">
        <f t="shared" ref="P6:P24" si="2">A6</f>
        <v>Sahli Malik</v>
      </c>
      <c r="Q6" s="20">
        <f t="shared" si="0"/>
        <v>0</v>
      </c>
      <c r="R6" s="21">
        <f t="shared" ref="R6:R24" si="3">SUM((F6/I6))</f>
        <v>0</v>
      </c>
      <c r="S6" s="21">
        <f t="shared" ref="S6:S24" si="4">SUM((G6/I6))</f>
        <v>0</v>
      </c>
      <c r="T6" s="21">
        <f t="shared" ref="T6:T24" si="5">SUM((H6/I6))</f>
        <v>0</v>
      </c>
      <c r="U6" s="3">
        <v>0</v>
      </c>
      <c r="V6" s="33">
        <f t="shared" ref="V6:V24" si="6">SUM(U6)/I6</f>
        <v>0</v>
      </c>
      <c r="W6" s="114">
        <v>0.34375</v>
      </c>
      <c r="X6" s="117">
        <v>0.66111111111111109</v>
      </c>
      <c r="Y6" s="97">
        <f t="shared" ref="Y6:Y24" si="7">X6-W6</f>
        <v>0.31736111111111109</v>
      </c>
      <c r="Z6" s="100">
        <f t="shared" ref="Z6:Z24" si="8">(E6+H6)</f>
        <v>0</v>
      </c>
      <c r="AA6" s="106">
        <f t="shared" ref="AA6:AA25" si="9">100-((Z6/I6))*100</f>
        <v>100</v>
      </c>
    </row>
    <row r="7" spans="1:27" ht="23.65" customHeight="1" thickBot="1" x14ac:dyDescent="0.3">
      <c r="A7" s="25" t="s">
        <v>108</v>
      </c>
      <c r="B7" s="3" t="s">
        <v>76</v>
      </c>
      <c r="C7" s="3" t="s">
        <v>61</v>
      </c>
      <c r="D7" s="2">
        <v>148</v>
      </c>
      <c r="E7" s="2">
        <v>0</v>
      </c>
      <c r="F7" s="2">
        <v>0</v>
      </c>
      <c r="G7" s="2">
        <v>0</v>
      </c>
      <c r="H7" s="2">
        <v>0</v>
      </c>
      <c r="I7" s="11">
        <f t="shared" si="1"/>
        <v>148</v>
      </c>
      <c r="J7" s="11">
        <v>88</v>
      </c>
      <c r="K7" s="116">
        <v>0.36458333333333331</v>
      </c>
      <c r="L7" s="116">
        <v>0.71180555555555547</v>
      </c>
      <c r="M7" s="116">
        <v>0.3743055555555555</v>
      </c>
      <c r="N7" s="116">
        <v>0.6743055555555556</v>
      </c>
      <c r="O7" s="22" t="s">
        <v>109</v>
      </c>
      <c r="P7" s="25" t="str">
        <f t="shared" si="2"/>
        <v>Vilain Toni</v>
      </c>
      <c r="Q7" s="20">
        <f>SUM((E7/I7))</f>
        <v>0</v>
      </c>
      <c r="R7" s="21">
        <f t="shared" si="3"/>
        <v>0</v>
      </c>
      <c r="S7" s="21">
        <f t="shared" si="4"/>
        <v>0</v>
      </c>
      <c r="T7" s="21">
        <f t="shared" si="5"/>
        <v>0</v>
      </c>
      <c r="U7" s="3">
        <v>0</v>
      </c>
      <c r="V7" s="33">
        <f t="shared" si="6"/>
        <v>0</v>
      </c>
      <c r="W7" s="114">
        <v>0.34375</v>
      </c>
      <c r="X7" s="117">
        <v>0.71388888888888891</v>
      </c>
      <c r="Y7" s="97">
        <f t="shared" si="7"/>
        <v>0.37013888888888891</v>
      </c>
      <c r="Z7" s="100">
        <f t="shared" si="8"/>
        <v>0</v>
      </c>
      <c r="AA7" s="106">
        <f t="shared" si="9"/>
        <v>100</v>
      </c>
    </row>
    <row r="8" spans="1:27" ht="23.65" customHeight="1" thickBot="1" x14ac:dyDescent="0.3">
      <c r="A8" s="25" t="s">
        <v>110</v>
      </c>
      <c r="B8" s="3" t="s">
        <v>52</v>
      </c>
      <c r="C8" s="3" t="s">
        <v>65</v>
      </c>
      <c r="D8" s="2">
        <v>138</v>
      </c>
      <c r="E8" s="2">
        <v>0</v>
      </c>
      <c r="F8" s="2">
        <v>0</v>
      </c>
      <c r="G8" s="2">
        <v>0</v>
      </c>
      <c r="H8" s="2">
        <v>0</v>
      </c>
      <c r="I8" s="11">
        <f t="shared" si="1"/>
        <v>138</v>
      </c>
      <c r="J8" s="11">
        <v>54</v>
      </c>
      <c r="K8" s="116">
        <v>0.36527777777777781</v>
      </c>
      <c r="L8" s="116">
        <v>0.66666666666666663</v>
      </c>
      <c r="M8" s="116">
        <v>0.37777777777777777</v>
      </c>
      <c r="N8" s="116">
        <v>0.65625</v>
      </c>
      <c r="O8" s="22"/>
      <c r="P8" s="25" t="str">
        <f t="shared" si="2"/>
        <v>Condette Jean luc</v>
      </c>
      <c r="Q8" s="20">
        <f t="shared" ref="Q8:Q24" si="10">SUM((E8/I8))</f>
        <v>0</v>
      </c>
      <c r="R8" s="21">
        <f t="shared" si="3"/>
        <v>0</v>
      </c>
      <c r="S8" s="21">
        <f t="shared" si="4"/>
        <v>0</v>
      </c>
      <c r="T8" s="21">
        <f t="shared" si="5"/>
        <v>0</v>
      </c>
      <c r="U8" s="3">
        <v>0</v>
      </c>
      <c r="V8" s="33">
        <f t="shared" si="6"/>
        <v>0</v>
      </c>
      <c r="W8" s="114">
        <v>0.34375</v>
      </c>
      <c r="X8" s="117">
        <v>0.67013888888888884</v>
      </c>
      <c r="Y8" s="97">
        <f t="shared" si="7"/>
        <v>0.32638888888888884</v>
      </c>
      <c r="Z8" s="100">
        <f t="shared" si="8"/>
        <v>0</v>
      </c>
      <c r="AA8" s="106">
        <f t="shared" si="9"/>
        <v>100</v>
      </c>
    </row>
    <row r="9" spans="1:27" ht="23.65" customHeight="1" thickBot="1" x14ac:dyDescent="0.3">
      <c r="A9" s="25" t="s">
        <v>104</v>
      </c>
      <c r="B9" s="3" t="s">
        <v>60</v>
      </c>
      <c r="C9" s="3" t="s">
        <v>69</v>
      </c>
      <c r="D9" s="2">
        <v>145</v>
      </c>
      <c r="E9" s="2">
        <v>0</v>
      </c>
      <c r="F9" s="2">
        <v>0</v>
      </c>
      <c r="G9" s="2">
        <v>0</v>
      </c>
      <c r="H9" s="2">
        <v>0</v>
      </c>
      <c r="I9" s="11">
        <f t="shared" si="1"/>
        <v>145</v>
      </c>
      <c r="J9" s="11">
        <v>77</v>
      </c>
      <c r="K9" s="116">
        <v>0.36527777777777781</v>
      </c>
      <c r="L9" s="116">
        <v>0.64583333333333337</v>
      </c>
      <c r="M9" s="116">
        <v>0.38194444444444442</v>
      </c>
      <c r="N9" s="116">
        <v>0.63194444444444442</v>
      </c>
      <c r="O9" s="22"/>
      <c r="P9" s="25" t="str">
        <f t="shared" si="2"/>
        <v>Lemaire Sebastien</v>
      </c>
      <c r="Q9" s="20">
        <f t="shared" si="10"/>
        <v>0</v>
      </c>
      <c r="R9" s="21">
        <f t="shared" si="3"/>
        <v>0</v>
      </c>
      <c r="S9" s="21">
        <f t="shared" si="4"/>
        <v>0</v>
      </c>
      <c r="T9" s="21">
        <f t="shared" si="5"/>
        <v>0</v>
      </c>
      <c r="U9" s="3">
        <v>0</v>
      </c>
      <c r="V9" s="33">
        <f t="shared" si="6"/>
        <v>0</v>
      </c>
      <c r="W9" s="114">
        <v>0.34375</v>
      </c>
      <c r="X9" s="117">
        <v>0.64652777777777781</v>
      </c>
      <c r="Y9" s="97">
        <f t="shared" si="7"/>
        <v>0.30277777777777781</v>
      </c>
      <c r="Z9" s="100">
        <f t="shared" si="8"/>
        <v>0</v>
      </c>
      <c r="AA9" s="106">
        <f t="shared" si="9"/>
        <v>100</v>
      </c>
    </row>
    <row r="10" spans="1:27" ht="23.65" customHeight="1" thickBot="1" x14ac:dyDescent="0.3">
      <c r="A10" s="25" t="s">
        <v>98</v>
      </c>
      <c r="B10" s="3" t="s">
        <v>64</v>
      </c>
      <c r="C10" s="3" t="s">
        <v>73</v>
      </c>
      <c r="D10" s="2">
        <v>146</v>
      </c>
      <c r="E10" s="2">
        <v>2</v>
      </c>
      <c r="F10" s="2">
        <v>0</v>
      </c>
      <c r="G10" s="2">
        <v>0</v>
      </c>
      <c r="H10" s="2">
        <v>0</v>
      </c>
      <c r="I10" s="11">
        <f t="shared" si="1"/>
        <v>148</v>
      </c>
      <c r="J10" s="11">
        <v>99</v>
      </c>
      <c r="K10" s="116">
        <v>0.36458333333333331</v>
      </c>
      <c r="L10" s="116">
        <v>0.65694444444444444</v>
      </c>
      <c r="M10" s="116">
        <v>0.37708333333333338</v>
      </c>
      <c r="N10" s="116">
        <v>0.6430555555555556</v>
      </c>
      <c r="O10" s="22" t="s">
        <v>111</v>
      </c>
      <c r="P10" s="25" t="str">
        <f t="shared" si="2"/>
        <v>Villain Julien</v>
      </c>
      <c r="Q10" s="20">
        <f t="shared" si="10"/>
        <v>1.3513513513513514E-2</v>
      </c>
      <c r="R10" s="21">
        <f t="shared" si="3"/>
        <v>0</v>
      </c>
      <c r="S10" s="21">
        <f t="shared" si="4"/>
        <v>0</v>
      </c>
      <c r="T10" s="21">
        <f t="shared" si="5"/>
        <v>0</v>
      </c>
      <c r="U10" s="3">
        <v>0</v>
      </c>
      <c r="V10" s="33">
        <f t="shared" si="6"/>
        <v>0</v>
      </c>
      <c r="W10" s="114">
        <v>0.34375</v>
      </c>
      <c r="X10" s="117">
        <v>0.65972222222222221</v>
      </c>
      <c r="Y10" s="97">
        <f t="shared" si="7"/>
        <v>0.31597222222222221</v>
      </c>
      <c r="Z10" s="100">
        <f t="shared" si="8"/>
        <v>2</v>
      </c>
      <c r="AA10" s="106">
        <f t="shared" si="9"/>
        <v>98.648648648648646</v>
      </c>
    </row>
    <row r="11" spans="1:27" ht="23.65" customHeight="1" thickBot="1" x14ac:dyDescent="0.3">
      <c r="A11" s="25" t="s">
        <v>99</v>
      </c>
      <c r="B11" s="3" t="s">
        <v>112</v>
      </c>
      <c r="C11" s="3" t="s">
        <v>89</v>
      </c>
      <c r="D11" s="2">
        <v>124</v>
      </c>
      <c r="E11" s="2">
        <v>0</v>
      </c>
      <c r="F11" s="2">
        <v>0</v>
      </c>
      <c r="G11" s="2">
        <v>3</v>
      </c>
      <c r="H11" s="2">
        <v>0</v>
      </c>
      <c r="I11" s="11">
        <f t="shared" si="1"/>
        <v>127</v>
      </c>
      <c r="J11" s="11">
        <v>47</v>
      </c>
      <c r="K11" s="116">
        <v>0.36458333333333331</v>
      </c>
      <c r="L11" s="116">
        <v>0.63194444444444442</v>
      </c>
      <c r="M11" s="116">
        <v>0.3756944444444445</v>
      </c>
      <c r="N11" s="116">
        <v>0.62222222222222223</v>
      </c>
      <c r="O11" s="22" t="s">
        <v>113</v>
      </c>
      <c r="P11" s="25" t="str">
        <f t="shared" si="2"/>
        <v>Andrieux Guillaume</v>
      </c>
      <c r="Q11" s="20">
        <f t="shared" si="10"/>
        <v>0</v>
      </c>
      <c r="R11" s="21">
        <f t="shared" si="3"/>
        <v>0</v>
      </c>
      <c r="S11" s="21">
        <f t="shared" si="4"/>
        <v>2.3622047244094488E-2</v>
      </c>
      <c r="T11" s="21">
        <f t="shared" si="5"/>
        <v>0</v>
      </c>
      <c r="U11" s="3">
        <v>0</v>
      </c>
      <c r="V11" s="33">
        <f t="shared" si="6"/>
        <v>0</v>
      </c>
      <c r="W11" s="114">
        <v>0.34375</v>
      </c>
      <c r="X11" s="117">
        <v>0.63541666666666663</v>
      </c>
      <c r="Y11" s="97">
        <f t="shared" si="7"/>
        <v>0.29166666666666663</v>
      </c>
      <c r="Z11" s="100">
        <f t="shared" si="8"/>
        <v>0</v>
      </c>
      <c r="AA11" s="106">
        <f t="shared" si="9"/>
        <v>100</v>
      </c>
    </row>
    <row r="12" spans="1:27" ht="23.65" customHeight="1" thickBot="1" x14ac:dyDescent="0.3">
      <c r="A12" s="25" t="s">
        <v>102</v>
      </c>
      <c r="B12" s="3" t="s">
        <v>68</v>
      </c>
      <c r="C12" s="3" t="s">
        <v>91</v>
      </c>
      <c r="D12" s="2">
        <v>125</v>
      </c>
      <c r="E12" s="2">
        <v>0</v>
      </c>
      <c r="F12" s="2">
        <v>0</v>
      </c>
      <c r="G12" s="2">
        <v>1</v>
      </c>
      <c r="H12" s="2">
        <v>3</v>
      </c>
      <c r="I12" s="11">
        <f t="shared" si="1"/>
        <v>129</v>
      </c>
      <c r="J12" s="11">
        <v>65</v>
      </c>
      <c r="K12" s="116">
        <v>0.36458333333333331</v>
      </c>
      <c r="L12" s="116">
        <v>0.68263888888888891</v>
      </c>
      <c r="M12" s="116">
        <v>0.37708333333333338</v>
      </c>
      <c r="N12" s="116">
        <v>0.67499999999999993</v>
      </c>
      <c r="O12" s="22" t="s">
        <v>114</v>
      </c>
      <c r="P12" s="25" t="str">
        <f t="shared" si="2"/>
        <v>Fortiez Aurore</v>
      </c>
      <c r="Q12" s="20">
        <f t="shared" si="10"/>
        <v>0</v>
      </c>
      <c r="R12" s="21">
        <f t="shared" si="3"/>
        <v>0</v>
      </c>
      <c r="S12" s="21">
        <f t="shared" si="4"/>
        <v>7.7519379844961239E-3</v>
      </c>
      <c r="T12" s="21">
        <f t="shared" si="5"/>
        <v>2.3255813953488372E-2</v>
      </c>
      <c r="U12" s="3">
        <v>2</v>
      </c>
      <c r="V12" s="33">
        <f t="shared" si="6"/>
        <v>1.5503875968992248E-2</v>
      </c>
      <c r="W12" s="114">
        <v>0.34375</v>
      </c>
      <c r="X12" s="117">
        <v>0.68402777777777779</v>
      </c>
      <c r="Y12" s="97">
        <f t="shared" si="7"/>
        <v>0.34027777777777779</v>
      </c>
      <c r="Z12" s="100">
        <f t="shared" si="8"/>
        <v>3</v>
      </c>
      <c r="AA12" s="106">
        <f t="shared" si="9"/>
        <v>97.674418604651166</v>
      </c>
    </row>
    <row r="13" spans="1:27" ht="23.65" customHeight="1" thickBot="1" x14ac:dyDescent="0.3">
      <c r="A13" s="25" t="s">
        <v>115</v>
      </c>
      <c r="B13" s="3" t="s">
        <v>72</v>
      </c>
      <c r="C13" s="3" t="s">
        <v>94</v>
      </c>
      <c r="D13" s="2">
        <v>136</v>
      </c>
      <c r="E13" s="2">
        <v>0</v>
      </c>
      <c r="F13" s="2">
        <v>0</v>
      </c>
      <c r="G13" s="2">
        <v>0</v>
      </c>
      <c r="H13" s="2">
        <v>0</v>
      </c>
      <c r="I13" s="11">
        <f t="shared" si="1"/>
        <v>136</v>
      </c>
      <c r="J13" s="11">
        <v>64</v>
      </c>
      <c r="K13" s="116">
        <v>0.36458333333333331</v>
      </c>
      <c r="L13" s="116">
        <v>0.67361111111111116</v>
      </c>
      <c r="M13" s="116">
        <v>0.37152777777777773</v>
      </c>
      <c r="N13" s="116">
        <v>0.66666666666666663</v>
      </c>
      <c r="O13" s="22"/>
      <c r="P13" s="25" t="str">
        <f t="shared" si="2"/>
        <v>Dupays Maxime</v>
      </c>
      <c r="Q13" s="20">
        <f t="shared" si="10"/>
        <v>0</v>
      </c>
      <c r="R13" s="21">
        <f t="shared" si="3"/>
        <v>0</v>
      </c>
      <c r="S13" s="21">
        <f t="shared" si="4"/>
        <v>0</v>
      </c>
      <c r="T13" s="21">
        <f t="shared" si="5"/>
        <v>0</v>
      </c>
      <c r="U13" s="3">
        <v>0</v>
      </c>
      <c r="V13" s="33">
        <f t="shared" si="6"/>
        <v>0</v>
      </c>
      <c r="W13" s="114">
        <v>0.34375</v>
      </c>
      <c r="X13" s="117">
        <v>0.67708333333333337</v>
      </c>
      <c r="Y13" s="97">
        <f t="shared" si="7"/>
        <v>0.33333333333333337</v>
      </c>
      <c r="Z13" s="100">
        <f t="shared" si="8"/>
        <v>0</v>
      </c>
      <c r="AA13" s="106">
        <f t="shared" si="9"/>
        <v>100</v>
      </c>
    </row>
    <row r="14" spans="1:27" ht="23.65" customHeight="1" thickBot="1" x14ac:dyDescent="0.3">
      <c r="A14" s="25"/>
      <c r="B14" s="3"/>
      <c r="C14" s="3"/>
      <c r="D14" s="2"/>
      <c r="E14" s="2"/>
      <c r="F14" s="2"/>
      <c r="G14" s="2"/>
      <c r="H14" s="2"/>
      <c r="I14" s="11">
        <f t="shared" ref="I14:I18" si="11">SUM(D14:H14)</f>
        <v>0</v>
      </c>
      <c r="J14" s="11">
        <v>65</v>
      </c>
      <c r="K14" s="116">
        <v>0.36458333333333331</v>
      </c>
      <c r="L14" s="116">
        <v>0.67361111111111116</v>
      </c>
      <c r="M14" s="116">
        <v>0.37152777777777773</v>
      </c>
      <c r="N14" s="116">
        <v>0.66666666666666663</v>
      </c>
      <c r="O14" s="22"/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>
        <v>1</v>
      </c>
      <c r="V14" s="33" t="e">
        <f t="shared" ref="V14:V18" si="17">SUM(U14)/I14</f>
        <v>#DIV/0!</v>
      </c>
      <c r="W14" s="114">
        <v>0.34375</v>
      </c>
      <c r="X14" s="117">
        <v>0.67708333333333337</v>
      </c>
      <c r="Y14" s="97">
        <f t="shared" ref="Y14:Y18" si="18">X14-W14</f>
        <v>0.33333333333333337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3"/>
      <c r="D15" s="2"/>
      <c r="E15" s="2"/>
      <c r="F15" s="2"/>
      <c r="G15" s="2"/>
      <c r="H15" s="2"/>
      <c r="I15" s="11">
        <f t="shared" si="11"/>
        <v>0</v>
      </c>
      <c r="J15" s="11">
        <v>66</v>
      </c>
      <c r="K15" s="116">
        <v>0.36458333333333331</v>
      </c>
      <c r="L15" s="116">
        <v>0.67361111111111116</v>
      </c>
      <c r="M15" s="116">
        <v>0.37152777777777773</v>
      </c>
      <c r="N15" s="116">
        <v>0.66666666666666663</v>
      </c>
      <c r="O15" s="22"/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>
        <v>2</v>
      </c>
      <c r="V15" s="33" t="e">
        <f t="shared" si="17"/>
        <v>#DIV/0!</v>
      </c>
      <c r="W15" s="114">
        <v>0.34375</v>
      </c>
      <c r="X15" s="117">
        <v>0.67708333333333337</v>
      </c>
      <c r="Y15" s="97">
        <f t="shared" si="18"/>
        <v>0.33333333333333337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3"/>
      <c r="D16" s="2"/>
      <c r="E16" s="2"/>
      <c r="F16" s="2"/>
      <c r="G16" s="2"/>
      <c r="H16" s="2"/>
      <c r="I16" s="11">
        <f t="shared" si="11"/>
        <v>0</v>
      </c>
      <c r="J16" s="11">
        <v>67</v>
      </c>
      <c r="K16" s="116">
        <v>0.36458333333333331</v>
      </c>
      <c r="L16" s="116">
        <v>0.67361111111111116</v>
      </c>
      <c r="M16" s="116">
        <v>0.37152777777777773</v>
      </c>
      <c r="N16" s="116">
        <v>0.66666666666666663</v>
      </c>
      <c r="O16" s="22"/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>
        <v>3</v>
      </c>
      <c r="V16" s="33" t="e">
        <f t="shared" si="17"/>
        <v>#DIV/0!</v>
      </c>
      <c r="W16" s="114">
        <v>0.34375</v>
      </c>
      <c r="X16" s="117">
        <v>0.67708333333333337</v>
      </c>
      <c r="Y16" s="97">
        <f t="shared" si="18"/>
        <v>0.33333333333333337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3"/>
      <c r="D17" s="2"/>
      <c r="E17" s="2"/>
      <c r="F17" s="2"/>
      <c r="G17" s="2"/>
      <c r="H17" s="2"/>
      <c r="I17" s="11">
        <f t="shared" si="11"/>
        <v>0</v>
      </c>
      <c r="J17" s="11">
        <v>68</v>
      </c>
      <c r="K17" s="116">
        <v>0.36458333333333331</v>
      </c>
      <c r="L17" s="116">
        <v>0.67361111111111116</v>
      </c>
      <c r="M17" s="116">
        <v>0.37152777777777773</v>
      </c>
      <c r="N17" s="116">
        <v>0.66666666666666663</v>
      </c>
      <c r="O17" s="22"/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>
        <v>4</v>
      </c>
      <c r="V17" s="33" t="e">
        <f t="shared" si="17"/>
        <v>#DIV/0!</v>
      </c>
      <c r="W17" s="114">
        <v>0.34375</v>
      </c>
      <c r="X17" s="117">
        <v>0.67708333333333337</v>
      </c>
      <c r="Y17" s="97">
        <f t="shared" si="18"/>
        <v>0.33333333333333337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3"/>
      <c r="D18" s="2"/>
      <c r="E18" s="2"/>
      <c r="F18" s="2"/>
      <c r="G18" s="2"/>
      <c r="H18" s="2"/>
      <c r="I18" s="11">
        <f t="shared" si="11"/>
        <v>0</v>
      </c>
      <c r="J18" s="11">
        <v>69</v>
      </c>
      <c r="K18" s="116">
        <v>0.36458333333333331</v>
      </c>
      <c r="L18" s="116">
        <v>0.67361111111111116</v>
      </c>
      <c r="M18" s="116">
        <v>0.37152777777777773</v>
      </c>
      <c r="N18" s="116">
        <v>0.66666666666666663</v>
      </c>
      <c r="O18" s="22"/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>
        <v>5</v>
      </c>
      <c r="V18" s="33" t="e">
        <f t="shared" si="17"/>
        <v>#DIV/0!</v>
      </c>
      <c r="W18" s="114">
        <v>0.34375</v>
      </c>
      <c r="X18" s="117">
        <v>0.67708333333333337</v>
      </c>
      <c r="Y18" s="97">
        <f t="shared" si="18"/>
        <v>0.33333333333333337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 t="s">
        <v>116</v>
      </c>
      <c r="B19" s="3" t="s">
        <v>117</v>
      </c>
      <c r="C19" s="3" t="s">
        <v>118</v>
      </c>
      <c r="D19" s="2">
        <v>132</v>
      </c>
      <c r="E19" s="2">
        <v>1</v>
      </c>
      <c r="F19" s="2">
        <v>0</v>
      </c>
      <c r="G19" s="2">
        <v>0</v>
      </c>
      <c r="H19" s="2">
        <v>0</v>
      </c>
      <c r="I19" s="11">
        <f t="shared" si="1"/>
        <v>133</v>
      </c>
      <c r="J19" s="11">
        <v>75</v>
      </c>
      <c r="K19" s="116">
        <v>0.36458333333333331</v>
      </c>
      <c r="L19" s="116">
        <v>0.65902777777777777</v>
      </c>
      <c r="M19" s="116">
        <v>0.3743055555555555</v>
      </c>
      <c r="N19" s="116">
        <v>0.65277777777777779</v>
      </c>
      <c r="O19" s="22" t="s">
        <v>119</v>
      </c>
      <c r="P19" s="25" t="str">
        <f t="shared" si="2"/>
        <v>Cagnon Anthony</v>
      </c>
      <c r="Q19" s="20">
        <f t="shared" si="10"/>
        <v>7.5187969924812026E-3</v>
      </c>
      <c r="R19" s="21">
        <f t="shared" si="3"/>
        <v>0</v>
      </c>
      <c r="S19" s="21">
        <f t="shared" si="4"/>
        <v>0</v>
      </c>
      <c r="T19" s="21">
        <f t="shared" si="5"/>
        <v>0</v>
      </c>
      <c r="U19" s="3">
        <v>0</v>
      </c>
      <c r="V19" s="33">
        <f t="shared" si="6"/>
        <v>0</v>
      </c>
      <c r="W19" s="114">
        <v>0.34375</v>
      </c>
      <c r="X19" s="117">
        <v>0.66249999999999998</v>
      </c>
      <c r="Y19" s="97">
        <f t="shared" si="7"/>
        <v>0.31874999999999998</v>
      </c>
      <c r="Z19" s="100">
        <f t="shared" si="8"/>
        <v>1</v>
      </c>
      <c r="AA19" s="106">
        <f t="shared" si="9"/>
        <v>99.248120300751879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10</v>
      </c>
      <c r="D25" s="39">
        <f>SUM(D4:D24)</f>
        <v>1355</v>
      </c>
      <c r="E25" s="39">
        <f t="shared" ref="E25:H25" si="31">SUM(E4:E24)</f>
        <v>3</v>
      </c>
      <c r="F25" s="39">
        <f t="shared" si="31"/>
        <v>0</v>
      </c>
      <c r="G25" s="39">
        <f t="shared" si="31"/>
        <v>4</v>
      </c>
      <c r="H25" s="39">
        <f t="shared" si="31"/>
        <v>4</v>
      </c>
      <c r="I25" s="39">
        <f>SUM(I4:I24)</f>
        <v>1366</v>
      </c>
      <c r="J25" s="40">
        <f>SUM(J5:J24)</f>
        <v>1187</v>
      </c>
      <c r="K25" s="38"/>
      <c r="L25" s="38"/>
      <c r="M25" s="38"/>
      <c r="N25" s="38"/>
      <c r="O25" s="24"/>
      <c r="P25" s="34"/>
      <c r="Q25" s="103">
        <f>SUM((E25/I25)*100)</f>
        <v>0.21961932650073207</v>
      </c>
      <c r="R25" s="103">
        <f>SUM((F25/I25)*100)</f>
        <v>0</v>
      </c>
      <c r="S25" s="103">
        <f>SUM((G25/I25))*100</f>
        <v>0.29282576866764276</v>
      </c>
      <c r="T25" s="103">
        <f>SUM((H25/I25))*100</f>
        <v>0.29282576866764276</v>
      </c>
      <c r="U25" s="23">
        <f>SUM(U5:U24)</f>
        <v>18</v>
      </c>
      <c r="V25" s="35">
        <f>SUM(U25)/I25</f>
        <v>1.3177159590043924E-2</v>
      </c>
      <c r="W25" s="92">
        <f>AVERAGEIF(W5:W24,"&gt;0")</f>
        <v>0.34375</v>
      </c>
      <c r="X25" s="92">
        <f t="shared" ref="X25:Y25" si="32">AVERAGEIF(X5:X24,"&gt;0")</f>
        <v>0.67074074074074075</v>
      </c>
      <c r="Y25" s="97">
        <f t="shared" si="32"/>
        <v>0.32699074074074075</v>
      </c>
      <c r="Z25" s="99">
        <f>SUM(Z5:Z24)</f>
        <v>7</v>
      </c>
      <c r="AA25" s="107">
        <f t="shared" si="9"/>
        <v>99.487554904831626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>
        <f>(100-Q25)</f>
        <v>99.780380673499266</v>
      </c>
      <c r="R26" s="78">
        <f>100-R25</f>
        <v>100</v>
      </c>
      <c r="S26" s="78">
        <f>100-S25</f>
        <v>99.70717423133236</v>
      </c>
      <c r="T26" s="78">
        <f>100-T25</f>
        <v>99.70717423133236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>
        <f>SUM(D25/I25)*100</f>
        <v>99.194729136163986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11</v>
      </c>
    </row>
    <row r="45" spans="1:3" x14ac:dyDescent="0.25">
      <c r="A45" t="s">
        <v>45</v>
      </c>
      <c r="C45" s="101">
        <f>MIN(X5:X24)</f>
        <v>0.63541666666666663</v>
      </c>
    </row>
    <row r="46" spans="1:3" x14ac:dyDescent="0.25">
      <c r="A46" t="s">
        <v>46</v>
      </c>
      <c r="C46" s="101">
        <f>MAX(X5:X24)</f>
        <v>0.71388888888888891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>
        <f>SUM(C39/C25)</f>
        <v>0</v>
      </c>
    </row>
    <row r="50" spans="1:3" x14ac:dyDescent="0.25">
      <c r="A50" t="s">
        <v>229</v>
      </c>
      <c r="B50" t="s">
        <v>230</v>
      </c>
      <c r="C50" s="78">
        <f>100-R25</f>
        <v>100</v>
      </c>
    </row>
    <row r="51" spans="1:3" x14ac:dyDescent="0.25">
      <c r="B51" t="s">
        <v>36</v>
      </c>
      <c r="C51" s="78">
        <f>100-S25</f>
        <v>99.70717423133236</v>
      </c>
    </row>
    <row r="52" spans="1:3" x14ac:dyDescent="0.25">
      <c r="B52" t="s">
        <v>10</v>
      </c>
      <c r="C52" s="78">
        <f>100-T25</f>
        <v>99.70717423133236</v>
      </c>
    </row>
    <row r="53" spans="1:3" x14ac:dyDescent="0.25">
      <c r="B53" t="s">
        <v>7</v>
      </c>
      <c r="C53" s="78">
        <f>100-Q25</f>
        <v>99.780380673499266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B3:D3"/>
    <mergeCell ref="E3:H3"/>
    <mergeCell ref="I3:O3"/>
    <mergeCell ref="P1:V1"/>
    <mergeCell ref="Q3:V3"/>
  </mergeCells>
  <conditionalFormatting sqref="Y5:Y25">
    <cfRule type="cellIs" priority="1" operator="equal">
      <formula>0</formula>
    </cfRule>
    <cfRule type="cellIs" dxfId="95" priority="2" operator="between">
      <formula>0.000694444444444444</formula>
      <formula>0.166666666666667</formula>
    </cfRule>
    <cfRule type="cellIs" dxfId="94" priority="3" operator="between">
      <formula>0.166666666666667</formula>
      <formula>0.385416666666667</formula>
    </cfRule>
    <cfRule type="cellIs" dxfId="93" priority="4" operator="greaterThanOrEqual">
      <formula>0.385416666666667</formula>
    </cfRule>
  </conditionalFormatting>
  <pageMargins left="0.25" right="0.25" top="0.75" bottom="0.75" header="0.3" footer="0.3"/>
  <pageSetup paperSize="9" orientation="landscape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A55"/>
  <sheetViews>
    <sheetView topLeftCell="A25" workbookViewId="0">
      <selection activeCell="J49" sqref="J49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18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43106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43106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 t="s">
        <v>105</v>
      </c>
      <c r="B5" s="4" t="s">
        <v>100</v>
      </c>
      <c r="C5" s="4" t="s">
        <v>53</v>
      </c>
      <c r="D5" s="11">
        <v>134</v>
      </c>
      <c r="E5" s="11">
        <v>0</v>
      </c>
      <c r="F5" s="11">
        <v>0</v>
      </c>
      <c r="G5" s="11">
        <v>0</v>
      </c>
      <c r="H5" s="11">
        <v>1</v>
      </c>
      <c r="I5" s="11">
        <f>SUM(D5:H5)</f>
        <v>135</v>
      </c>
      <c r="J5" s="11">
        <v>158</v>
      </c>
      <c r="K5" s="118">
        <v>0.3611111111111111</v>
      </c>
      <c r="L5" s="118">
        <v>0.68055555555555547</v>
      </c>
      <c r="M5" s="118">
        <v>0.37013888888888885</v>
      </c>
      <c r="N5" s="118">
        <v>0.6694444444444444</v>
      </c>
      <c r="O5" s="37" t="s">
        <v>120</v>
      </c>
      <c r="P5" s="31" t="str">
        <f>A5</f>
        <v>Lallet Remy</v>
      </c>
      <c r="Q5" s="17">
        <f t="shared" ref="Q5:Q6" si="0">SUM((E5/I5))</f>
        <v>0</v>
      </c>
      <c r="R5" s="18">
        <f>SUM((F5/I5))</f>
        <v>0</v>
      </c>
      <c r="S5" s="18">
        <f>SUM((G5/I5))</f>
        <v>0</v>
      </c>
      <c r="T5" s="18">
        <f>SUM((H5/I5))</f>
        <v>7.4074074074074077E-3</v>
      </c>
      <c r="U5" s="19">
        <v>1</v>
      </c>
      <c r="V5" s="32">
        <f>SUM(U5)/I5</f>
        <v>7.4074074074074077E-3</v>
      </c>
      <c r="W5" s="114">
        <v>0.34375</v>
      </c>
      <c r="X5" s="119">
        <v>0.68194444444444446</v>
      </c>
      <c r="Y5" s="97">
        <f>X5-W5</f>
        <v>0.33819444444444446</v>
      </c>
      <c r="Z5" s="100">
        <f>(E5+H5)</f>
        <v>1</v>
      </c>
      <c r="AA5" s="105">
        <f>100-((Z5/I5))*100</f>
        <v>99.259259259259252</v>
      </c>
    </row>
    <row r="6" spans="1:27" ht="23.65" customHeight="1" thickBot="1" x14ac:dyDescent="0.3">
      <c r="A6" s="25" t="s">
        <v>96</v>
      </c>
      <c r="B6" s="3" t="s">
        <v>56</v>
      </c>
      <c r="C6" s="3" t="s">
        <v>57</v>
      </c>
      <c r="D6" s="2">
        <v>130</v>
      </c>
      <c r="E6" s="2">
        <v>1</v>
      </c>
      <c r="F6" s="2">
        <v>0</v>
      </c>
      <c r="G6" s="2">
        <v>0</v>
      </c>
      <c r="H6" s="2">
        <v>0</v>
      </c>
      <c r="I6" s="11">
        <f t="shared" ref="I6:I24" si="1">SUM(D6:H6)</f>
        <v>131</v>
      </c>
      <c r="J6" s="11">
        <v>126</v>
      </c>
      <c r="K6" s="116">
        <v>0.36458333333333331</v>
      </c>
      <c r="L6" s="116">
        <v>0.67222222222222217</v>
      </c>
      <c r="M6" s="116">
        <v>0.37847222222222227</v>
      </c>
      <c r="N6" s="116">
        <v>0.65972222222222221</v>
      </c>
      <c r="O6" s="22" t="s">
        <v>121</v>
      </c>
      <c r="P6" s="25" t="str">
        <f t="shared" ref="P6:P24" si="2">A6</f>
        <v>Delplanque Brandon</v>
      </c>
      <c r="Q6" s="20">
        <f t="shared" si="0"/>
        <v>7.6335877862595417E-3</v>
      </c>
      <c r="R6" s="21">
        <f t="shared" ref="R6:R24" si="3">SUM((F6/I6))</f>
        <v>0</v>
      </c>
      <c r="S6" s="21">
        <f t="shared" ref="S6:S24" si="4">SUM((G6/I6))</f>
        <v>0</v>
      </c>
      <c r="T6" s="21">
        <f t="shared" ref="T6:T24" si="5">SUM((H6/I6))</f>
        <v>0</v>
      </c>
      <c r="U6" s="3">
        <v>0</v>
      </c>
      <c r="V6" s="33">
        <f t="shared" ref="V6:V24" si="6">SUM(U6)/I6</f>
        <v>0</v>
      </c>
      <c r="W6" s="114">
        <v>0.34375</v>
      </c>
      <c r="X6" s="117">
        <v>0.67361111111111116</v>
      </c>
      <c r="Y6" s="97">
        <f t="shared" ref="Y6:Y24" si="7">X6-W6</f>
        <v>0.32986111111111116</v>
      </c>
      <c r="Z6" s="100">
        <f t="shared" ref="Z6:Z24" si="8">(E6+H6)</f>
        <v>1</v>
      </c>
      <c r="AA6" s="106">
        <f t="shared" ref="AA6:AA25" si="9">100-((Z6/I6))*100</f>
        <v>99.236641221374043</v>
      </c>
    </row>
    <row r="7" spans="1:27" ht="23.65" customHeight="1" thickBot="1" x14ac:dyDescent="0.3">
      <c r="A7" s="25" t="s">
        <v>110</v>
      </c>
      <c r="B7" s="3" t="s">
        <v>72</v>
      </c>
      <c r="C7" s="3" t="s">
        <v>61</v>
      </c>
      <c r="D7" s="2">
        <v>131</v>
      </c>
      <c r="E7" s="2">
        <v>0</v>
      </c>
      <c r="F7" s="2">
        <v>0</v>
      </c>
      <c r="G7" s="2">
        <v>0</v>
      </c>
      <c r="H7" s="2">
        <v>3</v>
      </c>
      <c r="I7" s="11">
        <f t="shared" si="1"/>
        <v>134</v>
      </c>
      <c r="J7" s="11">
        <v>58</v>
      </c>
      <c r="K7" s="116">
        <v>0.36388888888888887</v>
      </c>
      <c r="L7" s="116">
        <v>0.67708333333333337</v>
      </c>
      <c r="M7" s="116">
        <v>0.375</v>
      </c>
      <c r="N7" s="116">
        <v>0.66527777777777775</v>
      </c>
      <c r="O7" s="22" t="s">
        <v>122</v>
      </c>
      <c r="P7" s="25" t="str">
        <f t="shared" si="2"/>
        <v>Condette Jean luc</v>
      </c>
      <c r="Q7" s="20">
        <f>SUM((E7/I7))</f>
        <v>0</v>
      </c>
      <c r="R7" s="21">
        <f t="shared" si="3"/>
        <v>0</v>
      </c>
      <c r="S7" s="21">
        <f t="shared" si="4"/>
        <v>0</v>
      </c>
      <c r="T7" s="21">
        <f t="shared" si="5"/>
        <v>2.2388059701492536E-2</v>
      </c>
      <c r="U7" s="3">
        <v>3</v>
      </c>
      <c r="V7" s="33">
        <f t="shared" si="6"/>
        <v>2.2388059701492536E-2</v>
      </c>
      <c r="W7" s="114">
        <v>0.34375</v>
      </c>
      <c r="X7" s="117">
        <v>0.68055555555555547</v>
      </c>
      <c r="Y7" s="97">
        <f t="shared" si="7"/>
        <v>0.33680555555555547</v>
      </c>
      <c r="Z7" s="100">
        <f t="shared" si="8"/>
        <v>3</v>
      </c>
      <c r="AA7" s="106">
        <f t="shared" si="9"/>
        <v>97.761194029850742</v>
      </c>
    </row>
    <row r="8" spans="1:27" ht="23.65" customHeight="1" thickBot="1" x14ac:dyDescent="0.3">
      <c r="A8" s="25" t="s">
        <v>98</v>
      </c>
      <c r="B8" s="3" t="s">
        <v>64</v>
      </c>
      <c r="C8" s="3" t="s">
        <v>65</v>
      </c>
      <c r="D8" s="2">
        <v>111</v>
      </c>
      <c r="E8" s="2">
        <v>3</v>
      </c>
      <c r="F8" s="2">
        <v>0</v>
      </c>
      <c r="G8" s="2">
        <v>0</v>
      </c>
      <c r="H8" s="2">
        <v>6</v>
      </c>
      <c r="I8" s="11">
        <f t="shared" si="1"/>
        <v>120</v>
      </c>
      <c r="J8" s="11">
        <v>102</v>
      </c>
      <c r="K8" s="116">
        <v>0.36388888888888887</v>
      </c>
      <c r="L8" s="116">
        <v>0.68125000000000002</v>
      </c>
      <c r="M8" s="116">
        <v>0.37638888888888888</v>
      </c>
      <c r="N8" s="116">
        <v>0.6694444444444444</v>
      </c>
      <c r="O8" s="22" t="s">
        <v>123</v>
      </c>
      <c r="P8" s="25" t="str">
        <f t="shared" si="2"/>
        <v>Villain Julien</v>
      </c>
      <c r="Q8" s="20">
        <f t="shared" ref="Q8:Q24" si="10">SUM((E8/I8))</f>
        <v>2.5000000000000001E-2</v>
      </c>
      <c r="R8" s="21">
        <f t="shared" si="3"/>
        <v>0</v>
      </c>
      <c r="S8" s="21">
        <f t="shared" si="4"/>
        <v>0</v>
      </c>
      <c r="T8" s="21">
        <f t="shared" si="5"/>
        <v>0.05</v>
      </c>
      <c r="U8" s="3">
        <v>6</v>
      </c>
      <c r="V8" s="33">
        <f t="shared" si="6"/>
        <v>0.05</v>
      </c>
      <c r="W8" s="114">
        <v>0.34375</v>
      </c>
      <c r="X8" s="117">
        <v>0.68680555555555556</v>
      </c>
      <c r="Y8" s="97">
        <f t="shared" si="7"/>
        <v>0.34305555555555556</v>
      </c>
      <c r="Z8" s="100">
        <f t="shared" si="8"/>
        <v>9</v>
      </c>
      <c r="AA8" s="106">
        <f t="shared" si="9"/>
        <v>92.5</v>
      </c>
    </row>
    <row r="9" spans="1:27" ht="23.65" customHeight="1" thickBot="1" x14ac:dyDescent="0.3">
      <c r="A9" s="25" t="s">
        <v>99</v>
      </c>
      <c r="B9" s="3" t="s">
        <v>52</v>
      </c>
      <c r="C9" s="3" t="s">
        <v>69</v>
      </c>
      <c r="D9" s="2">
        <v>116</v>
      </c>
      <c r="E9" s="2">
        <v>0</v>
      </c>
      <c r="F9" s="2">
        <v>3</v>
      </c>
      <c r="G9" s="2">
        <v>4</v>
      </c>
      <c r="H9" s="2">
        <v>1</v>
      </c>
      <c r="I9" s="11">
        <f t="shared" si="1"/>
        <v>124</v>
      </c>
      <c r="J9" s="11">
        <v>67</v>
      </c>
      <c r="K9" s="116">
        <v>0.36180555555555555</v>
      </c>
      <c r="L9" s="116">
        <v>0.65833333333333333</v>
      </c>
      <c r="M9" s="116">
        <v>0.36874999999999997</v>
      </c>
      <c r="N9" s="116">
        <v>0.64097222222222217</v>
      </c>
      <c r="O9" s="22" t="s">
        <v>124</v>
      </c>
      <c r="P9" s="25" t="str">
        <f t="shared" si="2"/>
        <v>Andrieux Guillaume</v>
      </c>
      <c r="Q9" s="20">
        <f t="shared" si="10"/>
        <v>0</v>
      </c>
      <c r="R9" s="21">
        <f t="shared" si="3"/>
        <v>2.4193548387096774E-2</v>
      </c>
      <c r="S9" s="21">
        <f t="shared" si="4"/>
        <v>3.2258064516129031E-2</v>
      </c>
      <c r="T9" s="21">
        <f t="shared" si="5"/>
        <v>8.0645161290322578E-3</v>
      </c>
      <c r="U9" s="3">
        <v>0</v>
      </c>
      <c r="V9" s="33">
        <f t="shared" si="6"/>
        <v>0</v>
      </c>
      <c r="W9" s="114">
        <v>0.34375</v>
      </c>
      <c r="X9" s="117">
        <v>0.65902777777777777</v>
      </c>
      <c r="Y9" s="97">
        <f t="shared" si="7"/>
        <v>0.31527777777777777</v>
      </c>
      <c r="Z9" s="100">
        <f t="shared" si="8"/>
        <v>1</v>
      </c>
      <c r="AA9" s="106">
        <f t="shared" si="9"/>
        <v>99.193548387096769</v>
      </c>
    </row>
    <row r="10" spans="1:27" ht="23.65" customHeight="1" thickBot="1" x14ac:dyDescent="0.3">
      <c r="A10" s="25" t="s">
        <v>102</v>
      </c>
      <c r="B10" s="3" t="s">
        <v>68</v>
      </c>
      <c r="C10" s="3" t="s">
        <v>73</v>
      </c>
      <c r="D10" s="2">
        <v>138</v>
      </c>
      <c r="E10" s="2">
        <v>0</v>
      </c>
      <c r="F10" s="2">
        <v>0</v>
      </c>
      <c r="G10" s="2">
        <v>0</v>
      </c>
      <c r="H10" s="2">
        <v>3</v>
      </c>
      <c r="I10" s="11">
        <f t="shared" si="1"/>
        <v>141</v>
      </c>
      <c r="J10" s="11">
        <v>108</v>
      </c>
      <c r="K10" s="116">
        <v>0.36388888888888887</v>
      </c>
      <c r="L10" s="116">
        <v>0.68194444444444446</v>
      </c>
      <c r="M10" s="116">
        <v>0.37361111111111112</v>
      </c>
      <c r="N10" s="116">
        <v>0.66666666666666663</v>
      </c>
      <c r="O10" s="22" t="s">
        <v>125</v>
      </c>
      <c r="P10" s="25" t="str">
        <f t="shared" si="2"/>
        <v>Fortiez Aurore</v>
      </c>
      <c r="Q10" s="20">
        <f t="shared" si="10"/>
        <v>0</v>
      </c>
      <c r="R10" s="21">
        <f t="shared" si="3"/>
        <v>0</v>
      </c>
      <c r="S10" s="21">
        <f t="shared" si="4"/>
        <v>0</v>
      </c>
      <c r="T10" s="21">
        <f t="shared" si="5"/>
        <v>2.1276595744680851E-2</v>
      </c>
      <c r="U10" s="3">
        <v>2</v>
      </c>
      <c r="V10" s="33">
        <f t="shared" si="6"/>
        <v>1.4184397163120567E-2</v>
      </c>
      <c r="W10" s="114">
        <v>0.34375</v>
      </c>
      <c r="X10" s="117">
        <v>0.68402777777777779</v>
      </c>
      <c r="Y10" s="97">
        <f t="shared" si="7"/>
        <v>0.34027777777777779</v>
      </c>
      <c r="Z10" s="100">
        <f t="shared" si="8"/>
        <v>3</v>
      </c>
      <c r="AA10" s="106">
        <f t="shared" si="9"/>
        <v>97.872340425531917</v>
      </c>
    </row>
    <row r="11" spans="1:27" ht="23.65" customHeight="1" thickBot="1" x14ac:dyDescent="0.3">
      <c r="A11" s="25" t="s">
        <v>116</v>
      </c>
      <c r="B11" s="3" t="s">
        <v>60</v>
      </c>
      <c r="C11" s="3" t="s">
        <v>89</v>
      </c>
      <c r="D11" s="2">
        <v>124</v>
      </c>
      <c r="E11" s="2">
        <v>0</v>
      </c>
      <c r="F11" s="2">
        <v>0</v>
      </c>
      <c r="G11" s="2">
        <v>0</v>
      </c>
      <c r="H11" s="2">
        <v>1</v>
      </c>
      <c r="I11" s="11">
        <f t="shared" si="1"/>
        <v>125</v>
      </c>
      <c r="J11" s="11">
        <v>81</v>
      </c>
      <c r="K11" s="116">
        <v>0.36458333333333331</v>
      </c>
      <c r="L11" s="116">
        <v>0.64583333333333337</v>
      </c>
      <c r="M11" s="116">
        <v>0.375</v>
      </c>
      <c r="N11" s="116">
        <v>0.63888888888888895</v>
      </c>
      <c r="O11" s="22" t="s">
        <v>120</v>
      </c>
      <c r="P11" s="25" t="str">
        <f t="shared" si="2"/>
        <v>Cagnon Anthony</v>
      </c>
      <c r="Q11" s="20">
        <f t="shared" si="10"/>
        <v>0</v>
      </c>
      <c r="R11" s="21">
        <f t="shared" si="3"/>
        <v>0</v>
      </c>
      <c r="S11" s="21">
        <f t="shared" si="4"/>
        <v>0</v>
      </c>
      <c r="T11" s="21">
        <f t="shared" si="5"/>
        <v>8.0000000000000002E-3</v>
      </c>
      <c r="U11" s="3">
        <v>1</v>
      </c>
      <c r="V11" s="33">
        <f t="shared" si="6"/>
        <v>8.0000000000000002E-3</v>
      </c>
      <c r="W11" s="114">
        <v>0.34375</v>
      </c>
      <c r="X11" s="117">
        <v>0.64652777777777781</v>
      </c>
      <c r="Y11" s="97">
        <f t="shared" si="7"/>
        <v>0.30277777777777781</v>
      </c>
      <c r="Z11" s="100">
        <f t="shared" si="8"/>
        <v>1</v>
      </c>
      <c r="AA11" s="106">
        <f t="shared" si="9"/>
        <v>99.2</v>
      </c>
    </row>
    <row r="12" spans="1:27" ht="23.65" customHeight="1" thickBot="1" x14ac:dyDescent="0.3">
      <c r="A12" s="25"/>
      <c r="B12" s="3"/>
      <c r="C12" s="3"/>
      <c r="D12" s="2"/>
      <c r="E12" s="2"/>
      <c r="F12" s="2"/>
      <c r="G12" s="2"/>
      <c r="H12" s="2"/>
      <c r="I12" s="11">
        <f t="shared" si="1"/>
        <v>0</v>
      </c>
      <c r="J12" s="11"/>
      <c r="K12" s="3"/>
      <c r="L12" s="3"/>
      <c r="M12" s="3"/>
      <c r="N12" s="3"/>
      <c r="O12" s="22"/>
      <c r="P12" s="25">
        <f t="shared" si="2"/>
        <v>0</v>
      </c>
      <c r="Q12" s="20" t="e">
        <f t="shared" si="10"/>
        <v>#DIV/0!</v>
      </c>
      <c r="R12" s="21" t="e">
        <f t="shared" si="3"/>
        <v>#DIV/0!</v>
      </c>
      <c r="S12" s="21" t="e">
        <f t="shared" si="4"/>
        <v>#DIV/0!</v>
      </c>
      <c r="T12" s="21" t="e">
        <f t="shared" si="5"/>
        <v>#DIV/0!</v>
      </c>
      <c r="U12" s="3"/>
      <c r="V12" s="33" t="e">
        <f t="shared" si="6"/>
        <v>#DIV/0!</v>
      </c>
      <c r="W12" s="54"/>
      <c r="X12" s="96"/>
      <c r="Y12" s="97">
        <f t="shared" si="7"/>
        <v>0</v>
      </c>
      <c r="Z12" s="100">
        <f t="shared" si="8"/>
        <v>0</v>
      </c>
      <c r="AA12" s="106" t="e">
        <f t="shared" si="9"/>
        <v>#DIV/0!</v>
      </c>
    </row>
    <row r="13" spans="1:27" ht="23.65" customHeight="1" thickBot="1" x14ac:dyDescent="0.3">
      <c r="A13" s="25"/>
      <c r="B13" s="3"/>
      <c r="C13" s="3"/>
      <c r="D13" s="2"/>
      <c r="E13" s="2"/>
      <c r="F13" s="2"/>
      <c r="G13" s="2"/>
      <c r="H13" s="2"/>
      <c r="I13" s="11">
        <f t="shared" si="1"/>
        <v>0</v>
      </c>
      <c r="J13" s="11"/>
      <c r="K13" s="3"/>
      <c r="L13" s="3"/>
      <c r="M13" s="3"/>
      <c r="N13" s="3"/>
      <c r="O13" s="22"/>
      <c r="P13" s="25">
        <f t="shared" si="2"/>
        <v>0</v>
      </c>
      <c r="Q13" s="20" t="e">
        <f t="shared" si="10"/>
        <v>#DIV/0!</v>
      </c>
      <c r="R13" s="21" t="e">
        <f t="shared" si="3"/>
        <v>#DIV/0!</v>
      </c>
      <c r="S13" s="21" t="e">
        <f t="shared" si="4"/>
        <v>#DIV/0!</v>
      </c>
      <c r="T13" s="21" t="e">
        <f t="shared" si="5"/>
        <v>#DIV/0!</v>
      </c>
      <c r="U13" s="3"/>
      <c r="V13" s="33" t="e">
        <f t="shared" si="6"/>
        <v>#DIV/0!</v>
      </c>
      <c r="W13" s="54"/>
      <c r="X13" s="96"/>
      <c r="Y13" s="97">
        <f t="shared" si="7"/>
        <v>0</v>
      </c>
      <c r="Z13" s="100">
        <f t="shared" si="8"/>
        <v>0</v>
      </c>
      <c r="AA13" s="106" t="e">
        <f t="shared" si="9"/>
        <v>#DIV/0!</v>
      </c>
    </row>
    <row r="14" spans="1:27" ht="23.65" customHeight="1" thickBot="1" x14ac:dyDescent="0.3">
      <c r="A14" s="25"/>
      <c r="B14" s="3"/>
      <c r="C14" s="3"/>
      <c r="D14" s="2"/>
      <c r="E14" s="2"/>
      <c r="F14" s="2"/>
      <c r="G14" s="2"/>
      <c r="H14" s="2"/>
      <c r="I14" s="11">
        <f t="shared" ref="I14:I18" si="11">SUM(D14:H14)</f>
        <v>0</v>
      </c>
      <c r="J14" s="11"/>
      <c r="K14" s="3"/>
      <c r="L14" s="3"/>
      <c r="M14" s="3"/>
      <c r="N14" s="3"/>
      <c r="O14" s="22"/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/>
      <c r="V14" s="33" t="e">
        <f t="shared" ref="V14:V18" si="17">SUM(U14)/I14</f>
        <v>#DIV/0!</v>
      </c>
      <c r="W14" s="54"/>
      <c r="X14" s="96"/>
      <c r="Y14" s="97">
        <f t="shared" ref="Y14:Y18" si="18">X14-W14</f>
        <v>0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3"/>
      <c r="D15" s="2"/>
      <c r="E15" s="2"/>
      <c r="F15" s="2"/>
      <c r="G15" s="2"/>
      <c r="H15" s="2"/>
      <c r="I15" s="11">
        <f t="shared" si="11"/>
        <v>0</v>
      </c>
      <c r="J15" s="11"/>
      <c r="K15" s="3"/>
      <c r="L15" s="3"/>
      <c r="M15" s="3"/>
      <c r="N15" s="3"/>
      <c r="O15" s="22"/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/>
      <c r="V15" s="33" t="e">
        <f t="shared" si="17"/>
        <v>#DIV/0!</v>
      </c>
      <c r="W15" s="54"/>
      <c r="X15" s="96"/>
      <c r="Y15" s="97">
        <f t="shared" si="18"/>
        <v>0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3"/>
      <c r="D16" s="2"/>
      <c r="E16" s="2"/>
      <c r="F16" s="2"/>
      <c r="G16" s="2"/>
      <c r="H16" s="2"/>
      <c r="I16" s="11">
        <f t="shared" si="11"/>
        <v>0</v>
      </c>
      <c r="J16" s="11"/>
      <c r="K16" s="3"/>
      <c r="L16" s="3"/>
      <c r="M16" s="3"/>
      <c r="N16" s="3"/>
      <c r="O16" s="22"/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/>
      <c r="V16" s="33" t="e">
        <f t="shared" si="17"/>
        <v>#DIV/0!</v>
      </c>
      <c r="W16" s="54"/>
      <c r="X16" s="96"/>
      <c r="Y16" s="97">
        <f t="shared" si="18"/>
        <v>0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3"/>
      <c r="D17" s="2"/>
      <c r="E17" s="2"/>
      <c r="F17" s="2"/>
      <c r="G17" s="2"/>
      <c r="H17" s="2"/>
      <c r="I17" s="11">
        <f t="shared" si="11"/>
        <v>0</v>
      </c>
      <c r="J17" s="11"/>
      <c r="K17" s="3"/>
      <c r="L17" s="3"/>
      <c r="M17" s="3"/>
      <c r="N17" s="3"/>
      <c r="O17" s="22"/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/>
      <c r="V17" s="33" t="e">
        <f t="shared" si="17"/>
        <v>#DIV/0!</v>
      </c>
      <c r="W17" s="54"/>
      <c r="X17" s="96"/>
      <c r="Y17" s="97">
        <f t="shared" si="18"/>
        <v>0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3"/>
      <c r="D18" s="2"/>
      <c r="E18" s="2"/>
      <c r="F18" s="2"/>
      <c r="G18" s="2"/>
      <c r="H18" s="2"/>
      <c r="I18" s="11">
        <f t="shared" si="11"/>
        <v>0</v>
      </c>
      <c r="J18" s="11"/>
      <c r="K18" s="3"/>
      <c r="L18" s="3"/>
      <c r="M18" s="3"/>
      <c r="N18" s="3"/>
      <c r="O18" s="22"/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/>
      <c r="V18" s="33" t="e">
        <f t="shared" si="17"/>
        <v>#DIV/0!</v>
      </c>
      <c r="W18" s="54"/>
      <c r="X18" s="96"/>
      <c r="Y18" s="97">
        <f t="shared" si="18"/>
        <v>0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7</v>
      </c>
      <c r="D25" s="39">
        <f>SUM(D4:D24)</f>
        <v>884</v>
      </c>
      <c r="E25" s="39">
        <f t="shared" ref="E25:H25" si="31">SUM(E4:E24)</f>
        <v>4</v>
      </c>
      <c r="F25" s="39">
        <f t="shared" si="31"/>
        <v>3</v>
      </c>
      <c r="G25" s="39">
        <f t="shared" si="31"/>
        <v>4</v>
      </c>
      <c r="H25" s="39">
        <f t="shared" si="31"/>
        <v>15</v>
      </c>
      <c r="I25" s="39">
        <f>SUM(I4:I24)</f>
        <v>910</v>
      </c>
      <c r="J25" s="40">
        <f>SUM(J5:J24)</f>
        <v>700</v>
      </c>
      <c r="K25" s="38"/>
      <c r="L25" s="38"/>
      <c r="M25" s="38"/>
      <c r="N25" s="38"/>
      <c r="O25" s="24"/>
      <c r="P25" s="34"/>
      <c r="Q25" s="103">
        <f>SUM((E25/I25)*100)</f>
        <v>0.43956043956043955</v>
      </c>
      <c r="R25" s="103">
        <f>SUM((F25/I25)*100)</f>
        <v>0.32967032967032966</v>
      </c>
      <c r="S25" s="103">
        <f>SUM((G25/I25))*100</f>
        <v>0.43956043956043955</v>
      </c>
      <c r="T25" s="103">
        <f>SUM((H25/I25))*100</f>
        <v>1.6483516483516485</v>
      </c>
      <c r="U25" s="23">
        <f>SUM(U5:U24)</f>
        <v>13</v>
      </c>
      <c r="V25" s="35">
        <f>SUM(U25)/I25</f>
        <v>1.4285714285714285E-2</v>
      </c>
      <c r="W25" s="92">
        <f>AVERAGEIF(W5:W24,"&gt;0")</f>
        <v>0.34375</v>
      </c>
      <c r="X25" s="92">
        <f t="shared" ref="X25:Y25" si="32">AVERAGEIF(X5:X24,"&gt;0")</f>
        <v>0.67321428571428577</v>
      </c>
      <c r="Y25" s="97">
        <f t="shared" si="32"/>
        <v>0.32946428571428565</v>
      </c>
      <c r="Z25" s="99">
        <f>SUM(Z5:Z24)</f>
        <v>19</v>
      </c>
      <c r="AA25" s="107">
        <f t="shared" si="9"/>
        <v>97.912087912087912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>
        <f>(100-Q25)</f>
        <v>99.560439560439562</v>
      </c>
      <c r="R26" s="78">
        <f>100-R25</f>
        <v>99.670329670329664</v>
      </c>
      <c r="S26" s="78">
        <f>100-S25</f>
        <v>99.560439560439562</v>
      </c>
      <c r="T26" s="78">
        <f>100-T25</f>
        <v>98.35164835164835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>
        <f>SUM(D25/I25)*100</f>
        <v>97.142857142857139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26</v>
      </c>
    </row>
    <row r="45" spans="1:3" x14ac:dyDescent="0.25">
      <c r="A45" t="s">
        <v>45</v>
      </c>
      <c r="C45" s="101">
        <f>MIN(X5:X24)</f>
        <v>0.64652777777777781</v>
      </c>
    </row>
    <row r="46" spans="1:3" x14ac:dyDescent="0.25">
      <c r="A46" t="s">
        <v>46</v>
      </c>
      <c r="C46" s="101">
        <f>MAX(X5:X24)</f>
        <v>0.68680555555555556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>
        <f>SUM(C39/C25)</f>
        <v>0</v>
      </c>
    </row>
    <row r="50" spans="1:3" x14ac:dyDescent="0.25">
      <c r="A50" t="s">
        <v>229</v>
      </c>
      <c r="B50" t="s">
        <v>230</v>
      </c>
      <c r="C50" s="78">
        <f>100-R25</f>
        <v>99.670329670329664</v>
      </c>
    </row>
    <row r="51" spans="1:3" x14ac:dyDescent="0.25">
      <c r="B51" t="s">
        <v>36</v>
      </c>
      <c r="C51" s="78">
        <f>100-S25</f>
        <v>99.560439560439562</v>
      </c>
    </row>
    <row r="52" spans="1:3" x14ac:dyDescent="0.25">
      <c r="B52" t="s">
        <v>10</v>
      </c>
      <c r="C52" s="78">
        <f>100-T25</f>
        <v>98.35164835164835</v>
      </c>
    </row>
    <row r="53" spans="1:3" x14ac:dyDescent="0.25">
      <c r="B53" t="s">
        <v>7</v>
      </c>
      <c r="C53" s="78">
        <f>100-Q25</f>
        <v>99.560439560439562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B3:D3"/>
    <mergeCell ref="E3:H3"/>
    <mergeCell ref="I3:O3"/>
    <mergeCell ref="P1:V1"/>
    <mergeCell ref="Q3:V3"/>
  </mergeCells>
  <conditionalFormatting sqref="Y5:Y25">
    <cfRule type="cellIs" priority="1" operator="equal">
      <formula>0</formula>
    </cfRule>
    <cfRule type="cellIs" dxfId="92" priority="2" operator="between">
      <formula>0.000694444444444444</formula>
      <formula>0.166666666666667</formula>
    </cfRule>
    <cfRule type="cellIs" dxfId="91" priority="3" operator="between">
      <formula>0.166666666666667</formula>
      <formula>0.385416666666667</formula>
    </cfRule>
    <cfRule type="cellIs" dxfId="90" priority="4" operator="greaterThanOrEqual">
      <formula>0.385416666666667</formula>
    </cfRule>
  </conditionalFormatting>
  <pageMargins left="0.25" right="0.25" top="0.75" bottom="0.75" header="0.3" footer="0.3"/>
  <pageSetup paperSize="9" orientation="landscape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FF00"/>
  </sheetPr>
  <dimension ref="A1:M43"/>
  <sheetViews>
    <sheetView topLeftCell="A21" workbookViewId="0">
      <selection activeCell="F33" sqref="F33"/>
    </sheetView>
  </sheetViews>
  <sheetFormatPr baseColWidth="10" defaultColWidth="11.42578125" defaultRowHeight="15" x14ac:dyDescent="0.25"/>
  <cols>
    <col min="1" max="1" width="29.28515625" customWidth="1"/>
    <col min="2" max="2" width="13.85546875" customWidth="1"/>
    <col min="4" max="4" width="22.7109375" customWidth="1"/>
    <col min="6" max="6" width="29" customWidth="1"/>
    <col min="7" max="7" width="13.85546875" customWidth="1"/>
    <col min="8" max="8" width="11.42578125" customWidth="1"/>
    <col min="9" max="9" width="22.7109375" customWidth="1"/>
    <col min="11" max="11" width="17.28515625" customWidth="1"/>
    <col min="12" max="12" width="13.85546875" customWidth="1"/>
  </cols>
  <sheetData>
    <row r="1" spans="1:12" ht="15" customHeight="1" x14ac:dyDescent="0.25">
      <c r="A1" s="207" t="s">
        <v>0</v>
      </c>
      <c r="B1" s="207"/>
      <c r="C1" s="27"/>
      <c r="D1" s="27"/>
      <c r="E1" s="27"/>
      <c r="F1" s="43"/>
      <c r="G1" s="43"/>
      <c r="H1" s="43"/>
      <c r="I1" s="43"/>
    </row>
    <row r="2" spans="1:12" ht="15.75" thickBot="1" x14ac:dyDescent="0.3">
      <c r="A2" s="43"/>
      <c r="B2" s="44"/>
      <c r="C2" s="44"/>
      <c r="D2" s="44"/>
      <c r="E2" s="44"/>
      <c r="F2" s="43"/>
      <c r="G2" s="43"/>
      <c r="H2" s="43"/>
      <c r="I2" s="43"/>
    </row>
    <row r="3" spans="1:12" x14ac:dyDescent="0.25">
      <c r="A3" s="208" t="str">
        <f>'010118'!A2</f>
        <v>week 1</v>
      </c>
      <c r="B3" s="178" t="s">
        <v>126</v>
      </c>
      <c r="C3" s="179"/>
      <c r="D3" s="179"/>
      <c r="E3" s="179"/>
      <c r="F3" s="179"/>
      <c r="G3" s="179"/>
      <c r="H3" s="179"/>
      <c r="I3" s="179"/>
      <c r="J3" s="180"/>
      <c r="K3" s="170" t="s">
        <v>127</v>
      </c>
      <c r="L3" s="172"/>
    </row>
    <row r="4" spans="1:12" ht="15.75" thickBot="1" x14ac:dyDescent="0.3">
      <c r="A4" s="209"/>
      <c r="B4" s="181"/>
      <c r="C4" s="182"/>
      <c r="D4" s="182"/>
      <c r="E4" s="182"/>
      <c r="F4" s="182"/>
      <c r="G4" s="182"/>
      <c r="H4" s="182"/>
      <c r="I4" s="182"/>
      <c r="J4" s="183"/>
      <c r="K4" s="211"/>
      <c r="L4" s="212"/>
    </row>
    <row r="5" spans="1:12" x14ac:dyDescent="0.25">
      <c r="A5" s="209"/>
      <c r="B5" s="213" t="s">
        <v>128</v>
      </c>
      <c r="C5" s="214"/>
      <c r="D5" s="214"/>
      <c r="E5" s="215"/>
      <c r="F5" s="178" t="s">
        <v>129</v>
      </c>
      <c r="G5" s="179"/>
      <c r="H5" s="179"/>
      <c r="I5" s="179"/>
      <c r="J5" s="180"/>
      <c r="K5" s="213" t="s">
        <v>130</v>
      </c>
      <c r="L5" s="215"/>
    </row>
    <row r="6" spans="1:12" ht="15.75" thickBot="1" x14ac:dyDescent="0.3">
      <c r="A6" s="210"/>
      <c r="B6" s="181"/>
      <c r="C6" s="182"/>
      <c r="D6" s="182"/>
      <c r="E6" s="183"/>
      <c r="F6" s="181"/>
      <c r="G6" s="182"/>
      <c r="H6" s="182"/>
      <c r="I6" s="182"/>
      <c r="J6" s="183"/>
      <c r="K6" s="181"/>
      <c r="L6" s="183"/>
    </row>
    <row r="7" spans="1:12" s="1" customFormat="1" ht="15" customHeight="1" thickBot="1" x14ac:dyDescent="0.3">
      <c r="A7" s="87"/>
      <c r="B7" s="45" t="s">
        <v>131</v>
      </c>
      <c r="C7" s="45" t="s">
        <v>132</v>
      </c>
      <c r="D7" s="45" t="s">
        <v>133</v>
      </c>
      <c r="E7" s="46" t="s">
        <v>134</v>
      </c>
      <c r="F7" s="88"/>
      <c r="G7" s="45" t="s">
        <v>131</v>
      </c>
      <c r="H7" s="45" t="s">
        <v>132</v>
      </c>
      <c r="I7" s="45" t="s">
        <v>135</v>
      </c>
      <c r="J7" s="48" t="s">
        <v>134</v>
      </c>
      <c r="K7" s="5" t="s">
        <v>136</v>
      </c>
      <c r="L7" s="8" t="s">
        <v>137</v>
      </c>
    </row>
    <row r="8" spans="1:12" x14ac:dyDescent="0.25">
      <c r="A8" s="49" t="s">
        <v>138</v>
      </c>
      <c r="B8" s="50">
        <f>SUM('010118'!I25+'020118'!I25+'030118'!I25+'040118'!I25+'050118'!I25+'060118'!I25)</f>
        <v>5240</v>
      </c>
      <c r="C8" s="220"/>
      <c r="D8" s="184"/>
      <c r="E8" s="184"/>
      <c r="F8" s="51" t="s">
        <v>138</v>
      </c>
      <c r="G8" s="50"/>
      <c r="H8" s="184"/>
      <c r="I8" s="184"/>
      <c r="J8" s="186"/>
      <c r="K8" s="49">
        <f>SUM(B8+G8+G31)</f>
        <v>5240</v>
      </c>
      <c r="L8" s="216"/>
    </row>
    <row r="9" spans="1:12" x14ac:dyDescent="0.25">
      <c r="A9" s="52" t="s">
        <v>139</v>
      </c>
      <c r="B9" s="53">
        <f>SUM('010118'!C25+'020118'!C25+'030118'!C25+'040118'!C25+'050118'!C25+'060118'!C25)</f>
        <v>40</v>
      </c>
      <c r="C9" s="221"/>
      <c r="D9" s="185"/>
      <c r="E9" s="185"/>
      <c r="F9" s="54" t="s">
        <v>140</v>
      </c>
      <c r="G9" s="53"/>
      <c r="H9" s="185"/>
      <c r="I9" s="185"/>
      <c r="J9" s="187"/>
      <c r="K9" s="52">
        <f>SUM(B9+G9+G32)</f>
        <v>40</v>
      </c>
      <c r="L9" s="217"/>
    </row>
    <row r="10" spans="1:12" x14ac:dyDescent="0.25">
      <c r="A10" s="52" t="s">
        <v>49</v>
      </c>
      <c r="B10" s="60">
        <f>SUM(B8/B9)</f>
        <v>131</v>
      </c>
      <c r="C10" s="222"/>
      <c r="D10" s="185"/>
      <c r="E10" s="185"/>
      <c r="F10" s="54" t="s">
        <v>141</v>
      </c>
      <c r="G10" s="53" t="e">
        <f>SUM(G8/G9)</f>
        <v>#DIV/0!</v>
      </c>
      <c r="H10" s="185"/>
      <c r="I10" s="185"/>
      <c r="J10" s="187"/>
      <c r="K10" s="61">
        <f>SUM(K8/K9)</f>
        <v>131</v>
      </c>
      <c r="L10" s="218"/>
    </row>
    <row r="11" spans="1:12" x14ac:dyDescent="0.25">
      <c r="A11" s="52" t="s">
        <v>7</v>
      </c>
      <c r="B11" s="53">
        <f>SUM('010118'!E25+'020118'!E25+'030118'!E25+'040118'!E25+'050118'!E25+'060118'!E25)</f>
        <v>15</v>
      </c>
      <c r="C11" s="57">
        <f>SUM(B11/B8)</f>
        <v>2.8625954198473282E-3</v>
      </c>
      <c r="D11" s="221"/>
      <c r="E11" s="185"/>
      <c r="F11" s="54" t="s">
        <v>7</v>
      </c>
      <c r="G11" s="53"/>
      <c r="H11" s="21" t="e">
        <f>SUM(G11/G8)</f>
        <v>#DIV/0!</v>
      </c>
      <c r="I11" s="185"/>
      <c r="J11" s="187"/>
      <c r="K11" s="52">
        <f t="shared" ref="K11:K17" si="0">SUM(B11+G11+G34)</f>
        <v>15</v>
      </c>
      <c r="L11" s="58">
        <f>SUM(K11/K8)</f>
        <v>2.8625954198473282E-3</v>
      </c>
    </row>
    <row r="12" spans="1:12" x14ac:dyDescent="0.25">
      <c r="A12" s="52" t="s">
        <v>25</v>
      </c>
      <c r="B12" s="53">
        <f>SUM('010118'!F25+'020118'!F25+'030118'!F25+'040118'!F25+'050118'!F25+'060118'!F25)</f>
        <v>8</v>
      </c>
      <c r="C12" s="57">
        <f>SUM(B12/B8)</f>
        <v>1.5267175572519084E-3</v>
      </c>
      <c r="D12" s="221"/>
      <c r="E12" s="185"/>
      <c r="F12" s="54" t="s">
        <v>25</v>
      </c>
      <c r="G12" s="53"/>
      <c r="H12" s="21" t="e">
        <f>SUM(G12/G8)</f>
        <v>#DIV/0!</v>
      </c>
      <c r="I12" s="185"/>
      <c r="J12" s="187"/>
      <c r="K12" s="52">
        <f t="shared" si="0"/>
        <v>8</v>
      </c>
      <c r="L12" s="58">
        <f>SUM(K12/K8)</f>
        <v>1.5267175572519084E-3</v>
      </c>
    </row>
    <row r="13" spans="1:12" x14ac:dyDescent="0.25">
      <c r="A13" s="52" t="s">
        <v>9</v>
      </c>
      <c r="B13" s="53">
        <f>SUM('010118'!G25+'020118'!G25+'030118'!G25+'040118'!G25+'050118'!G25+'060118'!G25)</f>
        <v>13</v>
      </c>
      <c r="C13" s="57">
        <f>SUM(B13/B8)</f>
        <v>2.4809160305343512E-3</v>
      </c>
      <c r="D13" s="221"/>
      <c r="E13" s="185"/>
      <c r="F13" s="54" t="s">
        <v>9</v>
      </c>
      <c r="G13" s="53"/>
      <c r="H13" s="21" t="e">
        <f>SUM(G13/G8)</f>
        <v>#DIV/0!</v>
      </c>
      <c r="I13" s="185"/>
      <c r="J13" s="187"/>
      <c r="K13" s="52">
        <f t="shared" si="0"/>
        <v>13</v>
      </c>
      <c r="L13" s="58">
        <f>SUM(K13/K8)</f>
        <v>2.4809160305343512E-3</v>
      </c>
    </row>
    <row r="14" spans="1:12" x14ac:dyDescent="0.25">
      <c r="A14" s="52" t="s">
        <v>142</v>
      </c>
      <c r="B14" s="53">
        <f>SUM('010118'!H25+'020118'!H25+'030118'!H25+'040118'!H25+'050118'!H25+'060118'!H25)</f>
        <v>34</v>
      </c>
      <c r="C14" s="57">
        <f>SUM(B14/B8)</f>
        <v>6.4885496183206106E-3</v>
      </c>
      <c r="D14" s="221"/>
      <c r="E14" s="185"/>
      <c r="F14" s="54" t="s">
        <v>142</v>
      </c>
      <c r="G14" s="53"/>
      <c r="H14" s="21" t="e">
        <f>SUM(G14/G8)</f>
        <v>#DIV/0!</v>
      </c>
      <c r="I14" s="185"/>
      <c r="J14" s="187"/>
      <c r="K14" s="52">
        <f t="shared" si="0"/>
        <v>34</v>
      </c>
      <c r="L14" s="58">
        <f>SUM(K14/K8)</f>
        <v>6.4885496183206106E-3</v>
      </c>
    </row>
    <row r="15" spans="1:12" ht="15.75" thickBot="1" x14ac:dyDescent="0.3">
      <c r="A15" s="59" t="s">
        <v>143</v>
      </c>
      <c r="B15" s="60">
        <f>SUM('010118'!U25+'020118'!U25+'030118'!U25+'040118'!U25+'050118'!U25+'060118'!U25)</f>
        <v>60</v>
      </c>
      <c r="C15" s="57">
        <f>SUM(B15/B8)</f>
        <v>1.1450381679389313E-2</v>
      </c>
      <c r="D15" s="221"/>
      <c r="E15" s="185"/>
      <c r="F15" s="54" t="s">
        <v>143</v>
      </c>
      <c r="G15" s="53"/>
      <c r="H15" s="21" t="e">
        <f>SUM(G15/G8)</f>
        <v>#DIV/0!</v>
      </c>
      <c r="I15" s="185"/>
      <c r="J15" s="187"/>
      <c r="K15" s="61">
        <f t="shared" si="0"/>
        <v>60</v>
      </c>
      <c r="L15" s="58">
        <f>SUM(K15/K8)</f>
        <v>1.1450381679389313E-2</v>
      </c>
    </row>
    <row r="16" spans="1:12" ht="15.75" thickBot="1" x14ac:dyDescent="0.3">
      <c r="A16" s="62" t="s">
        <v>144</v>
      </c>
      <c r="B16" s="63">
        <f>SUM(B11,B12,B13+(B14-B15))</f>
        <v>10</v>
      </c>
      <c r="C16" s="64"/>
      <c r="D16" s="65">
        <f>SUM(B16/B8)</f>
        <v>1.9083969465648854E-3</v>
      </c>
      <c r="E16" s="223"/>
      <c r="F16" s="66" t="s">
        <v>144</v>
      </c>
      <c r="G16" s="67">
        <f>SUM(G11+G12+G13+(G14-G15))</f>
        <v>0</v>
      </c>
      <c r="H16" s="68"/>
      <c r="I16" s="69" t="e">
        <f>SUM(G16/G8)</f>
        <v>#DIV/0!</v>
      </c>
      <c r="J16" s="188"/>
      <c r="K16" s="61">
        <f t="shared" si="0"/>
        <v>10</v>
      </c>
      <c r="L16" s="58">
        <f>SUM(K16/K8)</f>
        <v>1.9083969465648854E-3</v>
      </c>
    </row>
    <row r="17" spans="1:13" ht="15.75" thickBot="1" x14ac:dyDescent="0.3">
      <c r="A17" s="70" t="s">
        <v>145</v>
      </c>
      <c r="B17" s="71">
        <f>SUM(B11,B12,B13,B14,)</f>
        <v>70</v>
      </c>
      <c r="C17" s="219"/>
      <c r="D17" s="190"/>
      <c r="E17" s="72">
        <f>SUM(B17/B8)</f>
        <v>1.3358778625954198E-2</v>
      </c>
      <c r="F17" s="73" t="s">
        <v>145</v>
      </c>
      <c r="G17" s="74">
        <f>SUM(G11+G12+G13+G14)</f>
        <v>0</v>
      </c>
      <c r="H17" s="189"/>
      <c r="I17" s="190"/>
      <c r="J17" s="75" t="e">
        <f>SUM(G17/G8)</f>
        <v>#DIV/0!</v>
      </c>
      <c r="K17" s="76">
        <f t="shared" si="0"/>
        <v>70</v>
      </c>
      <c r="L17" s="77">
        <f>SUM(K17/K8)</f>
        <v>1.3358778625954198E-2</v>
      </c>
    </row>
    <row r="18" spans="1:13" ht="15.75" thickBot="1" x14ac:dyDescent="0.3">
      <c r="E18" s="78"/>
    </row>
    <row r="19" spans="1:13" ht="15" customHeight="1" x14ac:dyDescent="0.25">
      <c r="A19" s="26"/>
      <c r="B19" s="178" t="s">
        <v>146</v>
      </c>
      <c r="C19" s="179"/>
      <c r="D19" s="179"/>
      <c r="E19" s="180"/>
      <c r="F19" s="80"/>
      <c r="G19" s="170" t="s">
        <v>146</v>
      </c>
      <c r="H19" s="171"/>
      <c r="I19" s="171"/>
      <c r="J19" s="172"/>
      <c r="K19" s="198" t="s">
        <v>147</v>
      </c>
      <c r="L19" s="199"/>
      <c r="M19" s="26"/>
    </row>
    <row r="20" spans="1:13" ht="15" customHeight="1" thickBot="1" x14ac:dyDescent="0.3">
      <c r="B20" s="181"/>
      <c r="C20" s="182"/>
      <c r="D20" s="182"/>
      <c r="E20" s="183"/>
      <c r="F20" s="81"/>
      <c r="G20" s="173"/>
      <c r="H20" s="174"/>
      <c r="I20" s="174"/>
      <c r="J20" s="175"/>
      <c r="K20" s="200"/>
      <c r="L20" s="201"/>
    </row>
    <row r="21" spans="1:13" ht="15" customHeight="1" x14ac:dyDescent="0.25">
      <c r="B21" s="204" t="s">
        <v>148</v>
      </c>
      <c r="C21" s="202"/>
      <c r="D21" s="202">
        <v>16</v>
      </c>
      <c r="E21" s="203"/>
      <c r="F21" s="82"/>
      <c r="G21" s="176" t="s">
        <v>148</v>
      </c>
      <c r="H21" s="177"/>
      <c r="I21" s="177">
        <v>0</v>
      </c>
      <c r="J21" s="154"/>
      <c r="K21" s="204">
        <f>SUM(D21+I21+I44)</f>
        <v>16</v>
      </c>
      <c r="L21" s="203"/>
    </row>
    <row r="22" spans="1:13" x14ac:dyDescent="0.25">
      <c r="B22" s="165" t="s">
        <v>149</v>
      </c>
      <c r="C22" s="166"/>
      <c r="D22" s="194">
        <f>SUM(B8-B17)</f>
        <v>5170</v>
      </c>
      <c r="E22" s="195"/>
      <c r="F22" s="83"/>
      <c r="G22" s="165" t="s">
        <v>149</v>
      </c>
      <c r="H22" s="166"/>
      <c r="I22" s="166">
        <f>SUM(G8-G17)</f>
        <v>0</v>
      </c>
      <c r="J22" s="169"/>
      <c r="K22" s="196">
        <f>SUM(K8-K17)</f>
        <v>5170</v>
      </c>
      <c r="L22" s="195"/>
    </row>
    <row r="23" spans="1:13" ht="15" customHeight="1" x14ac:dyDescent="0.25">
      <c r="B23" s="165" t="s">
        <v>150</v>
      </c>
      <c r="C23" s="166"/>
      <c r="D23" s="167">
        <f>SUM((D21/D22)*1000)</f>
        <v>3.094777562862669</v>
      </c>
      <c r="E23" s="168"/>
      <c r="F23" s="83"/>
      <c r="G23" s="165" t="s">
        <v>150</v>
      </c>
      <c r="H23" s="166"/>
      <c r="I23" s="167" t="e">
        <f>SUM((I21/I22)*1000)</f>
        <v>#DIV/0!</v>
      </c>
      <c r="J23" s="168"/>
      <c r="K23" s="197">
        <f>SUM((K21/K22)*1000)</f>
        <v>3.094777562862669</v>
      </c>
      <c r="L23" s="168"/>
    </row>
    <row r="24" spans="1:13" ht="15" customHeight="1" x14ac:dyDescent="0.25">
      <c r="B24" s="165" t="s">
        <v>151</v>
      </c>
      <c r="C24" s="166"/>
      <c r="D24" s="166">
        <v>1</v>
      </c>
      <c r="E24" s="169"/>
      <c r="F24" s="83"/>
      <c r="G24" s="165" t="s">
        <v>151</v>
      </c>
      <c r="H24" s="166"/>
      <c r="I24" s="166">
        <v>0</v>
      </c>
      <c r="J24" s="169"/>
      <c r="K24" s="165">
        <f>SUM(D24+I24+I47)</f>
        <v>1</v>
      </c>
      <c r="L24" s="169"/>
    </row>
    <row r="25" spans="1:13" s="79" customFormat="1" ht="15" customHeight="1" x14ac:dyDescent="0.25">
      <c r="B25" s="165" t="s">
        <v>152</v>
      </c>
      <c r="C25" s="166"/>
      <c r="D25" s="166">
        <f>SUM(D21-D24)</f>
        <v>15</v>
      </c>
      <c r="E25" s="169"/>
      <c r="F25" s="84"/>
      <c r="G25" s="165" t="s">
        <v>152</v>
      </c>
      <c r="H25" s="166"/>
      <c r="I25" s="166">
        <f>SUM(I21-I24)</f>
        <v>0</v>
      </c>
      <c r="J25" s="169"/>
      <c r="K25" s="165">
        <f>SUM(D25+I25+I48)</f>
        <v>15</v>
      </c>
      <c r="L25" s="169"/>
    </row>
    <row r="26" spans="1:13" ht="15.75" thickBot="1" x14ac:dyDescent="0.3">
      <c r="B26" s="85" t="s">
        <v>153</v>
      </c>
      <c r="C26" s="120"/>
      <c r="D26" s="191">
        <f>SUM((D25/D22)*1000)</f>
        <v>2.9013539651837523</v>
      </c>
      <c r="E26" s="192"/>
      <c r="F26" s="86"/>
      <c r="G26" s="162" t="s">
        <v>153</v>
      </c>
      <c r="H26" s="163"/>
      <c r="I26" s="163" t="e">
        <f>SUM((I25/I22)*1000)</f>
        <v>#DIV/0!</v>
      </c>
      <c r="J26" s="164"/>
      <c r="K26" s="193">
        <f>SUM((K25/K22)*1000)</f>
        <v>2.9013539651837523</v>
      </c>
      <c r="L26" s="192"/>
    </row>
    <row r="27" spans="1:13" ht="15.75" thickBot="1" x14ac:dyDescent="0.3"/>
    <row r="28" spans="1:13" ht="15.75" thickBot="1" x14ac:dyDescent="0.3">
      <c r="B28" s="89" t="s">
        <v>154</v>
      </c>
      <c r="C28" s="89" t="s">
        <v>155</v>
      </c>
      <c r="D28" s="89" t="s">
        <v>156</v>
      </c>
    </row>
    <row r="29" spans="1:13" ht="15.75" thickBot="1" x14ac:dyDescent="0.3">
      <c r="B29" s="90">
        <f>SUM('010118'!J25+'020118'!J25+'030118'!J25+'040118'!J25+'050118'!J25+'060118'!J25)</f>
        <v>4612</v>
      </c>
      <c r="C29" s="91"/>
      <c r="D29" s="90">
        <f>SUM(B29+C29)</f>
        <v>4612</v>
      </c>
    </row>
    <row r="30" spans="1:13" x14ac:dyDescent="0.25">
      <c r="B30" s="108"/>
    </row>
    <row r="31" spans="1:13" ht="15.75" thickBot="1" x14ac:dyDescent="0.3">
      <c r="B31" s="109"/>
    </row>
    <row r="32" spans="1:13" ht="15.75" thickBot="1" x14ac:dyDescent="0.3">
      <c r="B32" s="205" t="s">
        <v>157</v>
      </c>
      <c r="C32" s="206"/>
    </row>
    <row r="33" spans="1:4" x14ac:dyDescent="0.25">
      <c r="B33" s="11" t="s">
        <v>33</v>
      </c>
      <c r="C33" s="11">
        <f>SUM('010118'!Z25+'020118'!Z25+'030118'!Z25+'040118'!Z25+'050118'!Z25+'060118'!Z25)</f>
        <v>49</v>
      </c>
    </row>
    <row r="34" spans="1:4" x14ac:dyDescent="0.25">
      <c r="B34" s="111"/>
      <c r="C34" s="111"/>
    </row>
    <row r="35" spans="1:4" ht="15.75" thickBot="1" x14ac:dyDescent="0.3">
      <c r="B35" s="161"/>
      <c r="C35" s="161"/>
    </row>
    <row r="36" spans="1:4" ht="15.75" thickBot="1" x14ac:dyDescent="0.3">
      <c r="A36" s="49" t="s">
        <v>171</v>
      </c>
      <c r="B36" s="50" t="s">
        <v>168</v>
      </c>
      <c r="C36" s="136" t="s">
        <v>169</v>
      </c>
      <c r="D36" s="90" t="s">
        <v>167</v>
      </c>
    </row>
    <row r="37" spans="1:4" ht="15.75" thickBot="1" x14ac:dyDescent="0.3">
      <c r="A37" s="124">
        <v>43101</v>
      </c>
      <c r="B37" s="3" t="e">
        <f>'010118'!W25</f>
        <v>#DIV/0!</v>
      </c>
      <c r="C37" s="3" t="e">
        <f>'010118'!X25</f>
        <v>#DIV/0!</v>
      </c>
      <c r="D37" s="253" t="e">
        <f>C37-B37</f>
        <v>#DIV/0!</v>
      </c>
    </row>
    <row r="38" spans="1:4" ht="15.75" thickBot="1" x14ac:dyDescent="0.3">
      <c r="A38" s="124">
        <v>43102</v>
      </c>
      <c r="B38" s="125">
        <f>'020118'!W25</f>
        <v>0.34375</v>
      </c>
      <c r="C38" s="125">
        <f>'020118'!X25</f>
        <v>0.69027777777777788</v>
      </c>
      <c r="D38" s="253">
        <f>C38-B38</f>
        <v>0.34652777777777788</v>
      </c>
    </row>
    <row r="39" spans="1:4" ht="15.75" thickBot="1" x14ac:dyDescent="0.3">
      <c r="A39" s="124">
        <v>43103</v>
      </c>
      <c r="B39" s="125">
        <f>'030118'!W25</f>
        <v>0.34375</v>
      </c>
      <c r="C39" s="125">
        <f>'030118'!X25</f>
        <v>0.68501984126984128</v>
      </c>
      <c r="D39" s="253">
        <f t="shared" ref="D39:D42" si="1">C39-B39</f>
        <v>0.34126984126984128</v>
      </c>
    </row>
    <row r="40" spans="1:4" ht="15.75" thickBot="1" x14ac:dyDescent="0.3">
      <c r="A40" s="124">
        <v>43104</v>
      </c>
      <c r="B40" s="125">
        <f>'040118'!W25</f>
        <v>0.34375</v>
      </c>
      <c r="C40" s="125">
        <f>'040118'!X25</f>
        <v>0.69817708333333328</v>
      </c>
      <c r="D40" s="253">
        <f t="shared" si="1"/>
        <v>0.35442708333333328</v>
      </c>
    </row>
    <row r="41" spans="1:4" ht="15.75" thickBot="1" x14ac:dyDescent="0.3">
      <c r="A41" s="124">
        <v>43105</v>
      </c>
      <c r="B41" s="125">
        <f>'050118'!W25</f>
        <v>0.34375</v>
      </c>
      <c r="C41" s="125">
        <f>'050118'!X25</f>
        <v>0.67074074074074075</v>
      </c>
      <c r="D41" s="253">
        <f t="shared" si="1"/>
        <v>0.32699074074074075</v>
      </c>
    </row>
    <row r="42" spans="1:4" ht="15.75" thickBot="1" x14ac:dyDescent="0.3">
      <c r="A42" s="124">
        <v>43106</v>
      </c>
      <c r="B42" s="127">
        <f>'060118'!W25</f>
        <v>0.34375</v>
      </c>
      <c r="C42" s="127">
        <f>'060118'!X25</f>
        <v>0.67321428571428577</v>
      </c>
      <c r="D42" s="253">
        <f t="shared" si="1"/>
        <v>0.32946428571428577</v>
      </c>
    </row>
    <row r="43" spans="1:4" ht="15.75" thickBot="1" x14ac:dyDescent="0.3">
      <c r="A43" s="121" t="s">
        <v>170</v>
      </c>
      <c r="B43" s="123">
        <f>AVERAGEIF(B38:B42,"&gt;0")</f>
        <v>0.34375</v>
      </c>
      <c r="C43" s="123">
        <f>AVERAGEIF(C38:C42,"&gt;0")</f>
        <v>0.68348594576719579</v>
      </c>
      <c r="D43" s="254">
        <f>AVERAGEIF(D38:D42,"&gt;0")</f>
        <v>0.33973594576719579</v>
      </c>
    </row>
  </sheetData>
  <mergeCells count="50">
    <mergeCell ref="B32:C32"/>
    <mergeCell ref="A1:B1"/>
    <mergeCell ref="A3:A6"/>
    <mergeCell ref="B3:J4"/>
    <mergeCell ref="K3:L4"/>
    <mergeCell ref="B5:E6"/>
    <mergeCell ref="F5:J6"/>
    <mergeCell ref="K5:L6"/>
    <mergeCell ref="J8:J16"/>
    <mergeCell ref="L8:L10"/>
    <mergeCell ref="C17:D17"/>
    <mergeCell ref="H17:I17"/>
    <mergeCell ref="C8:C10"/>
    <mergeCell ref="D8:D15"/>
    <mergeCell ref="E8:E16"/>
    <mergeCell ref="H8:H10"/>
    <mergeCell ref="I8:I15"/>
    <mergeCell ref="B19:E20"/>
    <mergeCell ref="G19:J20"/>
    <mergeCell ref="K19:L20"/>
    <mergeCell ref="D21:E21"/>
    <mergeCell ref="K21:L21"/>
    <mergeCell ref="B21:C21"/>
    <mergeCell ref="K22:L22"/>
    <mergeCell ref="D23:E23"/>
    <mergeCell ref="K23:L23"/>
    <mergeCell ref="D24:E24"/>
    <mergeCell ref="K24:L24"/>
    <mergeCell ref="K25:L25"/>
    <mergeCell ref="D26:E26"/>
    <mergeCell ref="K26:L26"/>
    <mergeCell ref="G21:H21"/>
    <mergeCell ref="G22:H22"/>
    <mergeCell ref="G23:H23"/>
    <mergeCell ref="G24:H24"/>
    <mergeCell ref="G25:H25"/>
    <mergeCell ref="G26:H26"/>
    <mergeCell ref="I21:J21"/>
    <mergeCell ref="I22:J22"/>
    <mergeCell ref="I23:J23"/>
    <mergeCell ref="I24:J24"/>
    <mergeCell ref="I25:J25"/>
    <mergeCell ref="I26:J26"/>
    <mergeCell ref="D22:E22"/>
    <mergeCell ref="B22:C22"/>
    <mergeCell ref="B23:C23"/>
    <mergeCell ref="B24:C24"/>
    <mergeCell ref="B25:C25"/>
    <mergeCell ref="D25:E25"/>
    <mergeCell ref="B35:C35"/>
  </mergeCells>
  <conditionalFormatting sqref="D37:D43">
    <cfRule type="cellIs" priority="1" operator="equal">
      <formula>0</formula>
    </cfRule>
    <cfRule type="cellIs" dxfId="89" priority="2" operator="between">
      <formula>0.000694444444444444</formula>
      <formula>0.166666666666667</formula>
    </cfRule>
    <cfRule type="cellIs" dxfId="88" priority="3" operator="between">
      <formula>0.166666666666667</formula>
      <formula>0.385416666666667</formula>
    </cfRule>
    <cfRule type="cellIs" dxfId="87" priority="4" operator="greaterThanOrEqual">
      <formula>0.385416666666667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A55"/>
  <sheetViews>
    <sheetView topLeftCell="A28"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18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A2" t="s">
        <v>158</v>
      </c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43108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43108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 t="s">
        <v>51</v>
      </c>
      <c r="B5" s="4" t="s">
        <v>60</v>
      </c>
      <c r="C5" s="4" t="s">
        <v>53</v>
      </c>
      <c r="D5" s="11">
        <v>143</v>
      </c>
      <c r="E5" s="11">
        <v>0</v>
      </c>
      <c r="F5" s="11">
        <v>0</v>
      </c>
      <c r="G5" s="11">
        <v>1</v>
      </c>
      <c r="H5" s="11">
        <v>1</v>
      </c>
      <c r="I5" s="11">
        <f>SUM(D5:H5)</f>
        <v>145</v>
      </c>
      <c r="J5" s="11">
        <v>162</v>
      </c>
      <c r="K5" s="118">
        <v>0.39027777777777778</v>
      </c>
      <c r="L5" s="118">
        <v>0.70000000000000007</v>
      </c>
      <c r="M5" s="118">
        <v>0.39930555555555558</v>
      </c>
      <c r="N5" s="118">
        <v>0.67361111111111116</v>
      </c>
      <c r="O5" s="37" t="s">
        <v>82</v>
      </c>
      <c r="P5" s="31" t="str">
        <f>A5</f>
        <v>VILAIN TONI</v>
      </c>
      <c r="Q5" s="17">
        <f t="shared" ref="Q5:Q6" si="0">SUM((E5/I5))</f>
        <v>0</v>
      </c>
      <c r="R5" s="18">
        <f>SUM((F5/I5))</f>
        <v>0</v>
      </c>
      <c r="S5" s="18">
        <f>SUM((G5/I5))</f>
        <v>6.8965517241379309E-3</v>
      </c>
      <c r="T5" s="18">
        <f>SUM((H5/I5))</f>
        <v>6.8965517241379309E-3</v>
      </c>
      <c r="U5" s="19">
        <v>1</v>
      </c>
      <c r="V5" s="32">
        <f>SUM(U5)/I5</f>
        <v>6.8965517241379309E-3</v>
      </c>
      <c r="W5" s="114">
        <v>0.36458333333333331</v>
      </c>
      <c r="X5" s="119">
        <v>0.7006944444444444</v>
      </c>
      <c r="Y5" s="97">
        <f>X5-W5</f>
        <v>0.33611111111111108</v>
      </c>
      <c r="Z5" s="100">
        <f>(E5+H5)</f>
        <v>1</v>
      </c>
      <c r="AA5" s="105">
        <f>100-((Z5/I5))*100</f>
        <v>99.310344827586206</v>
      </c>
    </row>
    <row r="6" spans="1:27" ht="23.65" customHeight="1" thickBot="1" x14ac:dyDescent="0.3">
      <c r="A6" s="25" t="s">
        <v>55</v>
      </c>
      <c r="B6" s="3" t="s">
        <v>56</v>
      </c>
      <c r="C6" s="3" t="s">
        <v>57</v>
      </c>
      <c r="D6" s="2">
        <v>148</v>
      </c>
      <c r="E6" s="2">
        <v>1</v>
      </c>
      <c r="F6" s="2">
        <v>0</v>
      </c>
      <c r="G6" s="2">
        <v>0</v>
      </c>
      <c r="H6" s="2">
        <v>0</v>
      </c>
      <c r="I6" s="11">
        <f t="shared" ref="I6:I24" si="1">SUM(D6:H6)</f>
        <v>149</v>
      </c>
      <c r="J6" s="11">
        <v>133</v>
      </c>
      <c r="K6" s="116">
        <v>0.38958333333333334</v>
      </c>
      <c r="L6" s="116">
        <v>0.68680555555555556</v>
      </c>
      <c r="M6" s="116">
        <v>0.40486111111111112</v>
      </c>
      <c r="N6" s="116">
        <v>0.66805555555555562</v>
      </c>
      <c r="O6" s="22" t="s">
        <v>159</v>
      </c>
      <c r="P6" s="25" t="str">
        <f t="shared" ref="P6:P24" si="2">A6</f>
        <v>DELPLANQUE BRANDON</v>
      </c>
      <c r="Q6" s="20">
        <f t="shared" si="0"/>
        <v>6.7114093959731542E-3</v>
      </c>
      <c r="R6" s="21">
        <f t="shared" ref="R6:R24" si="3">SUM((F6/I6))</f>
        <v>0</v>
      </c>
      <c r="S6" s="21">
        <f t="shared" ref="S6:S24" si="4">SUM((G6/I6))</f>
        <v>0</v>
      </c>
      <c r="T6" s="21">
        <f t="shared" ref="T6:T24" si="5">SUM((H6/I6))</f>
        <v>0</v>
      </c>
      <c r="U6" s="3">
        <v>0</v>
      </c>
      <c r="V6" s="33">
        <f t="shared" ref="V6:V24" si="6">SUM(U6)/I6</f>
        <v>0</v>
      </c>
      <c r="W6" s="115">
        <v>0.36458333333333331</v>
      </c>
      <c r="X6" s="117">
        <v>0.69374999999999998</v>
      </c>
      <c r="Y6" s="97">
        <f t="shared" ref="Y6:Y24" si="7">X6-W6</f>
        <v>0.32916666666666666</v>
      </c>
      <c r="Z6" s="100">
        <f t="shared" ref="Z6:Z24" si="8">(E6+H6)</f>
        <v>1</v>
      </c>
      <c r="AA6" s="106">
        <f t="shared" ref="AA6:AA25" si="9">100-((Z6/I6))*100</f>
        <v>99.328859060402678</v>
      </c>
    </row>
    <row r="7" spans="1:27" ht="23.65" customHeight="1" thickBot="1" x14ac:dyDescent="0.3">
      <c r="A7" s="25" t="s">
        <v>80</v>
      </c>
      <c r="B7" s="3" t="s">
        <v>52</v>
      </c>
      <c r="C7" s="3" t="s">
        <v>61</v>
      </c>
      <c r="D7" s="2">
        <v>133</v>
      </c>
      <c r="E7" s="2">
        <v>0</v>
      </c>
      <c r="F7" s="2">
        <v>1</v>
      </c>
      <c r="G7" s="2">
        <v>0</v>
      </c>
      <c r="H7" s="2">
        <v>0</v>
      </c>
      <c r="I7" s="11">
        <f t="shared" si="1"/>
        <v>134</v>
      </c>
      <c r="J7" s="11">
        <v>60</v>
      </c>
      <c r="K7" s="116">
        <v>0.39027777777777778</v>
      </c>
      <c r="L7" s="116">
        <v>0.72569444444444453</v>
      </c>
      <c r="M7" s="116">
        <v>0.40277777777777773</v>
      </c>
      <c r="N7" s="116">
        <v>0.70138888888888884</v>
      </c>
      <c r="O7" s="22" t="s">
        <v>160</v>
      </c>
      <c r="P7" s="25" t="str">
        <f t="shared" si="2"/>
        <v>LALLET REMY</v>
      </c>
      <c r="Q7" s="20">
        <f>SUM((E7/I7))</f>
        <v>0</v>
      </c>
      <c r="R7" s="21">
        <f t="shared" si="3"/>
        <v>7.462686567164179E-3</v>
      </c>
      <c r="S7" s="21">
        <f t="shared" si="4"/>
        <v>0</v>
      </c>
      <c r="T7" s="21">
        <f t="shared" si="5"/>
        <v>0</v>
      </c>
      <c r="U7" s="3">
        <v>0</v>
      </c>
      <c r="V7" s="33">
        <f t="shared" si="6"/>
        <v>0</v>
      </c>
      <c r="W7" s="115">
        <v>0.36458333333333331</v>
      </c>
      <c r="X7" s="117">
        <v>0.73263888888888884</v>
      </c>
      <c r="Y7" s="97">
        <f t="shared" si="7"/>
        <v>0.36805555555555552</v>
      </c>
      <c r="Z7" s="100">
        <f t="shared" si="8"/>
        <v>0</v>
      </c>
      <c r="AA7" s="106">
        <f t="shared" si="9"/>
        <v>100</v>
      </c>
    </row>
    <row r="8" spans="1:27" ht="23.65" customHeight="1" thickBot="1" x14ac:dyDescent="0.3">
      <c r="A8" s="25" t="s">
        <v>67</v>
      </c>
      <c r="B8" s="3" t="s">
        <v>68</v>
      </c>
      <c r="C8" s="3" t="s">
        <v>65</v>
      </c>
      <c r="D8" s="2">
        <v>148</v>
      </c>
      <c r="E8" s="2">
        <v>0</v>
      </c>
      <c r="F8" s="2">
        <v>0</v>
      </c>
      <c r="G8" s="2">
        <v>1</v>
      </c>
      <c r="H8" s="2">
        <v>0</v>
      </c>
      <c r="I8" s="11">
        <f t="shared" si="1"/>
        <v>149</v>
      </c>
      <c r="J8" s="11">
        <v>74</v>
      </c>
      <c r="K8" s="116">
        <v>0.38194444444444442</v>
      </c>
      <c r="L8" s="116">
        <v>0.73333333333333339</v>
      </c>
      <c r="M8" s="116">
        <v>0.40138888888888885</v>
      </c>
      <c r="N8" s="116">
        <v>0.69861111111111107</v>
      </c>
      <c r="O8" s="22" t="s">
        <v>161</v>
      </c>
      <c r="P8" s="25" t="str">
        <f t="shared" si="2"/>
        <v>FORTIEZ AURORE</v>
      </c>
      <c r="Q8" s="20">
        <f t="shared" ref="Q8:Q24" si="10">SUM((E8/I8))</f>
        <v>0</v>
      </c>
      <c r="R8" s="21">
        <f t="shared" si="3"/>
        <v>0</v>
      </c>
      <c r="S8" s="21">
        <f t="shared" si="4"/>
        <v>6.7114093959731542E-3</v>
      </c>
      <c r="T8" s="21">
        <f t="shared" si="5"/>
        <v>0</v>
      </c>
      <c r="U8" s="3">
        <v>0</v>
      </c>
      <c r="V8" s="33">
        <f t="shared" si="6"/>
        <v>0</v>
      </c>
      <c r="W8" s="115">
        <v>0.36458333333333331</v>
      </c>
      <c r="X8" s="117">
        <v>0.73541666666666661</v>
      </c>
      <c r="Y8" s="97">
        <f t="shared" si="7"/>
        <v>0.37083333333333329</v>
      </c>
      <c r="Z8" s="100">
        <f t="shared" si="8"/>
        <v>0</v>
      </c>
      <c r="AA8" s="106">
        <f t="shared" si="9"/>
        <v>100</v>
      </c>
    </row>
    <row r="9" spans="1:27" ht="23.65" customHeight="1" thickBot="1" x14ac:dyDescent="0.3">
      <c r="A9" s="25" t="s">
        <v>83</v>
      </c>
      <c r="B9" s="3" t="s">
        <v>64</v>
      </c>
      <c r="C9" s="3" t="s">
        <v>69</v>
      </c>
      <c r="D9" s="2">
        <v>141</v>
      </c>
      <c r="E9" s="2">
        <v>1</v>
      </c>
      <c r="F9" s="2">
        <v>0</v>
      </c>
      <c r="G9" s="2">
        <v>0</v>
      </c>
      <c r="H9" s="2">
        <v>0</v>
      </c>
      <c r="I9" s="11">
        <f t="shared" si="1"/>
        <v>142</v>
      </c>
      <c r="J9" s="11">
        <v>111</v>
      </c>
      <c r="K9" s="116">
        <v>0.38819444444444445</v>
      </c>
      <c r="L9" s="116">
        <v>0.75</v>
      </c>
      <c r="M9" s="116">
        <v>0.39999999999999997</v>
      </c>
      <c r="N9" s="116">
        <v>0.71250000000000002</v>
      </c>
      <c r="O9" s="22" t="s">
        <v>159</v>
      </c>
      <c r="P9" s="25" t="str">
        <f t="shared" si="2"/>
        <v>VILLAIN JULIEN</v>
      </c>
      <c r="Q9" s="20">
        <f t="shared" si="10"/>
        <v>7.0422535211267607E-3</v>
      </c>
      <c r="R9" s="21">
        <f t="shared" si="3"/>
        <v>0</v>
      </c>
      <c r="S9" s="21">
        <f t="shared" si="4"/>
        <v>0</v>
      </c>
      <c r="T9" s="21">
        <f t="shared" si="5"/>
        <v>0</v>
      </c>
      <c r="U9" s="3">
        <v>0</v>
      </c>
      <c r="V9" s="33">
        <f t="shared" si="6"/>
        <v>0</v>
      </c>
      <c r="W9" s="115">
        <v>0.36458333333333331</v>
      </c>
      <c r="X9" s="117">
        <v>0.75347222222222221</v>
      </c>
      <c r="Y9" s="97">
        <f t="shared" si="7"/>
        <v>0.3888888888888889</v>
      </c>
      <c r="Z9" s="100">
        <f t="shared" si="8"/>
        <v>1</v>
      </c>
      <c r="AA9" s="106">
        <f t="shared" si="9"/>
        <v>99.295774647887328</v>
      </c>
    </row>
    <row r="10" spans="1:27" ht="23.65" customHeight="1" thickBot="1" x14ac:dyDescent="0.3">
      <c r="A10" s="25" t="s">
        <v>87</v>
      </c>
      <c r="B10" s="3" t="s">
        <v>100</v>
      </c>
      <c r="C10" s="3" t="s">
        <v>73</v>
      </c>
      <c r="D10" s="2">
        <v>132</v>
      </c>
      <c r="E10" s="2">
        <v>0</v>
      </c>
      <c r="F10" s="2">
        <v>1</v>
      </c>
      <c r="G10" s="2">
        <v>4</v>
      </c>
      <c r="H10" s="2">
        <v>4</v>
      </c>
      <c r="I10" s="11">
        <f t="shared" si="1"/>
        <v>141</v>
      </c>
      <c r="J10" s="11">
        <v>51</v>
      </c>
      <c r="K10" s="116">
        <v>0.38541666666666669</v>
      </c>
      <c r="L10" s="116">
        <v>0.71458333333333324</v>
      </c>
      <c r="M10" s="116">
        <v>0.3972222222222222</v>
      </c>
      <c r="N10" s="116">
        <v>0.69027777777777777</v>
      </c>
      <c r="O10" s="22" t="s">
        <v>162</v>
      </c>
      <c r="P10" s="25" t="str">
        <f t="shared" si="2"/>
        <v>ANDRIEUX GUILLAUME</v>
      </c>
      <c r="Q10" s="20">
        <f t="shared" si="10"/>
        <v>0</v>
      </c>
      <c r="R10" s="21">
        <f t="shared" si="3"/>
        <v>7.0921985815602835E-3</v>
      </c>
      <c r="S10" s="21">
        <f t="shared" si="4"/>
        <v>2.8368794326241134E-2</v>
      </c>
      <c r="T10" s="21">
        <f t="shared" si="5"/>
        <v>2.8368794326241134E-2</v>
      </c>
      <c r="U10" s="3">
        <v>3</v>
      </c>
      <c r="V10" s="33">
        <f t="shared" si="6"/>
        <v>2.1276595744680851E-2</v>
      </c>
      <c r="W10" s="115">
        <v>0.36458333333333331</v>
      </c>
      <c r="X10" s="117">
        <v>0.71527777777777779</v>
      </c>
      <c r="Y10" s="97">
        <f t="shared" si="7"/>
        <v>0.35069444444444448</v>
      </c>
      <c r="Z10" s="100">
        <f t="shared" si="8"/>
        <v>4</v>
      </c>
      <c r="AA10" s="106">
        <f t="shared" si="9"/>
        <v>97.163120567375884</v>
      </c>
    </row>
    <row r="11" spans="1:27" ht="23.65" customHeight="1" thickBot="1" x14ac:dyDescent="0.3">
      <c r="A11" s="25" t="s">
        <v>71</v>
      </c>
      <c r="B11" s="3" t="s">
        <v>72</v>
      </c>
      <c r="C11" s="3" t="s">
        <v>89</v>
      </c>
      <c r="D11" s="2">
        <v>133</v>
      </c>
      <c r="E11" s="2">
        <v>0</v>
      </c>
      <c r="F11" s="2">
        <v>0</v>
      </c>
      <c r="G11" s="2">
        <v>0</v>
      </c>
      <c r="H11" s="2">
        <v>0</v>
      </c>
      <c r="I11" s="11">
        <f t="shared" si="1"/>
        <v>133</v>
      </c>
      <c r="J11" s="11">
        <v>64</v>
      </c>
      <c r="K11" s="116">
        <v>0.3888888888888889</v>
      </c>
      <c r="L11" s="116">
        <v>0.71944444444444444</v>
      </c>
      <c r="M11" s="116">
        <v>0.39930555555555558</v>
      </c>
      <c r="N11" s="116">
        <v>0.69861111111111107</v>
      </c>
      <c r="O11" s="22" t="s">
        <v>79</v>
      </c>
      <c r="P11" s="25" t="str">
        <f t="shared" si="2"/>
        <v>DUPAYS MAXIME</v>
      </c>
      <c r="Q11" s="20">
        <f t="shared" si="10"/>
        <v>0</v>
      </c>
      <c r="R11" s="21">
        <f t="shared" si="3"/>
        <v>0</v>
      </c>
      <c r="S11" s="21">
        <f t="shared" si="4"/>
        <v>0</v>
      </c>
      <c r="T11" s="21">
        <f t="shared" si="5"/>
        <v>0</v>
      </c>
      <c r="U11" s="3">
        <v>0</v>
      </c>
      <c r="V11" s="33">
        <f t="shared" si="6"/>
        <v>0</v>
      </c>
      <c r="W11" s="115">
        <v>0.36458333333333331</v>
      </c>
      <c r="X11" s="117">
        <v>0.72152777777777777</v>
      </c>
      <c r="Y11" s="97">
        <f t="shared" si="7"/>
        <v>0.35694444444444445</v>
      </c>
      <c r="Z11" s="100">
        <f t="shared" si="8"/>
        <v>0</v>
      </c>
      <c r="AA11" s="106">
        <f t="shared" si="9"/>
        <v>100</v>
      </c>
    </row>
    <row r="12" spans="1:27" ht="23.65" customHeight="1" thickBot="1" x14ac:dyDescent="0.3">
      <c r="A12" s="25" t="s">
        <v>63</v>
      </c>
      <c r="B12" s="3" t="s">
        <v>76</v>
      </c>
      <c r="C12" s="3" t="s">
        <v>91</v>
      </c>
      <c r="D12" s="2">
        <v>146</v>
      </c>
      <c r="E12" s="2">
        <v>0</v>
      </c>
      <c r="F12" s="2">
        <v>0</v>
      </c>
      <c r="G12" s="2">
        <v>0</v>
      </c>
      <c r="H12" s="2">
        <v>0</v>
      </c>
      <c r="I12" s="11">
        <f t="shared" si="1"/>
        <v>146</v>
      </c>
      <c r="J12" s="11">
        <v>69</v>
      </c>
      <c r="K12" s="116">
        <v>0.3888888888888889</v>
      </c>
      <c r="L12" s="116">
        <v>0.72152777777777777</v>
      </c>
      <c r="M12" s="116">
        <v>0.39583333333333331</v>
      </c>
      <c r="N12" s="116">
        <v>0.7055555555555556</v>
      </c>
      <c r="O12" s="22" t="s">
        <v>79</v>
      </c>
      <c r="P12" s="25" t="str">
        <f t="shared" si="2"/>
        <v>CONDETTE JEAN LUC</v>
      </c>
      <c r="Q12" s="20">
        <f t="shared" si="10"/>
        <v>0</v>
      </c>
      <c r="R12" s="21">
        <f t="shared" si="3"/>
        <v>0</v>
      </c>
      <c r="S12" s="21">
        <f t="shared" si="4"/>
        <v>0</v>
      </c>
      <c r="T12" s="21">
        <f t="shared" si="5"/>
        <v>0</v>
      </c>
      <c r="U12" s="3">
        <v>0</v>
      </c>
      <c r="V12" s="33">
        <f t="shared" si="6"/>
        <v>0</v>
      </c>
      <c r="W12" s="115">
        <v>0.36458333333333331</v>
      </c>
      <c r="X12" s="117">
        <v>0.72361111111111109</v>
      </c>
      <c r="Y12" s="97">
        <f t="shared" si="7"/>
        <v>0.35902777777777778</v>
      </c>
      <c r="Z12" s="100">
        <f t="shared" si="8"/>
        <v>0</v>
      </c>
      <c r="AA12" s="106">
        <f t="shared" si="9"/>
        <v>100</v>
      </c>
    </row>
    <row r="13" spans="1:27" ht="23.65" customHeight="1" thickBot="1" x14ac:dyDescent="0.3">
      <c r="A13" s="25" t="s">
        <v>93</v>
      </c>
      <c r="B13" s="3" t="s">
        <v>85</v>
      </c>
      <c r="C13" s="3" t="s">
        <v>94</v>
      </c>
      <c r="D13" s="2">
        <v>133</v>
      </c>
      <c r="E13" s="2">
        <v>0</v>
      </c>
      <c r="F13" s="2">
        <v>0</v>
      </c>
      <c r="G13" s="2">
        <v>0</v>
      </c>
      <c r="H13" s="2">
        <v>0</v>
      </c>
      <c r="I13" s="11">
        <f t="shared" si="1"/>
        <v>133</v>
      </c>
      <c r="J13" s="11">
        <v>103</v>
      </c>
      <c r="K13" s="116">
        <v>0.39027777777777778</v>
      </c>
      <c r="L13" s="116">
        <v>0.73958333333333337</v>
      </c>
      <c r="M13" s="116">
        <v>0.39930555555555558</v>
      </c>
      <c r="N13" s="116">
        <v>0.70833333333333337</v>
      </c>
      <c r="O13" s="22" t="s">
        <v>79</v>
      </c>
      <c r="P13" s="25" t="str">
        <f t="shared" si="2"/>
        <v>CAGNON ANTHONY</v>
      </c>
      <c r="Q13" s="20">
        <f t="shared" si="10"/>
        <v>0</v>
      </c>
      <c r="R13" s="21">
        <f t="shared" si="3"/>
        <v>0</v>
      </c>
      <c r="S13" s="21">
        <f t="shared" si="4"/>
        <v>0</v>
      </c>
      <c r="T13" s="21">
        <f t="shared" si="5"/>
        <v>0</v>
      </c>
      <c r="U13" s="3">
        <v>0</v>
      </c>
      <c r="V13" s="33">
        <f t="shared" si="6"/>
        <v>0</v>
      </c>
      <c r="W13" s="115">
        <v>0.36458333333333331</v>
      </c>
      <c r="X13" s="117">
        <v>0.74930555555555556</v>
      </c>
      <c r="Y13" s="97">
        <f t="shared" si="7"/>
        <v>0.38472222222222224</v>
      </c>
      <c r="Z13" s="100">
        <f t="shared" si="8"/>
        <v>0</v>
      </c>
      <c r="AA13" s="106">
        <f t="shared" si="9"/>
        <v>100</v>
      </c>
    </row>
    <row r="14" spans="1:27" ht="23.65" customHeight="1" thickBot="1" x14ac:dyDescent="0.3">
      <c r="A14" s="25"/>
      <c r="B14" s="3"/>
      <c r="C14" s="3"/>
      <c r="D14" s="2"/>
      <c r="E14" s="2"/>
      <c r="F14" s="2"/>
      <c r="G14" s="2"/>
      <c r="H14" s="2"/>
      <c r="I14" s="11">
        <f t="shared" ref="I14:I18" si="11">SUM(D14:H14)</f>
        <v>0</v>
      </c>
      <c r="J14" s="11">
        <v>104</v>
      </c>
      <c r="K14" s="116">
        <v>0.39027777777777778</v>
      </c>
      <c r="L14" s="116">
        <v>0.73958333333333337</v>
      </c>
      <c r="M14" s="116">
        <v>0.39930555555555558</v>
      </c>
      <c r="N14" s="116">
        <v>0.70833333333333337</v>
      </c>
      <c r="O14" s="22" t="s">
        <v>79</v>
      </c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>
        <v>1</v>
      </c>
      <c r="V14" s="33" t="e">
        <f t="shared" ref="V14:V18" si="17">SUM(U14)/I14</f>
        <v>#DIV/0!</v>
      </c>
      <c r="W14" s="115">
        <v>0.36458333333333331</v>
      </c>
      <c r="X14" s="117">
        <v>0.74930555555555556</v>
      </c>
      <c r="Y14" s="97">
        <f t="shared" ref="Y14:Y18" si="18">X14-W14</f>
        <v>0.38472222222222224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3"/>
      <c r="D15" s="2"/>
      <c r="E15" s="2"/>
      <c r="F15" s="2"/>
      <c r="G15" s="2"/>
      <c r="H15" s="2"/>
      <c r="I15" s="11">
        <f t="shared" si="11"/>
        <v>0</v>
      </c>
      <c r="J15" s="11">
        <v>105</v>
      </c>
      <c r="K15" s="116">
        <v>0.39027777777777778</v>
      </c>
      <c r="L15" s="116">
        <v>0.73958333333333337</v>
      </c>
      <c r="M15" s="116">
        <v>0.39930555555555558</v>
      </c>
      <c r="N15" s="116">
        <v>0.70833333333333337</v>
      </c>
      <c r="O15" s="22" t="s">
        <v>79</v>
      </c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>
        <v>2</v>
      </c>
      <c r="V15" s="33" t="e">
        <f t="shared" si="17"/>
        <v>#DIV/0!</v>
      </c>
      <c r="W15" s="115">
        <v>0.36458333333333331</v>
      </c>
      <c r="X15" s="117">
        <v>0.74930555555555556</v>
      </c>
      <c r="Y15" s="97">
        <f t="shared" si="18"/>
        <v>0.38472222222222224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3"/>
      <c r="D16" s="2"/>
      <c r="E16" s="2"/>
      <c r="F16" s="2"/>
      <c r="G16" s="2"/>
      <c r="H16" s="2"/>
      <c r="I16" s="11">
        <f t="shared" si="11"/>
        <v>0</v>
      </c>
      <c r="J16" s="11">
        <v>106</v>
      </c>
      <c r="K16" s="116">
        <v>0.39027777777777778</v>
      </c>
      <c r="L16" s="116">
        <v>0.73958333333333337</v>
      </c>
      <c r="M16" s="116">
        <v>0.39930555555555558</v>
      </c>
      <c r="N16" s="116">
        <v>0.70833333333333337</v>
      </c>
      <c r="O16" s="22" t="s">
        <v>79</v>
      </c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>
        <v>3</v>
      </c>
      <c r="V16" s="33" t="e">
        <f t="shared" si="17"/>
        <v>#DIV/0!</v>
      </c>
      <c r="W16" s="115">
        <v>0.36458333333333331</v>
      </c>
      <c r="X16" s="117">
        <v>0.74930555555555556</v>
      </c>
      <c r="Y16" s="97">
        <f t="shared" si="18"/>
        <v>0.38472222222222224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3"/>
      <c r="D17" s="2"/>
      <c r="E17" s="2"/>
      <c r="F17" s="2"/>
      <c r="G17" s="2"/>
      <c r="H17" s="2"/>
      <c r="I17" s="11">
        <f t="shared" si="11"/>
        <v>0</v>
      </c>
      <c r="J17" s="11">
        <v>107</v>
      </c>
      <c r="K17" s="116">
        <v>0.39027777777777778</v>
      </c>
      <c r="L17" s="116">
        <v>0.73958333333333337</v>
      </c>
      <c r="M17" s="116">
        <v>0.39930555555555558</v>
      </c>
      <c r="N17" s="116">
        <v>0.70833333333333337</v>
      </c>
      <c r="O17" s="22" t="s">
        <v>79</v>
      </c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>
        <v>4</v>
      </c>
      <c r="V17" s="33" t="e">
        <f t="shared" si="17"/>
        <v>#DIV/0!</v>
      </c>
      <c r="W17" s="115">
        <v>0.36458333333333331</v>
      </c>
      <c r="X17" s="117">
        <v>0.74930555555555556</v>
      </c>
      <c r="Y17" s="97">
        <f t="shared" si="18"/>
        <v>0.38472222222222224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3"/>
      <c r="D18" s="2"/>
      <c r="E18" s="2"/>
      <c r="F18" s="2"/>
      <c r="G18" s="2"/>
      <c r="H18" s="2"/>
      <c r="I18" s="11">
        <f t="shared" si="11"/>
        <v>0</v>
      </c>
      <c r="J18" s="11">
        <v>108</v>
      </c>
      <c r="K18" s="116">
        <v>0.39027777777777778</v>
      </c>
      <c r="L18" s="116">
        <v>0.73958333333333337</v>
      </c>
      <c r="M18" s="116">
        <v>0.39930555555555558</v>
      </c>
      <c r="N18" s="116">
        <v>0.70833333333333337</v>
      </c>
      <c r="O18" s="22" t="s">
        <v>79</v>
      </c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>
        <v>5</v>
      </c>
      <c r="V18" s="33" t="e">
        <f t="shared" si="17"/>
        <v>#DIV/0!</v>
      </c>
      <c r="W18" s="115">
        <v>0.36458333333333331</v>
      </c>
      <c r="X18" s="117">
        <v>0.74930555555555556</v>
      </c>
      <c r="Y18" s="97">
        <f t="shared" si="18"/>
        <v>0.38472222222222224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9</v>
      </c>
      <c r="D25" s="39">
        <f>SUM(D4:D24)</f>
        <v>1257</v>
      </c>
      <c r="E25" s="39">
        <f t="shared" ref="E25:H25" si="31">SUM(E4:E24)</f>
        <v>2</v>
      </c>
      <c r="F25" s="39">
        <f t="shared" si="31"/>
        <v>2</v>
      </c>
      <c r="G25" s="39">
        <f t="shared" si="31"/>
        <v>6</v>
      </c>
      <c r="H25" s="39">
        <f t="shared" si="31"/>
        <v>5</v>
      </c>
      <c r="I25" s="39">
        <f>SUM(I4:I24)</f>
        <v>1272</v>
      </c>
      <c r="J25" s="40">
        <f>SUM(J5:J24)</f>
        <v>1357</v>
      </c>
      <c r="K25" s="38"/>
      <c r="L25" s="38"/>
      <c r="M25" s="38"/>
      <c r="N25" s="38"/>
      <c r="O25" s="24"/>
      <c r="P25" s="34"/>
      <c r="Q25" s="103">
        <f>SUM((E25/I25)*100)</f>
        <v>0.15723270440251574</v>
      </c>
      <c r="R25" s="103">
        <f>SUM((F25/I25)*100)</f>
        <v>0.15723270440251574</v>
      </c>
      <c r="S25" s="103">
        <f>SUM((G25/I25))*100</f>
        <v>0.47169811320754718</v>
      </c>
      <c r="T25" s="103">
        <f>SUM((H25/I25))*100</f>
        <v>0.39308176100628933</v>
      </c>
      <c r="U25" s="23">
        <f>SUM(U5:U24)</f>
        <v>19</v>
      </c>
      <c r="V25" s="35">
        <f>SUM(U25)/I25</f>
        <v>1.4937106918238994E-2</v>
      </c>
      <c r="W25" s="92">
        <f>AVERAGEIF(W5:W24,"&gt;0")</f>
        <v>0.36458333333333331</v>
      </c>
      <c r="X25" s="92">
        <f t="shared" ref="X25:Y25" si="32">AVERAGEIF(X5:X24,"&gt;0")</f>
        <v>0.73373015873015857</v>
      </c>
      <c r="Y25" s="97">
        <f t="shared" si="32"/>
        <v>0.36914682539682536</v>
      </c>
      <c r="Z25" s="99">
        <f>SUM(Z5:Z24)</f>
        <v>7</v>
      </c>
      <c r="AA25" s="107">
        <f t="shared" si="9"/>
        <v>99.449685534591197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>
        <f>(100-Q25)</f>
        <v>99.842767295597483</v>
      </c>
      <c r="R26" s="78">
        <f>100-R25</f>
        <v>99.842767295597483</v>
      </c>
      <c r="S26" s="78">
        <f>100-S25</f>
        <v>99.528301886792448</v>
      </c>
      <c r="T26" s="78">
        <f>100-T25</f>
        <v>99.606918238993714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>
        <f>SUM(D25/I25)*100</f>
        <v>98.820754716981128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15</v>
      </c>
    </row>
    <row r="45" spans="1:3" x14ac:dyDescent="0.25">
      <c r="A45" t="s">
        <v>45</v>
      </c>
      <c r="C45" s="101">
        <f>MIN(X5:X24)</f>
        <v>0.69374999999999998</v>
      </c>
    </row>
    <row r="46" spans="1:3" x14ac:dyDescent="0.25">
      <c r="A46" t="s">
        <v>46</v>
      </c>
      <c r="C46" s="101">
        <f>MAX(X5:X24)</f>
        <v>0.75347222222222221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>
        <f>SUM(C39/C25)</f>
        <v>0</v>
      </c>
    </row>
    <row r="50" spans="1:3" x14ac:dyDescent="0.25">
      <c r="A50" t="s">
        <v>229</v>
      </c>
      <c r="B50" t="s">
        <v>230</v>
      </c>
      <c r="C50" s="78">
        <f>100-R25</f>
        <v>99.842767295597483</v>
      </c>
    </row>
    <row r="51" spans="1:3" x14ac:dyDescent="0.25">
      <c r="B51" t="s">
        <v>36</v>
      </c>
      <c r="C51" s="78">
        <f>100-S25</f>
        <v>99.528301886792448</v>
      </c>
    </row>
    <row r="52" spans="1:3" x14ac:dyDescent="0.25">
      <c r="B52" t="s">
        <v>10</v>
      </c>
      <c r="C52" s="78">
        <f>100-T25</f>
        <v>99.606918238993714</v>
      </c>
    </row>
    <row r="53" spans="1:3" x14ac:dyDescent="0.25">
      <c r="B53" t="s">
        <v>7</v>
      </c>
      <c r="C53" s="78">
        <f>100-Q25</f>
        <v>99.842767295597483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B3:D3"/>
    <mergeCell ref="E3:H3"/>
    <mergeCell ref="I3:O3"/>
    <mergeCell ref="P1:V1"/>
    <mergeCell ref="Q3:V3"/>
  </mergeCells>
  <conditionalFormatting sqref="Y5:Y25">
    <cfRule type="cellIs" priority="1" operator="equal">
      <formula>0</formula>
    </cfRule>
    <cfRule type="cellIs" dxfId="86" priority="2" operator="between">
      <formula>0.000694444444444444</formula>
      <formula>0.166666666666667</formula>
    </cfRule>
    <cfRule type="cellIs" dxfId="85" priority="3" operator="between">
      <formula>0.166666666666667</formula>
      <formula>0.385416666666667</formula>
    </cfRule>
    <cfRule type="cellIs" dxfId="84" priority="4" operator="greaterThanOrEqual">
      <formula>0.385416666666667</formula>
    </cfRule>
  </conditionalFormatting>
  <pageMargins left="0.25" right="0.25" top="0.75" bottom="0.75" header="0.3" footer="0.3"/>
  <pageSetup paperSize="9" orientation="landscape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A55"/>
  <sheetViews>
    <sheetView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18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43109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43109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 t="s">
        <v>51</v>
      </c>
      <c r="B5" s="4" t="s">
        <v>100</v>
      </c>
      <c r="C5" s="113" t="s">
        <v>53</v>
      </c>
      <c r="D5" s="11">
        <v>118</v>
      </c>
      <c r="E5" s="11">
        <v>0</v>
      </c>
      <c r="F5" s="11">
        <v>0</v>
      </c>
      <c r="G5" s="11">
        <v>0</v>
      </c>
      <c r="H5" s="11">
        <v>3</v>
      </c>
      <c r="I5" s="11">
        <f>SUM(D5:H5)</f>
        <v>121</v>
      </c>
      <c r="J5" s="11">
        <v>141</v>
      </c>
      <c r="K5" s="118">
        <v>0.3743055555555555</v>
      </c>
      <c r="L5" s="118">
        <v>0.66249999999999998</v>
      </c>
      <c r="M5" s="118">
        <v>0.3840277777777778</v>
      </c>
      <c r="N5" s="118">
        <v>0.6333333333333333</v>
      </c>
      <c r="O5" s="37" t="s">
        <v>174</v>
      </c>
      <c r="P5" s="31" t="str">
        <f>A5</f>
        <v>VILAIN TONI</v>
      </c>
      <c r="Q5" s="17">
        <f t="shared" ref="Q5:Q6" si="0">SUM((E5/I5))</f>
        <v>0</v>
      </c>
      <c r="R5" s="18">
        <f>SUM((F5/I5))</f>
        <v>0</v>
      </c>
      <c r="S5" s="18">
        <f>SUM((G5/I5))</f>
        <v>0</v>
      </c>
      <c r="T5" s="18">
        <f>SUM((H5/I5))</f>
        <v>2.4793388429752067E-2</v>
      </c>
      <c r="U5" s="19">
        <v>3</v>
      </c>
      <c r="V5" s="32">
        <f>SUM(U5)/I5</f>
        <v>2.4793388429752067E-2</v>
      </c>
      <c r="W5" s="114">
        <v>0.34375</v>
      </c>
      <c r="X5" s="119">
        <v>0.66319444444444442</v>
      </c>
      <c r="Y5" s="97">
        <f>X5-W5</f>
        <v>0.31944444444444442</v>
      </c>
      <c r="Z5" s="100">
        <f>(E5+H5)</f>
        <v>3</v>
      </c>
      <c r="AA5" s="105">
        <f>100-((Z5/I5))*100</f>
        <v>97.52066115702479</v>
      </c>
    </row>
    <row r="6" spans="1:27" ht="23.65" customHeight="1" thickBot="1" x14ac:dyDescent="0.3">
      <c r="A6" s="25" t="s">
        <v>78</v>
      </c>
      <c r="B6" s="3" t="s">
        <v>56</v>
      </c>
      <c r="C6" s="53" t="s">
        <v>57</v>
      </c>
      <c r="D6" s="2">
        <v>121</v>
      </c>
      <c r="E6" s="2">
        <v>0</v>
      </c>
      <c r="F6" s="2">
        <v>0</v>
      </c>
      <c r="G6" s="2">
        <v>0</v>
      </c>
      <c r="H6" s="2">
        <v>0</v>
      </c>
      <c r="I6" s="11">
        <f t="shared" ref="I6:I24" si="1">SUM(D6:H6)</f>
        <v>121</v>
      </c>
      <c r="J6" s="11">
        <v>154</v>
      </c>
      <c r="K6" s="116">
        <v>0.37361111111111112</v>
      </c>
      <c r="L6" s="116">
        <v>0.70277777777777783</v>
      </c>
      <c r="M6" s="116">
        <v>0.39444444444444443</v>
      </c>
      <c r="N6" s="116">
        <v>0.67152777777777783</v>
      </c>
      <c r="O6" s="22" t="s">
        <v>79</v>
      </c>
      <c r="P6" s="25" t="str">
        <f t="shared" ref="P6:P23" si="2">A6</f>
        <v>SAHLI MALIK</v>
      </c>
      <c r="Q6" s="20">
        <f t="shared" si="0"/>
        <v>0</v>
      </c>
      <c r="R6" s="21">
        <f t="shared" ref="R6:R24" si="3">SUM((F6/I6))</f>
        <v>0</v>
      </c>
      <c r="S6" s="21">
        <f t="shared" ref="S6:S24" si="4">SUM((G6/I6))</f>
        <v>0</v>
      </c>
      <c r="T6" s="21">
        <f t="shared" ref="T6:T24" si="5">SUM((H6/I6))</f>
        <v>0</v>
      </c>
      <c r="U6" s="3">
        <v>0</v>
      </c>
      <c r="V6" s="33">
        <f t="shared" ref="V6:V24" si="6">SUM(U6)/I6</f>
        <v>0</v>
      </c>
      <c r="W6" s="115">
        <v>0.34375</v>
      </c>
      <c r="X6" s="117">
        <v>0.70347222222222217</v>
      </c>
      <c r="Y6" s="97">
        <f t="shared" ref="Y6:Y24" si="7">X6-W6</f>
        <v>0.35972222222222217</v>
      </c>
      <c r="Z6" s="100">
        <f t="shared" ref="Z6:Z24" si="8">(E6+H6)</f>
        <v>0</v>
      </c>
      <c r="AA6" s="106">
        <f t="shared" ref="AA6:AA25" si="9">100-((Z6/I6))*100</f>
        <v>100</v>
      </c>
    </row>
    <row r="7" spans="1:27" ht="23.65" customHeight="1" thickBot="1" x14ac:dyDescent="0.3">
      <c r="A7" s="25" t="s">
        <v>80</v>
      </c>
      <c r="B7" s="3" t="s">
        <v>52</v>
      </c>
      <c r="C7" s="53" t="s">
        <v>61</v>
      </c>
      <c r="D7" s="2">
        <v>137</v>
      </c>
      <c r="E7" s="2">
        <v>0</v>
      </c>
      <c r="F7" s="2">
        <v>0</v>
      </c>
      <c r="G7" s="2">
        <v>0</v>
      </c>
      <c r="H7" s="2">
        <v>0</v>
      </c>
      <c r="I7" s="11">
        <f t="shared" si="1"/>
        <v>137</v>
      </c>
      <c r="J7" s="11">
        <v>74</v>
      </c>
      <c r="K7" s="116">
        <v>0.375</v>
      </c>
      <c r="L7" s="116">
        <v>0.68611111111111101</v>
      </c>
      <c r="M7" s="116">
        <v>0.38541666666666669</v>
      </c>
      <c r="N7" s="116">
        <v>0.6743055555555556</v>
      </c>
      <c r="O7" s="22" t="s">
        <v>79</v>
      </c>
      <c r="P7" s="25" t="str">
        <f t="shared" si="2"/>
        <v>LALLET REMY</v>
      </c>
      <c r="Q7" s="20">
        <f>SUM((E7/I7))</f>
        <v>0</v>
      </c>
      <c r="R7" s="21">
        <f t="shared" si="3"/>
        <v>0</v>
      </c>
      <c r="S7" s="21">
        <f t="shared" si="4"/>
        <v>0</v>
      </c>
      <c r="T7" s="21">
        <f t="shared" si="5"/>
        <v>0</v>
      </c>
      <c r="U7" s="3">
        <v>0</v>
      </c>
      <c r="V7" s="33">
        <f t="shared" si="6"/>
        <v>0</v>
      </c>
      <c r="W7" s="115">
        <v>0.34375</v>
      </c>
      <c r="X7" s="117">
        <v>0.68680555555555556</v>
      </c>
      <c r="Y7" s="97">
        <f t="shared" si="7"/>
        <v>0.34305555555555556</v>
      </c>
      <c r="Z7" s="100">
        <f t="shared" si="8"/>
        <v>0</v>
      </c>
      <c r="AA7" s="106">
        <f t="shared" si="9"/>
        <v>100</v>
      </c>
    </row>
    <row r="8" spans="1:27" ht="23.65" customHeight="1" thickBot="1" x14ac:dyDescent="0.3">
      <c r="A8" s="25" t="s">
        <v>59</v>
      </c>
      <c r="B8" s="3" t="s">
        <v>60</v>
      </c>
      <c r="C8" s="53" t="s">
        <v>65</v>
      </c>
      <c r="D8" s="2">
        <v>135</v>
      </c>
      <c r="E8" s="2">
        <v>1</v>
      </c>
      <c r="F8" s="2">
        <v>0</v>
      </c>
      <c r="G8" s="2">
        <v>0</v>
      </c>
      <c r="H8" s="2">
        <v>1</v>
      </c>
      <c r="I8" s="11">
        <f t="shared" si="1"/>
        <v>137</v>
      </c>
      <c r="J8" s="11">
        <v>61</v>
      </c>
      <c r="K8" s="116">
        <v>0.37361111111111112</v>
      </c>
      <c r="L8" s="116">
        <v>0.67291666666666661</v>
      </c>
      <c r="M8" s="116">
        <v>0.3888888888888889</v>
      </c>
      <c r="N8" s="116">
        <v>0.65625</v>
      </c>
      <c r="O8" s="22" t="s">
        <v>58</v>
      </c>
      <c r="P8" s="25" t="str">
        <f t="shared" si="2"/>
        <v>LEMAIRE SEBASTIEN</v>
      </c>
      <c r="Q8" s="20">
        <f t="shared" ref="Q8:Q24" si="10">SUM((E8/I8))</f>
        <v>7.2992700729927005E-3</v>
      </c>
      <c r="R8" s="21">
        <f t="shared" si="3"/>
        <v>0</v>
      </c>
      <c r="S8" s="21">
        <f t="shared" si="4"/>
        <v>0</v>
      </c>
      <c r="T8" s="21">
        <f t="shared" si="5"/>
        <v>7.2992700729927005E-3</v>
      </c>
      <c r="U8" s="3">
        <v>1</v>
      </c>
      <c r="V8" s="33">
        <f t="shared" si="6"/>
        <v>7.2992700729927005E-3</v>
      </c>
      <c r="W8" s="115">
        <v>0.34375</v>
      </c>
      <c r="X8" s="117">
        <v>0.67361111111111116</v>
      </c>
      <c r="Y8" s="97">
        <f t="shared" si="7"/>
        <v>0.32986111111111116</v>
      </c>
      <c r="Z8" s="100">
        <f t="shared" si="8"/>
        <v>2</v>
      </c>
      <c r="AA8" s="106">
        <f t="shared" si="9"/>
        <v>98.540145985401466</v>
      </c>
    </row>
    <row r="9" spans="1:27" ht="23.65" customHeight="1" thickBot="1" x14ac:dyDescent="0.3">
      <c r="A9" s="25" t="s">
        <v>83</v>
      </c>
      <c r="B9" s="3" t="s">
        <v>64</v>
      </c>
      <c r="C9" s="53" t="s">
        <v>69</v>
      </c>
      <c r="D9" s="2">
        <v>137</v>
      </c>
      <c r="E9" s="2">
        <v>1</v>
      </c>
      <c r="F9" s="2">
        <v>0</v>
      </c>
      <c r="G9" s="2">
        <v>0</v>
      </c>
      <c r="H9" s="2">
        <v>0</v>
      </c>
      <c r="I9" s="11">
        <f t="shared" si="1"/>
        <v>138</v>
      </c>
      <c r="J9" s="11">
        <v>102</v>
      </c>
      <c r="K9" s="116">
        <v>0.375</v>
      </c>
      <c r="L9" s="116">
        <v>0.69513888888888886</v>
      </c>
      <c r="M9" s="116">
        <v>0.38611111111111113</v>
      </c>
      <c r="N9" s="116">
        <v>0.67986111111111114</v>
      </c>
      <c r="O9" s="22" t="s">
        <v>175</v>
      </c>
      <c r="P9" s="25" t="str">
        <f t="shared" si="2"/>
        <v>VILLAIN JULIEN</v>
      </c>
      <c r="Q9" s="20">
        <f t="shared" si="10"/>
        <v>7.246376811594203E-3</v>
      </c>
      <c r="R9" s="21">
        <f t="shared" si="3"/>
        <v>0</v>
      </c>
      <c r="S9" s="21">
        <f t="shared" si="4"/>
        <v>0</v>
      </c>
      <c r="T9" s="21">
        <f t="shared" si="5"/>
        <v>0</v>
      </c>
      <c r="U9" s="3">
        <v>0</v>
      </c>
      <c r="V9" s="33">
        <f t="shared" si="6"/>
        <v>0</v>
      </c>
      <c r="W9" s="115">
        <v>0.34375</v>
      </c>
      <c r="X9" s="117">
        <v>0.6958333333333333</v>
      </c>
      <c r="Y9" s="97">
        <f t="shared" si="7"/>
        <v>0.3520833333333333</v>
      </c>
      <c r="Z9" s="100">
        <f t="shared" si="8"/>
        <v>1</v>
      </c>
      <c r="AA9" s="106">
        <f t="shared" si="9"/>
        <v>99.275362318840578</v>
      </c>
    </row>
    <row r="10" spans="1:27" ht="23.65" customHeight="1" thickBot="1" x14ac:dyDescent="0.3">
      <c r="A10" s="25" t="s">
        <v>63</v>
      </c>
      <c r="B10" s="3" t="s">
        <v>76</v>
      </c>
      <c r="C10" s="53" t="s">
        <v>73</v>
      </c>
      <c r="D10" s="2">
        <v>100</v>
      </c>
      <c r="E10" s="2">
        <v>1</v>
      </c>
      <c r="F10" s="2">
        <v>0</v>
      </c>
      <c r="G10" s="2">
        <v>1</v>
      </c>
      <c r="H10" s="2">
        <v>0</v>
      </c>
      <c r="I10" s="11">
        <f t="shared" si="1"/>
        <v>102</v>
      </c>
      <c r="J10" s="11">
        <v>94</v>
      </c>
      <c r="K10" s="116">
        <v>0.37222222222222223</v>
      </c>
      <c r="L10" s="116">
        <v>0.7368055555555556</v>
      </c>
      <c r="M10" s="116">
        <v>0.39097222222222222</v>
      </c>
      <c r="N10" s="116">
        <v>0.71597222222222223</v>
      </c>
      <c r="O10" s="22" t="s">
        <v>77</v>
      </c>
      <c r="P10" s="25" t="str">
        <f t="shared" si="2"/>
        <v>CONDETTE JEAN LUC</v>
      </c>
      <c r="Q10" s="20">
        <f t="shared" si="10"/>
        <v>9.8039215686274508E-3</v>
      </c>
      <c r="R10" s="21">
        <f t="shared" si="3"/>
        <v>0</v>
      </c>
      <c r="S10" s="21">
        <f t="shared" si="4"/>
        <v>9.8039215686274508E-3</v>
      </c>
      <c r="T10" s="21">
        <f t="shared" si="5"/>
        <v>0</v>
      </c>
      <c r="U10" s="3">
        <v>0</v>
      </c>
      <c r="V10" s="33">
        <f t="shared" si="6"/>
        <v>0</v>
      </c>
      <c r="W10" s="115">
        <v>0.34375</v>
      </c>
      <c r="X10" s="117">
        <v>0.73749999999999993</v>
      </c>
      <c r="Y10" s="97">
        <f t="shared" si="7"/>
        <v>0.39374999999999993</v>
      </c>
      <c r="Z10" s="100">
        <f t="shared" si="8"/>
        <v>1</v>
      </c>
      <c r="AA10" s="106">
        <f t="shared" si="9"/>
        <v>99.019607843137251</v>
      </c>
    </row>
    <row r="11" spans="1:27" ht="23.65" customHeight="1" thickBot="1" x14ac:dyDescent="0.3">
      <c r="A11" s="25" t="s">
        <v>67</v>
      </c>
      <c r="B11" s="3" t="s">
        <v>68</v>
      </c>
      <c r="C11" s="53" t="s">
        <v>89</v>
      </c>
      <c r="D11" s="2">
        <v>109</v>
      </c>
      <c r="E11" s="2">
        <v>5</v>
      </c>
      <c r="F11" s="2">
        <v>1</v>
      </c>
      <c r="G11" s="2">
        <v>1</v>
      </c>
      <c r="H11" s="2">
        <v>0</v>
      </c>
      <c r="I11" s="11">
        <f t="shared" si="1"/>
        <v>116</v>
      </c>
      <c r="J11" s="11">
        <v>66</v>
      </c>
      <c r="K11" s="116">
        <v>0.37361111111111112</v>
      </c>
      <c r="L11" s="116">
        <v>0.70347222222222217</v>
      </c>
      <c r="M11" s="116">
        <v>0.38541666666666669</v>
      </c>
      <c r="N11" s="116">
        <v>0.69374999999999998</v>
      </c>
      <c r="O11" s="22" t="s">
        <v>176</v>
      </c>
      <c r="P11" s="25" t="str">
        <f t="shared" si="2"/>
        <v>FORTIEZ AURORE</v>
      </c>
      <c r="Q11" s="20">
        <f t="shared" si="10"/>
        <v>4.3103448275862072E-2</v>
      </c>
      <c r="R11" s="21">
        <f t="shared" si="3"/>
        <v>8.6206896551724137E-3</v>
      </c>
      <c r="S11" s="21">
        <f t="shared" si="4"/>
        <v>8.6206896551724137E-3</v>
      </c>
      <c r="T11" s="21">
        <f t="shared" si="5"/>
        <v>0</v>
      </c>
      <c r="U11" s="3">
        <v>0</v>
      </c>
      <c r="V11" s="33">
        <f t="shared" si="6"/>
        <v>0</v>
      </c>
      <c r="W11" s="115">
        <v>0.34375</v>
      </c>
      <c r="X11" s="117">
        <v>0.70486111111111116</v>
      </c>
      <c r="Y11" s="97">
        <f t="shared" si="7"/>
        <v>0.36111111111111116</v>
      </c>
      <c r="Z11" s="100">
        <f t="shared" si="8"/>
        <v>5</v>
      </c>
      <c r="AA11" s="106">
        <f t="shared" si="9"/>
        <v>95.689655172413794</v>
      </c>
    </row>
    <row r="12" spans="1:27" ht="23.65" customHeight="1" thickBot="1" x14ac:dyDescent="0.3">
      <c r="A12" s="25" t="s">
        <v>71</v>
      </c>
      <c r="B12" s="3" t="s">
        <v>72</v>
      </c>
      <c r="C12" s="53" t="s">
        <v>91</v>
      </c>
      <c r="D12" s="2">
        <v>136</v>
      </c>
      <c r="E12" s="2">
        <v>0</v>
      </c>
      <c r="F12" s="2">
        <v>0</v>
      </c>
      <c r="G12" s="2">
        <v>0</v>
      </c>
      <c r="H12" s="2">
        <v>0</v>
      </c>
      <c r="I12" s="11">
        <f t="shared" si="1"/>
        <v>136</v>
      </c>
      <c r="J12" s="11">
        <v>63</v>
      </c>
      <c r="K12" s="116">
        <v>0.37361111111111112</v>
      </c>
      <c r="L12" s="116">
        <v>0.70972222222222225</v>
      </c>
      <c r="M12" s="116">
        <v>0.37847222222222227</v>
      </c>
      <c r="N12" s="116">
        <v>0.70277777777777783</v>
      </c>
      <c r="O12" s="22" t="s">
        <v>79</v>
      </c>
      <c r="P12" s="25" t="str">
        <f t="shared" si="2"/>
        <v>DUPAYS MAXIME</v>
      </c>
      <c r="Q12" s="20">
        <f t="shared" si="10"/>
        <v>0</v>
      </c>
      <c r="R12" s="21">
        <f t="shared" si="3"/>
        <v>0</v>
      </c>
      <c r="S12" s="21">
        <f t="shared" si="4"/>
        <v>0</v>
      </c>
      <c r="T12" s="21">
        <f t="shared" si="5"/>
        <v>0</v>
      </c>
      <c r="U12" s="3">
        <v>0</v>
      </c>
      <c r="V12" s="33">
        <f t="shared" si="6"/>
        <v>0</v>
      </c>
      <c r="W12" s="115">
        <v>0.34375</v>
      </c>
      <c r="X12" s="117">
        <v>0.71250000000000002</v>
      </c>
      <c r="Y12" s="97">
        <f t="shared" si="7"/>
        <v>0.36875000000000002</v>
      </c>
      <c r="Z12" s="100">
        <f t="shared" si="8"/>
        <v>0</v>
      </c>
      <c r="AA12" s="106">
        <f t="shared" si="9"/>
        <v>100</v>
      </c>
    </row>
    <row r="13" spans="1:27" ht="23.65" customHeight="1" thickBot="1" x14ac:dyDescent="0.3">
      <c r="A13" s="25" t="s">
        <v>93</v>
      </c>
      <c r="B13" s="3" t="s">
        <v>85</v>
      </c>
      <c r="C13" s="53" t="s">
        <v>94</v>
      </c>
      <c r="D13" s="2">
        <v>130</v>
      </c>
      <c r="E13" s="2">
        <v>1</v>
      </c>
      <c r="F13" s="2">
        <v>0</v>
      </c>
      <c r="G13" s="2">
        <v>0</v>
      </c>
      <c r="H13" s="2">
        <v>1</v>
      </c>
      <c r="I13" s="11">
        <f t="shared" si="1"/>
        <v>132</v>
      </c>
      <c r="J13" s="11">
        <v>87</v>
      </c>
      <c r="K13" s="116">
        <v>0.375</v>
      </c>
      <c r="L13" s="116">
        <v>0.71458333333333324</v>
      </c>
      <c r="M13" s="116">
        <v>0.3888888888888889</v>
      </c>
      <c r="N13" s="116">
        <v>0.70486111111111116</v>
      </c>
      <c r="O13" s="22" t="s">
        <v>177</v>
      </c>
      <c r="P13" s="25" t="str">
        <f t="shared" si="2"/>
        <v>CAGNON ANTHONY</v>
      </c>
      <c r="Q13" s="20">
        <f t="shared" si="10"/>
        <v>7.575757575757576E-3</v>
      </c>
      <c r="R13" s="21">
        <f t="shared" si="3"/>
        <v>0</v>
      </c>
      <c r="S13" s="21">
        <f t="shared" si="4"/>
        <v>0</v>
      </c>
      <c r="T13" s="21">
        <f t="shared" si="5"/>
        <v>7.575757575757576E-3</v>
      </c>
      <c r="U13" s="3">
        <v>1</v>
      </c>
      <c r="V13" s="33">
        <f t="shared" si="6"/>
        <v>7.575757575757576E-3</v>
      </c>
      <c r="W13" s="115">
        <v>0.34375</v>
      </c>
      <c r="X13" s="117">
        <v>0.71527777777777779</v>
      </c>
      <c r="Y13" s="97">
        <f t="shared" si="7"/>
        <v>0.37152777777777779</v>
      </c>
      <c r="Z13" s="100">
        <f t="shared" si="8"/>
        <v>2</v>
      </c>
      <c r="AA13" s="106">
        <f t="shared" si="9"/>
        <v>98.484848484848484</v>
      </c>
    </row>
    <row r="14" spans="1:27" ht="23.65" customHeight="1" thickBot="1" x14ac:dyDescent="0.3">
      <c r="A14" s="25"/>
      <c r="B14" s="3"/>
      <c r="C14" s="53"/>
      <c r="D14" s="2"/>
      <c r="E14" s="2"/>
      <c r="F14" s="2"/>
      <c r="G14" s="2"/>
      <c r="H14" s="2"/>
      <c r="I14" s="11">
        <f t="shared" ref="I14:I18" si="11">SUM(D14:H14)</f>
        <v>0</v>
      </c>
      <c r="J14" s="11">
        <v>88</v>
      </c>
      <c r="K14" s="116">
        <v>0.375</v>
      </c>
      <c r="L14" s="116">
        <v>0.71458333333333324</v>
      </c>
      <c r="M14" s="116">
        <v>0.3888888888888889</v>
      </c>
      <c r="N14" s="116">
        <v>0.70486111111111116</v>
      </c>
      <c r="O14" s="22" t="s">
        <v>224</v>
      </c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>
        <v>2</v>
      </c>
      <c r="V14" s="33" t="e">
        <f t="shared" ref="V14:V18" si="17">SUM(U14)/I14</f>
        <v>#DIV/0!</v>
      </c>
      <c r="W14" s="115">
        <v>0.34375</v>
      </c>
      <c r="X14" s="117">
        <v>0.71527777777777779</v>
      </c>
      <c r="Y14" s="97">
        <f t="shared" ref="Y14:Y18" si="18">X14-W14</f>
        <v>0.37152777777777779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53"/>
      <c r="D15" s="2"/>
      <c r="E15" s="2"/>
      <c r="F15" s="2"/>
      <c r="G15" s="2"/>
      <c r="H15" s="2"/>
      <c r="I15" s="11">
        <f t="shared" si="11"/>
        <v>0</v>
      </c>
      <c r="J15" s="11">
        <v>89</v>
      </c>
      <c r="K15" s="116">
        <v>0.375</v>
      </c>
      <c r="L15" s="116">
        <v>0.71458333333333324</v>
      </c>
      <c r="M15" s="116">
        <v>0.3888888888888889</v>
      </c>
      <c r="N15" s="116">
        <v>0.70486111111111116</v>
      </c>
      <c r="O15" s="22" t="s">
        <v>225</v>
      </c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>
        <v>3</v>
      </c>
      <c r="V15" s="33" t="e">
        <f t="shared" si="17"/>
        <v>#DIV/0!</v>
      </c>
      <c r="W15" s="115">
        <v>0.34375</v>
      </c>
      <c r="X15" s="117">
        <v>0.71527777777777779</v>
      </c>
      <c r="Y15" s="97">
        <f t="shared" si="18"/>
        <v>0.37152777777777779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53"/>
      <c r="D16" s="2"/>
      <c r="E16" s="2"/>
      <c r="F16" s="2"/>
      <c r="G16" s="2"/>
      <c r="H16" s="2"/>
      <c r="I16" s="11">
        <f t="shared" si="11"/>
        <v>0</v>
      </c>
      <c r="J16" s="11">
        <v>90</v>
      </c>
      <c r="K16" s="116">
        <v>0.375</v>
      </c>
      <c r="L16" s="116">
        <v>0.71458333333333324</v>
      </c>
      <c r="M16" s="116">
        <v>0.3888888888888889</v>
      </c>
      <c r="N16" s="116">
        <v>0.70486111111111116</v>
      </c>
      <c r="O16" s="22" t="s">
        <v>226</v>
      </c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>
        <v>4</v>
      </c>
      <c r="V16" s="33" t="e">
        <f t="shared" si="17"/>
        <v>#DIV/0!</v>
      </c>
      <c r="W16" s="115">
        <v>0.34375</v>
      </c>
      <c r="X16" s="117">
        <v>0.71527777777777779</v>
      </c>
      <c r="Y16" s="97">
        <f t="shared" si="18"/>
        <v>0.37152777777777779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53"/>
      <c r="D17" s="2"/>
      <c r="E17" s="2"/>
      <c r="F17" s="2"/>
      <c r="G17" s="2"/>
      <c r="H17" s="2"/>
      <c r="I17" s="11">
        <f t="shared" si="11"/>
        <v>0</v>
      </c>
      <c r="J17" s="11">
        <v>91</v>
      </c>
      <c r="K17" s="116">
        <v>0.375</v>
      </c>
      <c r="L17" s="116">
        <v>0.71458333333333324</v>
      </c>
      <c r="M17" s="116">
        <v>0.3888888888888889</v>
      </c>
      <c r="N17" s="116">
        <v>0.70486111111111116</v>
      </c>
      <c r="O17" s="22" t="s">
        <v>227</v>
      </c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>
        <v>5</v>
      </c>
      <c r="V17" s="33" t="e">
        <f t="shared" si="17"/>
        <v>#DIV/0!</v>
      </c>
      <c r="W17" s="115">
        <v>0.34375</v>
      </c>
      <c r="X17" s="117">
        <v>0.71527777777777779</v>
      </c>
      <c r="Y17" s="97">
        <f t="shared" si="18"/>
        <v>0.37152777777777779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53"/>
      <c r="D18" s="2"/>
      <c r="E18" s="2"/>
      <c r="F18" s="2"/>
      <c r="G18" s="2"/>
      <c r="H18" s="2"/>
      <c r="I18" s="11">
        <f t="shared" si="11"/>
        <v>0</v>
      </c>
      <c r="J18" s="11">
        <v>92</v>
      </c>
      <c r="K18" s="116">
        <v>0.375</v>
      </c>
      <c r="L18" s="116">
        <v>0.71458333333333324</v>
      </c>
      <c r="M18" s="116">
        <v>0.3888888888888889</v>
      </c>
      <c r="N18" s="116">
        <v>0.70486111111111116</v>
      </c>
      <c r="O18" s="22" t="s">
        <v>228</v>
      </c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>
        <v>6</v>
      </c>
      <c r="V18" s="33" t="e">
        <f t="shared" si="17"/>
        <v>#DIV/0!</v>
      </c>
      <c r="W18" s="115">
        <v>0.34375</v>
      </c>
      <c r="X18" s="117">
        <v>0.71527777777777779</v>
      </c>
      <c r="Y18" s="97">
        <f t="shared" si="18"/>
        <v>0.37152777777777779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122">
        <f>A24</f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9</v>
      </c>
      <c r="D25" s="39">
        <f>SUM(D5:D24)</f>
        <v>1123</v>
      </c>
      <c r="E25" s="39">
        <f t="shared" ref="E25:I25" si="31">SUM(E5:E24)</f>
        <v>9</v>
      </c>
      <c r="F25" s="39">
        <f t="shared" si="31"/>
        <v>1</v>
      </c>
      <c r="G25" s="39">
        <f t="shared" si="31"/>
        <v>2</v>
      </c>
      <c r="H25" s="39">
        <f t="shared" si="31"/>
        <v>5</v>
      </c>
      <c r="I25" s="39">
        <f t="shared" si="31"/>
        <v>1140</v>
      </c>
      <c r="J25" s="40">
        <f>SUM(J5:J24)</f>
        <v>1292</v>
      </c>
      <c r="K25" s="38"/>
      <c r="L25" s="38"/>
      <c r="M25" s="38"/>
      <c r="N25" s="38"/>
      <c r="O25" s="24"/>
      <c r="P25" s="39"/>
      <c r="Q25" s="103">
        <f>SUM((E25/I25)*100)</f>
        <v>0.78947368421052633</v>
      </c>
      <c r="R25" s="103">
        <f>SUM((F25/I25)*100)</f>
        <v>8.771929824561403E-2</v>
      </c>
      <c r="S25" s="103">
        <f>SUM((G25/I25))*100</f>
        <v>0.17543859649122806</v>
      </c>
      <c r="T25" s="103">
        <f>SUM((H25/I25))*100</f>
        <v>0.43859649122807015</v>
      </c>
      <c r="U25" s="23">
        <f>SUM(U5:U24)</f>
        <v>25</v>
      </c>
      <c r="V25" s="35">
        <f>SUM(U25)/I25</f>
        <v>2.1929824561403508E-2</v>
      </c>
      <c r="W25" s="92">
        <f>AVERAGEIF(W5:W24,"&gt;0")</f>
        <v>0.34375</v>
      </c>
      <c r="X25" s="92">
        <f t="shared" ref="X25:Y25" si="32">AVERAGEIF(X5:X24,"&gt;0")</f>
        <v>0.70496031746031751</v>
      </c>
      <c r="Y25" s="97">
        <f t="shared" si="32"/>
        <v>0.3612103174603174</v>
      </c>
      <c r="Z25" s="99">
        <f>SUM(Z5:Z24)</f>
        <v>14</v>
      </c>
      <c r="AA25" s="107">
        <f t="shared" si="9"/>
        <v>98.771929824561397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>
        <f>(100-Q25)</f>
        <v>99.21052631578948</v>
      </c>
      <c r="R26" s="78">
        <f>100-R25</f>
        <v>99.912280701754383</v>
      </c>
      <c r="S26" s="78">
        <f>100-S25</f>
        <v>99.824561403508767</v>
      </c>
      <c r="T26" s="78">
        <f>100-T25</f>
        <v>99.561403508771932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>
        <f>SUM(D25/I25)*100</f>
        <v>98.508771929824562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17</v>
      </c>
    </row>
    <row r="45" spans="1:3" x14ac:dyDescent="0.25">
      <c r="A45" t="s">
        <v>45</v>
      </c>
      <c r="C45" s="101">
        <f>MIN(X5:X24)</f>
        <v>0.66319444444444442</v>
      </c>
    </row>
    <row r="46" spans="1:3" x14ac:dyDescent="0.25">
      <c r="A46" t="s">
        <v>46</v>
      </c>
      <c r="C46" s="101">
        <f>MAX(X5:X24)</f>
        <v>0.73749999999999993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>
        <f>SUM(C39/C25)</f>
        <v>0</v>
      </c>
    </row>
    <row r="50" spans="1:3" x14ac:dyDescent="0.25">
      <c r="A50" t="s">
        <v>229</v>
      </c>
      <c r="B50" t="s">
        <v>230</v>
      </c>
      <c r="C50" s="78">
        <f>100-R25</f>
        <v>99.912280701754383</v>
      </c>
    </row>
    <row r="51" spans="1:3" x14ac:dyDescent="0.25">
      <c r="B51" t="s">
        <v>36</v>
      </c>
      <c r="C51" s="78">
        <f>100-S25</f>
        <v>99.824561403508767</v>
      </c>
    </row>
    <row r="52" spans="1:3" x14ac:dyDescent="0.25">
      <c r="B52" t="s">
        <v>10</v>
      </c>
      <c r="C52" s="78">
        <f>100-T25</f>
        <v>99.561403508771932</v>
      </c>
    </row>
    <row r="53" spans="1:3" x14ac:dyDescent="0.25">
      <c r="B53" t="s">
        <v>7</v>
      </c>
      <c r="C53" s="78">
        <f>100-Q25</f>
        <v>99.21052631578948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B3:D3"/>
    <mergeCell ref="E3:H3"/>
    <mergeCell ref="I3:O3"/>
    <mergeCell ref="P1:V1"/>
    <mergeCell ref="Q3:V3"/>
  </mergeCells>
  <conditionalFormatting sqref="Y5:Y25">
    <cfRule type="cellIs" priority="1" operator="equal">
      <formula>0</formula>
    </cfRule>
    <cfRule type="cellIs" dxfId="83" priority="2" operator="between">
      <formula>0.000694444444444444</formula>
      <formula>0.166666666666667</formula>
    </cfRule>
    <cfRule type="cellIs" dxfId="82" priority="3" operator="between">
      <formula>0.166666666666667</formula>
      <formula>0.385416666666667</formula>
    </cfRule>
    <cfRule type="cellIs" dxfId="81" priority="4" operator="greaterThanOrEqual">
      <formula>0.385416666666667</formula>
    </cfRule>
  </conditionalFormatting>
  <pageMargins left="0.25" right="0.25" top="0.75" bottom="0.75" header="0.3" footer="0.3"/>
  <pageSetup paperSize="9" orientation="landscape" verticalDpi="30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A55"/>
  <sheetViews>
    <sheetView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18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43110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43110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 t="s">
        <v>51</v>
      </c>
      <c r="B5" s="113" t="s">
        <v>52</v>
      </c>
      <c r="C5" s="113" t="s">
        <v>53</v>
      </c>
      <c r="D5" s="11">
        <v>130</v>
      </c>
      <c r="E5" s="11">
        <v>0</v>
      </c>
      <c r="F5" s="11">
        <v>0</v>
      </c>
      <c r="G5" s="11">
        <v>0</v>
      </c>
      <c r="H5" s="11">
        <v>0</v>
      </c>
      <c r="I5" s="11">
        <f>SUM(D5:H5)</f>
        <v>130</v>
      </c>
      <c r="J5" s="11">
        <v>156</v>
      </c>
      <c r="K5" s="118">
        <v>0.3888888888888889</v>
      </c>
      <c r="L5" s="118">
        <v>0.7104166666666667</v>
      </c>
      <c r="M5" s="118">
        <v>0.39930555555555558</v>
      </c>
      <c r="N5" s="118">
        <v>0.6958333333333333</v>
      </c>
      <c r="O5" s="37" t="s">
        <v>79</v>
      </c>
      <c r="P5" s="31" t="str">
        <f>A5</f>
        <v>VILAIN TONI</v>
      </c>
      <c r="Q5" s="17">
        <f t="shared" ref="Q5:Q6" si="0">SUM((E5/I5))</f>
        <v>0</v>
      </c>
      <c r="R5" s="18">
        <f>SUM((F5/I5))</f>
        <v>0</v>
      </c>
      <c r="S5" s="18">
        <f>SUM((G5/I5))</f>
        <v>0</v>
      </c>
      <c r="T5" s="18">
        <f>SUM((H5/I5))</f>
        <v>0</v>
      </c>
      <c r="U5" s="19">
        <v>0</v>
      </c>
      <c r="V5" s="32">
        <f>SUM(U5)/I5</f>
        <v>0</v>
      </c>
      <c r="W5" s="114">
        <v>0.36458333333333331</v>
      </c>
      <c r="X5" s="119">
        <v>0.71250000000000002</v>
      </c>
      <c r="Y5" s="97">
        <f>X5-W5</f>
        <v>0.34791666666666671</v>
      </c>
      <c r="Z5" s="100">
        <f>(E5+H5)</f>
        <v>0</v>
      </c>
      <c r="AA5" s="105">
        <f>100-((Z5/I5))*100</f>
        <v>100</v>
      </c>
    </row>
    <row r="6" spans="1:27" ht="23.65" customHeight="1" thickBot="1" x14ac:dyDescent="0.3">
      <c r="A6" s="25" t="s">
        <v>55</v>
      </c>
      <c r="B6" s="53" t="s">
        <v>56</v>
      </c>
      <c r="C6" s="53" t="s">
        <v>57</v>
      </c>
      <c r="D6" s="2">
        <v>116</v>
      </c>
      <c r="E6" s="2">
        <v>0</v>
      </c>
      <c r="F6" s="2">
        <v>1</v>
      </c>
      <c r="G6" s="2">
        <v>0</v>
      </c>
      <c r="H6" s="2">
        <v>0</v>
      </c>
      <c r="I6" s="11">
        <f t="shared" ref="I6:I24" si="1">SUM(D6:H6)</f>
        <v>117</v>
      </c>
      <c r="J6" s="11">
        <v>118</v>
      </c>
      <c r="K6" s="116">
        <v>0.3888888888888889</v>
      </c>
      <c r="L6" s="116">
        <v>0.66180555555555554</v>
      </c>
      <c r="M6" s="116">
        <v>0.40486111111111112</v>
      </c>
      <c r="N6" s="116">
        <v>0.65069444444444446</v>
      </c>
      <c r="O6" s="22" t="s">
        <v>66</v>
      </c>
      <c r="P6" s="25" t="str">
        <f t="shared" ref="P6:P24" si="2">A6</f>
        <v>DELPLANQUE BRANDON</v>
      </c>
      <c r="Q6" s="20">
        <f t="shared" si="0"/>
        <v>0</v>
      </c>
      <c r="R6" s="21">
        <f t="shared" ref="R6:R24" si="3">SUM((F6/I6))</f>
        <v>8.5470085470085479E-3</v>
      </c>
      <c r="S6" s="21">
        <f t="shared" ref="S6:S24" si="4">SUM((G6/I6))</f>
        <v>0</v>
      </c>
      <c r="T6" s="21">
        <f t="shared" ref="T6:T24" si="5">SUM((H6/I6))</f>
        <v>0</v>
      </c>
      <c r="U6" s="3">
        <v>0</v>
      </c>
      <c r="V6" s="33">
        <f t="shared" ref="V6:V24" si="6">SUM(U6)/I6</f>
        <v>0</v>
      </c>
      <c r="W6" s="115">
        <v>0.36458333333333331</v>
      </c>
      <c r="X6" s="117">
        <v>0.66319444444444442</v>
      </c>
      <c r="Y6" s="97">
        <f t="shared" ref="Y6:Y24" si="7">X6-W6</f>
        <v>0.2986111111111111</v>
      </c>
      <c r="Z6" s="100">
        <f t="shared" ref="Z6:Z24" si="8">(E6+H6)</f>
        <v>0</v>
      </c>
      <c r="AA6" s="106">
        <f t="shared" ref="AA6:AA25" si="9">100-((Z6/I6))*100</f>
        <v>100</v>
      </c>
    </row>
    <row r="7" spans="1:27" ht="23.65" customHeight="1" thickBot="1" x14ac:dyDescent="0.3">
      <c r="A7" s="25" t="s">
        <v>63</v>
      </c>
      <c r="B7" s="53" t="s">
        <v>76</v>
      </c>
      <c r="C7" s="53" t="s">
        <v>61</v>
      </c>
      <c r="D7" s="2">
        <v>125</v>
      </c>
      <c r="E7" s="2">
        <v>0</v>
      </c>
      <c r="F7" s="2">
        <v>0</v>
      </c>
      <c r="G7" s="2">
        <v>0</v>
      </c>
      <c r="H7" s="2">
        <v>1</v>
      </c>
      <c r="I7" s="11">
        <f t="shared" si="1"/>
        <v>126</v>
      </c>
      <c r="J7" s="11">
        <v>73</v>
      </c>
      <c r="K7" s="116">
        <v>0.39027777777777778</v>
      </c>
      <c r="L7" s="116">
        <v>0.71597222222222223</v>
      </c>
      <c r="M7" s="116">
        <v>0.40625</v>
      </c>
      <c r="N7" s="116">
        <v>0.69236111111111109</v>
      </c>
      <c r="O7" s="22" t="s">
        <v>178</v>
      </c>
      <c r="P7" s="25" t="str">
        <f t="shared" si="2"/>
        <v>CONDETTE JEAN LUC</v>
      </c>
      <c r="Q7" s="20">
        <f>SUM((E7/I7))</f>
        <v>0</v>
      </c>
      <c r="R7" s="21">
        <f t="shared" si="3"/>
        <v>0</v>
      </c>
      <c r="S7" s="21">
        <f t="shared" si="4"/>
        <v>0</v>
      </c>
      <c r="T7" s="21">
        <f t="shared" si="5"/>
        <v>7.9365079365079361E-3</v>
      </c>
      <c r="U7" s="3">
        <v>0</v>
      </c>
      <c r="V7" s="33">
        <f t="shared" si="6"/>
        <v>0</v>
      </c>
      <c r="W7" s="115">
        <v>0.36458333333333331</v>
      </c>
      <c r="X7" s="117">
        <v>0.71666666666666667</v>
      </c>
      <c r="Y7" s="97">
        <f t="shared" si="7"/>
        <v>0.35208333333333336</v>
      </c>
      <c r="Z7" s="100">
        <f t="shared" si="8"/>
        <v>1</v>
      </c>
      <c r="AA7" s="106">
        <f t="shared" si="9"/>
        <v>99.206349206349202</v>
      </c>
    </row>
    <row r="8" spans="1:27" ht="23.65" customHeight="1" thickBot="1" x14ac:dyDescent="0.3">
      <c r="A8" s="25" t="s">
        <v>59</v>
      </c>
      <c r="B8" s="53" t="s">
        <v>60</v>
      </c>
      <c r="C8" s="53" t="s">
        <v>65</v>
      </c>
      <c r="D8" s="2">
        <v>131</v>
      </c>
      <c r="E8" s="2">
        <v>0</v>
      </c>
      <c r="F8" s="2">
        <v>0</v>
      </c>
      <c r="G8" s="2">
        <v>0</v>
      </c>
      <c r="H8" s="2">
        <v>0</v>
      </c>
      <c r="I8" s="11">
        <f t="shared" si="1"/>
        <v>131</v>
      </c>
      <c r="J8" s="11">
        <v>77</v>
      </c>
      <c r="K8" s="116">
        <v>0.38541666666666669</v>
      </c>
      <c r="L8" s="116">
        <v>0.67013888888888884</v>
      </c>
      <c r="M8" s="116">
        <v>0.3979166666666667</v>
      </c>
      <c r="N8" s="116">
        <v>0.65277777777777779</v>
      </c>
      <c r="O8" s="22" t="s">
        <v>79</v>
      </c>
      <c r="P8" s="25" t="str">
        <f t="shared" si="2"/>
        <v>LEMAIRE SEBASTIEN</v>
      </c>
      <c r="Q8" s="20">
        <f t="shared" ref="Q8:Q24" si="10">SUM((E8/I8))</f>
        <v>0</v>
      </c>
      <c r="R8" s="21">
        <f t="shared" si="3"/>
        <v>0</v>
      </c>
      <c r="S8" s="21">
        <f t="shared" si="4"/>
        <v>0</v>
      </c>
      <c r="T8" s="21">
        <f t="shared" si="5"/>
        <v>0</v>
      </c>
      <c r="U8" s="3">
        <v>0</v>
      </c>
      <c r="V8" s="33">
        <f t="shared" si="6"/>
        <v>0</v>
      </c>
      <c r="W8" s="115">
        <v>0.36458333333333331</v>
      </c>
      <c r="X8" s="117">
        <v>0.67361111111111116</v>
      </c>
      <c r="Y8" s="97">
        <f t="shared" si="7"/>
        <v>0.30902777777777785</v>
      </c>
      <c r="Z8" s="100">
        <f t="shared" si="8"/>
        <v>0</v>
      </c>
      <c r="AA8" s="106">
        <f t="shared" si="9"/>
        <v>100</v>
      </c>
    </row>
    <row r="9" spans="1:27" ht="23.65" customHeight="1" thickBot="1" x14ac:dyDescent="0.3">
      <c r="A9" s="25" t="s">
        <v>83</v>
      </c>
      <c r="B9" s="53" t="s">
        <v>64</v>
      </c>
      <c r="C9" s="53" t="s">
        <v>69</v>
      </c>
      <c r="D9" s="2">
        <v>121</v>
      </c>
      <c r="E9" s="2">
        <v>0</v>
      </c>
      <c r="F9" s="2">
        <v>0</v>
      </c>
      <c r="G9" s="2">
        <v>1</v>
      </c>
      <c r="H9" s="2">
        <v>1</v>
      </c>
      <c r="I9" s="11">
        <f t="shared" si="1"/>
        <v>123</v>
      </c>
      <c r="J9" s="11">
        <v>90</v>
      </c>
      <c r="K9" s="116">
        <v>0.38819444444444445</v>
      </c>
      <c r="L9" s="116">
        <v>0.72916666666666663</v>
      </c>
      <c r="M9" s="116">
        <v>0.39861111111111108</v>
      </c>
      <c r="N9" s="116">
        <v>0.72569444444444453</v>
      </c>
      <c r="O9" s="22" t="s">
        <v>179</v>
      </c>
      <c r="P9" s="25" t="str">
        <f t="shared" si="2"/>
        <v>VILLAIN JULIEN</v>
      </c>
      <c r="Q9" s="20">
        <f t="shared" si="10"/>
        <v>0</v>
      </c>
      <c r="R9" s="21">
        <f t="shared" si="3"/>
        <v>0</v>
      </c>
      <c r="S9" s="21">
        <f t="shared" si="4"/>
        <v>8.130081300813009E-3</v>
      </c>
      <c r="T9" s="21">
        <f t="shared" si="5"/>
        <v>8.130081300813009E-3</v>
      </c>
      <c r="U9" s="3">
        <v>1</v>
      </c>
      <c r="V9" s="33">
        <f t="shared" si="6"/>
        <v>8.130081300813009E-3</v>
      </c>
      <c r="W9" s="115">
        <v>0.36458333333333331</v>
      </c>
      <c r="X9" s="117">
        <v>0.73263888888888884</v>
      </c>
      <c r="Y9" s="97">
        <f t="shared" si="7"/>
        <v>0.36805555555555552</v>
      </c>
      <c r="Z9" s="100">
        <f t="shared" si="8"/>
        <v>1</v>
      </c>
      <c r="AA9" s="106">
        <f t="shared" si="9"/>
        <v>99.1869918699187</v>
      </c>
    </row>
    <row r="10" spans="1:27" ht="23.65" customHeight="1" thickBot="1" x14ac:dyDescent="0.3">
      <c r="A10" s="25" t="s">
        <v>87</v>
      </c>
      <c r="B10" s="53" t="s">
        <v>100</v>
      </c>
      <c r="C10" s="53" t="s">
        <v>73</v>
      </c>
      <c r="D10" s="2">
        <v>117</v>
      </c>
      <c r="E10" s="2">
        <v>1</v>
      </c>
      <c r="F10" s="2">
        <v>0</v>
      </c>
      <c r="G10" s="2">
        <v>3</v>
      </c>
      <c r="H10" s="2">
        <v>0</v>
      </c>
      <c r="I10" s="11">
        <f t="shared" si="1"/>
        <v>121</v>
      </c>
      <c r="J10" s="11">
        <v>45</v>
      </c>
      <c r="K10" s="116">
        <v>0.3840277777777778</v>
      </c>
      <c r="L10" s="116">
        <v>0.71388888888888891</v>
      </c>
      <c r="M10" s="116">
        <v>0.39930555555555558</v>
      </c>
      <c r="N10" s="116">
        <v>0.70138888888888884</v>
      </c>
      <c r="O10" s="22" t="s">
        <v>180</v>
      </c>
      <c r="P10" s="25" t="str">
        <f t="shared" si="2"/>
        <v>ANDRIEUX GUILLAUME</v>
      </c>
      <c r="Q10" s="20">
        <f t="shared" si="10"/>
        <v>8.2644628099173556E-3</v>
      </c>
      <c r="R10" s="21">
        <f t="shared" si="3"/>
        <v>0</v>
      </c>
      <c r="S10" s="21">
        <f t="shared" si="4"/>
        <v>2.4793388429752067E-2</v>
      </c>
      <c r="T10" s="21">
        <f t="shared" si="5"/>
        <v>0</v>
      </c>
      <c r="U10" s="3">
        <v>0</v>
      </c>
      <c r="V10" s="33">
        <f t="shared" si="6"/>
        <v>0</v>
      </c>
      <c r="W10" s="115">
        <v>0.36458333333333331</v>
      </c>
      <c r="X10" s="117">
        <v>0.71527777777777779</v>
      </c>
      <c r="Y10" s="97">
        <f t="shared" si="7"/>
        <v>0.35069444444444448</v>
      </c>
      <c r="Z10" s="100">
        <f t="shared" si="8"/>
        <v>1</v>
      </c>
      <c r="AA10" s="106">
        <f t="shared" si="9"/>
        <v>99.173553719008268</v>
      </c>
    </row>
    <row r="11" spans="1:27" ht="23.65" customHeight="1" thickBot="1" x14ac:dyDescent="0.3">
      <c r="A11" s="25" t="s">
        <v>71</v>
      </c>
      <c r="B11" s="53" t="s">
        <v>72</v>
      </c>
      <c r="C11" s="53" t="s">
        <v>89</v>
      </c>
      <c r="D11" s="2">
        <v>134</v>
      </c>
      <c r="E11" s="2">
        <v>0</v>
      </c>
      <c r="F11" s="2">
        <v>0</v>
      </c>
      <c r="G11" s="2">
        <v>1</v>
      </c>
      <c r="H11" s="2">
        <v>0</v>
      </c>
      <c r="I11" s="11">
        <f t="shared" si="1"/>
        <v>135</v>
      </c>
      <c r="J11" s="11">
        <v>78</v>
      </c>
      <c r="K11" s="116">
        <v>0.39027777777777778</v>
      </c>
      <c r="L11" s="116">
        <v>0.70833333333333337</v>
      </c>
      <c r="M11" s="116">
        <v>0.40416666666666662</v>
      </c>
      <c r="N11" s="116">
        <v>0.70277777777777783</v>
      </c>
      <c r="O11" s="22" t="s">
        <v>181</v>
      </c>
      <c r="P11" s="25" t="str">
        <f t="shared" si="2"/>
        <v>DUPAYS MAXIME</v>
      </c>
      <c r="Q11" s="20">
        <f t="shared" si="10"/>
        <v>0</v>
      </c>
      <c r="R11" s="21">
        <f t="shared" si="3"/>
        <v>0</v>
      </c>
      <c r="S11" s="21">
        <f t="shared" si="4"/>
        <v>7.4074074074074077E-3</v>
      </c>
      <c r="T11" s="21">
        <f t="shared" si="5"/>
        <v>0</v>
      </c>
      <c r="U11" s="3">
        <v>0</v>
      </c>
      <c r="V11" s="33">
        <f t="shared" si="6"/>
        <v>0</v>
      </c>
      <c r="W11" s="115">
        <v>0.36458333333333331</v>
      </c>
      <c r="X11" s="117">
        <v>0.71180555555555547</v>
      </c>
      <c r="Y11" s="97">
        <f t="shared" si="7"/>
        <v>0.34722222222222215</v>
      </c>
      <c r="Z11" s="100">
        <f t="shared" si="8"/>
        <v>0</v>
      </c>
      <c r="AA11" s="106">
        <f t="shared" si="9"/>
        <v>100</v>
      </c>
    </row>
    <row r="12" spans="1:27" ht="23.65" customHeight="1" thickBot="1" x14ac:dyDescent="0.3">
      <c r="A12" s="25" t="s">
        <v>93</v>
      </c>
      <c r="B12" s="53" t="s">
        <v>85</v>
      </c>
      <c r="C12" s="53" t="s">
        <v>91</v>
      </c>
      <c r="D12" s="2">
        <v>135</v>
      </c>
      <c r="E12" s="2">
        <v>0</v>
      </c>
      <c r="F12" s="2">
        <v>0</v>
      </c>
      <c r="G12" s="2">
        <v>0</v>
      </c>
      <c r="H12" s="2">
        <v>1</v>
      </c>
      <c r="I12" s="11">
        <f t="shared" si="1"/>
        <v>136</v>
      </c>
      <c r="J12" s="11">
        <v>87</v>
      </c>
      <c r="K12" s="116">
        <v>0.3888888888888889</v>
      </c>
      <c r="L12" s="116">
        <v>0.69930555555555562</v>
      </c>
      <c r="M12" s="116">
        <v>0.39097222222222222</v>
      </c>
      <c r="N12" s="116">
        <v>0.69444444444444453</v>
      </c>
      <c r="O12" s="22" t="s">
        <v>182</v>
      </c>
      <c r="P12" s="25" t="str">
        <f t="shared" si="2"/>
        <v>CAGNON ANTHONY</v>
      </c>
      <c r="Q12" s="20">
        <f t="shared" si="10"/>
        <v>0</v>
      </c>
      <c r="R12" s="21">
        <f t="shared" si="3"/>
        <v>0</v>
      </c>
      <c r="S12" s="21">
        <f t="shared" si="4"/>
        <v>0</v>
      </c>
      <c r="T12" s="21">
        <f t="shared" si="5"/>
        <v>7.3529411764705881E-3</v>
      </c>
      <c r="U12" s="3">
        <v>1</v>
      </c>
      <c r="V12" s="33">
        <f t="shared" si="6"/>
        <v>7.3529411764705881E-3</v>
      </c>
      <c r="W12" s="115">
        <v>0.36458333333333331</v>
      </c>
      <c r="X12" s="117">
        <v>0.70138888888888884</v>
      </c>
      <c r="Y12" s="97">
        <f t="shared" si="7"/>
        <v>0.33680555555555552</v>
      </c>
      <c r="Z12" s="100">
        <f t="shared" si="8"/>
        <v>1</v>
      </c>
      <c r="AA12" s="106">
        <f t="shared" si="9"/>
        <v>99.264705882352942</v>
      </c>
    </row>
    <row r="13" spans="1:27" ht="23.65" customHeight="1" thickBot="1" x14ac:dyDescent="0.3">
      <c r="A13" s="25"/>
      <c r="B13" s="3"/>
      <c r="C13" s="3"/>
      <c r="D13" s="2"/>
      <c r="E13" s="2"/>
      <c r="F13" s="2"/>
      <c r="G13" s="2"/>
      <c r="H13" s="2"/>
      <c r="I13" s="11">
        <f t="shared" si="1"/>
        <v>0</v>
      </c>
      <c r="J13" s="11"/>
      <c r="K13" s="3"/>
      <c r="L13" s="3"/>
      <c r="M13" s="3"/>
      <c r="N13" s="3"/>
      <c r="O13" s="22"/>
      <c r="P13" s="25">
        <f t="shared" si="2"/>
        <v>0</v>
      </c>
      <c r="Q13" s="20" t="e">
        <f t="shared" si="10"/>
        <v>#DIV/0!</v>
      </c>
      <c r="R13" s="21" t="e">
        <f t="shared" si="3"/>
        <v>#DIV/0!</v>
      </c>
      <c r="S13" s="21" t="e">
        <f t="shared" si="4"/>
        <v>#DIV/0!</v>
      </c>
      <c r="T13" s="21" t="e">
        <f t="shared" si="5"/>
        <v>#DIV/0!</v>
      </c>
      <c r="U13" s="3"/>
      <c r="V13" s="33" t="e">
        <f t="shared" si="6"/>
        <v>#DIV/0!</v>
      </c>
      <c r="W13" s="54"/>
      <c r="X13" s="96"/>
      <c r="Y13" s="97">
        <f t="shared" si="7"/>
        <v>0</v>
      </c>
      <c r="Z13" s="100">
        <f t="shared" si="8"/>
        <v>0</v>
      </c>
      <c r="AA13" s="106" t="e">
        <f t="shared" si="9"/>
        <v>#DIV/0!</v>
      </c>
    </row>
    <row r="14" spans="1:27" ht="23.65" customHeight="1" thickBot="1" x14ac:dyDescent="0.3">
      <c r="A14" s="25"/>
      <c r="B14" s="3"/>
      <c r="C14" s="3"/>
      <c r="D14" s="2"/>
      <c r="E14" s="2"/>
      <c r="F14" s="2"/>
      <c r="G14" s="2"/>
      <c r="H14" s="2"/>
      <c r="I14" s="11">
        <f t="shared" ref="I14:I18" si="11">SUM(D14:H14)</f>
        <v>0</v>
      </c>
      <c r="J14" s="11"/>
      <c r="K14" s="3"/>
      <c r="L14" s="3"/>
      <c r="M14" s="3"/>
      <c r="N14" s="3"/>
      <c r="O14" s="22"/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/>
      <c r="V14" s="33" t="e">
        <f t="shared" ref="V14:V18" si="17">SUM(U14)/I14</f>
        <v>#DIV/0!</v>
      </c>
      <c r="W14" s="54"/>
      <c r="X14" s="96"/>
      <c r="Y14" s="97">
        <f t="shared" ref="Y14:Y18" si="18">X14-W14</f>
        <v>0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3"/>
      <c r="D15" s="2"/>
      <c r="E15" s="2"/>
      <c r="F15" s="2"/>
      <c r="G15" s="2"/>
      <c r="H15" s="2"/>
      <c r="I15" s="11">
        <f t="shared" si="11"/>
        <v>0</v>
      </c>
      <c r="J15" s="11"/>
      <c r="K15" s="3"/>
      <c r="L15" s="3"/>
      <c r="M15" s="3"/>
      <c r="N15" s="3"/>
      <c r="O15" s="22"/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/>
      <c r="V15" s="33" t="e">
        <f t="shared" si="17"/>
        <v>#DIV/0!</v>
      </c>
      <c r="W15" s="54"/>
      <c r="X15" s="96"/>
      <c r="Y15" s="97">
        <f t="shared" si="18"/>
        <v>0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3"/>
      <c r="D16" s="2"/>
      <c r="E16" s="2"/>
      <c r="F16" s="2"/>
      <c r="G16" s="2"/>
      <c r="H16" s="2"/>
      <c r="I16" s="11">
        <f t="shared" si="11"/>
        <v>0</v>
      </c>
      <c r="J16" s="11"/>
      <c r="K16" s="3"/>
      <c r="L16" s="3"/>
      <c r="M16" s="3"/>
      <c r="N16" s="3"/>
      <c r="O16" s="22"/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/>
      <c r="V16" s="33" t="e">
        <f t="shared" si="17"/>
        <v>#DIV/0!</v>
      </c>
      <c r="W16" s="54"/>
      <c r="X16" s="96"/>
      <c r="Y16" s="97">
        <f t="shared" si="18"/>
        <v>0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3"/>
      <c r="D17" s="2"/>
      <c r="E17" s="2"/>
      <c r="F17" s="2"/>
      <c r="G17" s="2"/>
      <c r="H17" s="2"/>
      <c r="I17" s="11">
        <f t="shared" si="11"/>
        <v>0</v>
      </c>
      <c r="J17" s="11"/>
      <c r="K17" s="3"/>
      <c r="L17" s="3"/>
      <c r="M17" s="3"/>
      <c r="N17" s="3"/>
      <c r="O17" s="22"/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/>
      <c r="V17" s="33" t="e">
        <f t="shared" si="17"/>
        <v>#DIV/0!</v>
      </c>
      <c r="W17" s="54"/>
      <c r="X17" s="96"/>
      <c r="Y17" s="97">
        <f t="shared" si="18"/>
        <v>0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3"/>
      <c r="D18" s="2"/>
      <c r="E18" s="2"/>
      <c r="F18" s="2"/>
      <c r="G18" s="2"/>
      <c r="H18" s="2"/>
      <c r="I18" s="11">
        <f t="shared" si="11"/>
        <v>0</v>
      </c>
      <c r="J18" s="11"/>
      <c r="K18" s="3"/>
      <c r="L18" s="3"/>
      <c r="M18" s="3"/>
      <c r="N18" s="3"/>
      <c r="O18" s="22"/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/>
      <c r="V18" s="33" t="e">
        <f t="shared" si="17"/>
        <v>#DIV/0!</v>
      </c>
      <c r="W18" s="54"/>
      <c r="X18" s="96"/>
      <c r="Y18" s="97">
        <f t="shared" si="18"/>
        <v>0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8</v>
      </c>
      <c r="D25" s="39">
        <f>SUM(D4:D24)</f>
        <v>1009</v>
      </c>
      <c r="E25" s="39">
        <f t="shared" ref="E25:H25" si="31">SUM(E4:E24)</f>
        <v>1</v>
      </c>
      <c r="F25" s="39">
        <f t="shared" si="31"/>
        <v>1</v>
      </c>
      <c r="G25" s="39">
        <f t="shared" si="31"/>
        <v>5</v>
      </c>
      <c r="H25" s="39">
        <f t="shared" si="31"/>
        <v>3</v>
      </c>
      <c r="I25" s="39">
        <f>SUM(I4:I24)</f>
        <v>1019</v>
      </c>
      <c r="J25" s="40">
        <f>SUM(J5:J24)</f>
        <v>724</v>
      </c>
      <c r="K25" s="38"/>
      <c r="L25" s="38"/>
      <c r="M25" s="38"/>
      <c r="N25" s="38"/>
      <c r="O25" s="24"/>
      <c r="P25" s="34"/>
      <c r="Q25" s="103">
        <f>SUM((E25/I25)*100)</f>
        <v>9.8135426889106966E-2</v>
      </c>
      <c r="R25" s="103">
        <f>SUM((F25/I25)*100)</f>
        <v>9.8135426889106966E-2</v>
      </c>
      <c r="S25" s="103">
        <f>SUM((G25/I25))*100</f>
        <v>0.49067713444553485</v>
      </c>
      <c r="T25" s="103">
        <f>SUM((H25/I25))*100</f>
        <v>0.29440628066732089</v>
      </c>
      <c r="U25" s="23">
        <f>SUM(U5:U24)</f>
        <v>2</v>
      </c>
      <c r="V25" s="35">
        <f>SUM(U25)/I25</f>
        <v>1.9627085377821392E-3</v>
      </c>
      <c r="W25" s="92">
        <f>AVERAGEIF(W5:W24,"&gt;0")</f>
        <v>0.36458333333333337</v>
      </c>
      <c r="X25" s="92">
        <f t="shared" ref="X25:Y25" si="32">AVERAGEIF(X5:X24,"&gt;0")</f>
        <v>0.70338541666666665</v>
      </c>
      <c r="Y25" s="97">
        <f t="shared" si="32"/>
        <v>0.33880208333333334</v>
      </c>
      <c r="Z25" s="99">
        <f>SUM(Z5:Z24)</f>
        <v>4</v>
      </c>
      <c r="AA25" s="107">
        <f t="shared" si="9"/>
        <v>99.607458292443567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>
        <f>(100-Q25)</f>
        <v>99.901864573110899</v>
      </c>
      <c r="R26" s="78">
        <f>100-R25</f>
        <v>99.901864573110899</v>
      </c>
      <c r="S26" s="78">
        <f>100-S25</f>
        <v>99.509322865554466</v>
      </c>
      <c r="T26" s="78">
        <f>100-T25</f>
        <v>99.705593719332683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>
        <f>SUM(D25/I25)*100</f>
        <v>99.018645731108933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10</v>
      </c>
    </row>
    <row r="45" spans="1:3" x14ac:dyDescent="0.25">
      <c r="A45" t="s">
        <v>45</v>
      </c>
      <c r="C45" s="101">
        <f>MIN(X5:X24)</f>
        <v>0.66319444444444442</v>
      </c>
    </row>
    <row r="46" spans="1:3" x14ac:dyDescent="0.25">
      <c r="A46" t="s">
        <v>46</v>
      </c>
      <c r="C46" s="101">
        <f>MAX(X5:X24)</f>
        <v>0.73263888888888884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>
        <f>SUM(C39/C25)</f>
        <v>0</v>
      </c>
    </row>
    <row r="50" spans="1:3" x14ac:dyDescent="0.25">
      <c r="A50" t="s">
        <v>229</v>
      </c>
      <c r="B50" t="s">
        <v>230</v>
      </c>
      <c r="C50" s="78">
        <f>100-R25</f>
        <v>99.901864573110899</v>
      </c>
    </row>
    <row r="51" spans="1:3" x14ac:dyDescent="0.25">
      <c r="B51" t="s">
        <v>36</v>
      </c>
      <c r="C51" s="78">
        <f>100-S25</f>
        <v>99.509322865554466</v>
      </c>
    </row>
    <row r="52" spans="1:3" x14ac:dyDescent="0.25">
      <c r="B52" t="s">
        <v>10</v>
      </c>
      <c r="C52" s="78">
        <f>100-T25</f>
        <v>99.705593719332683</v>
      </c>
    </row>
    <row r="53" spans="1:3" x14ac:dyDescent="0.25">
      <c r="B53" t="s">
        <v>7</v>
      </c>
      <c r="C53" s="78">
        <f>100-Q25</f>
        <v>99.901864573110899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B3:D3"/>
    <mergeCell ref="E3:H3"/>
    <mergeCell ref="I3:O3"/>
    <mergeCell ref="P1:V1"/>
    <mergeCell ref="Q3:V3"/>
  </mergeCells>
  <conditionalFormatting sqref="Y5:Y25">
    <cfRule type="cellIs" priority="1" operator="equal">
      <formula>0</formula>
    </cfRule>
    <cfRule type="cellIs" dxfId="80" priority="2" operator="between">
      <formula>0.000694444444444444</formula>
      <formula>0.166666666666667</formula>
    </cfRule>
    <cfRule type="cellIs" dxfId="79" priority="3" operator="between">
      <formula>0.166666666666667</formula>
      <formula>0.385416666666667</formula>
    </cfRule>
    <cfRule type="cellIs" dxfId="78" priority="4" operator="greaterThanOrEqual">
      <formula>0.385416666666667</formula>
    </cfRule>
  </conditionalFormatting>
  <pageMargins left="0.25" right="0.25" top="0.75" bottom="0.75" header="0.3" footer="0.3"/>
  <pageSetup paperSize="9" orientation="landscape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AA55"/>
  <sheetViews>
    <sheetView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50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43111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43111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 t="s">
        <v>51</v>
      </c>
      <c r="B5" s="4" t="s">
        <v>100</v>
      </c>
      <c r="C5" s="113" t="s">
        <v>53</v>
      </c>
      <c r="D5" s="11">
        <v>131</v>
      </c>
      <c r="E5" s="11">
        <v>0</v>
      </c>
      <c r="F5" s="11">
        <v>0</v>
      </c>
      <c r="G5" s="11">
        <v>0</v>
      </c>
      <c r="H5" s="11">
        <v>0</v>
      </c>
      <c r="I5" s="11">
        <f>SUM(D5:H5)</f>
        <v>131</v>
      </c>
      <c r="J5" s="11">
        <v>155</v>
      </c>
      <c r="K5" s="118">
        <v>0.36041666666666666</v>
      </c>
      <c r="L5" s="118">
        <v>0.67499999999999993</v>
      </c>
      <c r="M5" s="118">
        <v>0.37013888888888885</v>
      </c>
      <c r="N5" s="118">
        <v>0.66249999999999998</v>
      </c>
      <c r="O5" s="37" t="s">
        <v>79</v>
      </c>
      <c r="P5" s="31" t="str">
        <f>A5</f>
        <v>VILAIN TONI</v>
      </c>
      <c r="Q5" s="17">
        <f t="shared" ref="Q5:Q6" si="0">SUM((E5/I5))</f>
        <v>0</v>
      </c>
      <c r="R5" s="18">
        <f>SUM((F5/I5))</f>
        <v>0</v>
      </c>
      <c r="S5" s="18">
        <f>SUM((G5/I5))</f>
        <v>0</v>
      </c>
      <c r="T5" s="18">
        <f>SUM((H5/I5))</f>
        <v>0</v>
      </c>
      <c r="U5" s="19">
        <v>0</v>
      </c>
      <c r="V5" s="32">
        <f>SUM(U5)/I5</f>
        <v>0</v>
      </c>
      <c r="W5" s="114">
        <v>0.33333333333333331</v>
      </c>
      <c r="X5" s="119">
        <v>0.67569444444444438</v>
      </c>
      <c r="Y5" s="97">
        <f>X5-W5</f>
        <v>0.34236111111111106</v>
      </c>
      <c r="Z5" s="100">
        <f>(E5+H5)</f>
        <v>0</v>
      </c>
      <c r="AA5" s="105">
        <f>100-((Z5/I5))*100</f>
        <v>100</v>
      </c>
    </row>
    <row r="6" spans="1:27" ht="23.65" customHeight="1" thickBot="1" x14ac:dyDescent="0.3">
      <c r="A6" s="25" t="s">
        <v>78</v>
      </c>
      <c r="B6" s="3" t="s">
        <v>56</v>
      </c>
      <c r="C6" s="53" t="s">
        <v>57</v>
      </c>
      <c r="D6" s="2">
        <v>130</v>
      </c>
      <c r="E6" s="2">
        <v>0</v>
      </c>
      <c r="F6" s="2">
        <v>0</v>
      </c>
      <c r="G6" s="2">
        <v>0</v>
      </c>
      <c r="H6" s="2">
        <v>0</v>
      </c>
      <c r="I6" s="11">
        <f t="shared" ref="I6:I24" si="1">SUM(D6:H6)</f>
        <v>130</v>
      </c>
      <c r="J6" s="11">
        <v>118</v>
      </c>
      <c r="K6" s="116">
        <v>0.3611111111111111</v>
      </c>
      <c r="L6" s="116">
        <v>0.65347222222222223</v>
      </c>
      <c r="M6" s="116">
        <v>0.37638888888888888</v>
      </c>
      <c r="N6" s="116">
        <v>0.6381944444444444</v>
      </c>
      <c r="O6" s="22" t="s">
        <v>79</v>
      </c>
      <c r="P6" s="25" t="str">
        <f t="shared" ref="P6:P24" si="2">A6</f>
        <v>SAHLI MALIK</v>
      </c>
      <c r="Q6" s="20">
        <f t="shared" si="0"/>
        <v>0</v>
      </c>
      <c r="R6" s="21">
        <f t="shared" ref="R6:R24" si="3">SUM((F6/I6))</f>
        <v>0</v>
      </c>
      <c r="S6" s="21">
        <f t="shared" ref="S6:S24" si="4">SUM((G6/I6))</f>
        <v>0</v>
      </c>
      <c r="T6" s="21">
        <f t="shared" ref="T6:T24" si="5">SUM((H6/I6))</f>
        <v>0</v>
      </c>
      <c r="U6" s="3">
        <v>0</v>
      </c>
      <c r="V6" s="33">
        <f t="shared" ref="V6:V24" si="6">SUM(U6)/I6</f>
        <v>0</v>
      </c>
      <c r="W6" s="115">
        <v>0.33333333333333331</v>
      </c>
      <c r="X6" s="117">
        <v>0.65625</v>
      </c>
      <c r="Y6" s="97">
        <f t="shared" ref="Y6:Y24" si="7">X6-W6</f>
        <v>0.32291666666666669</v>
      </c>
      <c r="Z6" s="100">
        <f t="shared" ref="Z6:Z24" si="8">(E6+H6)</f>
        <v>0</v>
      </c>
      <c r="AA6" s="106">
        <f t="shared" ref="AA6:AA25" si="9">100-((Z6/I6))*100</f>
        <v>100</v>
      </c>
    </row>
    <row r="7" spans="1:27" ht="23.65" customHeight="1" thickBot="1" x14ac:dyDescent="0.3">
      <c r="A7" s="25" t="s">
        <v>59</v>
      </c>
      <c r="B7" s="3" t="s">
        <v>60</v>
      </c>
      <c r="C7" s="53" t="s">
        <v>61</v>
      </c>
      <c r="D7" s="2">
        <v>135</v>
      </c>
      <c r="E7" s="2">
        <v>2</v>
      </c>
      <c r="F7" s="2">
        <v>0</v>
      </c>
      <c r="G7" s="2">
        <v>1</v>
      </c>
      <c r="H7" s="2">
        <v>0</v>
      </c>
      <c r="I7" s="11">
        <f t="shared" si="1"/>
        <v>138</v>
      </c>
      <c r="J7" s="11">
        <v>66</v>
      </c>
      <c r="K7" s="116">
        <v>0.3611111111111111</v>
      </c>
      <c r="L7" s="116">
        <v>0.69097222222222221</v>
      </c>
      <c r="M7" s="116">
        <v>0.38055555555555554</v>
      </c>
      <c r="N7" s="116">
        <v>0.6875</v>
      </c>
      <c r="O7" s="22" t="s">
        <v>183</v>
      </c>
      <c r="P7" s="25" t="str">
        <f t="shared" si="2"/>
        <v>LEMAIRE SEBASTIEN</v>
      </c>
      <c r="Q7" s="20">
        <f>SUM((E7/I7))</f>
        <v>1.4492753623188406E-2</v>
      </c>
      <c r="R7" s="21">
        <f t="shared" si="3"/>
        <v>0</v>
      </c>
      <c r="S7" s="21">
        <f t="shared" si="4"/>
        <v>7.246376811594203E-3</v>
      </c>
      <c r="T7" s="21">
        <f t="shared" si="5"/>
        <v>0</v>
      </c>
      <c r="U7" s="3">
        <v>0</v>
      </c>
      <c r="V7" s="33">
        <f t="shared" si="6"/>
        <v>0</v>
      </c>
      <c r="W7" s="115">
        <v>0.33333333333333331</v>
      </c>
      <c r="X7" s="117">
        <v>0.69166666666666676</v>
      </c>
      <c r="Y7" s="97">
        <f t="shared" si="7"/>
        <v>0.35833333333333345</v>
      </c>
      <c r="Z7" s="100">
        <f t="shared" si="8"/>
        <v>2</v>
      </c>
      <c r="AA7" s="106">
        <f t="shared" si="9"/>
        <v>98.550724637681157</v>
      </c>
    </row>
    <row r="8" spans="1:27" ht="23.65" customHeight="1" thickBot="1" x14ac:dyDescent="0.3">
      <c r="A8" s="25" t="s">
        <v>80</v>
      </c>
      <c r="B8" s="3" t="s">
        <v>52</v>
      </c>
      <c r="C8" s="53" t="s">
        <v>65</v>
      </c>
      <c r="D8" s="2">
        <v>136</v>
      </c>
      <c r="E8" s="2">
        <v>0</v>
      </c>
      <c r="F8" s="2">
        <v>0</v>
      </c>
      <c r="G8" s="2">
        <v>0</v>
      </c>
      <c r="H8" s="2">
        <v>1</v>
      </c>
      <c r="I8" s="11">
        <f t="shared" si="1"/>
        <v>137</v>
      </c>
      <c r="J8" s="11">
        <v>96</v>
      </c>
      <c r="K8" s="116">
        <v>0.3611111111111111</v>
      </c>
      <c r="L8" s="116">
        <v>0.69513888888888886</v>
      </c>
      <c r="M8" s="116">
        <v>0.37708333333333338</v>
      </c>
      <c r="N8" s="116">
        <v>0.68263888888888891</v>
      </c>
      <c r="O8" s="22" t="s">
        <v>184</v>
      </c>
      <c r="P8" s="25" t="str">
        <f t="shared" si="2"/>
        <v>LALLET REMY</v>
      </c>
      <c r="Q8" s="20">
        <f t="shared" ref="Q8:Q24" si="10">SUM((E8/I8))</f>
        <v>0</v>
      </c>
      <c r="R8" s="21">
        <f t="shared" si="3"/>
        <v>0</v>
      </c>
      <c r="S8" s="21">
        <f t="shared" si="4"/>
        <v>0</v>
      </c>
      <c r="T8" s="21">
        <f t="shared" si="5"/>
        <v>7.2992700729927005E-3</v>
      </c>
      <c r="U8" s="3">
        <v>1</v>
      </c>
      <c r="V8" s="33">
        <f t="shared" si="6"/>
        <v>7.2992700729927005E-3</v>
      </c>
      <c r="W8" s="115">
        <v>0.33333333333333331</v>
      </c>
      <c r="X8" s="117">
        <v>0.6972222222222223</v>
      </c>
      <c r="Y8" s="97">
        <f t="shared" si="7"/>
        <v>0.36388888888888898</v>
      </c>
      <c r="Z8" s="100">
        <f t="shared" si="8"/>
        <v>1</v>
      </c>
      <c r="AA8" s="106">
        <f t="shared" si="9"/>
        <v>99.270072992700733</v>
      </c>
    </row>
    <row r="9" spans="1:27" ht="23.65" customHeight="1" thickBot="1" x14ac:dyDescent="0.3">
      <c r="A9" s="25" t="s">
        <v>67</v>
      </c>
      <c r="B9" s="3" t="s">
        <v>68</v>
      </c>
      <c r="C9" s="53" t="s">
        <v>69</v>
      </c>
      <c r="D9" s="2">
        <v>122</v>
      </c>
      <c r="E9" s="2">
        <v>0</v>
      </c>
      <c r="F9" s="2">
        <v>0</v>
      </c>
      <c r="G9" s="2">
        <v>3</v>
      </c>
      <c r="H9" s="2">
        <v>0</v>
      </c>
      <c r="I9" s="11">
        <f t="shared" si="1"/>
        <v>125</v>
      </c>
      <c r="J9" s="11">
        <v>62</v>
      </c>
      <c r="K9" s="116">
        <v>0.36180555555555555</v>
      </c>
      <c r="L9" s="116">
        <v>0.71527777777777779</v>
      </c>
      <c r="M9" s="116">
        <v>0.37777777777777777</v>
      </c>
      <c r="N9" s="116">
        <v>0.69652777777777775</v>
      </c>
      <c r="O9" s="22" t="s">
        <v>185</v>
      </c>
      <c r="P9" s="25" t="str">
        <f t="shared" si="2"/>
        <v>FORTIEZ AURORE</v>
      </c>
      <c r="Q9" s="20">
        <f t="shared" si="10"/>
        <v>0</v>
      </c>
      <c r="R9" s="21">
        <f t="shared" si="3"/>
        <v>0</v>
      </c>
      <c r="S9" s="21">
        <f t="shared" si="4"/>
        <v>2.4E-2</v>
      </c>
      <c r="T9" s="21">
        <f t="shared" si="5"/>
        <v>0</v>
      </c>
      <c r="U9" s="3">
        <v>0</v>
      </c>
      <c r="V9" s="33">
        <f t="shared" si="6"/>
        <v>0</v>
      </c>
      <c r="W9" s="115">
        <v>0.33333333333333331</v>
      </c>
      <c r="X9" s="117">
        <v>0.71666666666666667</v>
      </c>
      <c r="Y9" s="97">
        <f t="shared" si="7"/>
        <v>0.38333333333333336</v>
      </c>
      <c r="Z9" s="100">
        <f t="shared" si="8"/>
        <v>0</v>
      </c>
      <c r="AA9" s="106">
        <f t="shared" si="9"/>
        <v>100</v>
      </c>
    </row>
    <row r="10" spans="1:27" ht="23.65" customHeight="1" thickBot="1" x14ac:dyDescent="0.3">
      <c r="A10" s="25" t="s">
        <v>71</v>
      </c>
      <c r="B10" s="3" t="s">
        <v>72</v>
      </c>
      <c r="C10" s="53" t="s">
        <v>73</v>
      </c>
      <c r="D10" s="2">
        <v>127</v>
      </c>
      <c r="E10" s="2">
        <v>0</v>
      </c>
      <c r="F10" s="2">
        <v>0</v>
      </c>
      <c r="G10" s="2">
        <v>0</v>
      </c>
      <c r="H10" s="2">
        <v>0</v>
      </c>
      <c r="I10" s="11">
        <f t="shared" si="1"/>
        <v>127</v>
      </c>
      <c r="J10" s="11">
        <v>68</v>
      </c>
      <c r="K10" s="116">
        <v>0.3611111111111111</v>
      </c>
      <c r="L10" s="116">
        <v>0.70277777777777783</v>
      </c>
      <c r="M10" s="116">
        <v>0.36874999999999997</v>
      </c>
      <c r="N10" s="116">
        <v>0.67013888888888884</v>
      </c>
      <c r="O10" s="22" t="s">
        <v>79</v>
      </c>
      <c r="P10" s="25" t="str">
        <f t="shared" si="2"/>
        <v>DUPAYS MAXIME</v>
      </c>
      <c r="Q10" s="20">
        <f t="shared" si="10"/>
        <v>0</v>
      </c>
      <c r="R10" s="21">
        <f t="shared" si="3"/>
        <v>0</v>
      </c>
      <c r="S10" s="21">
        <f t="shared" si="4"/>
        <v>0</v>
      </c>
      <c r="T10" s="21">
        <f t="shared" si="5"/>
        <v>0</v>
      </c>
      <c r="U10" s="3">
        <v>0</v>
      </c>
      <c r="V10" s="33">
        <f t="shared" si="6"/>
        <v>0</v>
      </c>
      <c r="W10" s="115">
        <v>0.33333333333333331</v>
      </c>
      <c r="X10" s="117">
        <v>0.70486111111111116</v>
      </c>
      <c r="Y10" s="97">
        <f t="shared" si="7"/>
        <v>0.37152777777777785</v>
      </c>
      <c r="Z10" s="100">
        <f t="shared" si="8"/>
        <v>0</v>
      </c>
      <c r="AA10" s="106">
        <f t="shared" si="9"/>
        <v>100</v>
      </c>
    </row>
    <row r="11" spans="1:27" ht="23.65" customHeight="1" thickBot="1" x14ac:dyDescent="0.3">
      <c r="A11" s="25" t="s">
        <v>63</v>
      </c>
      <c r="B11" s="3" t="s">
        <v>64</v>
      </c>
      <c r="C11" s="53" t="s">
        <v>89</v>
      </c>
      <c r="D11" s="2">
        <v>132</v>
      </c>
      <c r="E11" s="2">
        <v>0</v>
      </c>
      <c r="F11" s="2">
        <v>0</v>
      </c>
      <c r="G11" s="2">
        <v>0</v>
      </c>
      <c r="H11" s="2">
        <v>0</v>
      </c>
      <c r="I11" s="11">
        <f t="shared" si="1"/>
        <v>132</v>
      </c>
      <c r="J11" s="11">
        <v>95</v>
      </c>
      <c r="K11" s="116">
        <v>0.36041666666666666</v>
      </c>
      <c r="L11" s="116">
        <v>0.70347222222222217</v>
      </c>
      <c r="M11" s="116">
        <v>0.36944444444444446</v>
      </c>
      <c r="N11" s="116">
        <v>0.69652777777777775</v>
      </c>
      <c r="O11" s="22" t="s">
        <v>79</v>
      </c>
      <c r="P11" s="25" t="str">
        <f t="shared" si="2"/>
        <v>CONDETTE JEAN LUC</v>
      </c>
      <c r="Q11" s="20">
        <f t="shared" si="10"/>
        <v>0</v>
      </c>
      <c r="R11" s="21">
        <f t="shared" si="3"/>
        <v>0</v>
      </c>
      <c r="S11" s="21">
        <f t="shared" si="4"/>
        <v>0</v>
      </c>
      <c r="T11" s="21">
        <f t="shared" si="5"/>
        <v>0</v>
      </c>
      <c r="U11" s="3">
        <v>0</v>
      </c>
      <c r="V11" s="33">
        <f t="shared" si="6"/>
        <v>0</v>
      </c>
      <c r="W11" s="115">
        <v>0.33333333333333331</v>
      </c>
      <c r="X11" s="117">
        <v>0.7055555555555556</v>
      </c>
      <c r="Y11" s="97">
        <f t="shared" si="7"/>
        <v>0.37222222222222229</v>
      </c>
      <c r="Z11" s="100">
        <f t="shared" si="8"/>
        <v>0</v>
      </c>
      <c r="AA11" s="106">
        <f t="shared" si="9"/>
        <v>100</v>
      </c>
    </row>
    <row r="12" spans="1:27" ht="23.65" customHeight="1" thickBot="1" x14ac:dyDescent="0.3">
      <c r="A12" s="25"/>
      <c r="B12" s="3"/>
      <c r="C12" s="3"/>
      <c r="D12" s="2"/>
      <c r="E12" s="2"/>
      <c r="F12" s="2"/>
      <c r="G12" s="2"/>
      <c r="H12" s="2"/>
      <c r="I12" s="11">
        <f t="shared" si="1"/>
        <v>0</v>
      </c>
      <c r="J12" s="11"/>
      <c r="K12" s="3"/>
      <c r="L12" s="3"/>
      <c r="M12" s="3"/>
      <c r="N12" s="3"/>
      <c r="O12" s="22"/>
      <c r="P12" s="25">
        <f t="shared" si="2"/>
        <v>0</v>
      </c>
      <c r="Q12" s="20" t="e">
        <f t="shared" si="10"/>
        <v>#DIV/0!</v>
      </c>
      <c r="R12" s="21" t="e">
        <f t="shared" si="3"/>
        <v>#DIV/0!</v>
      </c>
      <c r="S12" s="21" t="e">
        <f t="shared" si="4"/>
        <v>#DIV/0!</v>
      </c>
      <c r="T12" s="21" t="e">
        <f t="shared" si="5"/>
        <v>#DIV/0!</v>
      </c>
      <c r="U12" s="3"/>
      <c r="V12" s="33" t="e">
        <f t="shared" si="6"/>
        <v>#DIV/0!</v>
      </c>
      <c r="W12" s="54"/>
      <c r="X12" s="96"/>
      <c r="Y12" s="97">
        <f t="shared" si="7"/>
        <v>0</v>
      </c>
      <c r="Z12" s="100">
        <f t="shared" si="8"/>
        <v>0</v>
      </c>
      <c r="AA12" s="106" t="e">
        <f t="shared" si="9"/>
        <v>#DIV/0!</v>
      </c>
    </row>
    <row r="13" spans="1:27" ht="23.65" customHeight="1" thickBot="1" x14ac:dyDescent="0.3">
      <c r="A13" s="25"/>
      <c r="B13" s="3"/>
      <c r="C13" s="3"/>
      <c r="D13" s="2"/>
      <c r="E13" s="2"/>
      <c r="F13" s="2"/>
      <c r="G13" s="2"/>
      <c r="H13" s="2"/>
      <c r="I13" s="11">
        <f t="shared" si="1"/>
        <v>0</v>
      </c>
      <c r="J13" s="11"/>
      <c r="K13" s="3"/>
      <c r="L13" s="3"/>
      <c r="M13" s="3"/>
      <c r="N13" s="3"/>
      <c r="O13" s="22"/>
      <c r="P13" s="25">
        <f t="shared" si="2"/>
        <v>0</v>
      </c>
      <c r="Q13" s="20" t="e">
        <f t="shared" si="10"/>
        <v>#DIV/0!</v>
      </c>
      <c r="R13" s="21" t="e">
        <f t="shared" si="3"/>
        <v>#DIV/0!</v>
      </c>
      <c r="S13" s="21" t="e">
        <f t="shared" si="4"/>
        <v>#DIV/0!</v>
      </c>
      <c r="T13" s="21" t="e">
        <f t="shared" si="5"/>
        <v>#DIV/0!</v>
      </c>
      <c r="U13" s="3"/>
      <c r="V13" s="33" t="e">
        <f t="shared" si="6"/>
        <v>#DIV/0!</v>
      </c>
      <c r="W13" s="54"/>
      <c r="X13" s="96"/>
      <c r="Y13" s="97">
        <f t="shared" si="7"/>
        <v>0</v>
      </c>
      <c r="Z13" s="100">
        <f t="shared" si="8"/>
        <v>0</v>
      </c>
      <c r="AA13" s="106" t="e">
        <f t="shared" si="9"/>
        <v>#DIV/0!</v>
      </c>
    </row>
    <row r="14" spans="1:27" ht="23.65" customHeight="1" thickBot="1" x14ac:dyDescent="0.3">
      <c r="A14" s="25"/>
      <c r="B14" s="3"/>
      <c r="C14" s="3"/>
      <c r="D14" s="2"/>
      <c r="E14" s="2"/>
      <c r="F14" s="2"/>
      <c r="G14" s="2"/>
      <c r="H14" s="2"/>
      <c r="I14" s="11">
        <f t="shared" ref="I14:I18" si="11">SUM(D14:H14)</f>
        <v>0</v>
      </c>
      <c r="J14" s="11"/>
      <c r="K14" s="3"/>
      <c r="L14" s="3"/>
      <c r="M14" s="3"/>
      <c r="N14" s="3"/>
      <c r="O14" s="22"/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/>
      <c r="V14" s="33" t="e">
        <f t="shared" ref="V14:V18" si="17">SUM(U14)/I14</f>
        <v>#DIV/0!</v>
      </c>
      <c r="W14" s="54"/>
      <c r="X14" s="96"/>
      <c r="Y14" s="97">
        <f t="shared" ref="Y14:Y18" si="18">X14-W14</f>
        <v>0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3"/>
      <c r="D15" s="2"/>
      <c r="E15" s="2"/>
      <c r="F15" s="2"/>
      <c r="G15" s="2"/>
      <c r="H15" s="2"/>
      <c r="I15" s="11">
        <f t="shared" si="11"/>
        <v>0</v>
      </c>
      <c r="J15" s="11"/>
      <c r="K15" s="3"/>
      <c r="L15" s="3"/>
      <c r="M15" s="3"/>
      <c r="N15" s="3"/>
      <c r="O15" s="22"/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/>
      <c r="V15" s="33" t="e">
        <f t="shared" si="17"/>
        <v>#DIV/0!</v>
      </c>
      <c r="W15" s="54"/>
      <c r="X15" s="96"/>
      <c r="Y15" s="97">
        <f t="shared" si="18"/>
        <v>0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3"/>
      <c r="D16" s="2"/>
      <c r="E16" s="2"/>
      <c r="F16" s="2"/>
      <c r="G16" s="2"/>
      <c r="H16" s="2"/>
      <c r="I16" s="11">
        <f t="shared" si="11"/>
        <v>0</v>
      </c>
      <c r="J16" s="11"/>
      <c r="K16" s="3"/>
      <c r="L16" s="3"/>
      <c r="M16" s="3"/>
      <c r="N16" s="3"/>
      <c r="O16" s="22"/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/>
      <c r="V16" s="33" t="e">
        <f t="shared" si="17"/>
        <v>#DIV/0!</v>
      </c>
      <c r="W16" s="54"/>
      <c r="X16" s="96"/>
      <c r="Y16" s="97">
        <f t="shared" si="18"/>
        <v>0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3"/>
      <c r="D17" s="2"/>
      <c r="E17" s="2"/>
      <c r="F17" s="2"/>
      <c r="G17" s="2"/>
      <c r="H17" s="2"/>
      <c r="I17" s="11">
        <f t="shared" si="11"/>
        <v>0</v>
      </c>
      <c r="J17" s="11"/>
      <c r="K17" s="3"/>
      <c r="L17" s="3"/>
      <c r="M17" s="3"/>
      <c r="N17" s="3"/>
      <c r="O17" s="22"/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/>
      <c r="V17" s="33" t="e">
        <f t="shared" si="17"/>
        <v>#DIV/0!</v>
      </c>
      <c r="W17" s="54"/>
      <c r="X17" s="96"/>
      <c r="Y17" s="97">
        <f t="shared" si="18"/>
        <v>0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3"/>
      <c r="D18" s="2"/>
      <c r="E18" s="2"/>
      <c r="F18" s="2"/>
      <c r="G18" s="2"/>
      <c r="H18" s="2"/>
      <c r="I18" s="11">
        <f t="shared" si="11"/>
        <v>0</v>
      </c>
      <c r="J18" s="11"/>
      <c r="K18" s="3"/>
      <c r="L18" s="3"/>
      <c r="M18" s="3"/>
      <c r="N18" s="3"/>
      <c r="O18" s="22"/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/>
      <c r="V18" s="33" t="e">
        <f t="shared" si="17"/>
        <v>#DIV/0!</v>
      </c>
      <c r="W18" s="54"/>
      <c r="X18" s="96"/>
      <c r="Y18" s="97">
        <f t="shared" si="18"/>
        <v>0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7</v>
      </c>
      <c r="D25" s="39">
        <f>SUM(D4:D24)</f>
        <v>913</v>
      </c>
      <c r="E25" s="39">
        <f t="shared" ref="E25:H25" si="31">SUM(E4:E24)</f>
        <v>2</v>
      </c>
      <c r="F25" s="39">
        <f t="shared" si="31"/>
        <v>0</v>
      </c>
      <c r="G25" s="39">
        <f t="shared" si="31"/>
        <v>4</v>
      </c>
      <c r="H25" s="39">
        <f t="shared" si="31"/>
        <v>1</v>
      </c>
      <c r="I25" s="39">
        <f>SUM(I4:I24)</f>
        <v>920</v>
      </c>
      <c r="J25" s="40">
        <f>SUM(J5:J24)</f>
        <v>660</v>
      </c>
      <c r="K25" s="38"/>
      <c r="L25" s="38"/>
      <c r="M25" s="38"/>
      <c r="N25" s="38"/>
      <c r="O25" s="24"/>
      <c r="P25" s="34"/>
      <c r="Q25" s="103">
        <f>SUM((E25/I25)*100)</f>
        <v>0.21739130434782608</v>
      </c>
      <c r="R25" s="103">
        <f>SUM((F25/I25)*100)</f>
        <v>0</v>
      </c>
      <c r="S25" s="103">
        <f>SUM((G25/I25))*100</f>
        <v>0.43478260869565216</v>
      </c>
      <c r="T25" s="103">
        <f>SUM((H25/I25))*100</f>
        <v>0.10869565217391304</v>
      </c>
      <c r="U25" s="23">
        <f>SUM(U5:U24)</f>
        <v>1</v>
      </c>
      <c r="V25" s="35">
        <f>SUM(U25)/I25</f>
        <v>1.0869565217391304E-3</v>
      </c>
      <c r="W25" s="92">
        <f>AVERAGEIF(W5:W24,"&gt;0")</f>
        <v>0.33333333333333331</v>
      </c>
      <c r="X25" s="92">
        <f t="shared" ref="X25:Y25" si="32">AVERAGEIF(X5:X24,"&gt;0")</f>
        <v>0.6925595238095239</v>
      </c>
      <c r="Y25" s="97">
        <f t="shared" si="32"/>
        <v>0.35922619047619048</v>
      </c>
      <c r="Z25" s="99">
        <f>SUM(Z5:Z24)</f>
        <v>3</v>
      </c>
      <c r="AA25" s="107">
        <f t="shared" si="9"/>
        <v>99.673913043478265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>
        <f>(100-Q25)</f>
        <v>99.782608695652172</v>
      </c>
      <c r="R26" s="78">
        <f>100-R25</f>
        <v>100</v>
      </c>
      <c r="S26" s="78">
        <f>100-S25</f>
        <v>99.565217391304344</v>
      </c>
      <c r="T26" s="78">
        <f>100-T25</f>
        <v>99.891304347826093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>
        <f>SUM(D25/I25)*100</f>
        <v>99.239130434782609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7</v>
      </c>
    </row>
    <row r="45" spans="1:3" x14ac:dyDescent="0.25">
      <c r="A45" t="s">
        <v>45</v>
      </c>
      <c r="C45" s="101">
        <f>MIN(X5:X24)</f>
        <v>0.65625</v>
      </c>
    </row>
    <row r="46" spans="1:3" x14ac:dyDescent="0.25">
      <c r="A46" t="s">
        <v>46</v>
      </c>
      <c r="C46" s="101">
        <f>MAX(X5:X24)</f>
        <v>0.71666666666666667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>
        <f>SUM(C39/C25)</f>
        <v>0</v>
      </c>
    </row>
    <row r="50" spans="1:3" x14ac:dyDescent="0.25">
      <c r="A50" t="s">
        <v>229</v>
      </c>
      <c r="B50" t="s">
        <v>230</v>
      </c>
      <c r="C50" s="78">
        <f>100-R25</f>
        <v>100</v>
      </c>
    </row>
    <row r="51" spans="1:3" x14ac:dyDescent="0.25">
      <c r="B51" t="s">
        <v>36</v>
      </c>
      <c r="C51" s="78">
        <f>100-S25</f>
        <v>99.565217391304344</v>
      </c>
    </row>
    <row r="52" spans="1:3" x14ac:dyDescent="0.25">
      <c r="B52" t="s">
        <v>10</v>
      </c>
      <c r="C52" s="78">
        <f>100-T25</f>
        <v>99.891304347826093</v>
      </c>
    </row>
    <row r="53" spans="1:3" x14ac:dyDescent="0.25">
      <c r="B53" t="s">
        <v>7</v>
      </c>
      <c r="C53" s="78">
        <f>100-Q25</f>
        <v>99.782608695652172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B3:D3"/>
    <mergeCell ref="E3:H3"/>
    <mergeCell ref="I3:O3"/>
    <mergeCell ref="P1:V1"/>
    <mergeCell ref="Q3:V3"/>
  </mergeCells>
  <conditionalFormatting sqref="Y5:Y25">
    <cfRule type="cellIs" priority="1" operator="equal">
      <formula>0</formula>
    </cfRule>
    <cfRule type="cellIs" dxfId="77" priority="2" operator="between">
      <formula>0.000694444444444444</formula>
      <formula>0.166666666666667</formula>
    </cfRule>
    <cfRule type="cellIs" dxfId="76" priority="3" operator="between">
      <formula>0.166666666666667</formula>
      <formula>0.385416666666667</formula>
    </cfRule>
    <cfRule type="cellIs" dxfId="75" priority="4" operator="greaterThanOrEqual">
      <formula>0.385416666666667</formula>
    </cfRule>
  </conditionalFormatting>
  <pageMargins left="0.25" right="0.25" top="0.75" bottom="0.75" header="0.3" footer="0.3"/>
  <pageSetup paperSize="9" scale="55" orientation="landscape" horizontalDpi="300" verticalDpi="30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A55"/>
  <sheetViews>
    <sheetView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18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43112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43112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 t="s">
        <v>51</v>
      </c>
      <c r="B5" s="4" t="s">
        <v>52</v>
      </c>
      <c r="C5" s="113" t="s">
        <v>53</v>
      </c>
      <c r="D5" s="11">
        <v>118</v>
      </c>
      <c r="E5" s="11">
        <v>0</v>
      </c>
      <c r="F5" s="11">
        <v>0</v>
      </c>
      <c r="G5" s="11">
        <v>0</v>
      </c>
      <c r="H5" s="11">
        <v>0</v>
      </c>
      <c r="I5" s="11">
        <f>SUM(D5:H5)</f>
        <v>118</v>
      </c>
      <c r="J5" s="11">
        <v>174</v>
      </c>
      <c r="K5" s="118">
        <v>0.35625000000000001</v>
      </c>
      <c r="L5" s="118">
        <v>0.65972222222222221</v>
      </c>
      <c r="M5" s="118">
        <v>0.36736111111111108</v>
      </c>
      <c r="N5" s="118">
        <v>0.63472222222222219</v>
      </c>
      <c r="O5" s="37"/>
      <c r="P5" s="31" t="str">
        <f>A5</f>
        <v>VILAIN TONI</v>
      </c>
      <c r="Q5" s="17">
        <f t="shared" ref="Q5:Q6" si="0">SUM((E5/I5))</f>
        <v>0</v>
      </c>
      <c r="R5" s="18">
        <f>SUM((F5/I5))</f>
        <v>0</v>
      </c>
      <c r="S5" s="18">
        <f>SUM((G5/I5))</f>
        <v>0</v>
      </c>
      <c r="T5" s="18">
        <f>SUM((H5/I5))</f>
        <v>0</v>
      </c>
      <c r="U5" s="19">
        <v>0</v>
      </c>
      <c r="V5" s="32">
        <f>SUM(U5)/I5</f>
        <v>0</v>
      </c>
      <c r="W5" s="114">
        <v>0.33333333333333331</v>
      </c>
      <c r="X5" s="119">
        <v>0.66319444444444442</v>
      </c>
      <c r="Y5" s="97">
        <f>X5-W5</f>
        <v>0.3298611111111111</v>
      </c>
      <c r="Z5" s="100">
        <f>(E5+H5)</f>
        <v>0</v>
      </c>
      <c r="AA5" s="105">
        <f>100-((Z5/I5))*100</f>
        <v>100</v>
      </c>
    </row>
    <row r="6" spans="1:27" ht="23.65" customHeight="1" thickBot="1" x14ac:dyDescent="0.3">
      <c r="A6" s="25" t="s">
        <v>55</v>
      </c>
      <c r="B6" s="3" t="s">
        <v>56</v>
      </c>
      <c r="C6" s="53" t="s">
        <v>57</v>
      </c>
      <c r="D6" s="2">
        <v>101</v>
      </c>
      <c r="E6" s="2">
        <v>0</v>
      </c>
      <c r="F6" s="2">
        <v>0</v>
      </c>
      <c r="G6" s="2">
        <v>0</v>
      </c>
      <c r="H6" s="2">
        <v>0</v>
      </c>
      <c r="I6" s="11">
        <f t="shared" ref="I6:I24" si="1">SUM(D6:H6)</f>
        <v>101</v>
      </c>
      <c r="J6" s="11">
        <v>111</v>
      </c>
      <c r="K6" s="116">
        <v>0.35694444444444445</v>
      </c>
      <c r="L6" s="116">
        <v>0.625</v>
      </c>
      <c r="M6" s="116">
        <v>0.37361111111111112</v>
      </c>
      <c r="N6" s="116">
        <v>0.61041666666666672</v>
      </c>
      <c r="O6" s="22"/>
      <c r="P6" s="25" t="str">
        <f t="shared" ref="P6:P24" si="2">A6</f>
        <v>DELPLANQUE BRANDON</v>
      </c>
      <c r="Q6" s="20">
        <f t="shared" si="0"/>
        <v>0</v>
      </c>
      <c r="R6" s="21">
        <f t="shared" ref="R6:R24" si="3">SUM((F6/I6))</f>
        <v>0</v>
      </c>
      <c r="S6" s="21">
        <f t="shared" ref="S6:S24" si="4">SUM((G6/I6))</f>
        <v>0</v>
      </c>
      <c r="T6" s="21">
        <f t="shared" ref="T6:T24" si="5">SUM((H6/I6))</f>
        <v>0</v>
      </c>
      <c r="U6" s="3">
        <v>0</v>
      </c>
      <c r="V6" s="33">
        <f t="shared" ref="V6:V24" si="6">SUM(U6)/I6</f>
        <v>0</v>
      </c>
      <c r="W6" s="115">
        <v>0.33333333333333331</v>
      </c>
      <c r="X6" s="117">
        <v>0.62847222222222221</v>
      </c>
      <c r="Y6" s="97">
        <f t="shared" ref="Y6:Y24" si="7">X6-W6</f>
        <v>0.2951388888888889</v>
      </c>
      <c r="Z6" s="100">
        <f t="shared" ref="Z6:Z24" si="8">(E6+H6)</f>
        <v>0</v>
      </c>
      <c r="AA6" s="106">
        <f t="shared" ref="AA6:AA25" si="9">100-((Z6/I6))*100</f>
        <v>100</v>
      </c>
    </row>
    <row r="7" spans="1:27" ht="23.65" customHeight="1" thickBot="1" x14ac:dyDescent="0.3">
      <c r="A7" s="25" t="s">
        <v>67</v>
      </c>
      <c r="B7" s="3" t="s">
        <v>68</v>
      </c>
      <c r="C7" s="53" t="s">
        <v>61</v>
      </c>
      <c r="D7" s="2">
        <v>135</v>
      </c>
      <c r="E7" s="2">
        <v>0</v>
      </c>
      <c r="F7" s="2">
        <v>0</v>
      </c>
      <c r="G7" s="2">
        <v>0</v>
      </c>
      <c r="H7" s="2">
        <v>0</v>
      </c>
      <c r="I7" s="11">
        <f t="shared" si="1"/>
        <v>135</v>
      </c>
      <c r="J7" s="11">
        <v>69</v>
      </c>
      <c r="K7" s="116">
        <v>0.35694444444444445</v>
      </c>
      <c r="L7" s="116">
        <v>0.66527777777777775</v>
      </c>
      <c r="M7" s="116">
        <v>0.37222222222222223</v>
      </c>
      <c r="N7" s="116">
        <v>0.65486111111111112</v>
      </c>
      <c r="O7" s="22"/>
      <c r="P7" s="25" t="str">
        <f t="shared" si="2"/>
        <v>FORTIEZ AURORE</v>
      </c>
      <c r="Q7" s="20">
        <f>SUM((E7/I7))</f>
        <v>0</v>
      </c>
      <c r="R7" s="21">
        <f t="shared" si="3"/>
        <v>0</v>
      </c>
      <c r="S7" s="21">
        <f t="shared" si="4"/>
        <v>0</v>
      </c>
      <c r="T7" s="21">
        <f t="shared" si="5"/>
        <v>0</v>
      </c>
      <c r="U7" s="3">
        <v>0</v>
      </c>
      <c r="V7" s="33">
        <f t="shared" si="6"/>
        <v>0</v>
      </c>
      <c r="W7" s="115">
        <v>0.33333333333333331</v>
      </c>
      <c r="X7" s="117">
        <v>0.66666666666666663</v>
      </c>
      <c r="Y7" s="97">
        <f t="shared" si="7"/>
        <v>0.33333333333333331</v>
      </c>
      <c r="Z7" s="100">
        <f t="shared" si="8"/>
        <v>0</v>
      </c>
      <c r="AA7" s="106">
        <f t="shared" si="9"/>
        <v>100</v>
      </c>
    </row>
    <row r="8" spans="1:27" ht="23.65" customHeight="1" thickBot="1" x14ac:dyDescent="0.3">
      <c r="A8" s="25" t="s">
        <v>83</v>
      </c>
      <c r="B8" s="3" t="s">
        <v>64</v>
      </c>
      <c r="C8" s="53" t="s">
        <v>65</v>
      </c>
      <c r="D8" s="2">
        <v>114</v>
      </c>
      <c r="E8" s="2">
        <v>0</v>
      </c>
      <c r="F8" s="2">
        <v>0</v>
      </c>
      <c r="G8" s="2">
        <v>1</v>
      </c>
      <c r="H8" s="2">
        <v>0</v>
      </c>
      <c r="I8" s="11">
        <f t="shared" si="1"/>
        <v>115</v>
      </c>
      <c r="J8" s="11">
        <v>99</v>
      </c>
      <c r="K8" s="116">
        <v>0.35625000000000001</v>
      </c>
      <c r="L8" s="116">
        <v>0.69305555555555554</v>
      </c>
      <c r="M8" s="116">
        <v>0.3743055555555555</v>
      </c>
      <c r="N8" s="116">
        <v>0.67152777777777783</v>
      </c>
      <c r="O8" s="22" t="s">
        <v>188</v>
      </c>
      <c r="P8" s="25" t="str">
        <f t="shared" si="2"/>
        <v>VILLAIN JULIEN</v>
      </c>
      <c r="Q8" s="20">
        <f t="shared" ref="Q8:Q24" si="10">SUM((E8/I8))</f>
        <v>0</v>
      </c>
      <c r="R8" s="21">
        <f t="shared" si="3"/>
        <v>0</v>
      </c>
      <c r="S8" s="21">
        <f t="shared" si="4"/>
        <v>8.6956521739130436E-3</v>
      </c>
      <c r="T8" s="21">
        <f t="shared" si="5"/>
        <v>0</v>
      </c>
      <c r="U8" s="3">
        <v>0</v>
      </c>
      <c r="V8" s="33">
        <f t="shared" si="6"/>
        <v>0</v>
      </c>
      <c r="W8" s="115">
        <v>0.33333333333333331</v>
      </c>
      <c r="X8" s="117">
        <v>0.6958333333333333</v>
      </c>
      <c r="Y8" s="97">
        <f t="shared" si="7"/>
        <v>0.36249999999999999</v>
      </c>
      <c r="Z8" s="100">
        <f t="shared" si="8"/>
        <v>0</v>
      </c>
      <c r="AA8" s="106">
        <f t="shared" si="9"/>
        <v>100</v>
      </c>
    </row>
    <row r="9" spans="1:27" ht="23.65" customHeight="1" thickBot="1" x14ac:dyDescent="0.3">
      <c r="A9" s="25" t="s">
        <v>87</v>
      </c>
      <c r="B9" s="3" t="s">
        <v>100</v>
      </c>
      <c r="C9" s="53" t="s">
        <v>69</v>
      </c>
      <c r="D9" s="2">
        <v>128</v>
      </c>
      <c r="E9" s="2">
        <v>0</v>
      </c>
      <c r="F9" s="2">
        <v>0</v>
      </c>
      <c r="G9" s="2">
        <v>0</v>
      </c>
      <c r="H9" s="2">
        <v>0</v>
      </c>
      <c r="I9" s="11">
        <f t="shared" si="1"/>
        <v>128</v>
      </c>
      <c r="J9" s="11">
        <v>65</v>
      </c>
      <c r="K9" s="116">
        <v>0.35138888888888892</v>
      </c>
      <c r="L9" s="116">
        <v>0.66805555555555562</v>
      </c>
      <c r="M9" s="116">
        <v>0.37083333333333335</v>
      </c>
      <c r="N9" s="116">
        <v>0.66527777777777775</v>
      </c>
      <c r="O9" s="22"/>
      <c r="P9" s="25" t="str">
        <f t="shared" si="2"/>
        <v>ANDRIEUX GUILLAUME</v>
      </c>
      <c r="Q9" s="20">
        <f t="shared" si="10"/>
        <v>0</v>
      </c>
      <c r="R9" s="21">
        <f t="shared" si="3"/>
        <v>0</v>
      </c>
      <c r="S9" s="21">
        <f t="shared" si="4"/>
        <v>0</v>
      </c>
      <c r="T9" s="21">
        <f t="shared" si="5"/>
        <v>0</v>
      </c>
      <c r="U9" s="3">
        <v>0</v>
      </c>
      <c r="V9" s="33">
        <f t="shared" si="6"/>
        <v>0</v>
      </c>
      <c r="W9" s="115">
        <v>0.33333333333333331</v>
      </c>
      <c r="X9" s="117">
        <v>0.67222222222222217</v>
      </c>
      <c r="Y9" s="97">
        <f t="shared" si="7"/>
        <v>0.33888888888888885</v>
      </c>
      <c r="Z9" s="100">
        <f t="shared" si="8"/>
        <v>0</v>
      </c>
      <c r="AA9" s="106">
        <f t="shared" si="9"/>
        <v>100</v>
      </c>
    </row>
    <row r="10" spans="1:27" ht="23.65" customHeight="1" thickBot="1" x14ac:dyDescent="0.3">
      <c r="A10" s="25" t="s">
        <v>71</v>
      </c>
      <c r="B10" s="3" t="s">
        <v>72</v>
      </c>
      <c r="C10" s="53" t="s">
        <v>73</v>
      </c>
      <c r="D10" s="2">
        <v>123</v>
      </c>
      <c r="E10" s="2">
        <v>0</v>
      </c>
      <c r="F10" s="2">
        <v>0</v>
      </c>
      <c r="G10" s="2">
        <v>0</v>
      </c>
      <c r="H10" s="2">
        <v>0</v>
      </c>
      <c r="I10" s="11">
        <f t="shared" si="1"/>
        <v>123</v>
      </c>
      <c r="J10" s="11">
        <v>66</v>
      </c>
      <c r="K10" s="116">
        <v>0.35694444444444445</v>
      </c>
      <c r="L10" s="116">
        <v>0.71875</v>
      </c>
      <c r="M10" s="116">
        <v>0.37291666666666662</v>
      </c>
      <c r="N10" s="116">
        <v>0.69791666666666663</v>
      </c>
      <c r="O10" s="22"/>
      <c r="P10" s="25" t="str">
        <f t="shared" si="2"/>
        <v>DUPAYS MAXIME</v>
      </c>
      <c r="Q10" s="20">
        <f t="shared" si="10"/>
        <v>0</v>
      </c>
      <c r="R10" s="21">
        <f t="shared" si="3"/>
        <v>0</v>
      </c>
      <c r="S10" s="21">
        <f t="shared" si="4"/>
        <v>0</v>
      </c>
      <c r="T10" s="21">
        <f t="shared" si="5"/>
        <v>0</v>
      </c>
      <c r="U10" s="3">
        <v>0</v>
      </c>
      <c r="V10" s="33">
        <f t="shared" si="6"/>
        <v>0</v>
      </c>
      <c r="W10" s="115">
        <v>0.33333333333333331</v>
      </c>
      <c r="X10" s="117">
        <v>0.72083333333333333</v>
      </c>
      <c r="Y10" s="97">
        <f t="shared" si="7"/>
        <v>0.38750000000000001</v>
      </c>
      <c r="Z10" s="100">
        <f t="shared" si="8"/>
        <v>0</v>
      </c>
      <c r="AA10" s="106">
        <f t="shared" si="9"/>
        <v>100</v>
      </c>
    </row>
    <row r="11" spans="1:27" ht="23.65" customHeight="1" thickBot="1" x14ac:dyDescent="0.3">
      <c r="A11" s="25" t="s">
        <v>93</v>
      </c>
      <c r="B11" s="3" t="s">
        <v>60</v>
      </c>
      <c r="C11" s="53" t="s">
        <v>89</v>
      </c>
      <c r="D11" s="2">
        <v>108</v>
      </c>
      <c r="E11" s="2">
        <v>0</v>
      </c>
      <c r="F11" s="2">
        <v>0</v>
      </c>
      <c r="G11" s="2">
        <v>1</v>
      </c>
      <c r="H11" s="2">
        <v>2</v>
      </c>
      <c r="I11" s="11">
        <f t="shared" si="1"/>
        <v>111</v>
      </c>
      <c r="J11" s="11">
        <v>84</v>
      </c>
      <c r="K11" s="116">
        <v>0.3576388888888889</v>
      </c>
      <c r="L11" s="116">
        <v>0.65</v>
      </c>
      <c r="M11" s="116">
        <v>0.3611111111111111</v>
      </c>
      <c r="N11" s="116">
        <v>0.64444444444444449</v>
      </c>
      <c r="O11" s="22" t="s">
        <v>187</v>
      </c>
      <c r="P11" s="25" t="str">
        <f t="shared" si="2"/>
        <v>CAGNON ANTHONY</v>
      </c>
      <c r="Q11" s="20">
        <f t="shared" si="10"/>
        <v>0</v>
      </c>
      <c r="R11" s="21">
        <f t="shared" si="3"/>
        <v>0</v>
      </c>
      <c r="S11" s="21">
        <f t="shared" si="4"/>
        <v>9.0090090090090089E-3</v>
      </c>
      <c r="T11" s="21">
        <f t="shared" si="5"/>
        <v>1.8018018018018018E-2</v>
      </c>
      <c r="U11" s="3">
        <v>2</v>
      </c>
      <c r="V11" s="33">
        <f t="shared" si="6"/>
        <v>1.8018018018018018E-2</v>
      </c>
      <c r="W11" s="115">
        <v>0.33333333333333331</v>
      </c>
      <c r="X11" s="117">
        <v>0.65277777777777779</v>
      </c>
      <c r="Y11" s="97">
        <f t="shared" si="7"/>
        <v>0.31944444444444448</v>
      </c>
      <c r="Z11" s="100">
        <f t="shared" si="8"/>
        <v>2</v>
      </c>
      <c r="AA11" s="106">
        <f t="shared" si="9"/>
        <v>98.198198198198199</v>
      </c>
    </row>
    <row r="12" spans="1:27" ht="23.65" customHeight="1" thickBot="1" x14ac:dyDescent="0.3">
      <c r="A12" s="25"/>
      <c r="B12" s="3"/>
      <c r="C12" s="3"/>
      <c r="D12" s="2"/>
      <c r="E12" s="2"/>
      <c r="F12" s="2"/>
      <c r="G12" s="2"/>
      <c r="H12" s="2"/>
      <c r="I12" s="11">
        <f t="shared" si="1"/>
        <v>0</v>
      </c>
      <c r="J12" s="11"/>
      <c r="K12" s="3"/>
      <c r="L12" s="3"/>
      <c r="M12" s="3"/>
      <c r="N12" s="3"/>
      <c r="O12" s="22"/>
      <c r="P12" s="25">
        <f t="shared" si="2"/>
        <v>0</v>
      </c>
      <c r="Q12" s="20" t="e">
        <f t="shared" si="10"/>
        <v>#DIV/0!</v>
      </c>
      <c r="R12" s="21" t="e">
        <f t="shared" si="3"/>
        <v>#DIV/0!</v>
      </c>
      <c r="S12" s="21" t="e">
        <f t="shared" si="4"/>
        <v>#DIV/0!</v>
      </c>
      <c r="T12" s="21" t="e">
        <f t="shared" si="5"/>
        <v>#DIV/0!</v>
      </c>
      <c r="U12" s="3"/>
      <c r="V12" s="33" t="e">
        <f t="shared" si="6"/>
        <v>#DIV/0!</v>
      </c>
      <c r="W12" s="54"/>
      <c r="X12" s="96"/>
      <c r="Y12" s="97">
        <f t="shared" si="7"/>
        <v>0</v>
      </c>
      <c r="Z12" s="100">
        <f t="shared" si="8"/>
        <v>0</v>
      </c>
      <c r="AA12" s="106" t="e">
        <f t="shared" si="9"/>
        <v>#DIV/0!</v>
      </c>
    </row>
    <row r="13" spans="1:27" ht="23.65" customHeight="1" thickBot="1" x14ac:dyDescent="0.3">
      <c r="A13" s="25"/>
      <c r="B13" s="3"/>
      <c r="C13" s="3"/>
      <c r="D13" s="2"/>
      <c r="E13" s="2"/>
      <c r="F13" s="2"/>
      <c r="G13" s="2"/>
      <c r="H13" s="2"/>
      <c r="I13" s="11">
        <f t="shared" si="1"/>
        <v>0</v>
      </c>
      <c r="J13" s="11"/>
      <c r="K13" s="3"/>
      <c r="L13" s="3"/>
      <c r="M13" s="3"/>
      <c r="N13" s="3"/>
      <c r="O13" s="22"/>
      <c r="P13" s="25">
        <f t="shared" si="2"/>
        <v>0</v>
      </c>
      <c r="Q13" s="20" t="e">
        <f t="shared" si="10"/>
        <v>#DIV/0!</v>
      </c>
      <c r="R13" s="21" t="e">
        <f t="shared" si="3"/>
        <v>#DIV/0!</v>
      </c>
      <c r="S13" s="21" t="e">
        <f t="shared" si="4"/>
        <v>#DIV/0!</v>
      </c>
      <c r="T13" s="21" t="e">
        <f t="shared" si="5"/>
        <v>#DIV/0!</v>
      </c>
      <c r="U13" s="3"/>
      <c r="V13" s="33" t="e">
        <f t="shared" si="6"/>
        <v>#DIV/0!</v>
      </c>
      <c r="W13" s="54"/>
      <c r="X13" s="96"/>
      <c r="Y13" s="97">
        <f t="shared" si="7"/>
        <v>0</v>
      </c>
      <c r="Z13" s="100">
        <f t="shared" si="8"/>
        <v>0</v>
      </c>
      <c r="AA13" s="106" t="e">
        <f t="shared" si="9"/>
        <v>#DIV/0!</v>
      </c>
    </row>
    <row r="14" spans="1:27" ht="23.65" customHeight="1" thickBot="1" x14ac:dyDescent="0.3">
      <c r="A14" s="25"/>
      <c r="B14" s="3"/>
      <c r="C14" s="3"/>
      <c r="D14" s="2"/>
      <c r="E14" s="2"/>
      <c r="F14" s="2"/>
      <c r="G14" s="2"/>
      <c r="H14" s="2"/>
      <c r="I14" s="11">
        <f t="shared" ref="I14:I18" si="11">SUM(D14:H14)</f>
        <v>0</v>
      </c>
      <c r="J14" s="11"/>
      <c r="K14" s="3"/>
      <c r="L14" s="3"/>
      <c r="M14" s="3"/>
      <c r="N14" s="3"/>
      <c r="O14" s="22"/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/>
      <c r="V14" s="33" t="e">
        <f t="shared" ref="V14:V18" si="17">SUM(U14)/I14</f>
        <v>#DIV/0!</v>
      </c>
      <c r="W14" s="54"/>
      <c r="X14" s="96"/>
      <c r="Y14" s="97">
        <f t="shared" ref="Y14:Y18" si="18">X14-W14</f>
        <v>0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3"/>
      <c r="D15" s="2"/>
      <c r="E15" s="2"/>
      <c r="F15" s="2"/>
      <c r="G15" s="2"/>
      <c r="H15" s="2"/>
      <c r="I15" s="11">
        <f t="shared" si="11"/>
        <v>0</v>
      </c>
      <c r="J15" s="11"/>
      <c r="K15" s="3"/>
      <c r="L15" s="3"/>
      <c r="M15" s="3"/>
      <c r="N15" s="3"/>
      <c r="O15" s="22"/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/>
      <c r="V15" s="33" t="e">
        <f t="shared" si="17"/>
        <v>#DIV/0!</v>
      </c>
      <c r="W15" s="54"/>
      <c r="X15" s="96"/>
      <c r="Y15" s="97">
        <f t="shared" si="18"/>
        <v>0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3"/>
      <c r="D16" s="2"/>
      <c r="E16" s="2"/>
      <c r="F16" s="2"/>
      <c r="G16" s="2"/>
      <c r="H16" s="2"/>
      <c r="I16" s="11">
        <f t="shared" si="11"/>
        <v>0</v>
      </c>
      <c r="J16" s="11"/>
      <c r="K16" s="3"/>
      <c r="L16" s="3"/>
      <c r="M16" s="3"/>
      <c r="N16" s="3"/>
      <c r="O16" s="22"/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/>
      <c r="V16" s="33" t="e">
        <f t="shared" si="17"/>
        <v>#DIV/0!</v>
      </c>
      <c r="W16" s="54"/>
      <c r="X16" s="96"/>
      <c r="Y16" s="97">
        <f t="shared" si="18"/>
        <v>0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3"/>
      <c r="D17" s="2"/>
      <c r="E17" s="2"/>
      <c r="F17" s="2"/>
      <c r="G17" s="2"/>
      <c r="H17" s="2"/>
      <c r="I17" s="11">
        <f t="shared" si="11"/>
        <v>0</v>
      </c>
      <c r="J17" s="11"/>
      <c r="K17" s="3"/>
      <c r="L17" s="3"/>
      <c r="M17" s="3"/>
      <c r="N17" s="3"/>
      <c r="O17" s="22"/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/>
      <c r="V17" s="33" t="e">
        <f t="shared" si="17"/>
        <v>#DIV/0!</v>
      </c>
      <c r="W17" s="54"/>
      <c r="X17" s="96"/>
      <c r="Y17" s="97">
        <f t="shared" si="18"/>
        <v>0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3"/>
      <c r="D18" s="2"/>
      <c r="E18" s="2"/>
      <c r="F18" s="2"/>
      <c r="G18" s="2"/>
      <c r="H18" s="2"/>
      <c r="I18" s="11">
        <f t="shared" si="11"/>
        <v>0</v>
      </c>
      <c r="J18" s="11"/>
      <c r="K18" s="3"/>
      <c r="L18" s="3"/>
      <c r="M18" s="3"/>
      <c r="N18" s="3"/>
      <c r="O18" s="22"/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/>
      <c r="V18" s="33" t="e">
        <f t="shared" si="17"/>
        <v>#DIV/0!</v>
      </c>
      <c r="W18" s="54"/>
      <c r="X18" s="96"/>
      <c r="Y18" s="97">
        <f t="shared" si="18"/>
        <v>0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7</v>
      </c>
      <c r="D25" s="39">
        <f>SUM(D4:D24)</f>
        <v>827</v>
      </c>
      <c r="E25" s="39">
        <f t="shared" ref="E25:H25" si="31">SUM(E4:E24)</f>
        <v>0</v>
      </c>
      <c r="F25" s="39">
        <f t="shared" si="31"/>
        <v>0</v>
      </c>
      <c r="G25" s="39">
        <f t="shared" si="31"/>
        <v>2</v>
      </c>
      <c r="H25" s="39">
        <f t="shared" si="31"/>
        <v>2</v>
      </c>
      <c r="I25" s="39">
        <f>SUM(I4:I24)</f>
        <v>831</v>
      </c>
      <c r="J25" s="40">
        <f>SUM(J5:J24)</f>
        <v>668</v>
      </c>
      <c r="K25" s="38"/>
      <c r="L25" s="38"/>
      <c r="M25" s="38"/>
      <c r="N25" s="38"/>
      <c r="O25" s="24"/>
      <c r="P25" s="34"/>
      <c r="Q25" s="103">
        <f>SUM((E25/I25)*100)</f>
        <v>0</v>
      </c>
      <c r="R25" s="103">
        <f>SUM((F25/I25)*100)</f>
        <v>0</v>
      </c>
      <c r="S25" s="103">
        <f>SUM((G25/I25))*100</f>
        <v>0.24067388688327318</v>
      </c>
      <c r="T25" s="103">
        <f>SUM((H25/I25))*100</f>
        <v>0.24067388688327318</v>
      </c>
      <c r="U25" s="23">
        <f>SUM(U5:U24)</f>
        <v>2</v>
      </c>
      <c r="V25" s="35">
        <f>SUM(U25)/I25</f>
        <v>2.4067388688327317E-3</v>
      </c>
      <c r="W25" s="92">
        <f>AVERAGEIF(W5:W24,"&gt;0")</f>
        <v>0.33333333333333331</v>
      </c>
      <c r="X25" s="92">
        <f t="shared" ref="X25:Y25" si="32">AVERAGEIF(X5:X24,"&gt;0")</f>
        <v>0.67142857142857137</v>
      </c>
      <c r="Y25" s="97">
        <f t="shared" si="32"/>
        <v>0.33809523809523812</v>
      </c>
      <c r="Z25" s="99">
        <f>SUM(Z5:Z24)</f>
        <v>2</v>
      </c>
      <c r="AA25" s="107">
        <f t="shared" si="9"/>
        <v>99.759326113116728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>
        <f>(100-Q25)</f>
        <v>100</v>
      </c>
      <c r="R26" s="78">
        <f>100-R25</f>
        <v>100</v>
      </c>
      <c r="S26" s="78">
        <f>100-S25</f>
        <v>99.759326113116728</v>
      </c>
      <c r="T26" s="78">
        <f>100-T25</f>
        <v>99.759326113116728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>
        <f>SUM(D25/I25)*100</f>
        <v>99.518652226233456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4</v>
      </c>
    </row>
    <row r="45" spans="1:3" x14ac:dyDescent="0.25">
      <c r="A45" t="s">
        <v>45</v>
      </c>
      <c r="C45" s="101">
        <f>MIN(X5:X24)</f>
        <v>0.62847222222222221</v>
      </c>
    </row>
    <row r="46" spans="1:3" x14ac:dyDescent="0.25">
      <c r="A46" t="s">
        <v>46</v>
      </c>
      <c r="C46" s="101">
        <f>MAX(X5:X24)</f>
        <v>0.72083333333333333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>
        <f>SUM(C39/C25)</f>
        <v>0</v>
      </c>
    </row>
    <row r="50" spans="1:3" x14ac:dyDescent="0.25">
      <c r="A50" t="s">
        <v>229</v>
      </c>
      <c r="B50" t="s">
        <v>230</v>
      </c>
      <c r="C50" s="78">
        <f>100-R25</f>
        <v>100</v>
      </c>
    </row>
    <row r="51" spans="1:3" x14ac:dyDescent="0.25">
      <c r="B51" t="s">
        <v>36</v>
      </c>
      <c r="C51" s="78">
        <f>100-S25</f>
        <v>99.759326113116728</v>
      </c>
    </row>
    <row r="52" spans="1:3" x14ac:dyDescent="0.25">
      <c r="B52" t="s">
        <v>10</v>
      </c>
      <c r="C52" s="78">
        <f>100-T25</f>
        <v>99.759326113116728</v>
      </c>
    </row>
    <row r="53" spans="1:3" x14ac:dyDescent="0.25">
      <c r="B53" t="s">
        <v>7</v>
      </c>
      <c r="C53" s="78">
        <f>100-Q25</f>
        <v>100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B3:D3"/>
    <mergeCell ref="E3:H3"/>
    <mergeCell ref="I3:O3"/>
    <mergeCell ref="P1:V1"/>
    <mergeCell ref="Q3:V3"/>
  </mergeCells>
  <conditionalFormatting sqref="Y5:Y25">
    <cfRule type="cellIs" priority="1" operator="equal">
      <formula>0</formula>
    </cfRule>
    <cfRule type="cellIs" dxfId="74" priority="2" operator="between">
      <formula>0.000694444444444444</formula>
      <formula>0.166666666666667</formula>
    </cfRule>
    <cfRule type="cellIs" dxfId="73" priority="3" operator="between">
      <formula>0.166666666666667</formula>
      <formula>0.385416666666667</formula>
    </cfRule>
    <cfRule type="cellIs" dxfId="72" priority="4" operator="greaterThanOrEqual">
      <formula>0.385416666666667</formula>
    </cfRule>
  </conditionalFormatting>
  <pageMargins left="0.25" right="0.25" top="0.75" bottom="0.75" header="0.3" footer="0.3"/>
  <pageSetup paperSize="9" orientation="landscape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A55"/>
  <sheetViews>
    <sheetView topLeftCell="A4"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50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43113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43113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 t="s">
        <v>80</v>
      </c>
      <c r="B5" s="4" t="s">
        <v>52</v>
      </c>
      <c r="C5" s="113" t="s">
        <v>53</v>
      </c>
      <c r="D5" s="11">
        <v>142</v>
      </c>
      <c r="E5" s="11">
        <v>0</v>
      </c>
      <c r="F5" s="11">
        <v>0</v>
      </c>
      <c r="G5" s="11">
        <v>0</v>
      </c>
      <c r="H5" s="11">
        <v>1</v>
      </c>
      <c r="I5" s="11">
        <f>SUM(D5:H5)</f>
        <v>143</v>
      </c>
      <c r="J5" s="11">
        <v>165</v>
      </c>
      <c r="K5" s="118">
        <v>0.35138888888888892</v>
      </c>
      <c r="L5" s="118">
        <v>0.67152777777777783</v>
      </c>
      <c r="M5" s="118">
        <v>0.3611111111111111</v>
      </c>
      <c r="N5" s="118">
        <v>0.65833333333333333</v>
      </c>
      <c r="O5" s="37" t="s">
        <v>120</v>
      </c>
      <c r="P5" s="31" t="str">
        <f>A5</f>
        <v>LALLET REMY</v>
      </c>
      <c r="Q5" s="17">
        <f t="shared" ref="Q5:Q6" si="0">SUM((E5/I5))</f>
        <v>0</v>
      </c>
      <c r="R5" s="18">
        <f>SUM((F5/I5))</f>
        <v>0</v>
      </c>
      <c r="S5" s="18">
        <f>SUM((G5/I5))</f>
        <v>0</v>
      </c>
      <c r="T5" s="18">
        <f>SUM((H5/I5))</f>
        <v>6.993006993006993E-3</v>
      </c>
      <c r="U5" s="19">
        <v>1</v>
      </c>
      <c r="V5" s="32">
        <f>SUM(U5)/I5</f>
        <v>6.993006993006993E-3</v>
      </c>
      <c r="W5" s="114">
        <v>0.33333333333333331</v>
      </c>
      <c r="X5" s="119">
        <v>0.67361111111111116</v>
      </c>
      <c r="Y5" s="97">
        <f>X5-W5</f>
        <v>0.34027777777777785</v>
      </c>
      <c r="Z5" s="100">
        <f>(E5+H5)</f>
        <v>1</v>
      </c>
      <c r="AA5" s="105">
        <f>100-((Z5/I5))*100</f>
        <v>99.300699300699307</v>
      </c>
    </row>
    <row r="6" spans="1:27" ht="23.65" customHeight="1" thickBot="1" x14ac:dyDescent="0.3">
      <c r="A6" s="25" t="s">
        <v>189</v>
      </c>
      <c r="B6" s="3" t="s">
        <v>56</v>
      </c>
      <c r="C6" s="53" t="s">
        <v>57</v>
      </c>
      <c r="D6" s="2">
        <v>121</v>
      </c>
      <c r="E6" s="2">
        <v>0</v>
      </c>
      <c r="F6" s="2">
        <v>0</v>
      </c>
      <c r="G6" s="2">
        <v>0</v>
      </c>
      <c r="H6" s="2">
        <v>3</v>
      </c>
      <c r="I6" s="11">
        <f t="shared" ref="I6:I24" si="1">SUM(D6:H6)</f>
        <v>124</v>
      </c>
      <c r="J6" s="11">
        <v>118</v>
      </c>
      <c r="K6" s="116">
        <v>0.35069444444444442</v>
      </c>
      <c r="L6" s="116">
        <v>0.61805555555555558</v>
      </c>
      <c r="M6" s="116">
        <v>0.36388888888888887</v>
      </c>
      <c r="N6" s="116">
        <v>0.60763888888888895</v>
      </c>
      <c r="O6" s="22" t="s">
        <v>122</v>
      </c>
      <c r="P6" s="25" t="str">
        <f t="shared" ref="P6:P24" si="2">A6</f>
        <v>SAHLI MAHLIK</v>
      </c>
      <c r="Q6" s="20">
        <f t="shared" si="0"/>
        <v>0</v>
      </c>
      <c r="R6" s="21">
        <f t="shared" ref="R6:R24" si="3">SUM((F6/I6))</f>
        <v>0</v>
      </c>
      <c r="S6" s="21">
        <f t="shared" ref="S6:S24" si="4">SUM((G6/I6))</f>
        <v>0</v>
      </c>
      <c r="T6" s="21">
        <f t="shared" ref="T6:T24" si="5">SUM((H6/I6))</f>
        <v>2.4193548387096774E-2</v>
      </c>
      <c r="U6" s="3">
        <v>3</v>
      </c>
      <c r="V6" s="33">
        <f t="shared" ref="V6:V24" si="6">SUM(U6)/I6</f>
        <v>2.4193548387096774E-2</v>
      </c>
      <c r="W6" s="115">
        <v>0.33333333333333331</v>
      </c>
      <c r="X6" s="117">
        <v>0.62152777777777779</v>
      </c>
      <c r="Y6" s="97">
        <f t="shared" ref="Y6:Y24" si="7">X6-W6</f>
        <v>0.28819444444444448</v>
      </c>
      <c r="Z6" s="100">
        <f t="shared" ref="Z6:Z24" si="8">(E6+H6)</f>
        <v>3</v>
      </c>
      <c r="AA6" s="106">
        <f t="shared" ref="AA6:AA25" si="9">100-((Z6/I6))*100</f>
        <v>97.58064516129032</v>
      </c>
    </row>
    <row r="7" spans="1:27" ht="23.65" customHeight="1" thickBot="1" x14ac:dyDescent="0.3">
      <c r="A7" s="25" t="s">
        <v>67</v>
      </c>
      <c r="B7" s="3" t="s">
        <v>68</v>
      </c>
      <c r="C7" s="53" t="s">
        <v>61</v>
      </c>
      <c r="D7" s="2">
        <v>156</v>
      </c>
      <c r="E7" s="2">
        <v>0</v>
      </c>
      <c r="F7" s="2">
        <v>0</v>
      </c>
      <c r="G7" s="2">
        <v>0</v>
      </c>
      <c r="H7" s="2">
        <v>2</v>
      </c>
      <c r="I7" s="11">
        <f t="shared" si="1"/>
        <v>158</v>
      </c>
      <c r="J7" s="11">
        <v>78</v>
      </c>
      <c r="K7" s="116">
        <v>0.35000000000000003</v>
      </c>
      <c r="L7" s="116">
        <v>0.64374999999999993</v>
      </c>
      <c r="M7" s="116">
        <v>0.36527777777777781</v>
      </c>
      <c r="N7" s="116">
        <v>0.62430555555555556</v>
      </c>
      <c r="O7" s="22" t="s">
        <v>192</v>
      </c>
      <c r="P7" s="25" t="str">
        <f t="shared" si="2"/>
        <v>FORTIEZ AURORE</v>
      </c>
      <c r="Q7" s="20">
        <f>SUM((E7/I7))</f>
        <v>0</v>
      </c>
      <c r="R7" s="21">
        <f t="shared" si="3"/>
        <v>0</v>
      </c>
      <c r="S7" s="21">
        <f t="shared" si="4"/>
        <v>0</v>
      </c>
      <c r="T7" s="21">
        <f t="shared" si="5"/>
        <v>1.2658227848101266E-2</v>
      </c>
      <c r="U7" s="3">
        <v>0</v>
      </c>
      <c r="V7" s="33">
        <f t="shared" si="6"/>
        <v>0</v>
      </c>
      <c r="W7" s="115">
        <v>0.33333333333333331</v>
      </c>
      <c r="X7" s="117">
        <v>0.64583333333333337</v>
      </c>
      <c r="Y7" s="97">
        <f t="shared" si="7"/>
        <v>0.31250000000000006</v>
      </c>
      <c r="Z7" s="100">
        <f t="shared" si="8"/>
        <v>2</v>
      </c>
      <c r="AA7" s="106">
        <f t="shared" si="9"/>
        <v>98.734177215189874</v>
      </c>
    </row>
    <row r="8" spans="1:27" ht="23.65" customHeight="1" thickBot="1" x14ac:dyDescent="0.3">
      <c r="A8" s="25" t="s">
        <v>59</v>
      </c>
      <c r="B8" s="3" t="s">
        <v>60</v>
      </c>
      <c r="C8" s="53" t="s">
        <v>65</v>
      </c>
      <c r="D8" s="2">
        <v>127</v>
      </c>
      <c r="E8" s="2">
        <v>0</v>
      </c>
      <c r="F8" s="2">
        <v>0</v>
      </c>
      <c r="G8" s="2">
        <v>0</v>
      </c>
      <c r="H8" s="2">
        <v>1</v>
      </c>
      <c r="I8" s="11">
        <f t="shared" si="1"/>
        <v>128</v>
      </c>
      <c r="J8" s="11">
        <v>110</v>
      </c>
      <c r="K8" s="116">
        <v>0.35069444444444442</v>
      </c>
      <c r="L8" s="116">
        <v>0.625</v>
      </c>
      <c r="M8" s="116">
        <v>0.3611111111111111</v>
      </c>
      <c r="N8" s="116">
        <v>0.60416666666666663</v>
      </c>
      <c r="O8" s="22" t="s">
        <v>190</v>
      </c>
      <c r="P8" s="25" t="str">
        <f t="shared" si="2"/>
        <v>LEMAIRE SEBASTIEN</v>
      </c>
      <c r="Q8" s="20">
        <f t="shared" ref="Q8:Q24" si="10">SUM((E8/I8))</f>
        <v>0</v>
      </c>
      <c r="R8" s="21">
        <f t="shared" si="3"/>
        <v>0</v>
      </c>
      <c r="S8" s="21">
        <f t="shared" si="4"/>
        <v>0</v>
      </c>
      <c r="T8" s="21">
        <f t="shared" si="5"/>
        <v>7.8125E-3</v>
      </c>
      <c r="U8" s="3">
        <v>1</v>
      </c>
      <c r="V8" s="33">
        <f t="shared" si="6"/>
        <v>7.8125E-3</v>
      </c>
      <c r="W8" s="115">
        <v>0.33333333333333331</v>
      </c>
      <c r="X8" s="117">
        <v>0.62638888888888888</v>
      </c>
      <c r="Y8" s="97">
        <f t="shared" si="7"/>
        <v>0.29305555555555557</v>
      </c>
      <c r="Z8" s="100">
        <f t="shared" si="8"/>
        <v>1</v>
      </c>
      <c r="AA8" s="106">
        <f t="shared" si="9"/>
        <v>99.21875</v>
      </c>
    </row>
    <row r="9" spans="1:27" ht="23.65" customHeight="1" thickBot="1" x14ac:dyDescent="0.3">
      <c r="A9" s="25" t="s">
        <v>87</v>
      </c>
      <c r="B9" s="3" t="s">
        <v>100</v>
      </c>
      <c r="C9" s="53" t="s">
        <v>69</v>
      </c>
      <c r="D9" s="2">
        <v>124</v>
      </c>
      <c r="E9" s="2">
        <v>0</v>
      </c>
      <c r="F9" s="2">
        <v>2</v>
      </c>
      <c r="G9" s="2">
        <v>0</v>
      </c>
      <c r="H9" s="2">
        <v>1</v>
      </c>
      <c r="I9" s="11">
        <f t="shared" si="1"/>
        <v>127</v>
      </c>
      <c r="J9" s="11">
        <v>66</v>
      </c>
      <c r="K9" s="116">
        <v>0.34097222222222223</v>
      </c>
      <c r="L9" s="116">
        <v>0.63750000000000007</v>
      </c>
      <c r="M9" s="116">
        <v>0.35694444444444445</v>
      </c>
      <c r="N9" s="116">
        <v>0.625</v>
      </c>
      <c r="O9" s="22" t="s">
        <v>191</v>
      </c>
      <c r="P9" s="25" t="str">
        <f t="shared" si="2"/>
        <v>ANDRIEUX GUILLAUME</v>
      </c>
      <c r="Q9" s="20">
        <f t="shared" si="10"/>
        <v>0</v>
      </c>
      <c r="R9" s="21">
        <f t="shared" si="3"/>
        <v>1.5748031496062992E-2</v>
      </c>
      <c r="S9" s="21">
        <f t="shared" si="4"/>
        <v>0</v>
      </c>
      <c r="T9" s="21">
        <f t="shared" si="5"/>
        <v>7.874015748031496E-3</v>
      </c>
      <c r="U9" s="3">
        <v>0</v>
      </c>
      <c r="V9" s="33">
        <f t="shared" si="6"/>
        <v>0</v>
      </c>
      <c r="W9" s="115">
        <v>0.33333333333333331</v>
      </c>
      <c r="X9" s="117">
        <v>0.63888888888888895</v>
      </c>
      <c r="Y9" s="97">
        <f t="shared" si="7"/>
        <v>0.30555555555555564</v>
      </c>
      <c r="Z9" s="100">
        <f t="shared" si="8"/>
        <v>1</v>
      </c>
      <c r="AA9" s="106">
        <f t="shared" si="9"/>
        <v>99.212598425196845</v>
      </c>
    </row>
    <row r="10" spans="1:27" ht="23.65" customHeight="1" thickBot="1" x14ac:dyDescent="0.3">
      <c r="A10" s="25" t="s">
        <v>71</v>
      </c>
      <c r="B10" s="3" t="s">
        <v>72</v>
      </c>
      <c r="C10" s="53" t="s">
        <v>73</v>
      </c>
      <c r="D10" s="2">
        <v>130</v>
      </c>
      <c r="E10" s="2">
        <v>0</v>
      </c>
      <c r="F10" s="2">
        <v>0</v>
      </c>
      <c r="G10" s="2">
        <v>0</v>
      </c>
      <c r="H10" s="2">
        <v>1</v>
      </c>
      <c r="I10" s="11">
        <f t="shared" si="1"/>
        <v>131</v>
      </c>
      <c r="J10" s="11">
        <v>76</v>
      </c>
      <c r="K10" s="116">
        <v>0.35069444444444442</v>
      </c>
      <c r="L10" s="116">
        <v>0.66527777777777775</v>
      </c>
      <c r="M10" s="116">
        <v>0.3576388888888889</v>
      </c>
      <c r="N10" s="116">
        <v>0.65972222222222221</v>
      </c>
      <c r="O10" s="22" t="s">
        <v>193</v>
      </c>
      <c r="P10" s="25" t="str">
        <f t="shared" si="2"/>
        <v>DUPAYS MAXIME</v>
      </c>
      <c r="Q10" s="20">
        <f t="shared" si="10"/>
        <v>0</v>
      </c>
      <c r="R10" s="21">
        <f t="shared" si="3"/>
        <v>0</v>
      </c>
      <c r="S10" s="21">
        <f t="shared" si="4"/>
        <v>0</v>
      </c>
      <c r="T10" s="21">
        <f t="shared" si="5"/>
        <v>7.6335877862595417E-3</v>
      </c>
      <c r="U10" s="3">
        <v>1</v>
      </c>
      <c r="V10" s="33">
        <f t="shared" si="6"/>
        <v>7.6335877862595417E-3</v>
      </c>
      <c r="W10" s="115">
        <v>0.33333333333333331</v>
      </c>
      <c r="X10" s="117">
        <v>0.66666666666666663</v>
      </c>
      <c r="Y10" s="97">
        <f t="shared" si="7"/>
        <v>0.33333333333333331</v>
      </c>
      <c r="Z10" s="100">
        <f t="shared" si="8"/>
        <v>1</v>
      </c>
      <c r="AA10" s="106">
        <f t="shared" si="9"/>
        <v>99.236641221374043</v>
      </c>
    </row>
    <row r="11" spans="1:27" ht="23.65" customHeight="1" thickBot="1" x14ac:dyDescent="0.3">
      <c r="A11" s="25" t="s">
        <v>63</v>
      </c>
      <c r="B11" s="3" t="s">
        <v>64</v>
      </c>
      <c r="C11" s="53" t="s">
        <v>89</v>
      </c>
      <c r="D11" s="2">
        <v>122</v>
      </c>
      <c r="E11" s="2">
        <v>0</v>
      </c>
      <c r="F11" s="2">
        <v>0</v>
      </c>
      <c r="G11" s="2">
        <v>1</v>
      </c>
      <c r="H11" s="2">
        <v>3</v>
      </c>
      <c r="I11" s="11">
        <f t="shared" si="1"/>
        <v>126</v>
      </c>
      <c r="J11" s="11">
        <v>102</v>
      </c>
      <c r="K11" s="116">
        <v>0.34861111111111115</v>
      </c>
      <c r="L11" s="116">
        <v>0.67361111111111116</v>
      </c>
      <c r="M11" s="116">
        <v>0.35069444444444442</v>
      </c>
      <c r="N11" s="116">
        <v>0.66527777777777775</v>
      </c>
      <c r="O11" s="22" t="s">
        <v>194</v>
      </c>
      <c r="P11" s="25" t="str">
        <f t="shared" si="2"/>
        <v>CONDETTE JEAN LUC</v>
      </c>
      <c r="Q11" s="20">
        <f t="shared" si="10"/>
        <v>0</v>
      </c>
      <c r="R11" s="21">
        <f t="shared" si="3"/>
        <v>0</v>
      </c>
      <c r="S11" s="21">
        <f t="shared" si="4"/>
        <v>7.9365079365079361E-3</v>
      </c>
      <c r="T11" s="21">
        <f t="shared" si="5"/>
        <v>2.3809523809523808E-2</v>
      </c>
      <c r="U11" s="3">
        <v>3</v>
      </c>
      <c r="V11" s="33">
        <f t="shared" si="6"/>
        <v>2.3809523809523808E-2</v>
      </c>
      <c r="W11" s="115">
        <v>0.33333333333333331</v>
      </c>
      <c r="X11" s="117">
        <v>0.67499999999999993</v>
      </c>
      <c r="Y11" s="97">
        <f t="shared" si="7"/>
        <v>0.34166666666666662</v>
      </c>
      <c r="Z11" s="100">
        <f t="shared" si="8"/>
        <v>3</v>
      </c>
      <c r="AA11" s="106">
        <f t="shared" si="9"/>
        <v>97.61904761904762</v>
      </c>
    </row>
    <row r="12" spans="1:27" ht="23.65" customHeight="1" thickBot="1" x14ac:dyDescent="0.3">
      <c r="A12" s="25"/>
      <c r="B12" s="3"/>
      <c r="C12" s="3"/>
      <c r="D12" s="2"/>
      <c r="E12" s="2"/>
      <c r="F12" s="2"/>
      <c r="G12" s="2"/>
      <c r="H12" s="2"/>
      <c r="I12" s="11">
        <f t="shared" si="1"/>
        <v>0</v>
      </c>
      <c r="J12" s="11"/>
      <c r="K12" s="3"/>
      <c r="L12" s="3"/>
      <c r="M12" s="3"/>
      <c r="N12" s="3"/>
      <c r="O12" s="22"/>
      <c r="P12" s="25">
        <f t="shared" si="2"/>
        <v>0</v>
      </c>
      <c r="Q12" s="20" t="e">
        <f t="shared" si="10"/>
        <v>#DIV/0!</v>
      </c>
      <c r="R12" s="21" t="e">
        <f t="shared" si="3"/>
        <v>#DIV/0!</v>
      </c>
      <c r="S12" s="21" t="e">
        <f t="shared" si="4"/>
        <v>#DIV/0!</v>
      </c>
      <c r="T12" s="21" t="e">
        <f t="shared" si="5"/>
        <v>#DIV/0!</v>
      </c>
      <c r="U12" s="3"/>
      <c r="V12" s="33" t="e">
        <f t="shared" si="6"/>
        <v>#DIV/0!</v>
      </c>
      <c r="W12" s="54"/>
      <c r="X12" s="96"/>
      <c r="Y12" s="97">
        <f t="shared" si="7"/>
        <v>0</v>
      </c>
      <c r="Z12" s="100">
        <f t="shared" si="8"/>
        <v>0</v>
      </c>
      <c r="AA12" s="106" t="e">
        <f t="shared" si="9"/>
        <v>#DIV/0!</v>
      </c>
    </row>
    <row r="13" spans="1:27" ht="23.65" customHeight="1" thickBot="1" x14ac:dyDescent="0.3">
      <c r="A13" s="25"/>
      <c r="B13" s="3"/>
      <c r="C13" s="3"/>
      <c r="D13" s="2"/>
      <c r="E13" s="2"/>
      <c r="F13" s="2"/>
      <c r="G13" s="2"/>
      <c r="H13" s="2"/>
      <c r="I13" s="11">
        <f t="shared" si="1"/>
        <v>0</v>
      </c>
      <c r="J13" s="11"/>
      <c r="K13" s="3"/>
      <c r="L13" s="3"/>
      <c r="M13" s="3"/>
      <c r="N13" s="3"/>
      <c r="O13" s="22"/>
      <c r="P13" s="25">
        <f t="shared" si="2"/>
        <v>0</v>
      </c>
      <c r="Q13" s="20" t="e">
        <f t="shared" si="10"/>
        <v>#DIV/0!</v>
      </c>
      <c r="R13" s="21" t="e">
        <f t="shared" si="3"/>
        <v>#DIV/0!</v>
      </c>
      <c r="S13" s="21" t="e">
        <f t="shared" si="4"/>
        <v>#DIV/0!</v>
      </c>
      <c r="T13" s="21" t="e">
        <f t="shared" si="5"/>
        <v>#DIV/0!</v>
      </c>
      <c r="U13" s="3"/>
      <c r="V13" s="33" t="e">
        <f t="shared" si="6"/>
        <v>#DIV/0!</v>
      </c>
      <c r="W13" s="54"/>
      <c r="X13" s="96"/>
      <c r="Y13" s="97">
        <f t="shared" si="7"/>
        <v>0</v>
      </c>
      <c r="Z13" s="100">
        <f t="shared" si="8"/>
        <v>0</v>
      </c>
      <c r="AA13" s="106" t="e">
        <f t="shared" si="9"/>
        <v>#DIV/0!</v>
      </c>
    </row>
    <row r="14" spans="1:27" ht="23.65" customHeight="1" thickBot="1" x14ac:dyDescent="0.3">
      <c r="A14" s="25"/>
      <c r="B14" s="3"/>
      <c r="C14" s="3"/>
      <c r="D14" s="2"/>
      <c r="E14" s="2"/>
      <c r="F14" s="2"/>
      <c r="G14" s="2"/>
      <c r="H14" s="2"/>
      <c r="I14" s="11">
        <f t="shared" ref="I14:I18" si="11">SUM(D14:H14)</f>
        <v>0</v>
      </c>
      <c r="J14" s="11"/>
      <c r="K14" s="3"/>
      <c r="L14" s="3"/>
      <c r="M14" s="3"/>
      <c r="N14" s="3"/>
      <c r="O14" s="22"/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/>
      <c r="V14" s="33" t="e">
        <f t="shared" ref="V14:V18" si="17">SUM(U14)/I14</f>
        <v>#DIV/0!</v>
      </c>
      <c r="W14" s="54"/>
      <c r="X14" s="96"/>
      <c r="Y14" s="97">
        <f t="shared" ref="Y14:Y18" si="18">X14-W14</f>
        <v>0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3"/>
      <c r="D15" s="2"/>
      <c r="E15" s="2"/>
      <c r="F15" s="2"/>
      <c r="G15" s="2"/>
      <c r="H15" s="2"/>
      <c r="I15" s="11">
        <f t="shared" si="11"/>
        <v>0</v>
      </c>
      <c r="J15" s="11"/>
      <c r="K15" s="3"/>
      <c r="L15" s="3"/>
      <c r="M15" s="3"/>
      <c r="N15" s="3"/>
      <c r="O15" s="22"/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/>
      <c r="V15" s="33" t="e">
        <f t="shared" si="17"/>
        <v>#DIV/0!</v>
      </c>
      <c r="W15" s="54"/>
      <c r="X15" s="96"/>
      <c r="Y15" s="97">
        <f t="shared" si="18"/>
        <v>0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3"/>
      <c r="D16" s="2"/>
      <c r="E16" s="2"/>
      <c r="F16" s="2"/>
      <c r="G16" s="2"/>
      <c r="H16" s="2"/>
      <c r="I16" s="11">
        <f t="shared" si="11"/>
        <v>0</v>
      </c>
      <c r="J16" s="11"/>
      <c r="K16" s="3"/>
      <c r="L16" s="3"/>
      <c r="M16" s="3"/>
      <c r="N16" s="3"/>
      <c r="O16" s="22"/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/>
      <c r="V16" s="33" t="e">
        <f t="shared" si="17"/>
        <v>#DIV/0!</v>
      </c>
      <c r="W16" s="54"/>
      <c r="X16" s="96"/>
      <c r="Y16" s="97">
        <f t="shared" si="18"/>
        <v>0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3"/>
      <c r="D17" s="2"/>
      <c r="E17" s="2"/>
      <c r="F17" s="2"/>
      <c r="G17" s="2"/>
      <c r="H17" s="2"/>
      <c r="I17" s="11">
        <f t="shared" si="11"/>
        <v>0</v>
      </c>
      <c r="J17" s="11"/>
      <c r="K17" s="3"/>
      <c r="L17" s="3"/>
      <c r="M17" s="3"/>
      <c r="N17" s="3"/>
      <c r="O17" s="22"/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/>
      <c r="V17" s="33" t="e">
        <f t="shared" si="17"/>
        <v>#DIV/0!</v>
      </c>
      <c r="W17" s="54"/>
      <c r="X17" s="96"/>
      <c r="Y17" s="97">
        <f t="shared" si="18"/>
        <v>0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3"/>
      <c r="D18" s="2"/>
      <c r="E18" s="2"/>
      <c r="F18" s="2"/>
      <c r="G18" s="2"/>
      <c r="H18" s="2"/>
      <c r="I18" s="11">
        <f t="shared" si="11"/>
        <v>0</v>
      </c>
      <c r="J18" s="11"/>
      <c r="K18" s="3"/>
      <c r="L18" s="3"/>
      <c r="M18" s="3"/>
      <c r="N18" s="3"/>
      <c r="O18" s="22"/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/>
      <c r="V18" s="33" t="e">
        <f t="shared" si="17"/>
        <v>#DIV/0!</v>
      </c>
      <c r="W18" s="54"/>
      <c r="X18" s="96"/>
      <c r="Y18" s="97">
        <f t="shared" si="18"/>
        <v>0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7</v>
      </c>
      <c r="D25" s="39">
        <f>SUM(D4:D24)</f>
        <v>922</v>
      </c>
      <c r="E25" s="39">
        <f t="shared" ref="E25:H25" si="31">SUM(E4:E24)</f>
        <v>0</v>
      </c>
      <c r="F25" s="39">
        <f t="shared" si="31"/>
        <v>2</v>
      </c>
      <c r="G25" s="39">
        <f t="shared" si="31"/>
        <v>1</v>
      </c>
      <c r="H25" s="39">
        <f t="shared" si="31"/>
        <v>12</v>
      </c>
      <c r="I25" s="39">
        <f>SUM(I4:I24)</f>
        <v>937</v>
      </c>
      <c r="J25" s="40">
        <f>SUM(J5:J24)</f>
        <v>715</v>
      </c>
      <c r="K25" s="38"/>
      <c r="L25" s="38"/>
      <c r="M25" s="38"/>
      <c r="N25" s="38"/>
      <c r="O25" s="24"/>
      <c r="P25" s="34"/>
      <c r="Q25" s="103">
        <f>SUM((E25/I25)*100)</f>
        <v>0</v>
      </c>
      <c r="R25" s="103">
        <f>SUM((F25/I25)*100)</f>
        <v>0.21344717182497333</v>
      </c>
      <c r="S25" s="103">
        <f>SUM((G25/I25))*100</f>
        <v>0.10672358591248667</v>
      </c>
      <c r="T25" s="103">
        <f>SUM((H25/I25))*100</f>
        <v>1.2806830309498398</v>
      </c>
      <c r="U25" s="23">
        <f>SUM(U5:U24)</f>
        <v>9</v>
      </c>
      <c r="V25" s="35">
        <f>SUM(U25)/I25</f>
        <v>9.6051227321237997E-3</v>
      </c>
      <c r="W25" s="92">
        <f>AVERAGEIF(W5:W24,"&gt;0")</f>
        <v>0.33333333333333331</v>
      </c>
      <c r="X25" s="92">
        <f t="shared" ref="X25:Y25" si="32">AVERAGEIF(X5:X24,"&gt;0")</f>
        <v>0.64970238095238098</v>
      </c>
      <c r="Y25" s="97">
        <f t="shared" si="32"/>
        <v>0.31636904761904766</v>
      </c>
      <c r="Z25" s="99">
        <f>SUM(Z5:Z24)</f>
        <v>12</v>
      </c>
      <c r="AA25" s="107">
        <f t="shared" si="9"/>
        <v>98.719316969050155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>
        <f>(100-Q25)</f>
        <v>100</v>
      </c>
      <c r="R26" s="78">
        <f>100-R25</f>
        <v>99.786552828175033</v>
      </c>
      <c r="S26" s="78">
        <f>100-S25</f>
        <v>99.893276414087509</v>
      </c>
      <c r="T26" s="78">
        <f>100-T25</f>
        <v>98.719316969050155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>
        <f>SUM(D25/I25)*100</f>
        <v>98.399146211312711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15</v>
      </c>
    </row>
    <row r="45" spans="1:3" x14ac:dyDescent="0.25">
      <c r="A45" t="s">
        <v>45</v>
      </c>
      <c r="C45" s="101">
        <f>MIN(X5:X24)</f>
        <v>0.62152777777777779</v>
      </c>
    </row>
    <row r="46" spans="1:3" x14ac:dyDescent="0.25">
      <c r="A46" t="s">
        <v>46</v>
      </c>
      <c r="C46" s="101">
        <f>MAX(X5:X24)</f>
        <v>0.67499999999999993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>
        <f>SUM(C39/C25)</f>
        <v>0</v>
      </c>
    </row>
    <row r="50" spans="1:3" x14ac:dyDescent="0.25">
      <c r="A50" t="s">
        <v>229</v>
      </c>
      <c r="B50" t="s">
        <v>230</v>
      </c>
      <c r="C50" s="78">
        <f>100-R25</f>
        <v>99.786552828175033</v>
      </c>
    </row>
    <row r="51" spans="1:3" x14ac:dyDescent="0.25">
      <c r="B51" t="s">
        <v>36</v>
      </c>
      <c r="C51" s="78">
        <f>100-S25</f>
        <v>99.893276414087509</v>
      </c>
    </row>
    <row r="52" spans="1:3" x14ac:dyDescent="0.25">
      <c r="B52" t="s">
        <v>10</v>
      </c>
      <c r="C52" s="78">
        <f>100-T25</f>
        <v>98.719316969050155</v>
      </c>
    </row>
    <row r="53" spans="1:3" x14ac:dyDescent="0.25">
      <c r="B53" t="s">
        <v>7</v>
      </c>
      <c r="C53" s="78">
        <f>100-Q25</f>
        <v>100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B3:D3"/>
    <mergeCell ref="E3:H3"/>
    <mergeCell ref="I3:O3"/>
    <mergeCell ref="P1:V1"/>
    <mergeCell ref="Q3:V3"/>
  </mergeCells>
  <conditionalFormatting sqref="Y5:Y25">
    <cfRule type="cellIs" priority="1" operator="equal">
      <formula>0</formula>
    </cfRule>
    <cfRule type="cellIs" dxfId="71" priority="2" operator="between">
      <formula>0.000694444444444444</formula>
      <formula>0.166666666666667</formula>
    </cfRule>
    <cfRule type="cellIs" dxfId="70" priority="3" operator="between">
      <formula>0.166666666666667</formula>
      <formula>0.385416666666667</formula>
    </cfRule>
    <cfRule type="cellIs" dxfId="69" priority="4" operator="greaterThanOrEqual">
      <formula>0.385416666666667</formula>
    </cfRule>
  </conditionalFormatting>
  <pageMargins left="0.25" right="0.25" top="0.75" bottom="0.75" header="0.3" footer="0.3"/>
  <pageSetup paperSize="9" orientation="landscape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FF00"/>
  </sheetPr>
  <dimension ref="A1:M43"/>
  <sheetViews>
    <sheetView topLeftCell="A28" workbookViewId="0">
      <selection activeCell="F33" sqref="F33"/>
    </sheetView>
  </sheetViews>
  <sheetFormatPr baseColWidth="10" defaultColWidth="11.42578125" defaultRowHeight="15" x14ac:dyDescent="0.25"/>
  <cols>
    <col min="1" max="1" width="29.28515625" customWidth="1"/>
    <col min="2" max="2" width="13.85546875" customWidth="1"/>
    <col min="4" max="4" width="22.7109375" customWidth="1"/>
    <col min="6" max="6" width="29" customWidth="1"/>
    <col min="7" max="7" width="13.85546875" customWidth="1"/>
    <col min="8" max="8" width="11.42578125" customWidth="1"/>
    <col min="9" max="9" width="22.7109375" customWidth="1"/>
    <col min="11" max="11" width="17.28515625" customWidth="1"/>
    <col min="12" max="12" width="13.85546875" customWidth="1"/>
  </cols>
  <sheetData>
    <row r="1" spans="1:12" x14ac:dyDescent="0.25">
      <c r="A1" s="207" t="s">
        <v>0</v>
      </c>
      <c r="B1" s="207"/>
      <c r="C1" s="27"/>
      <c r="D1" s="27"/>
      <c r="E1" s="27"/>
      <c r="F1" s="43"/>
      <c r="G1" s="43"/>
      <c r="H1" s="43"/>
      <c r="I1" s="43"/>
    </row>
    <row r="2" spans="1:12" ht="15.75" thickBot="1" x14ac:dyDescent="0.3">
      <c r="A2" s="43"/>
      <c r="B2" s="44"/>
      <c r="C2" s="44"/>
      <c r="D2" s="44"/>
      <c r="E2" s="44"/>
      <c r="F2" s="43"/>
      <c r="G2" s="43"/>
      <c r="H2" s="43"/>
      <c r="I2" s="43"/>
    </row>
    <row r="3" spans="1:12" x14ac:dyDescent="0.25">
      <c r="A3" s="208" t="str">
        <f>'080118'!A2</f>
        <v>week 2</v>
      </c>
      <c r="B3" s="178" t="s">
        <v>126</v>
      </c>
      <c r="C3" s="179"/>
      <c r="D3" s="179"/>
      <c r="E3" s="179"/>
      <c r="F3" s="179"/>
      <c r="G3" s="179"/>
      <c r="H3" s="179"/>
      <c r="I3" s="179"/>
      <c r="J3" s="180"/>
      <c r="K3" s="170" t="s">
        <v>127</v>
      </c>
      <c r="L3" s="172"/>
    </row>
    <row r="4" spans="1:12" ht="15.75" thickBot="1" x14ac:dyDescent="0.3">
      <c r="A4" s="209"/>
      <c r="B4" s="181"/>
      <c r="C4" s="182"/>
      <c r="D4" s="182"/>
      <c r="E4" s="182"/>
      <c r="F4" s="182"/>
      <c r="G4" s="182"/>
      <c r="H4" s="182"/>
      <c r="I4" s="182"/>
      <c r="J4" s="183"/>
      <c r="K4" s="211"/>
      <c r="L4" s="212"/>
    </row>
    <row r="5" spans="1:12" x14ac:dyDescent="0.25">
      <c r="A5" s="209"/>
      <c r="B5" s="213" t="s">
        <v>128</v>
      </c>
      <c r="C5" s="214"/>
      <c r="D5" s="214"/>
      <c r="E5" s="215"/>
      <c r="F5" s="178" t="s">
        <v>129</v>
      </c>
      <c r="G5" s="179"/>
      <c r="H5" s="179"/>
      <c r="I5" s="179"/>
      <c r="J5" s="180"/>
      <c r="K5" s="213" t="s">
        <v>130</v>
      </c>
      <c r="L5" s="215"/>
    </row>
    <row r="6" spans="1:12" ht="15.75" thickBot="1" x14ac:dyDescent="0.3">
      <c r="A6" s="210"/>
      <c r="B6" s="181"/>
      <c r="C6" s="182"/>
      <c r="D6" s="182"/>
      <c r="E6" s="183"/>
      <c r="F6" s="181"/>
      <c r="G6" s="182"/>
      <c r="H6" s="182"/>
      <c r="I6" s="182"/>
      <c r="J6" s="183"/>
      <c r="K6" s="181"/>
      <c r="L6" s="183"/>
    </row>
    <row r="7" spans="1:12" ht="18" customHeight="1" thickBot="1" x14ac:dyDescent="0.6">
      <c r="A7" s="28"/>
      <c r="B7" s="45" t="s">
        <v>131</v>
      </c>
      <c r="C7" s="45" t="s">
        <v>132</v>
      </c>
      <c r="D7" s="45" t="s">
        <v>133</v>
      </c>
      <c r="E7" s="46" t="s">
        <v>134</v>
      </c>
      <c r="F7" s="47"/>
      <c r="G7" s="45" t="s">
        <v>131</v>
      </c>
      <c r="H7" s="45" t="s">
        <v>132</v>
      </c>
      <c r="I7" s="45" t="s">
        <v>135</v>
      </c>
      <c r="J7" s="48" t="s">
        <v>134</v>
      </c>
      <c r="K7" s="5" t="s">
        <v>136</v>
      </c>
      <c r="L7" s="8" t="s">
        <v>137</v>
      </c>
    </row>
    <row r="8" spans="1:12" x14ac:dyDescent="0.25">
      <c r="A8" s="49" t="s">
        <v>138</v>
      </c>
      <c r="B8" s="50">
        <f>SUM('080118'!I25+'090118'!I25+'100118'!I25+'110118'!I25+'120118'!I25+'130118'!I25)</f>
        <v>6119</v>
      </c>
      <c r="C8" s="220"/>
      <c r="D8" s="184"/>
      <c r="E8" s="184"/>
      <c r="F8" s="51" t="s">
        <v>138</v>
      </c>
      <c r="G8" s="50"/>
      <c r="H8" s="184"/>
      <c r="I8" s="184"/>
      <c r="J8" s="186"/>
      <c r="K8" s="49">
        <f>SUM(B8+G8+G31)</f>
        <v>6119</v>
      </c>
      <c r="L8" s="216"/>
    </row>
    <row r="9" spans="1:12" x14ac:dyDescent="0.25">
      <c r="A9" s="52" t="s">
        <v>139</v>
      </c>
      <c r="B9" s="53">
        <f>SUM('080118'!C25+'090118'!C25+'100118'!C25+'110118'!C25+'120118'!C25+'130118'!C25)</f>
        <v>47</v>
      </c>
      <c r="C9" s="221"/>
      <c r="D9" s="185"/>
      <c r="E9" s="185"/>
      <c r="F9" s="54" t="s">
        <v>140</v>
      </c>
      <c r="G9" s="53"/>
      <c r="H9" s="185"/>
      <c r="I9" s="185"/>
      <c r="J9" s="187"/>
      <c r="K9" s="52">
        <f>SUM(B9+G9+G32)</f>
        <v>47</v>
      </c>
      <c r="L9" s="217"/>
    </row>
    <row r="10" spans="1:12" x14ac:dyDescent="0.25">
      <c r="A10" s="52" t="s">
        <v>49</v>
      </c>
      <c r="B10" s="60">
        <f>SUM(B8/B9)</f>
        <v>130.19148936170214</v>
      </c>
      <c r="C10" s="222"/>
      <c r="D10" s="185"/>
      <c r="E10" s="185"/>
      <c r="F10" s="54" t="s">
        <v>141</v>
      </c>
      <c r="G10" s="53" t="e">
        <f>SUM(G8/G9)</f>
        <v>#DIV/0!</v>
      </c>
      <c r="H10" s="185"/>
      <c r="I10" s="185"/>
      <c r="J10" s="187"/>
      <c r="K10" s="61">
        <f>SUM(K8/K9)</f>
        <v>130.19148936170214</v>
      </c>
      <c r="L10" s="218"/>
    </row>
    <row r="11" spans="1:12" ht="15" customHeight="1" x14ac:dyDescent="0.25">
      <c r="A11" s="52" t="s">
        <v>7</v>
      </c>
      <c r="B11" s="53">
        <f>SUM('080118'!E25+'090118'!E25+'100118'!E25+'110118'!E25+'120118'!E25+'130118'!E25)</f>
        <v>14</v>
      </c>
      <c r="C11" s="57">
        <f>SUM(B11/B8)</f>
        <v>2.2879555482922045E-3</v>
      </c>
      <c r="D11" s="221"/>
      <c r="E11" s="185"/>
      <c r="F11" s="54" t="s">
        <v>7</v>
      </c>
      <c r="G11" s="53"/>
      <c r="H11" s="21" t="e">
        <f>SUM(G11/G8)</f>
        <v>#DIV/0!</v>
      </c>
      <c r="I11" s="185"/>
      <c r="J11" s="187"/>
      <c r="K11" s="52">
        <f t="shared" ref="K11:K17" si="0">SUM(B11+G11+G34)</f>
        <v>14</v>
      </c>
      <c r="L11" s="58">
        <f>SUM(K11/K8)</f>
        <v>2.2879555482922045E-3</v>
      </c>
    </row>
    <row r="12" spans="1:12" x14ac:dyDescent="0.25">
      <c r="A12" s="52" t="s">
        <v>25</v>
      </c>
      <c r="B12" s="53">
        <f>SUM('080118'!F25+'090118'!F25+'100118'!F25+'110118'!F25+'120118'!F25+'130118'!F25)</f>
        <v>6</v>
      </c>
      <c r="C12" s="57">
        <f>SUM(B12/B8)</f>
        <v>9.8055237783951617E-4</v>
      </c>
      <c r="D12" s="221"/>
      <c r="E12" s="185"/>
      <c r="F12" s="54" t="s">
        <v>25</v>
      </c>
      <c r="G12" s="53"/>
      <c r="H12" s="21" t="e">
        <f>SUM(G12/G8)</f>
        <v>#DIV/0!</v>
      </c>
      <c r="I12" s="185"/>
      <c r="J12" s="187"/>
      <c r="K12" s="52">
        <f t="shared" si="0"/>
        <v>6</v>
      </c>
      <c r="L12" s="58">
        <f>SUM(K12/K8)</f>
        <v>9.8055237783951617E-4</v>
      </c>
    </row>
    <row r="13" spans="1:12" x14ac:dyDescent="0.25">
      <c r="A13" s="52" t="s">
        <v>9</v>
      </c>
      <c r="B13" s="53">
        <f>SUM('080118'!G25+'090118'!G25+'100118'!G25+'110118'!G25+'120118'!G25+'130118'!G25)</f>
        <v>20</v>
      </c>
      <c r="C13" s="57">
        <f>SUM(B13/B8)</f>
        <v>3.2685079261317207E-3</v>
      </c>
      <c r="D13" s="221"/>
      <c r="E13" s="185"/>
      <c r="F13" s="54" t="s">
        <v>9</v>
      </c>
      <c r="G13" s="53"/>
      <c r="H13" s="21" t="e">
        <f>SUM(G13/G8)</f>
        <v>#DIV/0!</v>
      </c>
      <c r="I13" s="185"/>
      <c r="J13" s="187"/>
      <c r="K13" s="52">
        <f t="shared" si="0"/>
        <v>20</v>
      </c>
      <c r="L13" s="58">
        <f>SUM(K13/K8)</f>
        <v>3.2685079261317207E-3</v>
      </c>
    </row>
    <row r="14" spans="1:12" x14ac:dyDescent="0.25">
      <c r="A14" s="52" t="s">
        <v>142</v>
      </c>
      <c r="B14" s="53">
        <f>SUM('080118'!H25+'090118'!H25+'100118'!H25+'110118'!H25+'120118'!H25+'130118'!H25)</f>
        <v>28</v>
      </c>
      <c r="C14" s="57">
        <f>SUM(B14/B8)</f>
        <v>4.5759110965844091E-3</v>
      </c>
      <c r="D14" s="221"/>
      <c r="E14" s="185"/>
      <c r="F14" s="54" t="s">
        <v>142</v>
      </c>
      <c r="G14" s="53"/>
      <c r="H14" s="21" t="e">
        <f>SUM(G14/G8)</f>
        <v>#DIV/0!</v>
      </c>
      <c r="I14" s="185"/>
      <c r="J14" s="187"/>
      <c r="K14" s="52">
        <f t="shared" si="0"/>
        <v>28</v>
      </c>
      <c r="L14" s="58">
        <f>SUM(K14/K8)</f>
        <v>4.5759110965844091E-3</v>
      </c>
    </row>
    <row r="15" spans="1:12" ht="15.75" thickBot="1" x14ac:dyDescent="0.3">
      <c r="A15" s="59" t="s">
        <v>143</v>
      </c>
      <c r="B15" s="60">
        <f>SUM('080118'!U25+'090118'!U25+'100118'!U25+'110118'!U25+'120118'!U25+'130118'!U25)</f>
        <v>58</v>
      </c>
      <c r="C15" s="57">
        <f>SUM(B15/B8)</f>
        <v>9.4786729857819912E-3</v>
      </c>
      <c r="D15" s="221"/>
      <c r="E15" s="185"/>
      <c r="F15" s="54" t="s">
        <v>143</v>
      </c>
      <c r="G15" s="53"/>
      <c r="H15" s="21" t="e">
        <f>SUM(G15/G8)</f>
        <v>#DIV/0!</v>
      </c>
      <c r="I15" s="185"/>
      <c r="J15" s="187"/>
      <c r="K15" s="61">
        <f t="shared" si="0"/>
        <v>58</v>
      </c>
      <c r="L15" s="58">
        <f>SUM(K15/K8)</f>
        <v>9.4786729857819912E-3</v>
      </c>
    </row>
    <row r="16" spans="1:12" ht="15.75" thickBot="1" x14ac:dyDescent="0.3">
      <c r="A16" s="62" t="s">
        <v>144</v>
      </c>
      <c r="B16" s="63">
        <f>SUM(B11,B12,B13+(B14-B15))</f>
        <v>10</v>
      </c>
      <c r="C16" s="64"/>
      <c r="D16" s="65">
        <f>SUM(B16/B8)</f>
        <v>1.6342539630658604E-3</v>
      </c>
      <c r="E16" s="223"/>
      <c r="F16" s="66" t="s">
        <v>144</v>
      </c>
      <c r="G16" s="67">
        <f>SUM(G11+G12+G13+(G14-G15))</f>
        <v>0</v>
      </c>
      <c r="H16" s="68"/>
      <c r="I16" s="69" t="e">
        <f>SUM(G16/G8)</f>
        <v>#DIV/0!</v>
      </c>
      <c r="J16" s="188"/>
      <c r="K16" s="61">
        <f t="shared" si="0"/>
        <v>10</v>
      </c>
      <c r="L16" s="58">
        <f>SUM(K16/K8)</f>
        <v>1.6342539630658604E-3</v>
      </c>
    </row>
    <row r="17" spans="1:13" ht="15.75" thickBot="1" x14ac:dyDescent="0.3">
      <c r="A17" s="70" t="s">
        <v>145</v>
      </c>
      <c r="B17" s="71">
        <f>SUM(B11,B12,B13,B14,)</f>
        <v>68</v>
      </c>
      <c r="C17" s="219"/>
      <c r="D17" s="190"/>
      <c r="E17" s="72">
        <f>SUM(B17/B8)</f>
        <v>1.1112926948847851E-2</v>
      </c>
      <c r="F17" s="73" t="s">
        <v>145</v>
      </c>
      <c r="G17" s="74">
        <f>SUM(G11+G12+G13+G14)</f>
        <v>0</v>
      </c>
      <c r="H17" s="189"/>
      <c r="I17" s="190"/>
      <c r="J17" s="75" t="e">
        <f>SUM(G17/G8)</f>
        <v>#DIV/0!</v>
      </c>
      <c r="K17" s="76">
        <f t="shared" si="0"/>
        <v>68</v>
      </c>
      <c r="L17" s="77">
        <f>SUM(K17/K8)</f>
        <v>1.1112926948847851E-2</v>
      </c>
    </row>
    <row r="18" spans="1:13" ht="15.75" thickBot="1" x14ac:dyDescent="0.3">
      <c r="E18" s="78"/>
    </row>
    <row r="19" spans="1:13" ht="15" customHeight="1" x14ac:dyDescent="0.25">
      <c r="A19" s="26"/>
      <c r="B19" s="178" t="s">
        <v>146</v>
      </c>
      <c r="C19" s="179"/>
      <c r="D19" s="179"/>
      <c r="E19" s="180"/>
      <c r="F19" s="80"/>
      <c r="G19" s="170" t="s">
        <v>146</v>
      </c>
      <c r="H19" s="171"/>
      <c r="I19" s="171"/>
      <c r="J19" s="172"/>
      <c r="K19" s="198" t="s">
        <v>147</v>
      </c>
      <c r="L19" s="199"/>
      <c r="M19" s="26"/>
    </row>
    <row r="20" spans="1:13" ht="15" customHeight="1" thickBot="1" x14ac:dyDescent="0.3">
      <c r="B20" s="181"/>
      <c r="C20" s="182"/>
      <c r="D20" s="182"/>
      <c r="E20" s="183"/>
      <c r="F20" s="81"/>
      <c r="G20" s="173"/>
      <c r="H20" s="174"/>
      <c r="I20" s="174"/>
      <c r="J20" s="175"/>
      <c r="K20" s="200"/>
      <c r="L20" s="201"/>
    </row>
    <row r="21" spans="1:13" ht="15" customHeight="1" x14ac:dyDescent="0.25">
      <c r="B21" s="204" t="s">
        <v>148</v>
      </c>
      <c r="C21" s="202"/>
      <c r="D21" s="202">
        <v>16</v>
      </c>
      <c r="E21" s="203"/>
      <c r="F21" s="82"/>
      <c r="G21" s="176" t="s">
        <v>148</v>
      </c>
      <c r="H21" s="177"/>
      <c r="I21" s="177">
        <v>0</v>
      </c>
      <c r="J21" s="154"/>
      <c r="K21" s="204">
        <f>SUM(D21+I21+I44)</f>
        <v>16</v>
      </c>
      <c r="L21" s="203"/>
    </row>
    <row r="22" spans="1:13" ht="15.75" customHeight="1" x14ac:dyDescent="0.25">
      <c r="B22" s="165" t="s">
        <v>149</v>
      </c>
      <c r="C22" s="166"/>
      <c r="D22" s="194">
        <f>SUM(B8-B17)</f>
        <v>6051</v>
      </c>
      <c r="E22" s="195"/>
      <c r="F22" s="83"/>
      <c r="G22" s="165" t="s">
        <v>149</v>
      </c>
      <c r="H22" s="166"/>
      <c r="I22" s="166">
        <f>SUM(G8-G17)</f>
        <v>0</v>
      </c>
      <c r="J22" s="169"/>
      <c r="K22" s="196">
        <f>SUM(K8-K17)</f>
        <v>6051</v>
      </c>
      <c r="L22" s="195"/>
    </row>
    <row r="23" spans="1:13" ht="15" customHeight="1" x14ac:dyDescent="0.25">
      <c r="B23" s="165" t="s">
        <v>150</v>
      </c>
      <c r="C23" s="166"/>
      <c r="D23" s="167">
        <f>SUM((D21/D22)*1000)</f>
        <v>2.6441910428028428</v>
      </c>
      <c r="E23" s="168"/>
      <c r="F23" s="83"/>
      <c r="G23" s="165" t="s">
        <v>150</v>
      </c>
      <c r="H23" s="166"/>
      <c r="I23" s="167" t="e">
        <f>SUM((I21/I22)*1000)</f>
        <v>#DIV/0!</v>
      </c>
      <c r="J23" s="168"/>
      <c r="K23" s="197">
        <f>SUM((K21/K22)*1000)</f>
        <v>2.6441910428028428</v>
      </c>
      <c r="L23" s="168"/>
    </row>
    <row r="24" spans="1:13" ht="15.75" customHeight="1" x14ac:dyDescent="0.25">
      <c r="B24" s="165" t="s">
        <v>151</v>
      </c>
      <c r="C24" s="166"/>
      <c r="D24" s="166">
        <v>5</v>
      </c>
      <c r="E24" s="169"/>
      <c r="F24" s="83"/>
      <c r="G24" s="165" t="s">
        <v>151</v>
      </c>
      <c r="H24" s="166"/>
      <c r="I24" s="166">
        <v>0</v>
      </c>
      <c r="J24" s="169"/>
      <c r="K24" s="165">
        <f>SUM(D24+I24+I47)</f>
        <v>5</v>
      </c>
      <c r="L24" s="169"/>
    </row>
    <row r="25" spans="1:13" s="79" customFormat="1" ht="15" customHeight="1" x14ac:dyDescent="0.25">
      <c r="B25" s="165" t="s">
        <v>152</v>
      </c>
      <c r="C25" s="166"/>
      <c r="D25" s="166">
        <f>SUM(D21-D24)</f>
        <v>11</v>
      </c>
      <c r="E25" s="169"/>
      <c r="F25" s="84"/>
      <c r="G25" s="165" t="s">
        <v>152</v>
      </c>
      <c r="H25" s="166"/>
      <c r="I25" s="166">
        <f>SUM(I21-I24)</f>
        <v>0</v>
      </c>
      <c r="J25" s="169"/>
      <c r="K25" s="165">
        <f>SUM(D25+I25+I48)</f>
        <v>11</v>
      </c>
      <c r="L25" s="169"/>
    </row>
    <row r="26" spans="1:13" ht="15.75" thickBot="1" x14ac:dyDescent="0.3">
      <c r="B26" s="162" t="s">
        <v>153</v>
      </c>
      <c r="C26" s="163"/>
      <c r="D26" s="191">
        <f>SUM((D25/D22)*1000)</f>
        <v>1.8178813419269542</v>
      </c>
      <c r="E26" s="192"/>
      <c r="F26" s="86"/>
      <c r="G26" s="162" t="s">
        <v>153</v>
      </c>
      <c r="H26" s="163"/>
      <c r="I26" s="163" t="e">
        <f>SUM((I25/I22)*1000)</f>
        <v>#DIV/0!</v>
      </c>
      <c r="J26" s="164"/>
      <c r="K26" s="193">
        <f>SUM((K25/K22)*1000)</f>
        <v>1.8178813419269542</v>
      </c>
      <c r="L26" s="192"/>
    </row>
    <row r="27" spans="1:13" ht="15.75" thickBot="1" x14ac:dyDescent="0.3"/>
    <row r="28" spans="1:13" ht="15.75" thickBot="1" x14ac:dyDescent="0.3">
      <c r="B28" s="89" t="s">
        <v>154</v>
      </c>
      <c r="C28" s="89" t="s">
        <v>155</v>
      </c>
      <c r="D28" s="89" t="s">
        <v>156</v>
      </c>
    </row>
    <row r="29" spans="1:13" ht="15.75" thickBot="1" x14ac:dyDescent="0.3">
      <c r="B29" s="90">
        <f>SUM('080118'!J25+'090118'!J25+'100118'!J25+'110118'!J25+'120118'!J25+'130118'!J25)</f>
        <v>5416</v>
      </c>
      <c r="C29" s="91"/>
      <c r="D29" s="90">
        <f>SUM(B29+C29)</f>
        <v>5416</v>
      </c>
    </row>
    <row r="30" spans="1:13" x14ac:dyDescent="0.25">
      <c r="B30" s="108"/>
    </row>
    <row r="31" spans="1:13" ht="15.75" thickBot="1" x14ac:dyDescent="0.3">
      <c r="B31" s="109"/>
    </row>
    <row r="32" spans="1:13" ht="15.75" thickBot="1" x14ac:dyDescent="0.3">
      <c r="B32" s="205" t="s">
        <v>157</v>
      </c>
      <c r="C32" s="206"/>
    </row>
    <row r="33" spans="1:4" x14ac:dyDescent="0.25">
      <c r="B33" s="11" t="s">
        <v>33</v>
      </c>
      <c r="C33" s="11">
        <f>SUM('080118'!Z25+'090118'!Z25+'100118'!Z25+'110118'!Z25+'120118'!Z25+'130118'!Z25)</f>
        <v>42</v>
      </c>
    </row>
    <row r="34" spans="1:4" x14ac:dyDescent="0.25">
      <c r="B34" s="111"/>
      <c r="C34" s="111"/>
    </row>
    <row r="35" spans="1:4" ht="15.75" thickBot="1" x14ac:dyDescent="0.3">
      <c r="B35" s="111"/>
      <c r="C35" s="111"/>
    </row>
    <row r="36" spans="1:4" ht="15.75" thickBot="1" x14ac:dyDescent="0.3">
      <c r="A36" s="49" t="s">
        <v>171</v>
      </c>
      <c r="B36" s="50" t="s">
        <v>168</v>
      </c>
      <c r="C36" s="136" t="s">
        <v>169</v>
      </c>
      <c r="D36" s="90" t="s">
        <v>167</v>
      </c>
    </row>
    <row r="37" spans="1:4" ht="15.75" thickBot="1" x14ac:dyDescent="0.3">
      <c r="A37" s="124">
        <v>43108</v>
      </c>
      <c r="B37" s="128">
        <f>'080118'!W25</f>
        <v>0.36458333333333331</v>
      </c>
      <c r="C37" s="128">
        <f>'080118'!X25</f>
        <v>0.73373015873015857</v>
      </c>
      <c r="D37" s="253">
        <f>C37-B37</f>
        <v>0.36914682539682525</v>
      </c>
    </row>
    <row r="38" spans="1:4" ht="15.75" thickBot="1" x14ac:dyDescent="0.3">
      <c r="A38" s="124">
        <v>43109</v>
      </c>
      <c r="B38" s="125">
        <f>'090118'!W25</f>
        <v>0.34375</v>
      </c>
      <c r="C38" s="125">
        <f>'090118'!X25</f>
        <v>0.70496031746031751</v>
      </c>
      <c r="D38" s="253">
        <f>C38-B38</f>
        <v>0.36121031746031751</v>
      </c>
    </row>
    <row r="39" spans="1:4" ht="15.75" thickBot="1" x14ac:dyDescent="0.3">
      <c r="A39" s="124">
        <v>43110</v>
      </c>
      <c r="B39" s="125">
        <f>'100118'!W25</f>
        <v>0.36458333333333337</v>
      </c>
      <c r="C39" s="125">
        <f>'100118'!X25</f>
        <v>0.70338541666666665</v>
      </c>
      <c r="D39" s="253">
        <f t="shared" ref="D39:D42" si="1">C39-B39</f>
        <v>0.33880208333333328</v>
      </c>
    </row>
    <row r="40" spans="1:4" ht="15.75" thickBot="1" x14ac:dyDescent="0.3">
      <c r="A40" s="124">
        <v>43111</v>
      </c>
      <c r="B40" s="125">
        <f>'110118'!W25</f>
        <v>0.33333333333333331</v>
      </c>
      <c r="C40" s="125">
        <f>'110118'!X25</f>
        <v>0.6925595238095239</v>
      </c>
      <c r="D40" s="253">
        <f t="shared" si="1"/>
        <v>0.35922619047619059</v>
      </c>
    </row>
    <row r="41" spans="1:4" ht="15.75" thickBot="1" x14ac:dyDescent="0.3">
      <c r="A41" s="124">
        <v>43112</v>
      </c>
      <c r="B41" s="125">
        <f>'120118'!W25</f>
        <v>0.33333333333333331</v>
      </c>
      <c r="C41" s="125">
        <f>'120118'!X25</f>
        <v>0.67142857142857137</v>
      </c>
      <c r="D41" s="253">
        <f t="shared" si="1"/>
        <v>0.33809523809523806</v>
      </c>
    </row>
    <row r="42" spans="1:4" ht="15.75" thickBot="1" x14ac:dyDescent="0.3">
      <c r="A42" s="124">
        <v>43113</v>
      </c>
      <c r="B42" s="127">
        <f>'130118'!W25</f>
        <v>0.33333333333333331</v>
      </c>
      <c r="C42" s="127">
        <f>'130118'!X25</f>
        <v>0.64970238095238098</v>
      </c>
      <c r="D42" s="253">
        <f t="shared" si="1"/>
        <v>0.31636904761904766</v>
      </c>
    </row>
    <row r="43" spans="1:4" ht="15.75" thickBot="1" x14ac:dyDescent="0.3">
      <c r="A43" s="121" t="s">
        <v>170</v>
      </c>
      <c r="B43" s="123">
        <f>AVERAGEIF(B37:B42,"&gt;0")</f>
        <v>0.3454861111111111</v>
      </c>
      <c r="C43" s="123">
        <f>AVERAGEIF(C37:C42,"&gt;0")</f>
        <v>0.69262772817460316</v>
      </c>
      <c r="D43" s="254">
        <f>AVERAGEIF(D37:D42,"&gt;0")</f>
        <v>0.34714161706349206</v>
      </c>
    </row>
  </sheetData>
  <mergeCells count="50">
    <mergeCell ref="B32:C32"/>
    <mergeCell ref="A1:B1"/>
    <mergeCell ref="A3:A6"/>
    <mergeCell ref="B3:J4"/>
    <mergeCell ref="K3:L4"/>
    <mergeCell ref="B5:E6"/>
    <mergeCell ref="F5:J6"/>
    <mergeCell ref="K5:L6"/>
    <mergeCell ref="J8:J16"/>
    <mergeCell ref="L8:L10"/>
    <mergeCell ref="C17:D17"/>
    <mergeCell ref="H17:I17"/>
    <mergeCell ref="C8:C10"/>
    <mergeCell ref="D8:D15"/>
    <mergeCell ref="E8:E16"/>
    <mergeCell ref="H8:H10"/>
    <mergeCell ref="I8:I15"/>
    <mergeCell ref="G26:H26"/>
    <mergeCell ref="I21:J21"/>
    <mergeCell ref="I22:J22"/>
    <mergeCell ref="I23:J23"/>
    <mergeCell ref="I24:J24"/>
    <mergeCell ref="I25:J25"/>
    <mergeCell ref="I26:J26"/>
    <mergeCell ref="G21:H21"/>
    <mergeCell ref="G22:H22"/>
    <mergeCell ref="G23:H23"/>
    <mergeCell ref="G24:H24"/>
    <mergeCell ref="G25:H25"/>
    <mergeCell ref="B19:E20"/>
    <mergeCell ref="G19:J20"/>
    <mergeCell ref="K19:L20"/>
    <mergeCell ref="D21:E21"/>
    <mergeCell ref="K21:L21"/>
    <mergeCell ref="D25:E25"/>
    <mergeCell ref="K25:L25"/>
    <mergeCell ref="D26:E26"/>
    <mergeCell ref="K26:L26"/>
    <mergeCell ref="B21:C21"/>
    <mergeCell ref="B22:C22"/>
    <mergeCell ref="B23:C23"/>
    <mergeCell ref="B24:C24"/>
    <mergeCell ref="B25:C25"/>
    <mergeCell ref="B26:C26"/>
    <mergeCell ref="D22:E22"/>
    <mergeCell ref="K22:L22"/>
    <mergeCell ref="D23:E23"/>
    <mergeCell ref="K23:L23"/>
    <mergeCell ref="D24:E24"/>
    <mergeCell ref="K24:L24"/>
  </mergeCells>
  <conditionalFormatting sqref="D37:D43">
    <cfRule type="cellIs" priority="1" operator="equal">
      <formula>0</formula>
    </cfRule>
    <cfRule type="cellIs" dxfId="68" priority="2" operator="between">
      <formula>0.000694444444444444</formula>
      <formula>0.166666666666667</formula>
    </cfRule>
    <cfRule type="cellIs" dxfId="67" priority="3" operator="between">
      <formula>0.166666666666667</formula>
      <formula>0.385416666666667</formula>
    </cfRule>
    <cfRule type="cellIs" dxfId="66" priority="4" operator="greaterThanOrEqual">
      <formula>0.385416666666667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AA55"/>
  <sheetViews>
    <sheetView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50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A2" t="s">
        <v>163</v>
      </c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43115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43115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 t="s">
        <v>80</v>
      </c>
      <c r="B5" s="4" t="s">
        <v>52</v>
      </c>
      <c r="C5" s="113" t="s">
        <v>53</v>
      </c>
      <c r="D5" s="11">
        <v>151</v>
      </c>
      <c r="E5" s="11">
        <v>0</v>
      </c>
      <c r="F5" s="11">
        <v>0</v>
      </c>
      <c r="G5" s="11">
        <v>0</v>
      </c>
      <c r="H5" s="11">
        <v>2</v>
      </c>
      <c r="I5" s="11">
        <f>SUM(D5:H5)</f>
        <v>153</v>
      </c>
      <c r="J5" s="11">
        <v>163</v>
      </c>
      <c r="K5" s="118">
        <v>0.375</v>
      </c>
      <c r="L5" s="118">
        <v>0.70833333333333337</v>
      </c>
      <c r="M5" s="118">
        <v>0.38819444444444445</v>
      </c>
      <c r="N5" s="118">
        <v>0.69027777777777777</v>
      </c>
      <c r="O5" s="37" t="s">
        <v>196</v>
      </c>
      <c r="P5" s="31" t="str">
        <f>A5</f>
        <v>LALLET REMY</v>
      </c>
      <c r="Q5" s="17">
        <f t="shared" ref="Q5:Q6" si="0">SUM((E5/I5))</f>
        <v>0</v>
      </c>
      <c r="R5" s="18">
        <f>SUM((F5/I5))</f>
        <v>0</v>
      </c>
      <c r="S5" s="18">
        <f>SUM((G5/I5))</f>
        <v>0</v>
      </c>
      <c r="T5" s="18">
        <f>SUM((H5/I5))</f>
        <v>1.3071895424836602E-2</v>
      </c>
      <c r="U5" s="19">
        <v>2</v>
      </c>
      <c r="V5" s="32">
        <f>SUM(U5)/I5</f>
        <v>1.3071895424836602E-2</v>
      </c>
      <c r="W5" s="114">
        <v>0.34375</v>
      </c>
      <c r="X5" s="119">
        <v>0.71180555555555547</v>
      </c>
      <c r="Y5" s="97">
        <f>X5-W5</f>
        <v>0.36805555555555547</v>
      </c>
      <c r="Z5" s="100">
        <f>(E5+H5)</f>
        <v>2</v>
      </c>
      <c r="AA5" s="105">
        <f>100-((Z5/I5))*100</f>
        <v>98.692810457516345</v>
      </c>
    </row>
    <row r="6" spans="1:27" ht="23.65" customHeight="1" thickBot="1" x14ac:dyDescent="0.3">
      <c r="A6" s="25" t="s">
        <v>78</v>
      </c>
      <c r="B6" s="3" t="s">
        <v>56</v>
      </c>
      <c r="C6" s="53" t="s">
        <v>57</v>
      </c>
      <c r="D6" s="2">
        <v>135</v>
      </c>
      <c r="E6" s="2">
        <v>0</v>
      </c>
      <c r="F6" s="2">
        <v>0</v>
      </c>
      <c r="G6" s="2">
        <v>0</v>
      </c>
      <c r="H6" s="2">
        <v>0</v>
      </c>
      <c r="I6" s="11">
        <f t="shared" ref="I6:I24" si="1">SUM(D6:H6)</f>
        <v>135</v>
      </c>
      <c r="J6" s="11">
        <v>133</v>
      </c>
      <c r="K6" s="116">
        <v>0.37708333333333338</v>
      </c>
      <c r="L6" s="116">
        <v>0.67638888888888893</v>
      </c>
      <c r="M6" s="116">
        <v>0.3923611111111111</v>
      </c>
      <c r="N6" s="116">
        <v>0.66388888888888886</v>
      </c>
      <c r="O6" s="22" t="s">
        <v>79</v>
      </c>
      <c r="P6" s="25" t="str">
        <f t="shared" ref="P6:P24" si="2">A6</f>
        <v>SAHLI MALIK</v>
      </c>
      <c r="Q6" s="20">
        <f t="shared" si="0"/>
        <v>0</v>
      </c>
      <c r="R6" s="21">
        <f t="shared" ref="R6:R24" si="3">SUM((F6/I6))</f>
        <v>0</v>
      </c>
      <c r="S6" s="21">
        <f t="shared" ref="S6:S24" si="4">SUM((G6/I6))</f>
        <v>0</v>
      </c>
      <c r="T6" s="21">
        <f t="shared" ref="T6:T24" si="5">SUM((H6/I6))</f>
        <v>0</v>
      </c>
      <c r="U6" s="3">
        <v>0</v>
      </c>
      <c r="V6" s="33">
        <f t="shared" ref="V6:V24" si="6">SUM(U6)/I6</f>
        <v>0</v>
      </c>
      <c r="W6" s="115">
        <v>0.34375</v>
      </c>
      <c r="X6" s="117">
        <v>0.68055555555555547</v>
      </c>
      <c r="Y6" s="97">
        <f t="shared" ref="Y6:Y24" si="7">X6-W6</f>
        <v>0.33680555555555547</v>
      </c>
      <c r="Z6" s="100">
        <f t="shared" ref="Z6:Z24" si="8">(E6+H6)</f>
        <v>0</v>
      </c>
      <c r="AA6" s="106">
        <f t="shared" ref="AA6:AA25" si="9">100-((Z6/I6))*100</f>
        <v>100</v>
      </c>
    </row>
    <row r="7" spans="1:27" ht="23.65" customHeight="1" thickBot="1" x14ac:dyDescent="0.3">
      <c r="A7" s="25" t="s">
        <v>67</v>
      </c>
      <c r="B7" s="3" t="s">
        <v>68</v>
      </c>
      <c r="C7" s="53" t="s">
        <v>61</v>
      </c>
      <c r="D7" s="2">
        <v>137</v>
      </c>
      <c r="E7" s="2">
        <v>2</v>
      </c>
      <c r="F7" s="2">
        <v>0</v>
      </c>
      <c r="G7" s="2">
        <v>0</v>
      </c>
      <c r="H7" s="2">
        <v>2</v>
      </c>
      <c r="I7" s="11">
        <f t="shared" si="1"/>
        <v>141</v>
      </c>
      <c r="J7" s="11">
        <v>100</v>
      </c>
      <c r="K7" s="116">
        <v>0.37708333333333338</v>
      </c>
      <c r="L7" s="116">
        <v>0.71527777777777779</v>
      </c>
      <c r="M7" s="116">
        <v>0.38819444444444445</v>
      </c>
      <c r="N7" s="116">
        <v>0.68819444444444444</v>
      </c>
      <c r="O7" s="22" t="s">
        <v>197</v>
      </c>
      <c r="P7" s="25" t="str">
        <f t="shared" si="2"/>
        <v>FORTIEZ AURORE</v>
      </c>
      <c r="Q7" s="20">
        <f>SUM((E7/I7))</f>
        <v>1.4184397163120567E-2</v>
      </c>
      <c r="R7" s="21">
        <f t="shared" si="3"/>
        <v>0</v>
      </c>
      <c r="S7" s="21">
        <f t="shared" si="4"/>
        <v>0</v>
      </c>
      <c r="T7" s="21">
        <f t="shared" si="5"/>
        <v>1.4184397163120567E-2</v>
      </c>
      <c r="U7" s="3">
        <v>0</v>
      </c>
      <c r="V7" s="33">
        <f t="shared" si="6"/>
        <v>0</v>
      </c>
      <c r="W7" s="115">
        <v>0.3611111111111111</v>
      </c>
      <c r="X7" s="117">
        <v>0.71597222222222223</v>
      </c>
      <c r="Y7" s="97">
        <f t="shared" si="7"/>
        <v>0.35486111111111113</v>
      </c>
      <c r="Z7" s="100">
        <f t="shared" si="8"/>
        <v>4</v>
      </c>
      <c r="AA7" s="106">
        <f t="shared" si="9"/>
        <v>97.163120567375884</v>
      </c>
    </row>
    <row r="8" spans="1:27" ht="23.65" customHeight="1" thickBot="1" x14ac:dyDescent="0.3">
      <c r="A8" s="25" t="s">
        <v>59</v>
      </c>
      <c r="B8" s="3" t="s">
        <v>60</v>
      </c>
      <c r="C8" s="53" t="s">
        <v>65</v>
      </c>
      <c r="D8" s="2">
        <v>134</v>
      </c>
      <c r="E8" s="2">
        <v>0</v>
      </c>
      <c r="F8" s="2">
        <v>0</v>
      </c>
      <c r="G8" s="2">
        <v>0</v>
      </c>
      <c r="H8" s="2">
        <v>0</v>
      </c>
      <c r="I8" s="11">
        <f t="shared" si="1"/>
        <v>134</v>
      </c>
      <c r="J8" s="11">
        <v>58</v>
      </c>
      <c r="K8" s="116">
        <v>0.37708333333333338</v>
      </c>
      <c r="L8" s="116">
        <v>0.69444444444444453</v>
      </c>
      <c r="M8" s="116">
        <v>0.3923611111111111</v>
      </c>
      <c r="N8" s="116">
        <v>0.68888888888888899</v>
      </c>
      <c r="O8" s="22" t="s">
        <v>79</v>
      </c>
      <c r="P8" s="25" t="str">
        <f t="shared" si="2"/>
        <v>LEMAIRE SEBASTIEN</v>
      </c>
      <c r="Q8" s="20">
        <f t="shared" ref="Q8:Q24" si="10">SUM((E8/I8))</f>
        <v>0</v>
      </c>
      <c r="R8" s="21">
        <f t="shared" si="3"/>
        <v>0</v>
      </c>
      <c r="S8" s="21">
        <f t="shared" si="4"/>
        <v>0</v>
      </c>
      <c r="T8" s="21">
        <f t="shared" si="5"/>
        <v>0</v>
      </c>
      <c r="U8" s="3">
        <v>0</v>
      </c>
      <c r="V8" s="33">
        <f t="shared" si="6"/>
        <v>0</v>
      </c>
      <c r="W8" s="115">
        <v>0.34375</v>
      </c>
      <c r="X8" s="117">
        <v>0.6958333333333333</v>
      </c>
      <c r="Y8" s="97">
        <f t="shared" si="7"/>
        <v>0.3520833333333333</v>
      </c>
      <c r="Z8" s="100">
        <f t="shared" si="8"/>
        <v>0</v>
      </c>
      <c r="AA8" s="106">
        <f t="shared" si="9"/>
        <v>100</v>
      </c>
    </row>
    <row r="9" spans="1:27" ht="23.65" customHeight="1" thickBot="1" x14ac:dyDescent="0.3">
      <c r="A9" s="25" t="s">
        <v>83</v>
      </c>
      <c r="B9" s="3" t="s">
        <v>64</v>
      </c>
      <c r="C9" s="53" t="s">
        <v>69</v>
      </c>
      <c r="D9" s="2">
        <v>119</v>
      </c>
      <c r="E9" s="2">
        <v>1</v>
      </c>
      <c r="F9" s="2">
        <v>0</v>
      </c>
      <c r="G9" s="2">
        <v>1</v>
      </c>
      <c r="H9" s="2">
        <v>1</v>
      </c>
      <c r="I9" s="11">
        <f t="shared" si="1"/>
        <v>122</v>
      </c>
      <c r="J9" s="11">
        <v>103</v>
      </c>
      <c r="K9" s="116">
        <v>0.375</v>
      </c>
      <c r="L9" s="116">
        <v>0.75</v>
      </c>
      <c r="M9" s="116">
        <v>0.3888888888888889</v>
      </c>
      <c r="N9" s="116">
        <v>0.7284722222222223</v>
      </c>
      <c r="O9" s="22" t="s">
        <v>201</v>
      </c>
      <c r="P9" s="25" t="str">
        <f t="shared" si="2"/>
        <v>VILLAIN JULIEN</v>
      </c>
      <c r="Q9" s="20">
        <f t="shared" si="10"/>
        <v>8.1967213114754103E-3</v>
      </c>
      <c r="R9" s="21">
        <f t="shared" si="3"/>
        <v>0</v>
      </c>
      <c r="S9" s="21">
        <f t="shared" si="4"/>
        <v>8.1967213114754103E-3</v>
      </c>
      <c r="T9" s="21">
        <f t="shared" si="5"/>
        <v>8.1967213114754103E-3</v>
      </c>
      <c r="U9" s="3">
        <v>0</v>
      </c>
      <c r="V9" s="33">
        <f t="shared" si="6"/>
        <v>0</v>
      </c>
      <c r="W9" s="115">
        <v>0.34375</v>
      </c>
      <c r="X9" s="117">
        <v>0.75347222222222221</v>
      </c>
      <c r="Y9" s="97">
        <f t="shared" si="7"/>
        <v>0.40972222222222221</v>
      </c>
      <c r="Z9" s="100">
        <f t="shared" si="8"/>
        <v>2</v>
      </c>
      <c r="AA9" s="106">
        <f t="shared" si="9"/>
        <v>98.360655737704917</v>
      </c>
    </row>
    <row r="10" spans="1:27" ht="23.65" customHeight="1" thickBot="1" x14ac:dyDescent="0.3">
      <c r="A10" s="25" t="s">
        <v>87</v>
      </c>
      <c r="B10" s="3" t="s">
        <v>100</v>
      </c>
      <c r="C10" s="53" t="s">
        <v>73</v>
      </c>
      <c r="D10" s="2">
        <v>138</v>
      </c>
      <c r="E10" s="2">
        <v>0</v>
      </c>
      <c r="F10" s="2">
        <v>1</v>
      </c>
      <c r="G10" s="2">
        <v>0</v>
      </c>
      <c r="H10" s="2">
        <v>1</v>
      </c>
      <c r="I10" s="11">
        <f t="shared" si="1"/>
        <v>140</v>
      </c>
      <c r="J10" s="11">
        <v>103</v>
      </c>
      <c r="K10" s="116">
        <v>0.36736111111111108</v>
      </c>
      <c r="L10" s="116">
        <v>0.71944444444444444</v>
      </c>
      <c r="M10" s="116">
        <v>0.38750000000000001</v>
      </c>
      <c r="N10" s="116">
        <v>0.70277777777777783</v>
      </c>
      <c r="O10" s="22" t="s">
        <v>198</v>
      </c>
      <c r="P10" s="25" t="str">
        <f t="shared" si="2"/>
        <v>ANDRIEUX GUILLAUME</v>
      </c>
      <c r="Q10" s="20">
        <f t="shared" si="10"/>
        <v>0</v>
      </c>
      <c r="R10" s="21">
        <f t="shared" si="3"/>
        <v>7.1428571428571426E-3</v>
      </c>
      <c r="S10" s="21">
        <f t="shared" si="4"/>
        <v>0</v>
      </c>
      <c r="T10" s="21">
        <f t="shared" si="5"/>
        <v>7.1428571428571426E-3</v>
      </c>
      <c r="U10" s="3">
        <v>1</v>
      </c>
      <c r="V10" s="33">
        <f t="shared" si="6"/>
        <v>7.1428571428571426E-3</v>
      </c>
      <c r="W10" s="115">
        <v>0.34375</v>
      </c>
      <c r="X10" s="117">
        <v>0.72222222222222221</v>
      </c>
      <c r="Y10" s="97">
        <f t="shared" si="7"/>
        <v>0.37847222222222221</v>
      </c>
      <c r="Z10" s="100">
        <f t="shared" si="8"/>
        <v>1</v>
      </c>
      <c r="AA10" s="106">
        <f t="shared" si="9"/>
        <v>99.285714285714292</v>
      </c>
    </row>
    <row r="11" spans="1:27" ht="23.65" customHeight="1" thickBot="1" x14ac:dyDescent="0.3">
      <c r="A11" s="25" t="s">
        <v>63</v>
      </c>
      <c r="B11" s="3" t="s">
        <v>76</v>
      </c>
      <c r="C11" s="53" t="s">
        <v>89</v>
      </c>
      <c r="D11" s="2">
        <v>124</v>
      </c>
      <c r="E11" s="2">
        <v>2</v>
      </c>
      <c r="F11" s="2">
        <v>0</v>
      </c>
      <c r="G11" s="2">
        <v>1</v>
      </c>
      <c r="H11" s="2">
        <v>5</v>
      </c>
      <c r="I11" s="11">
        <f t="shared" si="1"/>
        <v>132</v>
      </c>
      <c r="J11" s="11">
        <v>63</v>
      </c>
      <c r="K11" s="116">
        <v>0.375</v>
      </c>
      <c r="L11" s="116">
        <v>0.72916666666666663</v>
      </c>
      <c r="M11" s="116">
        <v>0.38680555555555557</v>
      </c>
      <c r="N11" s="116">
        <v>0.71458333333333324</v>
      </c>
      <c r="O11" s="22" t="s">
        <v>199</v>
      </c>
      <c r="P11" s="25" t="str">
        <f t="shared" si="2"/>
        <v>CONDETTE JEAN LUC</v>
      </c>
      <c r="Q11" s="20">
        <f t="shared" si="10"/>
        <v>1.5151515151515152E-2</v>
      </c>
      <c r="R11" s="21">
        <f t="shared" si="3"/>
        <v>0</v>
      </c>
      <c r="S11" s="21">
        <f t="shared" si="4"/>
        <v>7.575757575757576E-3</v>
      </c>
      <c r="T11" s="21">
        <f t="shared" si="5"/>
        <v>3.787878787878788E-2</v>
      </c>
      <c r="U11" s="3">
        <v>5</v>
      </c>
      <c r="V11" s="33">
        <f t="shared" si="6"/>
        <v>3.787878787878788E-2</v>
      </c>
      <c r="W11" s="115">
        <v>0.34375</v>
      </c>
      <c r="X11" s="117">
        <v>0.73541666666666661</v>
      </c>
      <c r="Y11" s="97">
        <f t="shared" si="7"/>
        <v>0.39166666666666661</v>
      </c>
      <c r="Z11" s="100">
        <f t="shared" si="8"/>
        <v>7</v>
      </c>
      <c r="AA11" s="106">
        <f t="shared" si="9"/>
        <v>94.696969696969703</v>
      </c>
    </row>
    <row r="12" spans="1:27" ht="23.65" customHeight="1" thickBot="1" x14ac:dyDescent="0.3">
      <c r="A12" s="25" t="s">
        <v>93</v>
      </c>
      <c r="B12" s="3" t="s">
        <v>85</v>
      </c>
      <c r="C12" s="53" t="s">
        <v>91</v>
      </c>
      <c r="D12" s="2">
        <v>137</v>
      </c>
      <c r="E12" s="2">
        <v>0</v>
      </c>
      <c r="F12" s="2">
        <v>0</v>
      </c>
      <c r="G12" s="2">
        <v>0</v>
      </c>
      <c r="H12" s="2">
        <v>0</v>
      </c>
      <c r="I12" s="11">
        <f t="shared" si="1"/>
        <v>137</v>
      </c>
      <c r="J12" s="11">
        <v>70</v>
      </c>
      <c r="K12" s="116">
        <v>0.37847222222222227</v>
      </c>
      <c r="L12" s="116">
        <v>0.72916666666666663</v>
      </c>
      <c r="M12" s="116">
        <v>0.38680555555555557</v>
      </c>
      <c r="N12" s="116">
        <v>0.71527777777777779</v>
      </c>
      <c r="O12" s="22" t="s">
        <v>79</v>
      </c>
      <c r="P12" s="25" t="str">
        <f t="shared" si="2"/>
        <v>CAGNON ANTHONY</v>
      </c>
      <c r="Q12" s="20">
        <f t="shared" si="10"/>
        <v>0</v>
      </c>
      <c r="R12" s="21">
        <f t="shared" si="3"/>
        <v>0</v>
      </c>
      <c r="S12" s="21">
        <f t="shared" si="4"/>
        <v>0</v>
      </c>
      <c r="T12" s="21">
        <f t="shared" si="5"/>
        <v>0</v>
      </c>
      <c r="U12" s="3">
        <v>0</v>
      </c>
      <c r="V12" s="33">
        <f t="shared" si="6"/>
        <v>0</v>
      </c>
      <c r="W12" s="115">
        <v>0.34375</v>
      </c>
      <c r="X12" s="117">
        <v>0.73263888888888884</v>
      </c>
      <c r="Y12" s="97">
        <f t="shared" si="7"/>
        <v>0.38888888888888884</v>
      </c>
      <c r="Z12" s="100">
        <f t="shared" si="8"/>
        <v>0</v>
      </c>
      <c r="AA12" s="106">
        <f t="shared" si="9"/>
        <v>100</v>
      </c>
    </row>
    <row r="13" spans="1:27" ht="23.65" customHeight="1" thickBot="1" x14ac:dyDescent="0.3">
      <c r="A13" s="25" t="s">
        <v>195</v>
      </c>
      <c r="B13" s="3" t="s">
        <v>72</v>
      </c>
      <c r="C13" s="53" t="s">
        <v>94</v>
      </c>
      <c r="D13" s="2">
        <v>118</v>
      </c>
      <c r="E13" s="2">
        <v>0</v>
      </c>
      <c r="F13" s="2">
        <v>0</v>
      </c>
      <c r="G13" s="2">
        <v>1</v>
      </c>
      <c r="H13" s="2">
        <v>2</v>
      </c>
      <c r="I13" s="11">
        <f t="shared" si="1"/>
        <v>121</v>
      </c>
      <c r="J13" s="11">
        <v>93</v>
      </c>
      <c r="K13" s="116">
        <v>0.37638888888888888</v>
      </c>
      <c r="L13" s="116">
        <v>0.73749999999999993</v>
      </c>
      <c r="M13" s="116">
        <v>0.38819444444444445</v>
      </c>
      <c r="N13" s="116">
        <v>0.72638888888888886</v>
      </c>
      <c r="O13" s="22" t="s">
        <v>200</v>
      </c>
      <c r="P13" s="25" t="str">
        <f t="shared" si="2"/>
        <v>MOREL ROMAIN</v>
      </c>
      <c r="Q13" s="20">
        <f t="shared" si="10"/>
        <v>0</v>
      </c>
      <c r="R13" s="21">
        <f t="shared" si="3"/>
        <v>0</v>
      </c>
      <c r="S13" s="21">
        <f t="shared" si="4"/>
        <v>8.2644628099173556E-3</v>
      </c>
      <c r="T13" s="21">
        <f t="shared" si="5"/>
        <v>1.6528925619834711E-2</v>
      </c>
      <c r="U13" s="3">
        <v>2</v>
      </c>
      <c r="V13" s="33">
        <f t="shared" si="6"/>
        <v>1.6528925619834711E-2</v>
      </c>
      <c r="W13" s="115">
        <v>0.3611111111111111</v>
      </c>
      <c r="X13" s="117">
        <v>0.73819444444444438</v>
      </c>
      <c r="Y13" s="97">
        <f t="shared" si="7"/>
        <v>0.37708333333333327</v>
      </c>
      <c r="Z13" s="100">
        <f t="shared" si="8"/>
        <v>2</v>
      </c>
      <c r="AA13" s="106">
        <f t="shared" si="9"/>
        <v>98.347107438016522</v>
      </c>
    </row>
    <row r="14" spans="1:27" ht="23.65" customHeight="1" thickBot="1" x14ac:dyDescent="0.3">
      <c r="A14" s="25"/>
      <c r="B14" s="3"/>
      <c r="C14" s="53"/>
      <c r="D14" s="2"/>
      <c r="E14" s="2"/>
      <c r="F14" s="2"/>
      <c r="G14" s="2"/>
      <c r="H14" s="2"/>
      <c r="I14" s="11">
        <f t="shared" ref="I14:I18" si="11">SUM(D14:H14)</f>
        <v>0</v>
      </c>
      <c r="J14" s="11">
        <v>94</v>
      </c>
      <c r="K14" s="116">
        <v>0.37638888888888888</v>
      </c>
      <c r="L14" s="116">
        <v>0.73749999999999993</v>
      </c>
      <c r="M14" s="116">
        <v>0.38819444444444445</v>
      </c>
      <c r="N14" s="116">
        <v>0.72638888888888886</v>
      </c>
      <c r="O14" s="22" t="s">
        <v>219</v>
      </c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>
        <v>3</v>
      </c>
      <c r="V14" s="33" t="e">
        <f t="shared" ref="V14:V18" si="17">SUM(U14)/I14</f>
        <v>#DIV/0!</v>
      </c>
      <c r="W14" s="115">
        <v>0.3611111111111111</v>
      </c>
      <c r="X14" s="117">
        <v>0.73819444444444438</v>
      </c>
      <c r="Y14" s="97">
        <f t="shared" ref="Y14:Y18" si="18">X14-W14</f>
        <v>0.37708333333333327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53"/>
      <c r="D15" s="2"/>
      <c r="E15" s="2"/>
      <c r="F15" s="2"/>
      <c r="G15" s="2"/>
      <c r="H15" s="2"/>
      <c r="I15" s="11">
        <f t="shared" si="11"/>
        <v>0</v>
      </c>
      <c r="J15" s="11">
        <v>95</v>
      </c>
      <c r="K15" s="116">
        <v>0.37638888888888888</v>
      </c>
      <c r="L15" s="116">
        <v>0.73749999999999993</v>
      </c>
      <c r="M15" s="116">
        <v>0.38819444444444445</v>
      </c>
      <c r="N15" s="116">
        <v>0.72638888888888886</v>
      </c>
      <c r="O15" s="22" t="s">
        <v>220</v>
      </c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>
        <v>4</v>
      </c>
      <c r="V15" s="33" t="e">
        <f t="shared" si="17"/>
        <v>#DIV/0!</v>
      </c>
      <c r="W15" s="115">
        <v>0.3611111111111111</v>
      </c>
      <c r="X15" s="117">
        <v>0.73819444444444438</v>
      </c>
      <c r="Y15" s="97">
        <f t="shared" si="18"/>
        <v>0.37708333333333327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53"/>
      <c r="D16" s="2"/>
      <c r="E16" s="2"/>
      <c r="F16" s="2"/>
      <c r="G16" s="2"/>
      <c r="H16" s="2"/>
      <c r="I16" s="11">
        <f t="shared" si="11"/>
        <v>0</v>
      </c>
      <c r="J16" s="11">
        <v>96</v>
      </c>
      <c r="K16" s="116">
        <v>0.37638888888888888</v>
      </c>
      <c r="L16" s="116">
        <v>0.73749999999999993</v>
      </c>
      <c r="M16" s="116">
        <v>0.38819444444444445</v>
      </c>
      <c r="N16" s="116">
        <v>0.72638888888888886</v>
      </c>
      <c r="O16" s="22" t="s">
        <v>221</v>
      </c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>
        <v>5</v>
      </c>
      <c r="V16" s="33" t="e">
        <f t="shared" si="17"/>
        <v>#DIV/0!</v>
      </c>
      <c r="W16" s="115">
        <v>0.3611111111111111</v>
      </c>
      <c r="X16" s="117">
        <v>0.73819444444444438</v>
      </c>
      <c r="Y16" s="97">
        <f t="shared" si="18"/>
        <v>0.37708333333333327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53"/>
      <c r="D17" s="2"/>
      <c r="E17" s="2"/>
      <c r="F17" s="2"/>
      <c r="G17" s="2"/>
      <c r="H17" s="2"/>
      <c r="I17" s="11">
        <f t="shared" si="11"/>
        <v>0</v>
      </c>
      <c r="J17" s="11">
        <v>97</v>
      </c>
      <c r="K17" s="116">
        <v>0.37638888888888888</v>
      </c>
      <c r="L17" s="116">
        <v>0.73749999999999993</v>
      </c>
      <c r="M17" s="116">
        <v>0.38819444444444445</v>
      </c>
      <c r="N17" s="116">
        <v>0.72638888888888886</v>
      </c>
      <c r="O17" s="22" t="s">
        <v>222</v>
      </c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>
        <v>6</v>
      </c>
      <c r="V17" s="33" t="e">
        <f t="shared" si="17"/>
        <v>#DIV/0!</v>
      </c>
      <c r="W17" s="115">
        <v>0.3611111111111111</v>
      </c>
      <c r="X17" s="117">
        <v>0.73819444444444438</v>
      </c>
      <c r="Y17" s="97">
        <f t="shared" si="18"/>
        <v>0.37708333333333327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53"/>
      <c r="D18" s="2"/>
      <c r="E18" s="2"/>
      <c r="F18" s="2"/>
      <c r="G18" s="2"/>
      <c r="H18" s="2"/>
      <c r="I18" s="11">
        <f t="shared" si="11"/>
        <v>0</v>
      </c>
      <c r="J18" s="11">
        <v>98</v>
      </c>
      <c r="K18" s="116">
        <v>0.37638888888888888</v>
      </c>
      <c r="L18" s="116">
        <v>0.73749999999999993</v>
      </c>
      <c r="M18" s="116">
        <v>0.38819444444444445</v>
      </c>
      <c r="N18" s="116">
        <v>0.72638888888888886</v>
      </c>
      <c r="O18" s="22" t="s">
        <v>223</v>
      </c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>
        <v>7</v>
      </c>
      <c r="V18" s="33" t="e">
        <f t="shared" si="17"/>
        <v>#DIV/0!</v>
      </c>
      <c r="W18" s="115">
        <v>0.3611111111111111</v>
      </c>
      <c r="X18" s="117">
        <v>0.73819444444444438</v>
      </c>
      <c r="Y18" s="97">
        <f t="shared" si="18"/>
        <v>0.37708333333333327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9</v>
      </c>
      <c r="D25" s="39">
        <f>SUM(D4:D24)</f>
        <v>1193</v>
      </c>
      <c r="E25" s="39">
        <f t="shared" ref="E25:H25" si="31">SUM(E4:E24)</f>
        <v>5</v>
      </c>
      <c r="F25" s="39">
        <f t="shared" si="31"/>
        <v>1</v>
      </c>
      <c r="G25" s="39">
        <f t="shared" si="31"/>
        <v>3</v>
      </c>
      <c r="H25" s="39">
        <f t="shared" si="31"/>
        <v>13</v>
      </c>
      <c r="I25" s="39">
        <f>SUM(I4:I24)</f>
        <v>1215</v>
      </c>
      <c r="J25" s="40">
        <f>SUM(J5:J24)</f>
        <v>1366</v>
      </c>
      <c r="K25" s="38"/>
      <c r="L25" s="38"/>
      <c r="M25" s="38"/>
      <c r="N25" s="38"/>
      <c r="O25" s="24"/>
      <c r="P25" s="34"/>
      <c r="Q25" s="103">
        <f>SUM((E25/I25)*100)</f>
        <v>0.41152263374485598</v>
      </c>
      <c r="R25" s="103">
        <f>SUM((F25/I25)*100)</f>
        <v>8.2304526748971193E-2</v>
      </c>
      <c r="S25" s="103">
        <f>SUM((G25/I25))*100</f>
        <v>0.24691358024691357</v>
      </c>
      <c r="T25" s="103">
        <f>SUM((H25/I25))*100</f>
        <v>1.0699588477366255</v>
      </c>
      <c r="U25" s="23">
        <f>SUM(U5:U24)</f>
        <v>35</v>
      </c>
      <c r="V25" s="35">
        <f>SUM(U25)/I25</f>
        <v>2.8806584362139918E-2</v>
      </c>
      <c r="W25" s="92">
        <f>AVERAGEIF(W5:W24,"&gt;0")</f>
        <v>0.35243055555555547</v>
      </c>
      <c r="X25" s="92">
        <f t="shared" ref="X25:Y25" si="32">AVERAGEIF(X5:X24,"&gt;0")</f>
        <v>0.72693452380952361</v>
      </c>
      <c r="Y25" s="97">
        <f t="shared" si="32"/>
        <v>0.3745039682539682</v>
      </c>
      <c r="Z25" s="99">
        <f>SUM(Z5:Z24)</f>
        <v>18</v>
      </c>
      <c r="AA25" s="107">
        <f t="shared" si="9"/>
        <v>98.518518518518519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>
        <f>(100-Q25)</f>
        <v>99.588477366255148</v>
      </c>
      <c r="R26" s="78">
        <f>100-R25</f>
        <v>99.91769547325103</v>
      </c>
      <c r="S26" s="78">
        <f>100-S25</f>
        <v>99.753086419753089</v>
      </c>
      <c r="T26" s="78">
        <f>100-T25</f>
        <v>98.930041152263371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>
        <f>SUM(D25/I25)*100</f>
        <v>98.189300411522623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22</v>
      </c>
    </row>
    <row r="45" spans="1:3" x14ac:dyDescent="0.25">
      <c r="A45" t="s">
        <v>45</v>
      </c>
      <c r="C45" s="101">
        <f>MIN(X5:X24)</f>
        <v>0.68055555555555547</v>
      </c>
    </row>
    <row r="46" spans="1:3" x14ac:dyDescent="0.25">
      <c r="A46" t="s">
        <v>46</v>
      </c>
      <c r="C46" s="101">
        <f>MAX(X5:X24)</f>
        <v>0.75347222222222221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>
        <f>SUM(C39/C25)</f>
        <v>0</v>
      </c>
    </row>
    <row r="50" spans="1:3" x14ac:dyDescent="0.25">
      <c r="A50" t="s">
        <v>229</v>
      </c>
      <c r="B50" t="s">
        <v>230</v>
      </c>
      <c r="C50" s="78">
        <f>100-R25</f>
        <v>99.91769547325103</v>
      </c>
    </row>
    <row r="51" spans="1:3" x14ac:dyDescent="0.25">
      <c r="B51" t="s">
        <v>36</v>
      </c>
      <c r="C51" s="78">
        <f>100-S25</f>
        <v>99.753086419753089</v>
      </c>
    </row>
    <row r="52" spans="1:3" x14ac:dyDescent="0.25">
      <c r="B52" t="s">
        <v>10</v>
      </c>
      <c r="C52" s="78">
        <f>100-T25</f>
        <v>98.930041152263371</v>
      </c>
    </row>
    <row r="53" spans="1:3" x14ac:dyDescent="0.25">
      <c r="B53" t="s">
        <v>7</v>
      </c>
      <c r="C53" s="78">
        <f>100-Q25</f>
        <v>99.588477366255148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B3:D3"/>
    <mergeCell ref="E3:H3"/>
    <mergeCell ref="I3:O3"/>
    <mergeCell ref="P1:V1"/>
    <mergeCell ref="Q3:V3"/>
  </mergeCells>
  <conditionalFormatting sqref="Y5:Y25">
    <cfRule type="cellIs" priority="1" operator="equal">
      <formula>0</formula>
    </cfRule>
    <cfRule type="cellIs" dxfId="65" priority="2" operator="between">
      <formula>0.000694444444444444</formula>
      <formula>0.166666666666667</formula>
    </cfRule>
    <cfRule type="cellIs" dxfId="64" priority="3" operator="between">
      <formula>0.166666666666667</formula>
      <formula>0.385416666666667</formula>
    </cfRule>
    <cfRule type="cellIs" dxfId="63" priority="4" operator="greaterThanOrEqual">
      <formula>0.385416666666667</formula>
    </cfRule>
  </conditionalFormatting>
  <pageMargins left="0.25" right="0.25" top="0.75" bottom="0.75" header="0.3" footer="0.3"/>
  <pageSetup paperSize="9" scale="55" orientation="landscape" horizontalDpi="300" verticalDpi="30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AA55"/>
  <sheetViews>
    <sheetView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18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43116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43116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 t="s">
        <v>80</v>
      </c>
      <c r="B5" s="4" t="s">
        <v>52</v>
      </c>
      <c r="C5" s="113" t="s">
        <v>53</v>
      </c>
      <c r="D5" s="11">
        <v>142</v>
      </c>
      <c r="E5" s="11">
        <v>0</v>
      </c>
      <c r="F5" s="11">
        <v>0</v>
      </c>
      <c r="G5" s="11">
        <v>0</v>
      </c>
      <c r="H5" s="11">
        <v>0</v>
      </c>
      <c r="I5" s="11">
        <f>SUM(D5:H5)</f>
        <v>142</v>
      </c>
      <c r="J5" s="11">
        <v>151</v>
      </c>
      <c r="K5" s="118">
        <v>0.3576388888888889</v>
      </c>
      <c r="L5" s="118">
        <v>0.69930555555555562</v>
      </c>
      <c r="M5" s="118">
        <v>0.36944444444444446</v>
      </c>
      <c r="N5" s="118">
        <v>0.68333333333333324</v>
      </c>
      <c r="O5" s="37" t="s">
        <v>79</v>
      </c>
      <c r="P5" s="31" t="str">
        <f>A5</f>
        <v>LALLET REMY</v>
      </c>
      <c r="Q5" s="17">
        <f t="shared" ref="Q5:Q6" si="0">SUM((E5/I5))</f>
        <v>0</v>
      </c>
      <c r="R5" s="18">
        <f>SUM((F5/I5))</f>
        <v>0</v>
      </c>
      <c r="S5" s="18">
        <f>SUM((G5/I5))</f>
        <v>0</v>
      </c>
      <c r="T5" s="18">
        <f>SUM((H5/I5))</f>
        <v>0</v>
      </c>
      <c r="U5" s="19">
        <v>0</v>
      </c>
      <c r="V5" s="32">
        <f>SUM(U5)/I5</f>
        <v>0</v>
      </c>
      <c r="W5" s="114">
        <v>0.33333333333333331</v>
      </c>
      <c r="X5" s="119">
        <v>0.70000000000000007</v>
      </c>
      <c r="Y5" s="97">
        <f>X5-W5</f>
        <v>0.36666666666666675</v>
      </c>
      <c r="Z5" s="100">
        <f>(E5+H5)</f>
        <v>0</v>
      </c>
      <c r="AA5" s="105">
        <f>100-((Z5/I5))*100</f>
        <v>100</v>
      </c>
    </row>
    <row r="6" spans="1:27" ht="23.65" customHeight="1" thickBot="1" x14ac:dyDescent="0.3">
      <c r="A6" s="25" t="s">
        <v>55</v>
      </c>
      <c r="B6" s="3" t="s">
        <v>56</v>
      </c>
      <c r="C6" s="53" t="s">
        <v>57</v>
      </c>
      <c r="D6" s="2">
        <v>134</v>
      </c>
      <c r="E6" s="2">
        <v>2</v>
      </c>
      <c r="F6" s="2">
        <v>0</v>
      </c>
      <c r="G6" s="2">
        <v>0</v>
      </c>
      <c r="H6" s="2">
        <v>0</v>
      </c>
      <c r="I6" s="11">
        <f t="shared" ref="I6:I24" si="1">SUM(D6:H6)</f>
        <v>136</v>
      </c>
      <c r="J6" s="11">
        <v>125</v>
      </c>
      <c r="K6" s="116">
        <v>0.35833333333333334</v>
      </c>
      <c r="L6" s="116">
        <v>0.67638888888888893</v>
      </c>
      <c r="M6" s="116">
        <v>0.36805555555555558</v>
      </c>
      <c r="N6" s="116">
        <v>0.6645833333333333</v>
      </c>
      <c r="O6" s="22" t="s">
        <v>205</v>
      </c>
      <c r="P6" s="25" t="str">
        <f t="shared" ref="P6:P24" si="2">A6</f>
        <v>DELPLANQUE BRANDON</v>
      </c>
      <c r="Q6" s="20">
        <f t="shared" si="0"/>
        <v>1.4705882352941176E-2</v>
      </c>
      <c r="R6" s="21">
        <f t="shared" ref="R6:R24" si="3">SUM((F6/I6))</f>
        <v>0</v>
      </c>
      <c r="S6" s="21">
        <f t="shared" ref="S6:S24" si="4">SUM((G6/I6))</f>
        <v>0</v>
      </c>
      <c r="T6" s="21">
        <f t="shared" ref="T6:T24" si="5">SUM((H6/I6))</f>
        <v>0</v>
      </c>
      <c r="U6" s="3">
        <v>0</v>
      </c>
      <c r="V6" s="33">
        <f t="shared" ref="V6:V24" si="6">SUM(U6)/I6</f>
        <v>0</v>
      </c>
      <c r="W6" s="114">
        <v>0.33333333333333331</v>
      </c>
      <c r="X6" s="117">
        <v>0.67708333333333337</v>
      </c>
      <c r="Y6" s="97">
        <f t="shared" ref="Y6:Y24" si="7">X6-W6</f>
        <v>0.34375000000000006</v>
      </c>
      <c r="Z6" s="100">
        <f t="shared" ref="Z6:Z24" si="8">(E6+H6)</f>
        <v>2</v>
      </c>
      <c r="AA6" s="106">
        <f t="shared" ref="AA6:AA25" si="9">100-((Z6/I6))*100</f>
        <v>98.529411764705884</v>
      </c>
    </row>
    <row r="7" spans="1:27" ht="23.65" customHeight="1" thickBot="1" x14ac:dyDescent="0.3">
      <c r="A7" s="25" t="s">
        <v>63</v>
      </c>
      <c r="B7" s="3" t="s">
        <v>64</v>
      </c>
      <c r="C7" s="53" t="s">
        <v>61</v>
      </c>
      <c r="D7" s="2">
        <v>130</v>
      </c>
      <c r="E7" s="2">
        <v>1</v>
      </c>
      <c r="F7" s="2">
        <v>0</v>
      </c>
      <c r="G7" s="2">
        <v>0</v>
      </c>
      <c r="H7" s="2">
        <v>0</v>
      </c>
      <c r="I7" s="11">
        <f t="shared" si="1"/>
        <v>131</v>
      </c>
      <c r="J7" s="11">
        <v>72</v>
      </c>
      <c r="K7" s="116">
        <v>0.35625000000000001</v>
      </c>
      <c r="L7" s="116">
        <v>0.70208333333333339</v>
      </c>
      <c r="M7" s="116">
        <v>0.37291666666666662</v>
      </c>
      <c r="N7" s="116">
        <v>0.69027777777777777</v>
      </c>
      <c r="O7" s="22" t="s">
        <v>210</v>
      </c>
      <c r="P7" s="25" t="str">
        <f t="shared" si="2"/>
        <v>CONDETTE JEAN LUC</v>
      </c>
      <c r="Q7" s="20">
        <f>SUM((E7/I7))</f>
        <v>7.6335877862595417E-3</v>
      </c>
      <c r="R7" s="21">
        <f t="shared" si="3"/>
        <v>0</v>
      </c>
      <c r="S7" s="21">
        <f t="shared" si="4"/>
        <v>0</v>
      </c>
      <c r="T7" s="21">
        <f t="shared" si="5"/>
        <v>0</v>
      </c>
      <c r="U7" s="3">
        <v>0</v>
      </c>
      <c r="V7" s="33">
        <f t="shared" si="6"/>
        <v>0</v>
      </c>
      <c r="W7" s="114">
        <v>0.33333333333333331</v>
      </c>
      <c r="X7" s="117">
        <v>0.70277777777777783</v>
      </c>
      <c r="Y7" s="97">
        <f t="shared" si="7"/>
        <v>0.36944444444444452</v>
      </c>
      <c r="Z7" s="100">
        <f t="shared" si="8"/>
        <v>1</v>
      </c>
      <c r="AA7" s="106">
        <f t="shared" si="9"/>
        <v>99.236641221374043</v>
      </c>
    </row>
    <row r="8" spans="1:27" ht="23.65" customHeight="1" thickBot="1" x14ac:dyDescent="0.3">
      <c r="A8" s="25" t="s">
        <v>67</v>
      </c>
      <c r="B8" s="3" t="s">
        <v>68</v>
      </c>
      <c r="C8" s="53" t="s">
        <v>65</v>
      </c>
      <c r="D8" s="2">
        <v>136</v>
      </c>
      <c r="E8" s="2">
        <v>5</v>
      </c>
      <c r="F8" s="2">
        <v>0</v>
      </c>
      <c r="G8" s="2">
        <v>0</v>
      </c>
      <c r="H8" s="2">
        <v>0</v>
      </c>
      <c r="I8" s="11">
        <f t="shared" si="1"/>
        <v>141</v>
      </c>
      <c r="J8" s="11">
        <v>119</v>
      </c>
      <c r="K8" s="116">
        <v>0.35694444444444445</v>
      </c>
      <c r="L8" s="116">
        <v>0.73125000000000007</v>
      </c>
      <c r="M8" s="116">
        <v>0.37777777777777777</v>
      </c>
      <c r="N8" s="116">
        <v>0.71527777777777779</v>
      </c>
      <c r="O8" s="22" t="s">
        <v>211</v>
      </c>
      <c r="P8" s="25" t="str">
        <f t="shared" si="2"/>
        <v>FORTIEZ AURORE</v>
      </c>
      <c r="Q8" s="20">
        <f t="shared" ref="Q8:Q24" si="10">SUM((E8/I8))</f>
        <v>3.5460992907801421E-2</v>
      </c>
      <c r="R8" s="21">
        <f t="shared" si="3"/>
        <v>0</v>
      </c>
      <c r="S8" s="21">
        <f t="shared" si="4"/>
        <v>0</v>
      </c>
      <c r="T8" s="21">
        <f t="shared" si="5"/>
        <v>0</v>
      </c>
      <c r="U8" s="3">
        <v>0</v>
      </c>
      <c r="V8" s="33">
        <f t="shared" si="6"/>
        <v>0</v>
      </c>
      <c r="W8" s="114">
        <v>0.33333333333333331</v>
      </c>
      <c r="X8" s="117">
        <v>0.73263888888888884</v>
      </c>
      <c r="Y8" s="97">
        <f t="shared" si="7"/>
        <v>0.39930555555555552</v>
      </c>
      <c r="Z8" s="100">
        <f t="shared" si="8"/>
        <v>5</v>
      </c>
      <c r="AA8" s="106">
        <f t="shared" si="9"/>
        <v>96.453900709219852</v>
      </c>
    </row>
    <row r="9" spans="1:27" ht="23.65" customHeight="1" thickBot="1" x14ac:dyDescent="0.3">
      <c r="A9" s="25" t="s">
        <v>59</v>
      </c>
      <c r="B9" s="3" t="s">
        <v>60</v>
      </c>
      <c r="C9" s="53" t="s">
        <v>69</v>
      </c>
      <c r="D9" s="2">
        <v>115</v>
      </c>
      <c r="E9" s="2">
        <v>1</v>
      </c>
      <c r="F9" s="2">
        <v>1</v>
      </c>
      <c r="G9" s="2">
        <v>1</v>
      </c>
      <c r="H9" s="2">
        <v>0</v>
      </c>
      <c r="I9" s="11">
        <f t="shared" si="1"/>
        <v>118</v>
      </c>
      <c r="J9" s="11">
        <v>117</v>
      </c>
      <c r="K9" s="116">
        <v>0.35902777777777778</v>
      </c>
      <c r="L9" s="116">
        <v>0.68333333333333324</v>
      </c>
      <c r="M9" s="116">
        <v>0.37708333333333338</v>
      </c>
      <c r="N9" s="116">
        <v>0.67013888888888884</v>
      </c>
      <c r="O9" s="22" t="s">
        <v>206</v>
      </c>
      <c r="P9" s="25" t="str">
        <f t="shared" si="2"/>
        <v>LEMAIRE SEBASTIEN</v>
      </c>
      <c r="Q9" s="20">
        <f t="shared" si="10"/>
        <v>8.4745762711864406E-3</v>
      </c>
      <c r="R9" s="21">
        <f t="shared" si="3"/>
        <v>8.4745762711864406E-3</v>
      </c>
      <c r="S9" s="21">
        <f t="shared" si="4"/>
        <v>8.4745762711864406E-3</v>
      </c>
      <c r="T9" s="21">
        <f t="shared" si="5"/>
        <v>0</v>
      </c>
      <c r="U9" s="3">
        <v>0</v>
      </c>
      <c r="V9" s="33">
        <f t="shared" si="6"/>
        <v>0</v>
      </c>
      <c r="W9" s="114">
        <v>0.33333333333333331</v>
      </c>
      <c r="X9" s="117">
        <v>0.68402777777777779</v>
      </c>
      <c r="Y9" s="97">
        <f t="shared" si="7"/>
        <v>0.35069444444444448</v>
      </c>
      <c r="Z9" s="100">
        <f t="shared" si="8"/>
        <v>1</v>
      </c>
      <c r="AA9" s="106">
        <f t="shared" si="9"/>
        <v>99.152542372881356</v>
      </c>
    </row>
    <row r="10" spans="1:27" ht="23.65" customHeight="1" thickBot="1" x14ac:dyDescent="0.3">
      <c r="A10" s="25" t="s">
        <v>87</v>
      </c>
      <c r="B10" s="3" t="s">
        <v>117</v>
      </c>
      <c r="C10" s="53" t="s">
        <v>73</v>
      </c>
      <c r="D10" s="2">
        <v>117</v>
      </c>
      <c r="E10" s="2">
        <v>1</v>
      </c>
      <c r="F10" s="2">
        <v>3</v>
      </c>
      <c r="G10" s="2">
        <v>1</v>
      </c>
      <c r="H10" s="2">
        <v>0</v>
      </c>
      <c r="I10" s="11">
        <f t="shared" si="1"/>
        <v>122</v>
      </c>
      <c r="J10" s="11">
        <v>67</v>
      </c>
      <c r="K10" s="116">
        <v>0.35347222222222219</v>
      </c>
      <c r="L10" s="116">
        <v>0.68819444444444444</v>
      </c>
      <c r="M10" s="116">
        <v>0.36944444444444446</v>
      </c>
      <c r="N10" s="116">
        <v>0.67361111111111116</v>
      </c>
      <c r="O10" s="22" t="s">
        <v>207</v>
      </c>
      <c r="P10" s="25" t="str">
        <f t="shared" si="2"/>
        <v>ANDRIEUX GUILLAUME</v>
      </c>
      <c r="Q10" s="20">
        <f t="shared" si="10"/>
        <v>8.1967213114754103E-3</v>
      </c>
      <c r="R10" s="21">
        <f t="shared" si="3"/>
        <v>2.4590163934426229E-2</v>
      </c>
      <c r="S10" s="21">
        <f t="shared" si="4"/>
        <v>8.1967213114754103E-3</v>
      </c>
      <c r="T10" s="21">
        <f t="shared" si="5"/>
        <v>0</v>
      </c>
      <c r="U10" s="3">
        <v>0</v>
      </c>
      <c r="V10" s="33">
        <f t="shared" si="6"/>
        <v>0</v>
      </c>
      <c r="W10" s="114">
        <v>0.33333333333333331</v>
      </c>
      <c r="X10" s="117">
        <v>0.68888888888888899</v>
      </c>
      <c r="Y10" s="97">
        <f t="shared" si="7"/>
        <v>0.35555555555555568</v>
      </c>
      <c r="Z10" s="100">
        <f t="shared" si="8"/>
        <v>1</v>
      </c>
      <c r="AA10" s="106">
        <f t="shared" si="9"/>
        <v>99.180327868852459</v>
      </c>
    </row>
    <row r="11" spans="1:27" ht="23.65" customHeight="1" thickBot="1" x14ac:dyDescent="0.3">
      <c r="A11" s="25" t="s">
        <v>93</v>
      </c>
      <c r="B11" s="3" t="s">
        <v>85</v>
      </c>
      <c r="C11" s="53" t="s">
        <v>89</v>
      </c>
      <c r="D11" s="2">
        <v>138</v>
      </c>
      <c r="E11" s="2">
        <v>0</v>
      </c>
      <c r="F11" s="2">
        <v>0</v>
      </c>
      <c r="G11" s="2">
        <v>0</v>
      </c>
      <c r="H11" s="2">
        <v>1</v>
      </c>
      <c r="I11" s="11">
        <f t="shared" si="1"/>
        <v>139</v>
      </c>
      <c r="J11" s="11">
        <v>91</v>
      </c>
      <c r="K11" s="116">
        <v>0.3576388888888889</v>
      </c>
      <c r="L11" s="116">
        <v>0.70833333333333337</v>
      </c>
      <c r="M11" s="116">
        <v>0.37152777777777773</v>
      </c>
      <c r="N11" s="116">
        <v>0.69791666666666663</v>
      </c>
      <c r="O11" s="22" t="s">
        <v>82</v>
      </c>
      <c r="P11" s="25" t="str">
        <f t="shared" si="2"/>
        <v>CAGNON ANTHONY</v>
      </c>
      <c r="Q11" s="20">
        <f t="shared" si="10"/>
        <v>0</v>
      </c>
      <c r="R11" s="21">
        <f t="shared" si="3"/>
        <v>0</v>
      </c>
      <c r="S11" s="21">
        <f t="shared" si="4"/>
        <v>0</v>
      </c>
      <c r="T11" s="21">
        <f t="shared" si="5"/>
        <v>7.1942446043165471E-3</v>
      </c>
      <c r="U11" s="3">
        <v>1</v>
      </c>
      <c r="V11" s="33">
        <f t="shared" si="6"/>
        <v>7.1942446043165471E-3</v>
      </c>
      <c r="W11" s="114">
        <v>0.33333333333333331</v>
      </c>
      <c r="X11" s="117">
        <v>0.71180555555555547</v>
      </c>
      <c r="Y11" s="97">
        <f t="shared" si="7"/>
        <v>0.37847222222222215</v>
      </c>
      <c r="Z11" s="100">
        <f t="shared" si="8"/>
        <v>1</v>
      </c>
      <c r="AA11" s="106">
        <f t="shared" si="9"/>
        <v>99.280575539568346</v>
      </c>
    </row>
    <row r="12" spans="1:27" ht="23.65" customHeight="1" thickBot="1" x14ac:dyDescent="0.3">
      <c r="A12" s="25" t="s">
        <v>195</v>
      </c>
      <c r="B12" s="3" t="s">
        <v>100</v>
      </c>
      <c r="C12" s="53" t="s">
        <v>91</v>
      </c>
      <c r="D12" s="2">
        <v>101</v>
      </c>
      <c r="E12" s="2">
        <v>0</v>
      </c>
      <c r="F12" s="2">
        <v>0</v>
      </c>
      <c r="G12" s="2">
        <v>1</v>
      </c>
      <c r="H12" s="2">
        <v>0</v>
      </c>
      <c r="I12" s="11">
        <f t="shared" si="1"/>
        <v>102</v>
      </c>
      <c r="J12" s="11">
        <v>86</v>
      </c>
      <c r="K12" s="116">
        <v>0.35972222222222222</v>
      </c>
      <c r="L12" s="116">
        <v>0.7368055555555556</v>
      </c>
      <c r="M12" s="116">
        <v>0.37013888888888885</v>
      </c>
      <c r="N12" s="116">
        <v>0.73333333333333339</v>
      </c>
      <c r="O12" s="22" t="s">
        <v>161</v>
      </c>
      <c r="P12" s="25" t="str">
        <f t="shared" si="2"/>
        <v>MOREL ROMAIN</v>
      </c>
      <c r="Q12" s="20">
        <f t="shared" si="10"/>
        <v>0</v>
      </c>
      <c r="R12" s="21">
        <f t="shared" si="3"/>
        <v>0</v>
      </c>
      <c r="S12" s="21">
        <f t="shared" si="4"/>
        <v>9.8039215686274508E-3</v>
      </c>
      <c r="T12" s="21">
        <f t="shared" si="5"/>
        <v>0</v>
      </c>
      <c r="U12" s="3">
        <v>0</v>
      </c>
      <c r="V12" s="33">
        <f t="shared" si="6"/>
        <v>0</v>
      </c>
      <c r="W12" s="114">
        <v>0.33333333333333331</v>
      </c>
      <c r="X12" s="117">
        <v>0.73749999999999993</v>
      </c>
      <c r="Y12" s="97">
        <f t="shared" si="7"/>
        <v>0.40416666666666662</v>
      </c>
      <c r="Z12" s="100">
        <f t="shared" si="8"/>
        <v>0</v>
      </c>
      <c r="AA12" s="106">
        <f t="shared" si="9"/>
        <v>100</v>
      </c>
    </row>
    <row r="13" spans="1:27" ht="23.65" customHeight="1" thickBot="1" x14ac:dyDescent="0.3">
      <c r="A13" s="25"/>
      <c r="B13" s="3"/>
      <c r="C13" s="3"/>
      <c r="D13" s="2"/>
      <c r="E13" s="2"/>
      <c r="F13" s="2"/>
      <c r="G13" s="2"/>
      <c r="H13" s="2"/>
      <c r="I13" s="11">
        <f t="shared" si="1"/>
        <v>0</v>
      </c>
      <c r="J13" s="11"/>
      <c r="K13" s="3"/>
      <c r="L13" s="3"/>
      <c r="M13" s="3"/>
      <c r="N13" s="3"/>
      <c r="O13" s="22"/>
      <c r="P13" s="25">
        <f t="shared" si="2"/>
        <v>0</v>
      </c>
      <c r="Q13" s="20" t="e">
        <f t="shared" si="10"/>
        <v>#DIV/0!</v>
      </c>
      <c r="R13" s="21" t="e">
        <f t="shared" si="3"/>
        <v>#DIV/0!</v>
      </c>
      <c r="S13" s="21" t="e">
        <f t="shared" si="4"/>
        <v>#DIV/0!</v>
      </c>
      <c r="T13" s="21" t="e">
        <f t="shared" si="5"/>
        <v>#DIV/0!</v>
      </c>
      <c r="U13" s="3"/>
      <c r="V13" s="33" t="e">
        <f t="shared" si="6"/>
        <v>#DIV/0!</v>
      </c>
      <c r="W13" s="54"/>
      <c r="X13" s="96"/>
      <c r="Y13" s="97">
        <f t="shared" si="7"/>
        <v>0</v>
      </c>
      <c r="Z13" s="100">
        <f t="shared" si="8"/>
        <v>0</v>
      </c>
      <c r="AA13" s="106" t="e">
        <f t="shared" si="9"/>
        <v>#DIV/0!</v>
      </c>
    </row>
    <row r="14" spans="1:27" ht="23.65" customHeight="1" thickBot="1" x14ac:dyDescent="0.3">
      <c r="A14" s="25"/>
      <c r="B14" s="3"/>
      <c r="C14" s="3"/>
      <c r="D14" s="2"/>
      <c r="E14" s="2"/>
      <c r="F14" s="2"/>
      <c r="G14" s="2"/>
      <c r="H14" s="2"/>
      <c r="I14" s="11">
        <f t="shared" ref="I14:I18" si="11">SUM(D14:H14)</f>
        <v>0</v>
      </c>
      <c r="J14" s="11"/>
      <c r="K14" s="3"/>
      <c r="L14" s="3"/>
      <c r="M14" s="3"/>
      <c r="N14" s="3"/>
      <c r="O14" s="22"/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/>
      <c r="V14" s="33" t="e">
        <f t="shared" ref="V14:V18" si="17">SUM(U14)/I14</f>
        <v>#DIV/0!</v>
      </c>
      <c r="W14" s="54"/>
      <c r="X14" s="96"/>
      <c r="Y14" s="97">
        <f t="shared" ref="Y14:Y18" si="18">X14-W14</f>
        <v>0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3"/>
      <c r="D15" s="2"/>
      <c r="E15" s="2"/>
      <c r="F15" s="2"/>
      <c r="G15" s="2"/>
      <c r="H15" s="2"/>
      <c r="I15" s="11">
        <f t="shared" si="11"/>
        <v>0</v>
      </c>
      <c r="J15" s="11"/>
      <c r="K15" s="3"/>
      <c r="L15" s="3"/>
      <c r="M15" s="3"/>
      <c r="N15" s="3"/>
      <c r="O15" s="22"/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/>
      <c r="V15" s="33" t="e">
        <f t="shared" si="17"/>
        <v>#DIV/0!</v>
      </c>
      <c r="W15" s="54"/>
      <c r="X15" s="96"/>
      <c r="Y15" s="97">
        <f t="shared" si="18"/>
        <v>0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3"/>
      <c r="D16" s="2"/>
      <c r="E16" s="2"/>
      <c r="F16" s="2"/>
      <c r="G16" s="2"/>
      <c r="H16" s="2"/>
      <c r="I16" s="11">
        <f t="shared" si="11"/>
        <v>0</v>
      </c>
      <c r="J16" s="11"/>
      <c r="K16" s="3"/>
      <c r="L16" s="3"/>
      <c r="M16" s="3"/>
      <c r="N16" s="3"/>
      <c r="O16" s="22"/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/>
      <c r="V16" s="33" t="e">
        <f t="shared" si="17"/>
        <v>#DIV/0!</v>
      </c>
      <c r="W16" s="54"/>
      <c r="X16" s="96"/>
      <c r="Y16" s="97">
        <f t="shared" si="18"/>
        <v>0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3"/>
      <c r="D17" s="2"/>
      <c r="E17" s="2"/>
      <c r="F17" s="2"/>
      <c r="G17" s="2"/>
      <c r="H17" s="2"/>
      <c r="I17" s="11">
        <f t="shared" si="11"/>
        <v>0</v>
      </c>
      <c r="J17" s="11"/>
      <c r="K17" s="3"/>
      <c r="L17" s="3"/>
      <c r="M17" s="3"/>
      <c r="N17" s="3"/>
      <c r="O17" s="22"/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/>
      <c r="V17" s="33" t="e">
        <f t="shared" si="17"/>
        <v>#DIV/0!</v>
      </c>
      <c r="W17" s="54"/>
      <c r="X17" s="96"/>
      <c r="Y17" s="97">
        <f t="shared" si="18"/>
        <v>0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3"/>
      <c r="D18" s="2"/>
      <c r="E18" s="2"/>
      <c r="F18" s="2"/>
      <c r="G18" s="2"/>
      <c r="H18" s="2"/>
      <c r="I18" s="11">
        <f t="shared" si="11"/>
        <v>0</v>
      </c>
      <c r="J18" s="11"/>
      <c r="K18" s="3"/>
      <c r="L18" s="3"/>
      <c r="M18" s="3"/>
      <c r="N18" s="3"/>
      <c r="O18" s="22"/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/>
      <c r="V18" s="33" t="e">
        <f t="shared" si="17"/>
        <v>#DIV/0!</v>
      </c>
      <c r="W18" s="54"/>
      <c r="X18" s="96"/>
      <c r="Y18" s="97">
        <f t="shared" si="18"/>
        <v>0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8</v>
      </c>
      <c r="D25" s="39">
        <f>SUM(D4:D24)</f>
        <v>1013</v>
      </c>
      <c r="E25" s="39">
        <f t="shared" ref="E25:H25" si="31">SUM(E4:E24)</f>
        <v>10</v>
      </c>
      <c r="F25" s="39">
        <f t="shared" si="31"/>
        <v>4</v>
      </c>
      <c r="G25" s="39">
        <f t="shared" si="31"/>
        <v>3</v>
      </c>
      <c r="H25" s="39">
        <f t="shared" si="31"/>
        <v>1</v>
      </c>
      <c r="I25" s="39">
        <f>SUM(I4:I24)</f>
        <v>1031</v>
      </c>
      <c r="J25" s="40">
        <f>SUM(J5:J24)</f>
        <v>828</v>
      </c>
      <c r="K25" s="38"/>
      <c r="L25" s="38"/>
      <c r="M25" s="38"/>
      <c r="N25" s="38"/>
      <c r="O25" s="24"/>
      <c r="P25" s="34"/>
      <c r="Q25" s="103">
        <f>SUM((E25/I25)*100)</f>
        <v>0.96993210475266745</v>
      </c>
      <c r="R25" s="103">
        <f>SUM((F25/I25)*100)</f>
        <v>0.38797284190106696</v>
      </c>
      <c r="S25" s="103">
        <f>SUM((G25/I25))*100</f>
        <v>0.29097963142580019</v>
      </c>
      <c r="T25" s="103">
        <f>SUM((H25/I25))*100</f>
        <v>9.6993210475266739E-2</v>
      </c>
      <c r="U25" s="23">
        <f>SUM(U5:U24)</f>
        <v>1</v>
      </c>
      <c r="V25" s="35">
        <f>SUM(U25)/I25</f>
        <v>9.6993210475266732E-4</v>
      </c>
      <c r="W25" s="92">
        <f>AVERAGEIF(W5:W24,"&gt;0")</f>
        <v>0.33333333333333331</v>
      </c>
      <c r="X25" s="92">
        <f t="shared" ref="X25:Y25" si="32">AVERAGEIF(X5:X24,"&gt;0")</f>
        <v>0.70434027777777775</v>
      </c>
      <c r="Y25" s="97">
        <f t="shared" si="32"/>
        <v>0.37100694444444454</v>
      </c>
      <c r="Z25" s="99">
        <f>SUM(Z5:Z24)</f>
        <v>11</v>
      </c>
      <c r="AA25" s="107">
        <f t="shared" si="9"/>
        <v>98.933074684772066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>
        <f>(100-Q25)</f>
        <v>99.030067895247328</v>
      </c>
      <c r="R26" s="78">
        <f>100-R25</f>
        <v>99.61202715809894</v>
      </c>
      <c r="S26" s="78">
        <f>100-S25</f>
        <v>99.709020368574201</v>
      </c>
      <c r="T26" s="78">
        <f>100-T25</f>
        <v>99.903006789524738</v>
      </c>
    </row>
    <row r="27" spans="1:27" x14ac:dyDescent="0.25">
      <c r="O27" s="135" t="s">
        <v>202</v>
      </c>
    </row>
    <row r="28" spans="1:27" x14ac:dyDescent="0.25">
      <c r="O28" s="134" t="s">
        <v>203</v>
      </c>
    </row>
    <row r="29" spans="1:27" x14ac:dyDescent="0.25">
      <c r="O29" s="134" t="s">
        <v>204</v>
      </c>
    </row>
    <row r="30" spans="1:27" x14ac:dyDescent="0.25">
      <c r="O30" s="134" t="s">
        <v>208</v>
      </c>
    </row>
    <row r="31" spans="1:27" x14ac:dyDescent="0.25">
      <c r="O31" s="134" t="s">
        <v>209</v>
      </c>
    </row>
    <row r="32" spans="1:27" x14ac:dyDescent="0.25">
      <c r="O32" s="134" t="s">
        <v>212</v>
      </c>
    </row>
    <row r="33" spans="1:15" x14ac:dyDescent="0.25">
      <c r="O33" s="134" t="s">
        <v>213</v>
      </c>
    </row>
    <row r="34" spans="1:15" x14ac:dyDescent="0.25">
      <c r="O34" s="134" t="s">
        <v>214</v>
      </c>
    </row>
    <row r="35" spans="1:15" x14ac:dyDescent="0.25">
      <c r="O35" s="134"/>
    </row>
    <row r="36" spans="1:15" x14ac:dyDescent="0.25">
      <c r="O36" s="134"/>
    </row>
    <row r="37" spans="1:15" x14ac:dyDescent="0.25">
      <c r="A37" t="s">
        <v>186</v>
      </c>
      <c r="O37" s="134"/>
    </row>
    <row r="38" spans="1:15" x14ac:dyDescent="0.25">
      <c r="A38" t="s">
        <v>38</v>
      </c>
      <c r="O38" s="134"/>
    </row>
    <row r="39" spans="1:15" x14ac:dyDescent="0.25">
      <c r="A39" t="s">
        <v>39</v>
      </c>
      <c r="O39" s="134"/>
    </row>
    <row r="40" spans="1:15" x14ac:dyDescent="0.25">
      <c r="A40" t="s">
        <v>40</v>
      </c>
      <c r="C40" s="101"/>
      <c r="O40" s="134"/>
    </row>
    <row r="41" spans="1:15" x14ac:dyDescent="0.25">
      <c r="A41" t="s">
        <v>41</v>
      </c>
      <c r="C41" s="101"/>
      <c r="O41" s="134"/>
    </row>
    <row r="42" spans="1:15" x14ac:dyDescent="0.25">
      <c r="A42" t="s">
        <v>42</v>
      </c>
      <c r="C42" s="78">
        <f>SUM(D25/I25)*100</f>
        <v>98.254122211445193</v>
      </c>
      <c r="O42" s="134"/>
    </row>
    <row r="43" spans="1:15" x14ac:dyDescent="0.25">
      <c r="A43" t="s">
        <v>43</v>
      </c>
      <c r="C43" t="s">
        <v>75</v>
      </c>
      <c r="O43" s="134"/>
    </row>
    <row r="44" spans="1:15" x14ac:dyDescent="0.25">
      <c r="A44" t="s">
        <v>44</v>
      </c>
      <c r="C44">
        <f>SUM(E25:H25)</f>
        <v>18</v>
      </c>
      <c r="O44" s="134"/>
    </row>
    <row r="45" spans="1:15" x14ac:dyDescent="0.25">
      <c r="A45" t="s">
        <v>45</v>
      </c>
      <c r="C45" s="101">
        <f>MIN(X5:X24)</f>
        <v>0.67708333333333337</v>
      </c>
      <c r="O45" s="134"/>
    </row>
    <row r="46" spans="1:15" x14ac:dyDescent="0.25">
      <c r="A46" t="s">
        <v>46</v>
      </c>
      <c r="C46" s="101">
        <f>MAX(X5:X24)</f>
        <v>0.73749999999999993</v>
      </c>
      <c r="O46" s="134"/>
    </row>
    <row r="47" spans="1:15" x14ac:dyDescent="0.25">
      <c r="A47" t="s">
        <v>47</v>
      </c>
      <c r="C47">
        <v>0</v>
      </c>
      <c r="O47" s="134"/>
    </row>
    <row r="48" spans="1:15" x14ac:dyDescent="0.25">
      <c r="A48" t="s">
        <v>48</v>
      </c>
      <c r="C48" s="102">
        <v>5</v>
      </c>
      <c r="O48" s="134"/>
    </row>
    <row r="49" spans="1:3" x14ac:dyDescent="0.25">
      <c r="A49" t="s">
        <v>49</v>
      </c>
      <c r="C49" s="102">
        <f>SUM(C39/C25)</f>
        <v>0</v>
      </c>
    </row>
    <row r="50" spans="1:3" x14ac:dyDescent="0.25">
      <c r="A50" t="s">
        <v>229</v>
      </c>
      <c r="B50" t="s">
        <v>230</v>
      </c>
      <c r="C50" s="78">
        <f>100-R25</f>
        <v>99.61202715809894</v>
      </c>
    </row>
    <row r="51" spans="1:3" x14ac:dyDescent="0.25">
      <c r="B51" t="s">
        <v>36</v>
      </c>
      <c r="C51" s="78">
        <f>100-S25</f>
        <v>99.709020368574201</v>
      </c>
    </row>
    <row r="52" spans="1:3" x14ac:dyDescent="0.25">
      <c r="B52" t="s">
        <v>10</v>
      </c>
      <c r="C52" s="78">
        <f>100-T25</f>
        <v>99.903006789524738</v>
      </c>
    </row>
    <row r="53" spans="1:3" x14ac:dyDescent="0.25">
      <c r="B53" t="s">
        <v>7</v>
      </c>
      <c r="C53" s="78">
        <f>100-Q25</f>
        <v>99.030067895247328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B3:D3"/>
    <mergeCell ref="E3:H3"/>
    <mergeCell ref="I3:O3"/>
    <mergeCell ref="P1:V1"/>
    <mergeCell ref="Q3:V3"/>
  </mergeCells>
  <conditionalFormatting sqref="Y5:Y25">
    <cfRule type="cellIs" priority="1" operator="equal">
      <formula>0</formula>
    </cfRule>
    <cfRule type="cellIs" dxfId="62" priority="2" operator="between">
      <formula>0.000694444444444444</formula>
      <formula>0.166666666666667</formula>
    </cfRule>
    <cfRule type="cellIs" dxfId="61" priority="3" operator="between">
      <formula>0.166666666666667</formula>
      <formula>0.385416666666667</formula>
    </cfRule>
    <cfRule type="cellIs" dxfId="60" priority="4" operator="greaterThanOrEqual">
      <formula>0.385416666666667</formula>
    </cfRule>
  </conditionalFormatting>
  <pageMargins left="0.25" right="0.25" top="0.75" bottom="0.75" header="0.3" footer="0.3"/>
  <pageSetup paperSize="9" scale="55" orientation="landscape" horizontalDpi="300" verticalDpi="30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AA55"/>
  <sheetViews>
    <sheetView tabSelected="1" topLeftCell="A24"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50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43117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43117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 t="s">
        <v>71</v>
      </c>
      <c r="B5" s="4" t="s">
        <v>72</v>
      </c>
      <c r="C5" s="113" t="s">
        <v>53</v>
      </c>
      <c r="D5" s="11">
        <v>102</v>
      </c>
      <c r="E5" s="11">
        <v>0</v>
      </c>
      <c r="F5" s="11">
        <v>0</v>
      </c>
      <c r="G5" s="11">
        <v>0</v>
      </c>
      <c r="H5" s="11">
        <v>1</v>
      </c>
      <c r="I5" s="11">
        <f>SUM(D5:H5)</f>
        <v>103</v>
      </c>
      <c r="J5" s="11">
        <v>238</v>
      </c>
      <c r="K5" s="118">
        <v>0.35069444444444442</v>
      </c>
      <c r="L5" s="118">
        <v>0.72152777777777777</v>
      </c>
      <c r="M5" s="118">
        <v>0.36388888888888887</v>
      </c>
      <c r="N5" s="118">
        <v>0.70833333333333337</v>
      </c>
      <c r="O5" s="37" t="s">
        <v>184</v>
      </c>
      <c r="P5" s="31" t="str">
        <f>A5</f>
        <v>DUPAYS MAXIME</v>
      </c>
      <c r="Q5" s="17">
        <f t="shared" ref="Q5:Q6" si="0">SUM((E5/I5))</f>
        <v>0</v>
      </c>
      <c r="R5" s="18">
        <f>SUM((F5/I5))</f>
        <v>0</v>
      </c>
      <c r="S5" s="18">
        <f>SUM((G5/I5))</f>
        <v>0</v>
      </c>
      <c r="T5" s="18">
        <f>SUM((H5/I5))</f>
        <v>9.7087378640776691E-3</v>
      </c>
      <c r="U5" s="19">
        <v>1</v>
      </c>
      <c r="V5" s="32">
        <f>SUM(U5)/I5</f>
        <v>9.7087378640776691E-3</v>
      </c>
      <c r="W5" s="114">
        <v>0.33333333333333331</v>
      </c>
      <c r="X5" s="119">
        <v>0.72569444444444453</v>
      </c>
      <c r="Y5" s="97">
        <f>X5-W5</f>
        <v>0.39236111111111122</v>
      </c>
      <c r="Z5" s="100">
        <f>(E5+H5)</f>
        <v>1</v>
      </c>
      <c r="AA5" s="105">
        <f>100-((Z5/I5))*100</f>
        <v>99.029126213592235</v>
      </c>
    </row>
    <row r="6" spans="1:27" ht="23.65" customHeight="1" thickBot="1" x14ac:dyDescent="0.3">
      <c r="A6" s="25" t="s">
        <v>78</v>
      </c>
      <c r="B6" s="3" t="s">
        <v>56</v>
      </c>
      <c r="C6" s="53" t="s">
        <v>57</v>
      </c>
      <c r="D6" s="2">
        <v>155</v>
      </c>
      <c r="E6" s="2">
        <v>0</v>
      </c>
      <c r="F6" s="2">
        <v>0</v>
      </c>
      <c r="G6" s="2">
        <v>0</v>
      </c>
      <c r="H6" s="2">
        <v>0</v>
      </c>
      <c r="I6" s="11">
        <f t="shared" ref="I6:I24" si="1">SUM(D6:H6)</f>
        <v>155</v>
      </c>
      <c r="J6" s="11">
        <v>167</v>
      </c>
      <c r="K6" s="116">
        <v>0.34791666666666665</v>
      </c>
      <c r="L6" s="116">
        <v>0.70833333333333337</v>
      </c>
      <c r="M6" s="116">
        <v>0.36180555555555555</v>
      </c>
      <c r="N6" s="116">
        <v>0.6958333333333333</v>
      </c>
      <c r="O6" s="22" t="s">
        <v>79</v>
      </c>
      <c r="P6" s="25" t="str">
        <f t="shared" ref="P6:P24" si="2">A6</f>
        <v>SAHLI MALIK</v>
      </c>
      <c r="Q6" s="20">
        <f t="shared" si="0"/>
        <v>0</v>
      </c>
      <c r="R6" s="21">
        <f t="shared" ref="R6:R24" si="3">SUM((F6/I6))</f>
        <v>0</v>
      </c>
      <c r="S6" s="21">
        <f t="shared" ref="S6:S24" si="4">SUM((G6/I6))</f>
        <v>0</v>
      </c>
      <c r="T6" s="21">
        <f t="shared" ref="T6:T24" si="5">SUM((H6/I6))</f>
        <v>0</v>
      </c>
      <c r="U6" s="3">
        <v>0</v>
      </c>
      <c r="V6" s="33">
        <f t="shared" ref="V6:V24" si="6">SUM(U6)/I6</f>
        <v>0</v>
      </c>
      <c r="W6" s="115">
        <v>0.33333333333333331</v>
      </c>
      <c r="X6" s="117">
        <v>0.71527777777777779</v>
      </c>
      <c r="Y6" s="97">
        <f>X6-W6</f>
        <v>0.38194444444444448</v>
      </c>
      <c r="Z6" s="100">
        <f t="shared" ref="Z6:Z24" si="7">(E6+H6)</f>
        <v>0</v>
      </c>
      <c r="AA6" s="106">
        <f t="shared" ref="AA6:AA25" si="8">100-((Z6/I6))*100</f>
        <v>100</v>
      </c>
    </row>
    <row r="7" spans="1:27" ht="23.65" customHeight="1" thickBot="1" x14ac:dyDescent="0.3">
      <c r="A7" s="25" t="s">
        <v>63</v>
      </c>
      <c r="B7" s="3" t="s">
        <v>76</v>
      </c>
      <c r="C7" s="53" t="s">
        <v>61</v>
      </c>
      <c r="D7" s="2">
        <v>154</v>
      </c>
      <c r="E7" s="2">
        <v>0</v>
      </c>
      <c r="F7" s="2">
        <v>0</v>
      </c>
      <c r="G7" s="2">
        <v>0</v>
      </c>
      <c r="H7" s="2">
        <v>0</v>
      </c>
      <c r="I7" s="11">
        <f t="shared" si="1"/>
        <v>154</v>
      </c>
      <c r="J7" s="11">
        <v>81</v>
      </c>
      <c r="K7" s="116">
        <v>0.34652777777777777</v>
      </c>
      <c r="L7" s="116">
        <v>0.68958333333333333</v>
      </c>
      <c r="M7" s="116">
        <v>0.36041666666666666</v>
      </c>
      <c r="N7" s="116">
        <v>0.6694444444444444</v>
      </c>
      <c r="O7" s="22" t="s">
        <v>79</v>
      </c>
      <c r="P7" s="25" t="str">
        <f t="shared" si="2"/>
        <v>CONDETTE JEAN LUC</v>
      </c>
      <c r="Q7" s="20">
        <f>SUM((E7/I7))</f>
        <v>0</v>
      </c>
      <c r="R7" s="21">
        <f t="shared" si="3"/>
        <v>0</v>
      </c>
      <c r="S7" s="21">
        <f t="shared" si="4"/>
        <v>0</v>
      </c>
      <c r="T7" s="21">
        <f t="shared" si="5"/>
        <v>0</v>
      </c>
      <c r="U7" s="3">
        <v>0</v>
      </c>
      <c r="V7" s="33">
        <f t="shared" si="6"/>
        <v>0</v>
      </c>
      <c r="W7" s="115">
        <v>0.33333333333333331</v>
      </c>
      <c r="X7" s="117">
        <v>0.69027777777777777</v>
      </c>
      <c r="Y7" s="97">
        <f t="shared" ref="Y7:Y24" si="9">X7-W7</f>
        <v>0.35694444444444445</v>
      </c>
      <c r="Z7" s="100">
        <f t="shared" si="7"/>
        <v>0</v>
      </c>
      <c r="AA7" s="106">
        <f t="shared" si="8"/>
        <v>100</v>
      </c>
    </row>
    <row r="8" spans="1:27" ht="23.65" customHeight="1" thickBot="1" x14ac:dyDescent="0.3">
      <c r="A8" s="25" t="s">
        <v>67</v>
      </c>
      <c r="B8" s="3" t="s">
        <v>68</v>
      </c>
      <c r="C8" s="53" t="s">
        <v>65</v>
      </c>
      <c r="D8" s="2">
        <v>152</v>
      </c>
      <c r="E8" s="2">
        <v>0</v>
      </c>
      <c r="F8" s="2">
        <v>0</v>
      </c>
      <c r="G8" s="2">
        <v>0</v>
      </c>
      <c r="H8" s="2">
        <v>0</v>
      </c>
      <c r="I8" s="11">
        <f t="shared" si="1"/>
        <v>152</v>
      </c>
      <c r="J8" s="11">
        <v>70</v>
      </c>
      <c r="K8" s="116">
        <v>0.34791666666666665</v>
      </c>
      <c r="L8" s="116">
        <v>0.70972222222222225</v>
      </c>
      <c r="M8" s="116">
        <v>0.37222222222222223</v>
      </c>
      <c r="N8" s="116">
        <v>0.68958333333333333</v>
      </c>
      <c r="O8" s="22" t="s">
        <v>79</v>
      </c>
      <c r="P8" s="25" t="str">
        <f t="shared" si="2"/>
        <v>FORTIEZ AURORE</v>
      </c>
      <c r="Q8" s="20">
        <f t="shared" ref="Q8:Q24" si="10">SUM((E8/I8))</f>
        <v>0</v>
      </c>
      <c r="R8" s="21">
        <f t="shared" si="3"/>
        <v>0</v>
      </c>
      <c r="S8" s="21">
        <f t="shared" si="4"/>
        <v>0</v>
      </c>
      <c r="T8" s="21">
        <f t="shared" si="5"/>
        <v>0</v>
      </c>
      <c r="U8" s="3">
        <v>0</v>
      </c>
      <c r="V8" s="33">
        <f t="shared" si="6"/>
        <v>0</v>
      </c>
      <c r="W8" s="115">
        <v>0.33333333333333331</v>
      </c>
      <c r="X8" s="117">
        <v>0.71527777777777779</v>
      </c>
      <c r="Y8" s="97">
        <f t="shared" si="9"/>
        <v>0.38194444444444448</v>
      </c>
      <c r="Z8" s="100">
        <f t="shared" si="7"/>
        <v>0</v>
      </c>
      <c r="AA8" s="106">
        <f t="shared" si="8"/>
        <v>100</v>
      </c>
    </row>
    <row r="9" spans="1:27" ht="23.65" customHeight="1" thickBot="1" x14ac:dyDescent="0.3">
      <c r="A9" s="25" t="s">
        <v>83</v>
      </c>
      <c r="B9" s="3" t="s">
        <v>64</v>
      </c>
      <c r="C9" s="53" t="s">
        <v>69</v>
      </c>
      <c r="D9" s="2">
        <v>126</v>
      </c>
      <c r="E9" s="2">
        <v>3</v>
      </c>
      <c r="F9" s="2">
        <v>0</v>
      </c>
      <c r="G9" s="2">
        <v>0</v>
      </c>
      <c r="H9" s="2">
        <v>1</v>
      </c>
      <c r="I9" s="11">
        <f t="shared" si="1"/>
        <v>130</v>
      </c>
      <c r="J9" s="11">
        <v>144</v>
      </c>
      <c r="K9" s="116">
        <v>0.34722222222222227</v>
      </c>
      <c r="L9" s="116">
        <v>0.71805555555555556</v>
      </c>
      <c r="M9" s="116">
        <v>0.36388888888888887</v>
      </c>
      <c r="N9" s="116">
        <v>0.69930555555555562</v>
      </c>
      <c r="O9" s="22" t="s">
        <v>215</v>
      </c>
      <c r="P9" s="25" t="str">
        <f t="shared" si="2"/>
        <v>VILLAIN JULIEN</v>
      </c>
      <c r="Q9" s="20">
        <f t="shared" si="10"/>
        <v>2.3076923076923078E-2</v>
      </c>
      <c r="R9" s="21">
        <f t="shared" si="3"/>
        <v>0</v>
      </c>
      <c r="S9" s="21">
        <f t="shared" si="4"/>
        <v>0</v>
      </c>
      <c r="T9" s="21">
        <f t="shared" si="5"/>
        <v>7.6923076923076927E-3</v>
      </c>
      <c r="U9" s="3">
        <v>0</v>
      </c>
      <c r="V9" s="33">
        <f t="shared" si="6"/>
        <v>0</v>
      </c>
      <c r="W9" s="115">
        <v>0.33333333333333331</v>
      </c>
      <c r="X9" s="117">
        <v>0.72361111111111109</v>
      </c>
      <c r="Y9" s="97">
        <f t="shared" si="9"/>
        <v>0.39027777777777778</v>
      </c>
      <c r="Z9" s="100">
        <f t="shared" si="7"/>
        <v>4</v>
      </c>
      <c r="AA9" s="106">
        <f t="shared" si="8"/>
        <v>96.92307692307692</v>
      </c>
    </row>
    <row r="10" spans="1:27" ht="23.65" customHeight="1" thickBot="1" x14ac:dyDescent="0.3">
      <c r="A10" s="25" t="s">
        <v>87</v>
      </c>
      <c r="B10" s="3" t="s">
        <v>117</v>
      </c>
      <c r="C10" s="53" t="s">
        <v>73</v>
      </c>
      <c r="D10" s="2">
        <v>121</v>
      </c>
      <c r="E10" s="2">
        <v>0</v>
      </c>
      <c r="F10" s="2">
        <v>0</v>
      </c>
      <c r="G10" s="2">
        <v>0</v>
      </c>
      <c r="H10" s="2">
        <v>0</v>
      </c>
      <c r="I10" s="11">
        <f t="shared" si="1"/>
        <v>121</v>
      </c>
      <c r="J10" s="11">
        <v>72</v>
      </c>
      <c r="K10" s="116">
        <v>0.3430555555555555</v>
      </c>
      <c r="L10" s="116">
        <v>0.68819444444444444</v>
      </c>
      <c r="M10" s="116">
        <v>0.3527777777777778</v>
      </c>
      <c r="N10" s="116">
        <v>0.6743055555555556</v>
      </c>
      <c r="O10" s="22" t="s">
        <v>79</v>
      </c>
      <c r="P10" s="25" t="str">
        <f t="shared" si="2"/>
        <v>ANDRIEUX GUILLAUME</v>
      </c>
      <c r="Q10" s="20">
        <f t="shared" si="10"/>
        <v>0</v>
      </c>
      <c r="R10" s="21">
        <f t="shared" si="3"/>
        <v>0</v>
      </c>
      <c r="S10" s="21">
        <f t="shared" si="4"/>
        <v>0</v>
      </c>
      <c r="T10" s="21">
        <f t="shared" si="5"/>
        <v>0</v>
      </c>
      <c r="U10" s="3">
        <v>0</v>
      </c>
      <c r="V10" s="33">
        <f t="shared" si="6"/>
        <v>0</v>
      </c>
      <c r="W10" s="115">
        <v>0.33333333333333331</v>
      </c>
      <c r="X10" s="117">
        <v>0.69166666666666676</v>
      </c>
      <c r="Y10" s="97">
        <f t="shared" si="9"/>
        <v>0.35833333333333345</v>
      </c>
      <c r="Z10" s="100">
        <f t="shared" si="7"/>
        <v>0</v>
      </c>
      <c r="AA10" s="106">
        <f t="shared" si="8"/>
        <v>100</v>
      </c>
    </row>
    <row r="11" spans="1:27" ht="23.65" customHeight="1" thickBot="1" x14ac:dyDescent="0.3">
      <c r="A11" s="25" t="s">
        <v>93</v>
      </c>
      <c r="B11" s="3" t="s">
        <v>85</v>
      </c>
      <c r="C11" s="53" t="s">
        <v>89</v>
      </c>
      <c r="D11" s="2">
        <v>124</v>
      </c>
      <c r="E11" s="2">
        <v>0</v>
      </c>
      <c r="F11" s="2">
        <v>0</v>
      </c>
      <c r="G11" s="2">
        <v>0</v>
      </c>
      <c r="H11" s="2">
        <v>1</v>
      </c>
      <c r="I11" s="11">
        <f t="shared" si="1"/>
        <v>125</v>
      </c>
      <c r="J11" s="11">
        <v>123</v>
      </c>
      <c r="K11" s="116">
        <v>0.34722222222222227</v>
      </c>
      <c r="L11" s="116">
        <v>0.70833333333333337</v>
      </c>
      <c r="M11" s="116">
        <v>0.3444444444444445</v>
      </c>
      <c r="N11" s="116">
        <v>0.69305555555555554</v>
      </c>
      <c r="O11" s="22" t="s">
        <v>182</v>
      </c>
      <c r="P11" s="25" t="str">
        <f t="shared" si="2"/>
        <v>CAGNON ANTHONY</v>
      </c>
      <c r="Q11" s="20">
        <f t="shared" si="10"/>
        <v>0</v>
      </c>
      <c r="R11" s="21">
        <f t="shared" si="3"/>
        <v>0</v>
      </c>
      <c r="S11" s="21">
        <f t="shared" si="4"/>
        <v>0</v>
      </c>
      <c r="T11" s="21">
        <f t="shared" si="5"/>
        <v>8.0000000000000002E-3</v>
      </c>
      <c r="U11" s="3">
        <v>0</v>
      </c>
      <c r="V11" s="33">
        <f t="shared" si="6"/>
        <v>0</v>
      </c>
      <c r="W11" s="115">
        <v>0.33333333333333331</v>
      </c>
      <c r="X11" s="117">
        <v>0.71180555555555547</v>
      </c>
      <c r="Y11" s="97">
        <f t="shared" si="9"/>
        <v>0.37847222222222215</v>
      </c>
      <c r="Z11" s="100">
        <f t="shared" si="7"/>
        <v>1</v>
      </c>
      <c r="AA11" s="106">
        <f t="shared" si="8"/>
        <v>99.2</v>
      </c>
    </row>
    <row r="12" spans="1:27" ht="23.65" customHeight="1" thickBot="1" x14ac:dyDescent="0.3">
      <c r="A12" s="25" t="s">
        <v>195</v>
      </c>
      <c r="B12" s="3" t="s">
        <v>100</v>
      </c>
      <c r="C12" s="53" t="s">
        <v>91</v>
      </c>
      <c r="D12" s="2">
        <v>123</v>
      </c>
      <c r="E12" s="2">
        <v>0</v>
      </c>
      <c r="F12" s="2">
        <v>0</v>
      </c>
      <c r="G12" s="2">
        <v>0</v>
      </c>
      <c r="H12" s="2">
        <v>0</v>
      </c>
      <c r="I12" s="11">
        <f t="shared" si="1"/>
        <v>123</v>
      </c>
      <c r="J12" s="11">
        <v>76</v>
      </c>
      <c r="K12" s="116">
        <v>0.34583333333333338</v>
      </c>
      <c r="L12" s="116">
        <v>0.68194444444444446</v>
      </c>
      <c r="M12" s="116">
        <v>0.35694444444444445</v>
      </c>
      <c r="N12" s="116">
        <v>0.6743055555555556</v>
      </c>
      <c r="O12" s="22" t="s">
        <v>79</v>
      </c>
      <c r="P12" s="25" t="str">
        <f t="shared" si="2"/>
        <v>MOREL ROMAIN</v>
      </c>
      <c r="Q12" s="20">
        <f t="shared" si="10"/>
        <v>0</v>
      </c>
      <c r="R12" s="21">
        <f t="shared" si="3"/>
        <v>0</v>
      </c>
      <c r="S12" s="21">
        <f t="shared" si="4"/>
        <v>0</v>
      </c>
      <c r="T12" s="21">
        <f t="shared" si="5"/>
        <v>0</v>
      </c>
      <c r="U12" s="3">
        <v>0</v>
      </c>
      <c r="V12" s="33">
        <f t="shared" si="6"/>
        <v>0</v>
      </c>
      <c r="W12" s="115">
        <v>0.33333333333333331</v>
      </c>
      <c r="X12" s="117">
        <v>0.68402777777777779</v>
      </c>
      <c r="Y12" s="97">
        <f t="shared" si="9"/>
        <v>0.35069444444444448</v>
      </c>
      <c r="Z12" s="100">
        <f t="shared" si="7"/>
        <v>0</v>
      </c>
      <c r="AA12" s="106">
        <f t="shared" si="8"/>
        <v>100</v>
      </c>
    </row>
    <row r="13" spans="1:27" ht="23.65" customHeight="1" thickBot="1" x14ac:dyDescent="0.3">
      <c r="A13" s="25"/>
      <c r="B13" s="3"/>
      <c r="C13" s="3"/>
      <c r="D13" s="2"/>
      <c r="E13" s="2"/>
      <c r="F13" s="2"/>
      <c r="G13" s="2"/>
      <c r="H13" s="2"/>
      <c r="I13" s="11">
        <f t="shared" si="1"/>
        <v>0</v>
      </c>
      <c r="J13" s="11"/>
      <c r="K13" s="3"/>
      <c r="L13" s="3"/>
      <c r="M13" s="3"/>
      <c r="N13" s="3"/>
      <c r="O13" s="22"/>
      <c r="P13" s="25">
        <f t="shared" si="2"/>
        <v>0</v>
      </c>
      <c r="Q13" s="20" t="e">
        <f t="shared" si="10"/>
        <v>#DIV/0!</v>
      </c>
      <c r="R13" s="21" t="e">
        <f t="shared" si="3"/>
        <v>#DIV/0!</v>
      </c>
      <c r="S13" s="21" t="e">
        <f t="shared" si="4"/>
        <v>#DIV/0!</v>
      </c>
      <c r="T13" s="21" t="e">
        <f t="shared" si="5"/>
        <v>#DIV/0!</v>
      </c>
      <c r="U13" s="3"/>
      <c r="V13" s="33" t="e">
        <f t="shared" si="6"/>
        <v>#DIV/0!</v>
      </c>
      <c r="W13" s="54"/>
      <c r="X13" s="96"/>
      <c r="Y13" s="97">
        <f t="shared" si="9"/>
        <v>0</v>
      </c>
      <c r="Z13" s="100">
        <f t="shared" si="7"/>
        <v>0</v>
      </c>
      <c r="AA13" s="106" t="e">
        <f t="shared" si="8"/>
        <v>#DIV/0!</v>
      </c>
    </row>
    <row r="14" spans="1:27" ht="23.65" customHeight="1" thickBot="1" x14ac:dyDescent="0.3">
      <c r="A14" s="25"/>
      <c r="B14" s="3"/>
      <c r="C14" s="3"/>
      <c r="D14" s="2"/>
      <c r="E14" s="2"/>
      <c r="F14" s="2"/>
      <c r="G14" s="2"/>
      <c r="H14" s="2"/>
      <c r="I14" s="11">
        <f t="shared" ref="I14:I18" si="11">SUM(D14:H14)</f>
        <v>0</v>
      </c>
      <c r="J14" s="11"/>
      <c r="K14" s="3"/>
      <c r="L14" s="3"/>
      <c r="M14" s="3"/>
      <c r="N14" s="3"/>
      <c r="O14" s="22"/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/>
      <c r="V14" s="33" t="e">
        <f t="shared" ref="V14:V18" si="17">SUM(U14)/I14</f>
        <v>#DIV/0!</v>
      </c>
      <c r="W14" s="54"/>
      <c r="X14" s="96"/>
      <c r="Y14" s="97">
        <f t="shared" ref="Y14:Y18" si="18">X14-W14</f>
        <v>0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3"/>
      <c r="D15" s="2"/>
      <c r="E15" s="2"/>
      <c r="F15" s="2"/>
      <c r="G15" s="2"/>
      <c r="H15" s="2"/>
      <c r="I15" s="11">
        <f t="shared" si="11"/>
        <v>0</v>
      </c>
      <c r="J15" s="11"/>
      <c r="K15" s="3"/>
      <c r="L15" s="3"/>
      <c r="M15" s="3"/>
      <c r="N15" s="3"/>
      <c r="O15" s="22"/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/>
      <c r="V15" s="33" t="e">
        <f t="shared" si="17"/>
        <v>#DIV/0!</v>
      </c>
      <c r="W15" s="54"/>
      <c r="X15" s="96"/>
      <c r="Y15" s="97">
        <f t="shared" si="18"/>
        <v>0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3"/>
      <c r="D16" s="2"/>
      <c r="E16" s="2"/>
      <c r="F16" s="2"/>
      <c r="G16" s="2"/>
      <c r="H16" s="2"/>
      <c r="I16" s="11">
        <f t="shared" si="11"/>
        <v>0</v>
      </c>
      <c r="J16" s="11"/>
      <c r="K16" s="3"/>
      <c r="L16" s="3"/>
      <c r="M16" s="3"/>
      <c r="N16" s="3"/>
      <c r="O16" s="22"/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/>
      <c r="V16" s="33" t="e">
        <f t="shared" si="17"/>
        <v>#DIV/0!</v>
      </c>
      <c r="W16" s="54"/>
      <c r="X16" s="96"/>
      <c r="Y16" s="97">
        <f t="shared" si="18"/>
        <v>0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3"/>
      <c r="D17" s="2"/>
      <c r="E17" s="2"/>
      <c r="F17" s="2"/>
      <c r="G17" s="2"/>
      <c r="H17" s="2"/>
      <c r="I17" s="11">
        <f t="shared" si="11"/>
        <v>0</v>
      </c>
      <c r="J17" s="11"/>
      <c r="K17" s="3"/>
      <c r="L17" s="3"/>
      <c r="M17" s="3"/>
      <c r="N17" s="3"/>
      <c r="O17" s="22"/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/>
      <c r="V17" s="33" t="e">
        <f t="shared" si="17"/>
        <v>#DIV/0!</v>
      </c>
      <c r="W17" s="54"/>
      <c r="X17" s="96"/>
      <c r="Y17" s="97">
        <f t="shared" si="18"/>
        <v>0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3"/>
      <c r="D18" s="2"/>
      <c r="E18" s="2"/>
      <c r="F18" s="2"/>
      <c r="G18" s="2"/>
      <c r="H18" s="2"/>
      <c r="I18" s="11">
        <f t="shared" si="11"/>
        <v>0</v>
      </c>
      <c r="J18" s="11"/>
      <c r="K18" s="3"/>
      <c r="L18" s="3"/>
      <c r="M18" s="3"/>
      <c r="N18" s="3"/>
      <c r="O18" s="22"/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/>
      <c r="V18" s="33" t="e">
        <f t="shared" si="17"/>
        <v>#DIV/0!</v>
      </c>
      <c r="W18" s="54"/>
      <c r="X18" s="96"/>
      <c r="Y18" s="97">
        <f t="shared" si="18"/>
        <v>0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9"/>
        <v>0</v>
      </c>
      <c r="Z19" s="100">
        <f t="shared" si="7"/>
        <v>0</v>
      </c>
      <c r="AA19" s="106" t="e">
        <f t="shared" si="8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9"/>
        <v>0</v>
      </c>
      <c r="Z20" s="100">
        <f t="shared" si="7"/>
        <v>0</v>
      </c>
      <c r="AA20" s="106" t="e">
        <f t="shared" si="8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9"/>
        <v>0</v>
      </c>
      <c r="Z21" s="100">
        <f t="shared" si="7"/>
        <v>0</v>
      </c>
      <c r="AA21" s="106" t="e">
        <f t="shared" si="8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9"/>
        <v>0</v>
      </c>
      <c r="Z23" s="100">
        <f t="shared" si="7"/>
        <v>0</v>
      </c>
      <c r="AA23" s="106" t="e">
        <f t="shared" si="8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9"/>
        <v>0</v>
      </c>
      <c r="Z24" s="100">
        <f t="shared" si="7"/>
        <v>0</v>
      </c>
      <c r="AA24" s="106" t="e">
        <f t="shared" si="8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8</v>
      </c>
      <c r="D25" s="39">
        <f>SUM(D4:D24)</f>
        <v>1057</v>
      </c>
      <c r="E25" s="39">
        <f t="shared" ref="E25:H25" si="31">SUM(E4:E24)</f>
        <v>3</v>
      </c>
      <c r="F25" s="39">
        <f t="shared" si="31"/>
        <v>0</v>
      </c>
      <c r="G25" s="39">
        <f t="shared" si="31"/>
        <v>0</v>
      </c>
      <c r="H25" s="39">
        <f t="shared" si="31"/>
        <v>3</v>
      </c>
      <c r="I25" s="39">
        <f>SUM(I4:I24)</f>
        <v>1063</v>
      </c>
      <c r="J25" s="40">
        <f>SUM(J5:J24)</f>
        <v>971</v>
      </c>
      <c r="K25" s="38"/>
      <c r="L25" s="38"/>
      <c r="M25" s="38"/>
      <c r="N25" s="38"/>
      <c r="O25" s="24"/>
      <c r="P25" s="34"/>
      <c r="Q25" s="103">
        <f>SUM((E25/I25)*100)</f>
        <v>0.28222013170272814</v>
      </c>
      <c r="R25" s="103">
        <f>SUM((F25/I25)*100)</f>
        <v>0</v>
      </c>
      <c r="S25" s="103">
        <f>SUM((G25/I25))*100</f>
        <v>0</v>
      </c>
      <c r="T25" s="103">
        <f>SUM((H25/I25))*100</f>
        <v>0.28222013170272814</v>
      </c>
      <c r="U25" s="23">
        <f>SUM(U5:U24)</f>
        <v>1</v>
      </c>
      <c r="V25" s="35">
        <f>SUM(U25)/I25</f>
        <v>9.4073377234242712E-4</v>
      </c>
      <c r="W25" s="92">
        <f>AVERAGEIF(W5:W24,"&gt;0")</f>
        <v>0.33333333333333331</v>
      </c>
      <c r="X25" s="92">
        <f t="shared" ref="X25" si="32">AVERAGEIF(X5:X24,"&gt;0")</f>
        <v>0.70720486111111103</v>
      </c>
      <c r="Y25" s="97">
        <f>AVERAGEIF(Y5:Y24,"&gt;0")</f>
        <v>0.37387152777777782</v>
      </c>
      <c r="Z25" s="99">
        <f>SUM(Z5:Z24)</f>
        <v>6</v>
      </c>
      <c r="AA25" s="107">
        <f t="shared" si="8"/>
        <v>99.435559736594541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>
        <f>(100-Q25)</f>
        <v>99.717779868297271</v>
      </c>
      <c r="R26" s="78">
        <f>100-R25</f>
        <v>100</v>
      </c>
      <c r="S26" s="78">
        <f>100-S25</f>
        <v>100</v>
      </c>
      <c r="T26" s="78">
        <f>100-T25</f>
        <v>99.717779868297271</v>
      </c>
    </row>
    <row r="27" spans="1:27" x14ac:dyDescent="0.25">
      <c r="O27" s="135" t="s">
        <v>202</v>
      </c>
    </row>
    <row r="28" spans="1:27" x14ac:dyDescent="0.25">
      <c r="O28" s="134" t="s">
        <v>216</v>
      </c>
    </row>
    <row r="29" spans="1:27" x14ac:dyDescent="0.25">
      <c r="O29" s="134" t="s">
        <v>217</v>
      </c>
    </row>
    <row r="30" spans="1:27" x14ac:dyDescent="0.25">
      <c r="O30" s="134" t="s">
        <v>218</v>
      </c>
    </row>
    <row r="31" spans="1:27" x14ac:dyDescent="0.25">
      <c r="O31" s="134"/>
    </row>
    <row r="32" spans="1:27" x14ac:dyDescent="0.25">
      <c r="O32" s="134"/>
    </row>
    <row r="33" spans="1:15" x14ac:dyDescent="0.25">
      <c r="O33" s="134"/>
    </row>
    <row r="34" spans="1:15" x14ac:dyDescent="0.25">
      <c r="O34" s="134"/>
    </row>
    <row r="35" spans="1:15" x14ac:dyDescent="0.25">
      <c r="O35" s="134"/>
    </row>
    <row r="36" spans="1:15" x14ac:dyDescent="0.25">
      <c r="O36" s="134"/>
    </row>
    <row r="37" spans="1:15" x14ac:dyDescent="0.25">
      <c r="A37" t="s">
        <v>186</v>
      </c>
      <c r="O37" s="134"/>
    </row>
    <row r="38" spans="1:15" x14ac:dyDescent="0.25">
      <c r="A38" t="s">
        <v>38</v>
      </c>
      <c r="O38" s="134"/>
    </row>
    <row r="39" spans="1:15" x14ac:dyDescent="0.25">
      <c r="A39" t="s">
        <v>39</v>
      </c>
      <c r="O39" s="134"/>
    </row>
    <row r="40" spans="1:15" x14ac:dyDescent="0.25">
      <c r="A40" t="s">
        <v>40</v>
      </c>
      <c r="C40" s="101"/>
      <c r="O40" s="134"/>
    </row>
    <row r="41" spans="1:15" x14ac:dyDescent="0.25">
      <c r="A41" t="s">
        <v>41</v>
      </c>
      <c r="C41" s="101"/>
      <c r="O41" s="134"/>
    </row>
    <row r="42" spans="1:15" x14ac:dyDescent="0.25">
      <c r="A42" t="s">
        <v>42</v>
      </c>
      <c r="C42" s="78">
        <f>SUM(D25/I25)*100</f>
        <v>99.435559736594541</v>
      </c>
      <c r="O42" s="134"/>
    </row>
    <row r="43" spans="1:15" x14ac:dyDescent="0.25">
      <c r="A43" t="s">
        <v>43</v>
      </c>
      <c r="C43" t="s">
        <v>75</v>
      </c>
      <c r="O43" s="134"/>
    </row>
    <row r="44" spans="1:15" x14ac:dyDescent="0.25">
      <c r="A44" t="s">
        <v>44</v>
      </c>
      <c r="C44">
        <f>SUM(E25:H25)</f>
        <v>6</v>
      </c>
      <c r="O44" s="134"/>
    </row>
    <row r="45" spans="1:15" x14ac:dyDescent="0.25">
      <c r="A45" t="s">
        <v>45</v>
      </c>
      <c r="C45" s="101">
        <f>MIN(X5:X24)</f>
        <v>0.68402777777777779</v>
      </c>
      <c r="O45" s="134"/>
    </row>
    <row r="46" spans="1:15" x14ac:dyDescent="0.25">
      <c r="A46" t="s">
        <v>46</v>
      </c>
      <c r="C46" s="101">
        <f>MAX(X5:X24)</f>
        <v>0.72569444444444453</v>
      </c>
      <c r="O46" s="134"/>
    </row>
    <row r="47" spans="1:15" x14ac:dyDescent="0.25">
      <c r="A47" t="s">
        <v>47</v>
      </c>
      <c r="C47">
        <v>0</v>
      </c>
    </row>
    <row r="48" spans="1:15" x14ac:dyDescent="0.25">
      <c r="A48" t="s">
        <v>48</v>
      </c>
      <c r="C48" s="102">
        <v>5</v>
      </c>
    </row>
    <row r="49" spans="1:3" x14ac:dyDescent="0.25">
      <c r="A49" t="s">
        <v>49</v>
      </c>
      <c r="C49" s="102">
        <f>SUM(C39/C25)</f>
        <v>0</v>
      </c>
    </row>
    <row r="50" spans="1:3" x14ac:dyDescent="0.25">
      <c r="A50" t="s">
        <v>229</v>
      </c>
      <c r="B50" t="s">
        <v>230</v>
      </c>
      <c r="C50" s="78">
        <f>100-R25</f>
        <v>100</v>
      </c>
    </row>
    <row r="51" spans="1:3" x14ac:dyDescent="0.25">
      <c r="B51" t="s">
        <v>36</v>
      </c>
      <c r="C51" s="78">
        <f>100-S25</f>
        <v>100</v>
      </c>
    </row>
    <row r="52" spans="1:3" x14ac:dyDescent="0.25">
      <c r="B52" t="s">
        <v>10</v>
      </c>
      <c r="C52" s="78">
        <f>100-T25</f>
        <v>99.717779868297271</v>
      </c>
    </row>
    <row r="53" spans="1:3" x14ac:dyDescent="0.25">
      <c r="B53" t="s">
        <v>7</v>
      </c>
      <c r="C53" s="78">
        <f>100-Q25</f>
        <v>99.717779868297271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B3:D3"/>
    <mergeCell ref="E3:H3"/>
    <mergeCell ref="I3:O3"/>
    <mergeCell ref="P1:V1"/>
    <mergeCell ref="Q3:V3"/>
  </mergeCells>
  <conditionalFormatting sqref="Y5:Y25">
    <cfRule type="cellIs" priority="1" operator="equal">
      <formula>0</formula>
    </cfRule>
    <cfRule type="cellIs" dxfId="59" priority="2" operator="between">
      <formula>0.000694444444444444</formula>
      <formula>0.166666666666667</formula>
    </cfRule>
    <cfRule type="cellIs" dxfId="58" priority="3" operator="between">
      <formula>0.166666666666667</formula>
      <formula>0.385416666666667</formula>
    </cfRule>
    <cfRule type="cellIs" dxfId="57" priority="4" operator="greaterThanOrEqual">
      <formula>0.385416666666667</formula>
    </cfRule>
  </conditionalFormatting>
  <pageMargins left="0.25" right="0.25" top="0.75" bottom="0.75" header="0.3" footer="0.3"/>
  <pageSetup paperSize="9" scale="55" orientation="landscape" horizontalDpi="300" verticalDpi="30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A55"/>
  <sheetViews>
    <sheetView topLeftCell="A13"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18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43118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43118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 t="s">
        <v>80</v>
      </c>
      <c r="B5" s="4" t="s">
        <v>52</v>
      </c>
      <c r="C5" s="113" t="s">
        <v>53</v>
      </c>
      <c r="D5" s="11"/>
      <c r="E5" s="11"/>
      <c r="F5" s="11"/>
      <c r="G5" s="11"/>
      <c r="H5" s="11"/>
      <c r="I5" s="11">
        <f>SUM(D5:H5)</f>
        <v>0</v>
      </c>
      <c r="J5" s="11"/>
      <c r="K5" s="4"/>
      <c r="L5" s="4"/>
      <c r="M5" s="4"/>
      <c r="N5" s="4"/>
      <c r="O5" s="37"/>
      <c r="P5" s="31" t="str">
        <f>A5</f>
        <v>LALLET REMY</v>
      </c>
      <c r="Q5" s="17" t="e">
        <f t="shared" ref="Q5:Q6" si="0">SUM((E5/I5))</f>
        <v>#DIV/0!</v>
      </c>
      <c r="R5" s="18" t="e">
        <f>SUM((F5/I5))</f>
        <v>#DIV/0!</v>
      </c>
      <c r="S5" s="18" t="e">
        <f>SUM((G5/I5))</f>
        <v>#DIV/0!</v>
      </c>
      <c r="T5" s="18" t="e">
        <f>SUM((H5/I5))</f>
        <v>#DIV/0!</v>
      </c>
      <c r="U5" s="19"/>
      <c r="V5" s="32" t="e">
        <f>SUM(U5)/I5</f>
        <v>#DIV/0!</v>
      </c>
      <c r="W5" s="114">
        <v>0.33333333333333331</v>
      </c>
      <c r="X5" s="95"/>
      <c r="Y5" s="97">
        <f>X5-W5</f>
        <v>-0.33333333333333331</v>
      </c>
      <c r="Z5" s="100">
        <f>(E5+H5)</f>
        <v>0</v>
      </c>
      <c r="AA5" s="105" t="e">
        <f>100-((Z5/I5))*100</f>
        <v>#DIV/0!</v>
      </c>
    </row>
    <row r="6" spans="1:27" ht="23.65" customHeight="1" thickBot="1" x14ac:dyDescent="0.3">
      <c r="A6" s="25" t="s">
        <v>55</v>
      </c>
      <c r="B6" s="3" t="s">
        <v>56</v>
      </c>
      <c r="C6" s="53" t="s">
        <v>57</v>
      </c>
      <c r="D6" s="2"/>
      <c r="E6" s="2"/>
      <c r="F6" s="2"/>
      <c r="G6" s="2"/>
      <c r="H6" s="2"/>
      <c r="I6" s="11">
        <f t="shared" ref="I6:I24" si="1">SUM(D6:H6)</f>
        <v>0</v>
      </c>
      <c r="J6" s="11"/>
      <c r="K6" s="3"/>
      <c r="L6" s="3"/>
      <c r="M6" s="3"/>
      <c r="N6" s="3"/>
      <c r="O6" s="22"/>
      <c r="P6" s="25" t="str">
        <f t="shared" ref="P6:P24" si="2">A6</f>
        <v>DELPLANQUE BRANDON</v>
      </c>
      <c r="Q6" s="20" t="e">
        <f t="shared" si="0"/>
        <v>#DIV/0!</v>
      </c>
      <c r="R6" s="21" t="e">
        <f t="shared" ref="R6:R24" si="3">SUM((F6/I6))</f>
        <v>#DIV/0!</v>
      </c>
      <c r="S6" s="21" t="e">
        <f t="shared" ref="S6:S24" si="4">SUM((G6/I6))</f>
        <v>#DIV/0!</v>
      </c>
      <c r="T6" s="21" t="e">
        <f t="shared" ref="T6:T24" si="5">SUM((H6/I6))</f>
        <v>#DIV/0!</v>
      </c>
      <c r="U6" s="3"/>
      <c r="V6" s="33" t="e">
        <f t="shared" ref="V6:V24" si="6">SUM(U6)/I6</f>
        <v>#DIV/0!</v>
      </c>
      <c r="W6" s="115">
        <v>0.33333333333333331</v>
      </c>
      <c r="X6" s="96"/>
      <c r="Y6" s="97">
        <f t="shared" ref="Y6:Y24" si="7">X6-W6</f>
        <v>-0.33333333333333331</v>
      </c>
      <c r="Z6" s="100">
        <f t="shared" ref="Z6:Z24" si="8">(E6+H6)</f>
        <v>0</v>
      </c>
      <c r="AA6" s="106" t="e">
        <f t="shared" ref="AA6:AA25" si="9">100-((Z6/I6))*100</f>
        <v>#DIV/0!</v>
      </c>
    </row>
    <row r="7" spans="1:27" ht="23.65" customHeight="1" thickBot="1" x14ac:dyDescent="0.3">
      <c r="A7" s="25" t="s">
        <v>67</v>
      </c>
      <c r="B7" s="3" t="s">
        <v>68</v>
      </c>
      <c r="C7" s="53" t="s">
        <v>61</v>
      </c>
      <c r="D7" s="2"/>
      <c r="E7" s="2"/>
      <c r="F7" s="2"/>
      <c r="G7" s="2"/>
      <c r="H7" s="2"/>
      <c r="I7" s="11">
        <f t="shared" si="1"/>
        <v>0</v>
      </c>
      <c r="J7" s="11"/>
      <c r="K7" s="3"/>
      <c r="L7" s="3"/>
      <c r="M7" s="3"/>
      <c r="N7" s="3"/>
      <c r="O7" s="22"/>
      <c r="P7" s="25" t="str">
        <f t="shared" si="2"/>
        <v>FORTIEZ AURORE</v>
      </c>
      <c r="Q7" s="20" t="e">
        <f>SUM((E7/I7))</f>
        <v>#DIV/0!</v>
      </c>
      <c r="R7" s="21" t="e">
        <f t="shared" si="3"/>
        <v>#DIV/0!</v>
      </c>
      <c r="S7" s="21" t="e">
        <f t="shared" si="4"/>
        <v>#DIV/0!</v>
      </c>
      <c r="T7" s="21" t="e">
        <f t="shared" si="5"/>
        <v>#DIV/0!</v>
      </c>
      <c r="U7" s="3"/>
      <c r="V7" s="33" t="e">
        <f t="shared" si="6"/>
        <v>#DIV/0!</v>
      </c>
      <c r="W7" s="115">
        <v>0.33333333333333331</v>
      </c>
      <c r="X7" s="96"/>
      <c r="Y7" s="97">
        <f t="shared" si="7"/>
        <v>-0.33333333333333331</v>
      </c>
      <c r="Z7" s="100">
        <f t="shared" si="8"/>
        <v>0</v>
      </c>
      <c r="AA7" s="106" t="e">
        <f t="shared" si="9"/>
        <v>#DIV/0!</v>
      </c>
    </row>
    <row r="8" spans="1:27" ht="23.65" customHeight="1" thickBot="1" x14ac:dyDescent="0.3">
      <c r="A8" s="25" t="s">
        <v>83</v>
      </c>
      <c r="B8" s="3" t="s">
        <v>64</v>
      </c>
      <c r="C8" s="53" t="s">
        <v>65</v>
      </c>
      <c r="D8" s="2"/>
      <c r="E8" s="2"/>
      <c r="F8" s="2"/>
      <c r="G8" s="2"/>
      <c r="H8" s="2"/>
      <c r="I8" s="11">
        <f t="shared" si="1"/>
        <v>0</v>
      </c>
      <c r="J8" s="11"/>
      <c r="K8" s="3"/>
      <c r="L8" s="3"/>
      <c r="M8" s="3"/>
      <c r="N8" s="3"/>
      <c r="O8" s="22"/>
      <c r="P8" s="25" t="str">
        <f t="shared" si="2"/>
        <v>VILLAIN JULIEN</v>
      </c>
      <c r="Q8" s="20" t="e">
        <f t="shared" ref="Q8:Q24" si="10">SUM((E8/I8))</f>
        <v>#DIV/0!</v>
      </c>
      <c r="R8" s="21" t="e">
        <f t="shared" si="3"/>
        <v>#DIV/0!</v>
      </c>
      <c r="S8" s="21" t="e">
        <f t="shared" si="4"/>
        <v>#DIV/0!</v>
      </c>
      <c r="T8" s="21" t="e">
        <f t="shared" si="5"/>
        <v>#DIV/0!</v>
      </c>
      <c r="U8" s="3"/>
      <c r="V8" s="33" t="e">
        <f t="shared" si="6"/>
        <v>#DIV/0!</v>
      </c>
      <c r="W8" s="115">
        <v>0.33333333333333331</v>
      </c>
      <c r="X8" s="96"/>
      <c r="Y8" s="97">
        <f t="shared" si="7"/>
        <v>-0.33333333333333331</v>
      </c>
      <c r="Z8" s="100">
        <f t="shared" si="8"/>
        <v>0</v>
      </c>
      <c r="AA8" s="106" t="e">
        <f t="shared" si="9"/>
        <v>#DIV/0!</v>
      </c>
    </row>
    <row r="9" spans="1:27" ht="23.65" customHeight="1" thickBot="1" x14ac:dyDescent="0.3">
      <c r="A9" s="25" t="s">
        <v>87</v>
      </c>
      <c r="B9" s="3" t="s">
        <v>100</v>
      </c>
      <c r="C9" s="53" t="s">
        <v>69</v>
      </c>
      <c r="D9" s="2"/>
      <c r="E9" s="2"/>
      <c r="F9" s="2"/>
      <c r="G9" s="2"/>
      <c r="H9" s="2"/>
      <c r="I9" s="11">
        <f t="shared" si="1"/>
        <v>0</v>
      </c>
      <c r="J9" s="11"/>
      <c r="K9" s="3"/>
      <c r="L9" s="3"/>
      <c r="M9" s="3"/>
      <c r="N9" s="3"/>
      <c r="O9" s="22"/>
      <c r="P9" s="25" t="str">
        <f t="shared" si="2"/>
        <v>ANDRIEUX GUILLAUME</v>
      </c>
      <c r="Q9" s="20" t="e">
        <f t="shared" si="10"/>
        <v>#DIV/0!</v>
      </c>
      <c r="R9" s="21" t="e">
        <f t="shared" si="3"/>
        <v>#DIV/0!</v>
      </c>
      <c r="S9" s="21" t="e">
        <f t="shared" si="4"/>
        <v>#DIV/0!</v>
      </c>
      <c r="T9" s="21" t="e">
        <f t="shared" si="5"/>
        <v>#DIV/0!</v>
      </c>
      <c r="U9" s="3"/>
      <c r="V9" s="33" t="e">
        <f t="shared" si="6"/>
        <v>#DIV/0!</v>
      </c>
      <c r="W9" s="115">
        <v>0.33333333333333331</v>
      </c>
      <c r="X9" s="96"/>
      <c r="Y9" s="97">
        <f t="shared" si="7"/>
        <v>-0.33333333333333331</v>
      </c>
      <c r="Z9" s="100">
        <f t="shared" si="8"/>
        <v>0</v>
      </c>
      <c r="AA9" s="106" t="e">
        <f t="shared" si="9"/>
        <v>#DIV/0!</v>
      </c>
    </row>
    <row r="10" spans="1:27" ht="23.65" customHeight="1" thickBot="1" x14ac:dyDescent="0.3">
      <c r="A10" s="25" t="s">
        <v>71</v>
      </c>
      <c r="B10" s="3" t="s">
        <v>72</v>
      </c>
      <c r="C10" s="53" t="s">
        <v>73</v>
      </c>
      <c r="D10" s="2"/>
      <c r="E10" s="2"/>
      <c r="F10" s="2"/>
      <c r="G10" s="2"/>
      <c r="H10" s="2"/>
      <c r="I10" s="11">
        <f t="shared" si="1"/>
        <v>0</v>
      </c>
      <c r="J10" s="11"/>
      <c r="K10" s="3"/>
      <c r="L10" s="3"/>
      <c r="M10" s="3"/>
      <c r="N10" s="3"/>
      <c r="O10" s="22"/>
      <c r="P10" s="25" t="str">
        <f t="shared" si="2"/>
        <v>DUPAYS MAXIME</v>
      </c>
      <c r="Q10" s="20" t="e">
        <f t="shared" si="10"/>
        <v>#DIV/0!</v>
      </c>
      <c r="R10" s="21" t="e">
        <f t="shared" si="3"/>
        <v>#DIV/0!</v>
      </c>
      <c r="S10" s="21" t="e">
        <f t="shared" si="4"/>
        <v>#DIV/0!</v>
      </c>
      <c r="T10" s="21" t="e">
        <f t="shared" si="5"/>
        <v>#DIV/0!</v>
      </c>
      <c r="U10" s="3"/>
      <c r="V10" s="33" t="e">
        <f t="shared" si="6"/>
        <v>#DIV/0!</v>
      </c>
      <c r="W10" s="115">
        <v>0.33333333333333331</v>
      </c>
      <c r="X10" s="96"/>
      <c r="Y10" s="97">
        <f t="shared" si="7"/>
        <v>-0.33333333333333331</v>
      </c>
      <c r="Z10" s="100">
        <f t="shared" si="8"/>
        <v>0</v>
      </c>
      <c r="AA10" s="106" t="e">
        <f t="shared" si="9"/>
        <v>#DIV/0!</v>
      </c>
    </row>
    <row r="11" spans="1:27" ht="23.65" customHeight="1" thickBot="1" x14ac:dyDescent="0.3">
      <c r="A11" s="25" t="s">
        <v>59</v>
      </c>
      <c r="B11" s="3" t="s">
        <v>85</v>
      </c>
      <c r="C11" s="53" t="s">
        <v>89</v>
      </c>
      <c r="D11" s="2"/>
      <c r="E11" s="2"/>
      <c r="F11" s="2"/>
      <c r="G11" s="2"/>
      <c r="H11" s="2"/>
      <c r="I11" s="11">
        <f t="shared" si="1"/>
        <v>0</v>
      </c>
      <c r="J11" s="11"/>
      <c r="K11" s="3"/>
      <c r="L11" s="3"/>
      <c r="M11" s="3"/>
      <c r="N11" s="3"/>
      <c r="O11" s="22"/>
      <c r="P11" s="25" t="str">
        <f t="shared" si="2"/>
        <v>LEMAIRE SEBASTIEN</v>
      </c>
      <c r="Q11" s="20" t="e">
        <f t="shared" si="10"/>
        <v>#DIV/0!</v>
      </c>
      <c r="R11" s="21" t="e">
        <f t="shared" si="3"/>
        <v>#DIV/0!</v>
      </c>
      <c r="S11" s="21" t="e">
        <f t="shared" si="4"/>
        <v>#DIV/0!</v>
      </c>
      <c r="T11" s="21" t="e">
        <f t="shared" si="5"/>
        <v>#DIV/0!</v>
      </c>
      <c r="U11" s="3"/>
      <c r="V11" s="33" t="e">
        <f t="shared" si="6"/>
        <v>#DIV/0!</v>
      </c>
      <c r="W11" s="115">
        <v>0.33333333333333331</v>
      </c>
      <c r="X11" s="96"/>
      <c r="Y11" s="97">
        <f t="shared" si="7"/>
        <v>-0.33333333333333331</v>
      </c>
      <c r="Z11" s="100">
        <f t="shared" si="8"/>
        <v>0</v>
      </c>
      <c r="AA11" s="106" t="e">
        <f t="shared" si="9"/>
        <v>#DIV/0!</v>
      </c>
    </row>
    <row r="12" spans="1:27" ht="23.65" customHeight="1" thickBot="1" x14ac:dyDescent="0.3">
      <c r="A12" s="25"/>
      <c r="B12" s="3"/>
      <c r="C12" s="3"/>
      <c r="D12" s="2"/>
      <c r="E12" s="2"/>
      <c r="F12" s="2"/>
      <c r="G12" s="2"/>
      <c r="H12" s="2"/>
      <c r="I12" s="11">
        <f t="shared" si="1"/>
        <v>0</v>
      </c>
      <c r="J12" s="11"/>
      <c r="K12" s="3"/>
      <c r="L12" s="3"/>
      <c r="M12" s="3"/>
      <c r="N12" s="3"/>
      <c r="O12" s="22"/>
      <c r="P12" s="25">
        <f t="shared" si="2"/>
        <v>0</v>
      </c>
      <c r="Q12" s="20" t="e">
        <f t="shared" si="10"/>
        <v>#DIV/0!</v>
      </c>
      <c r="R12" s="21" t="e">
        <f t="shared" si="3"/>
        <v>#DIV/0!</v>
      </c>
      <c r="S12" s="21" t="e">
        <f t="shared" si="4"/>
        <v>#DIV/0!</v>
      </c>
      <c r="T12" s="21" t="e">
        <f t="shared" si="5"/>
        <v>#DIV/0!</v>
      </c>
      <c r="U12" s="3"/>
      <c r="V12" s="33" t="e">
        <f t="shared" si="6"/>
        <v>#DIV/0!</v>
      </c>
      <c r="W12" s="54"/>
      <c r="X12" s="96"/>
      <c r="Y12" s="97">
        <f t="shared" si="7"/>
        <v>0</v>
      </c>
      <c r="Z12" s="100">
        <f t="shared" si="8"/>
        <v>0</v>
      </c>
      <c r="AA12" s="106" t="e">
        <f t="shared" si="9"/>
        <v>#DIV/0!</v>
      </c>
    </row>
    <row r="13" spans="1:27" ht="23.65" customHeight="1" thickBot="1" x14ac:dyDescent="0.3">
      <c r="A13" s="25"/>
      <c r="B13" s="3"/>
      <c r="C13" s="3"/>
      <c r="D13" s="2"/>
      <c r="E13" s="2"/>
      <c r="F13" s="2"/>
      <c r="G13" s="2"/>
      <c r="H13" s="2"/>
      <c r="I13" s="11">
        <f t="shared" si="1"/>
        <v>0</v>
      </c>
      <c r="J13" s="11"/>
      <c r="K13" s="3"/>
      <c r="L13" s="3"/>
      <c r="M13" s="3"/>
      <c r="N13" s="3"/>
      <c r="O13" s="22"/>
      <c r="P13" s="25">
        <f t="shared" si="2"/>
        <v>0</v>
      </c>
      <c r="Q13" s="20" t="e">
        <f t="shared" si="10"/>
        <v>#DIV/0!</v>
      </c>
      <c r="R13" s="21" t="e">
        <f t="shared" si="3"/>
        <v>#DIV/0!</v>
      </c>
      <c r="S13" s="21" t="e">
        <f t="shared" si="4"/>
        <v>#DIV/0!</v>
      </c>
      <c r="T13" s="21" t="e">
        <f t="shared" si="5"/>
        <v>#DIV/0!</v>
      </c>
      <c r="U13" s="3"/>
      <c r="V13" s="33" t="e">
        <f t="shared" si="6"/>
        <v>#DIV/0!</v>
      </c>
      <c r="W13" s="54"/>
      <c r="X13" s="96"/>
      <c r="Y13" s="97">
        <f t="shared" si="7"/>
        <v>0</v>
      </c>
      <c r="Z13" s="100">
        <f t="shared" si="8"/>
        <v>0</v>
      </c>
      <c r="AA13" s="106" t="e">
        <f t="shared" si="9"/>
        <v>#DIV/0!</v>
      </c>
    </row>
    <row r="14" spans="1:27" ht="23.65" customHeight="1" thickBot="1" x14ac:dyDescent="0.3">
      <c r="A14" s="25"/>
      <c r="B14" s="3"/>
      <c r="C14" s="3"/>
      <c r="D14" s="2"/>
      <c r="E14" s="2"/>
      <c r="F14" s="2"/>
      <c r="G14" s="2"/>
      <c r="H14" s="2"/>
      <c r="I14" s="11">
        <f t="shared" ref="I14:I18" si="11">SUM(D14:H14)</f>
        <v>0</v>
      </c>
      <c r="J14" s="11"/>
      <c r="K14" s="3"/>
      <c r="L14" s="3"/>
      <c r="M14" s="3"/>
      <c r="N14" s="3"/>
      <c r="O14" s="22"/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/>
      <c r="V14" s="33" t="e">
        <f t="shared" ref="V14:V18" si="17">SUM(U14)/I14</f>
        <v>#DIV/0!</v>
      </c>
      <c r="W14" s="54"/>
      <c r="X14" s="96"/>
      <c r="Y14" s="97">
        <f t="shared" ref="Y14:Y18" si="18">X14-W14</f>
        <v>0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3"/>
      <c r="D15" s="2"/>
      <c r="E15" s="2"/>
      <c r="F15" s="2"/>
      <c r="G15" s="2"/>
      <c r="H15" s="2"/>
      <c r="I15" s="11">
        <f t="shared" si="11"/>
        <v>0</v>
      </c>
      <c r="J15" s="11"/>
      <c r="K15" s="3"/>
      <c r="L15" s="3"/>
      <c r="M15" s="3"/>
      <c r="N15" s="3"/>
      <c r="O15" s="22"/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/>
      <c r="V15" s="33" t="e">
        <f t="shared" si="17"/>
        <v>#DIV/0!</v>
      </c>
      <c r="W15" s="54"/>
      <c r="X15" s="96"/>
      <c r="Y15" s="97">
        <f t="shared" si="18"/>
        <v>0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3"/>
      <c r="D16" s="2"/>
      <c r="E16" s="2"/>
      <c r="F16" s="2"/>
      <c r="G16" s="2"/>
      <c r="H16" s="2"/>
      <c r="I16" s="11">
        <f t="shared" si="11"/>
        <v>0</v>
      </c>
      <c r="J16" s="11"/>
      <c r="K16" s="3"/>
      <c r="L16" s="3"/>
      <c r="M16" s="3"/>
      <c r="N16" s="3"/>
      <c r="O16" s="22"/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/>
      <c r="V16" s="33" t="e">
        <f t="shared" si="17"/>
        <v>#DIV/0!</v>
      </c>
      <c r="W16" s="54"/>
      <c r="X16" s="96"/>
      <c r="Y16" s="97">
        <f t="shared" si="18"/>
        <v>0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3"/>
      <c r="D17" s="2"/>
      <c r="E17" s="2"/>
      <c r="F17" s="2"/>
      <c r="G17" s="2"/>
      <c r="H17" s="2"/>
      <c r="I17" s="11">
        <f t="shared" si="11"/>
        <v>0</v>
      </c>
      <c r="J17" s="11"/>
      <c r="K17" s="3"/>
      <c r="L17" s="3"/>
      <c r="M17" s="3"/>
      <c r="N17" s="3"/>
      <c r="O17" s="22"/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/>
      <c r="V17" s="33" t="e">
        <f t="shared" si="17"/>
        <v>#DIV/0!</v>
      </c>
      <c r="W17" s="54"/>
      <c r="X17" s="96"/>
      <c r="Y17" s="97">
        <f t="shared" si="18"/>
        <v>0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3"/>
      <c r="D18" s="2"/>
      <c r="E18" s="2"/>
      <c r="F18" s="2"/>
      <c r="G18" s="2"/>
      <c r="H18" s="2"/>
      <c r="I18" s="11">
        <f t="shared" si="11"/>
        <v>0</v>
      </c>
      <c r="J18" s="11"/>
      <c r="K18" s="3"/>
      <c r="L18" s="3"/>
      <c r="M18" s="3"/>
      <c r="N18" s="3"/>
      <c r="O18" s="22"/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/>
      <c r="V18" s="33" t="e">
        <f t="shared" si="17"/>
        <v>#DIV/0!</v>
      </c>
      <c r="W18" s="54"/>
      <c r="X18" s="96"/>
      <c r="Y18" s="97">
        <f t="shared" si="18"/>
        <v>0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7</v>
      </c>
      <c r="D25" s="39">
        <f>SUM(D4:D24)</f>
        <v>0</v>
      </c>
      <c r="E25" s="39">
        <f t="shared" ref="E25:H25" si="31">SUM(E4:E24)</f>
        <v>0</v>
      </c>
      <c r="F25" s="39">
        <f t="shared" si="31"/>
        <v>0</v>
      </c>
      <c r="G25" s="39">
        <f t="shared" si="31"/>
        <v>0</v>
      </c>
      <c r="H25" s="39">
        <f t="shared" si="31"/>
        <v>0</v>
      </c>
      <c r="I25" s="39">
        <f>SUM(I4:I24)</f>
        <v>0</v>
      </c>
      <c r="J25" s="40">
        <f>SUM(J5:J24)</f>
        <v>0</v>
      </c>
      <c r="K25" s="38"/>
      <c r="L25" s="38"/>
      <c r="M25" s="38"/>
      <c r="N25" s="38"/>
      <c r="O25" s="24"/>
      <c r="P25" s="34"/>
      <c r="Q25" s="103" t="e">
        <f>SUM((E25/I25)*100)</f>
        <v>#DIV/0!</v>
      </c>
      <c r="R25" s="103" t="e">
        <f>SUM((F25/I25)*100)</f>
        <v>#DIV/0!</v>
      </c>
      <c r="S25" s="103" t="e">
        <f>SUM((G25/I25))*100</f>
        <v>#DIV/0!</v>
      </c>
      <c r="T25" s="103" t="e">
        <f>SUM((H25/I25))*100</f>
        <v>#DIV/0!</v>
      </c>
      <c r="U25" s="23">
        <f>SUM(U5:U24)</f>
        <v>0</v>
      </c>
      <c r="V25" s="35" t="e">
        <f>SUM(U25)/I25</f>
        <v>#DIV/0!</v>
      </c>
      <c r="W25" s="92">
        <f>AVERAGEIF(W5:W24,"&gt;0")</f>
        <v>0.33333333333333331</v>
      </c>
      <c r="X25" s="92" t="e">
        <f t="shared" ref="X25:Y25" si="32">AVERAGEIF(X5:X24,"&gt;0")</f>
        <v>#DIV/0!</v>
      </c>
      <c r="Y25" s="97" t="e">
        <f t="shared" si="32"/>
        <v>#DIV/0!</v>
      </c>
      <c r="Z25" s="99">
        <f>SUM(Z5:Z24)</f>
        <v>0</v>
      </c>
      <c r="AA25" s="107" t="e">
        <f t="shared" si="9"/>
        <v>#DIV/0!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 t="e">
        <f>(100-Q25)</f>
        <v>#DIV/0!</v>
      </c>
      <c r="R26" s="78" t="e">
        <f>100-R25</f>
        <v>#DIV/0!</v>
      </c>
      <c r="S26" s="78" t="e">
        <f>100-S25</f>
        <v>#DIV/0!</v>
      </c>
      <c r="T26" s="78" t="e">
        <f>100-T25</f>
        <v>#DIV/0!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 t="e">
        <f>SUM(D25/I25)*100</f>
        <v>#DIV/0!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0</v>
      </c>
    </row>
    <row r="45" spans="1:3" x14ac:dyDescent="0.25">
      <c r="A45" t="s">
        <v>45</v>
      </c>
      <c r="C45" s="101">
        <f>MIN(X5:X24)</f>
        <v>0</v>
      </c>
    </row>
    <row r="46" spans="1:3" x14ac:dyDescent="0.25">
      <c r="A46" t="s">
        <v>46</v>
      </c>
      <c r="C46" s="101">
        <f>MAX(X5:X24)</f>
        <v>0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>
        <f>SUM(C39/C25)</f>
        <v>0</v>
      </c>
    </row>
    <row r="50" spans="1:3" x14ac:dyDescent="0.25">
      <c r="A50" t="s">
        <v>229</v>
      </c>
      <c r="B50" t="s">
        <v>230</v>
      </c>
      <c r="C50" s="78" t="e">
        <f>100-R25</f>
        <v>#DIV/0!</v>
      </c>
    </row>
    <row r="51" spans="1:3" x14ac:dyDescent="0.25">
      <c r="B51" t="s">
        <v>36</v>
      </c>
      <c r="C51" s="78" t="e">
        <f>100-S25</f>
        <v>#DIV/0!</v>
      </c>
    </row>
    <row r="52" spans="1:3" x14ac:dyDescent="0.25">
      <c r="B52" t="s">
        <v>10</v>
      </c>
      <c r="C52" s="78" t="e">
        <f>100-T25</f>
        <v>#DIV/0!</v>
      </c>
    </row>
    <row r="53" spans="1:3" x14ac:dyDescent="0.25">
      <c r="B53" t="s">
        <v>7</v>
      </c>
      <c r="C53" s="78" t="e">
        <f>100-Q25</f>
        <v>#DIV/0!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B3:D3"/>
    <mergeCell ref="E3:H3"/>
    <mergeCell ref="I3:O3"/>
    <mergeCell ref="P1:V1"/>
    <mergeCell ref="Q3:V3"/>
  </mergeCells>
  <conditionalFormatting sqref="Y5:Y25">
    <cfRule type="cellIs" priority="1" operator="equal">
      <formula>0</formula>
    </cfRule>
    <cfRule type="cellIs" dxfId="56" priority="2" operator="between">
      <formula>0.000694444444444444</formula>
      <formula>0.166666666666667</formula>
    </cfRule>
    <cfRule type="cellIs" dxfId="55" priority="3" operator="between">
      <formula>0.166666666666667</formula>
      <formula>0.385416666666667</formula>
    </cfRule>
    <cfRule type="cellIs" dxfId="54" priority="4" operator="greaterThanOrEqual">
      <formula>0.385416666666667</formula>
    </cfRule>
  </conditionalFormatting>
  <pageMargins left="0.25" right="0.25" top="0.75" bottom="0.75" header="0.3" footer="0.3"/>
  <pageSetup paperSize="9" orientation="landscape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AA55"/>
  <sheetViews>
    <sheetView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18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43119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43119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/>
      <c r="B5" s="4"/>
      <c r="C5" s="4"/>
      <c r="D5" s="11"/>
      <c r="E5" s="11"/>
      <c r="F5" s="11"/>
      <c r="G5" s="11"/>
      <c r="H5" s="11"/>
      <c r="I5" s="11">
        <f>SUM(D5:H5)</f>
        <v>0</v>
      </c>
      <c r="J5" s="11"/>
      <c r="K5" s="4"/>
      <c r="L5" s="4"/>
      <c r="M5" s="4"/>
      <c r="N5" s="4"/>
      <c r="O5" s="37"/>
      <c r="P5" s="31">
        <f>A5</f>
        <v>0</v>
      </c>
      <c r="Q5" s="17" t="e">
        <f t="shared" ref="Q5:Q6" si="0">SUM((E5/I5))</f>
        <v>#DIV/0!</v>
      </c>
      <c r="R5" s="18" t="e">
        <f>SUM((F5/I5))</f>
        <v>#DIV/0!</v>
      </c>
      <c r="S5" s="18" t="e">
        <f>SUM((G5/I5))</f>
        <v>#DIV/0!</v>
      </c>
      <c r="T5" s="18" t="e">
        <f>SUM((H5/I5))</f>
        <v>#DIV/0!</v>
      </c>
      <c r="U5" s="19"/>
      <c r="V5" s="32" t="e">
        <f>SUM(U5)/I5</f>
        <v>#DIV/0!</v>
      </c>
      <c r="W5" s="94"/>
      <c r="X5" s="95"/>
      <c r="Y5" s="97">
        <f>X5-W5</f>
        <v>0</v>
      </c>
      <c r="Z5" s="100">
        <f>(E5+H5)</f>
        <v>0</v>
      </c>
      <c r="AA5" s="105" t="e">
        <f>100-((Z5/I5))*100</f>
        <v>#DIV/0!</v>
      </c>
    </row>
    <row r="6" spans="1:27" ht="23.65" customHeight="1" thickBot="1" x14ac:dyDescent="0.3">
      <c r="A6" s="25"/>
      <c r="B6" s="3"/>
      <c r="C6" s="3"/>
      <c r="D6" s="2"/>
      <c r="E6" s="2"/>
      <c r="F6" s="2"/>
      <c r="G6" s="2"/>
      <c r="H6" s="2"/>
      <c r="I6" s="11">
        <f t="shared" ref="I6:I24" si="1">SUM(D6:H6)</f>
        <v>0</v>
      </c>
      <c r="J6" s="11"/>
      <c r="K6" s="3"/>
      <c r="L6" s="3"/>
      <c r="M6" s="3"/>
      <c r="N6" s="3"/>
      <c r="O6" s="22"/>
      <c r="P6" s="25">
        <f t="shared" ref="P6:P24" si="2">A6</f>
        <v>0</v>
      </c>
      <c r="Q6" s="20" t="e">
        <f t="shared" si="0"/>
        <v>#DIV/0!</v>
      </c>
      <c r="R6" s="21" t="e">
        <f t="shared" ref="R6:R24" si="3">SUM((F6/I6))</f>
        <v>#DIV/0!</v>
      </c>
      <c r="S6" s="21" t="e">
        <f t="shared" ref="S6:S24" si="4">SUM((G6/I6))</f>
        <v>#DIV/0!</v>
      </c>
      <c r="T6" s="21" t="e">
        <f t="shared" ref="T6:T24" si="5">SUM((H6/I6))</f>
        <v>#DIV/0!</v>
      </c>
      <c r="U6" s="3"/>
      <c r="V6" s="33" t="e">
        <f t="shared" ref="V6:V24" si="6">SUM(U6)/I6</f>
        <v>#DIV/0!</v>
      </c>
      <c r="W6" s="54"/>
      <c r="X6" s="96"/>
      <c r="Y6" s="97">
        <f t="shared" ref="Y6:Y24" si="7">X6-W6</f>
        <v>0</v>
      </c>
      <c r="Z6" s="100">
        <f t="shared" ref="Z6:Z24" si="8">(E6+H6)</f>
        <v>0</v>
      </c>
      <c r="AA6" s="106" t="e">
        <f t="shared" ref="AA6:AA25" si="9">100-((Z6/I6))*100</f>
        <v>#DIV/0!</v>
      </c>
    </row>
    <row r="7" spans="1:27" ht="23.65" customHeight="1" thickBot="1" x14ac:dyDescent="0.3">
      <c r="A7" s="25"/>
      <c r="B7" s="3"/>
      <c r="C7" s="3"/>
      <c r="D7" s="2"/>
      <c r="E7" s="2"/>
      <c r="F7" s="2"/>
      <c r="G7" s="2"/>
      <c r="H7" s="2"/>
      <c r="I7" s="11">
        <f t="shared" si="1"/>
        <v>0</v>
      </c>
      <c r="J7" s="11"/>
      <c r="K7" s="3"/>
      <c r="L7" s="3"/>
      <c r="M7" s="3"/>
      <c r="N7" s="3"/>
      <c r="O7" s="22"/>
      <c r="P7" s="25">
        <f t="shared" si="2"/>
        <v>0</v>
      </c>
      <c r="Q7" s="20" t="e">
        <f>SUM((E7/I7))</f>
        <v>#DIV/0!</v>
      </c>
      <c r="R7" s="21" t="e">
        <f t="shared" si="3"/>
        <v>#DIV/0!</v>
      </c>
      <c r="S7" s="21" t="e">
        <f t="shared" si="4"/>
        <v>#DIV/0!</v>
      </c>
      <c r="T7" s="21" t="e">
        <f t="shared" si="5"/>
        <v>#DIV/0!</v>
      </c>
      <c r="U7" s="3"/>
      <c r="V7" s="33" t="e">
        <f t="shared" si="6"/>
        <v>#DIV/0!</v>
      </c>
      <c r="W7" s="54"/>
      <c r="X7" s="96"/>
      <c r="Y7" s="97">
        <f t="shared" si="7"/>
        <v>0</v>
      </c>
      <c r="Z7" s="100">
        <f t="shared" si="8"/>
        <v>0</v>
      </c>
      <c r="AA7" s="106" t="e">
        <f t="shared" si="9"/>
        <v>#DIV/0!</v>
      </c>
    </row>
    <row r="8" spans="1:27" ht="23.65" customHeight="1" thickBot="1" x14ac:dyDescent="0.3">
      <c r="A8" s="25"/>
      <c r="B8" s="3"/>
      <c r="C8" s="3"/>
      <c r="D8" s="2"/>
      <c r="E8" s="2"/>
      <c r="F8" s="2"/>
      <c r="G8" s="2"/>
      <c r="H8" s="2"/>
      <c r="I8" s="11">
        <f t="shared" si="1"/>
        <v>0</v>
      </c>
      <c r="J8" s="11"/>
      <c r="K8" s="3"/>
      <c r="L8" s="3"/>
      <c r="M8" s="3"/>
      <c r="N8" s="3"/>
      <c r="O8" s="22"/>
      <c r="P8" s="25">
        <f t="shared" si="2"/>
        <v>0</v>
      </c>
      <c r="Q8" s="20" t="e">
        <f t="shared" ref="Q8:Q24" si="10">SUM((E8/I8))</f>
        <v>#DIV/0!</v>
      </c>
      <c r="R8" s="21" t="e">
        <f t="shared" si="3"/>
        <v>#DIV/0!</v>
      </c>
      <c r="S8" s="21" t="e">
        <f t="shared" si="4"/>
        <v>#DIV/0!</v>
      </c>
      <c r="T8" s="21" t="e">
        <f t="shared" si="5"/>
        <v>#DIV/0!</v>
      </c>
      <c r="U8" s="3"/>
      <c r="V8" s="33" t="e">
        <f t="shared" si="6"/>
        <v>#DIV/0!</v>
      </c>
      <c r="W8" s="54"/>
      <c r="X8" s="96"/>
      <c r="Y8" s="97">
        <f t="shared" si="7"/>
        <v>0</v>
      </c>
      <c r="Z8" s="100">
        <f t="shared" si="8"/>
        <v>0</v>
      </c>
      <c r="AA8" s="106" t="e">
        <f t="shared" si="9"/>
        <v>#DIV/0!</v>
      </c>
    </row>
    <row r="9" spans="1:27" ht="23.65" customHeight="1" thickBot="1" x14ac:dyDescent="0.3">
      <c r="A9" s="25"/>
      <c r="B9" s="3"/>
      <c r="C9" s="3"/>
      <c r="D9" s="2"/>
      <c r="E9" s="2"/>
      <c r="F9" s="2"/>
      <c r="G9" s="2"/>
      <c r="H9" s="2"/>
      <c r="I9" s="11">
        <f t="shared" si="1"/>
        <v>0</v>
      </c>
      <c r="J9" s="11"/>
      <c r="K9" s="3"/>
      <c r="L9" s="3"/>
      <c r="M9" s="3"/>
      <c r="N9" s="3"/>
      <c r="O9" s="22"/>
      <c r="P9" s="25">
        <f t="shared" si="2"/>
        <v>0</v>
      </c>
      <c r="Q9" s="20" t="e">
        <f t="shared" si="10"/>
        <v>#DIV/0!</v>
      </c>
      <c r="R9" s="21" t="e">
        <f t="shared" si="3"/>
        <v>#DIV/0!</v>
      </c>
      <c r="S9" s="21" t="e">
        <f t="shared" si="4"/>
        <v>#DIV/0!</v>
      </c>
      <c r="T9" s="21" t="e">
        <f t="shared" si="5"/>
        <v>#DIV/0!</v>
      </c>
      <c r="U9" s="3"/>
      <c r="V9" s="33" t="e">
        <f t="shared" si="6"/>
        <v>#DIV/0!</v>
      </c>
      <c r="W9" s="54"/>
      <c r="X9" s="96"/>
      <c r="Y9" s="97">
        <f t="shared" si="7"/>
        <v>0</v>
      </c>
      <c r="Z9" s="100">
        <f t="shared" si="8"/>
        <v>0</v>
      </c>
      <c r="AA9" s="106" t="e">
        <f t="shared" si="9"/>
        <v>#DIV/0!</v>
      </c>
    </row>
    <row r="10" spans="1:27" ht="23.65" customHeight="1" thickBot="1" x14ac:dyDescent="0.3">
      <c r="A10" s="25"/>
      <c r="B10" s="3"/>
      <c r="C10" s="3"/>
      <c r="D10" s="2"/>
      <c r="E10" s="2"/>
      <c r="F10" s="2"/>
      <c r="G10" s="2"/>
      <c r="H10" s="2"/>
      <c r="I10" s="11">
        <f t="shared" si="1"/>
        <v>0</v>
      </c>
      <c r="J10" s="11"/>
      <c r="K10" s="3"/>
      <c r="L10" s="3"/>
      <c r="M10" s="3"/>
      <c r="N10" s="3"/>
      <c r="O10" s="22"/>
      <c r="P10" s="25">
        <f t="shared" si="2"/>
        <v>0</v>
      </c>
      <c r="Q10" s="20" t="e">
        <f t="shared" si="10"/>
        <v>#DIV/0!</v>
      </c>
      <c r="R10" s="21" t="e">
        <f t="shared" si="3"/>
        <v>#DIV/0!</v>
      </c>
      <c r="S10" s="21" t="e">
        <f t="shared" si="4"/>
        <v>#DIV/0!</v>
      </c>
      <c r="T10" s="21" t="e">
        <f t="shared" si="5"/>
        <v>#DIV/0!</v>
      </c>
      <c r="U10" s="3"/>
      <c r="V10" s="33" t="e">
        <f t="shared" si="6"/>
        <v>#DIV/0!</v>
      </c>
      <c r="W10" s="54"/>
      <c r="X10" s="96"/>
      <c r="Y10" s="97">
        <f t="shared" si="7"/>
        <v>0</v>
      </c>
      <c r="Z10" s="100">
        <f t="shared" si="8"/>
        <v>0</v>
      </c>
      <c r="AA10" s="106" t="e">
        <f t="shared" si="9"/>
        <v>#DIV/0!</v>
      </c>
    </row>
    <row r="11" spans="1:27" ht="23.65" customHeight="1" thickBot="1" x14ac:dyDescent="0.3">
      <c r="A11" s="25"/>
      <c r="B11" s="3"/>
      <c r="C11" s="3"/>
      <c r="D11" s="2"/>
      <c r="E11" s="2"/>
      <c r="F11" s="2"/>
      <c r="G11" s="2"/>
      <c r="H11" s="2"/>
      <c r="I11" s="11">
        <f t="shared" si="1"/>
        <v>0</v>
      </c>
      <c r="J11" s="11"/>
      <c r="K11" s="3"/>
      <c r="L11" s="3"/>
      <c r="M11" s="3"/>
      <c r="N11" s="3"/>
      <c r="O11" s="22"/>
      <c r="P11" s="25">
        <f t="shared" si="2"/>
        <v>0</v>
      </c>
      <c r="Q11" s="20" t="e">
        <f t="shared" si="10"/>
        <v>#DIV/0!</v>
      </c>
      <c r="R11" s="21" t="e">
        <f t="shared" si="3"/>
        <v>#DIV/0!</v>
      </c>
      <c r="S11" s="21" t="e">
        <f t="shared" si="4"/>
        <v>#DIV/0!</v>
      </c>
      <c r="T11" s="21" t="e">
        <f t="shared" si="5"/>
        <v>#DIV/0!</v>
      </c>
      <c r="U11" s="3"/>
      <c r="V11" s="33" t="e">
        <f t="shared" si="6"/>
        <v>#DIV/0!</v>
      </c>
      <c r="W11" s="54"/>
      <c r="X11" s="96"/>
      <c r="Y11" s="97">
        <f t="shared" si="7"/>
        <v>0</v>
      </c>
      <c r="Z11" s="100">
        <f t="shared" si="8"/>
        <v>0</v>
      </c>
      <c r="AA11" s="106" t="e">
        <f t="shared" si="9"/>
        <v>#DIV/0!</v>
      </c>
    </row>
    <row r="12" spans="1:27" ht="23.65" customHeight="1" thickBot="1" x14ac:dyDescent="0.3">
      <c r="A12" s="25"/>
      <c r="B12" s="3"/>
      <c r="C12" s="3"/>
      <c r="D12" s="2"/>
      <c r="E12" s="2"/>
      <c r="F12" s="2"/>
      <c r="G12" s="2"/>
      <c r="H12" s="2"/>
      <c r="I12" s="11">
        <f t="shared" si="1"/>
        <v>0</v>
      </c>
      <c r="J12" s="11"/>
      <c r="K12" s="3"/>
      <c r="L12" s="3"/>
      <c r="M12" s="3"/>
      <c r="N12" s="3"/>
      <c r="O12" s="22"/>
      <c r="P12" s="25">
        <f t="shared" si="2"/>
        <v>0</v>
      </c>
      <c r="Q12" s="20" t="e">
        <f t="shared" si="10"/>
        <v>#DIV/0!</v>
      </c>
      <c r="R12" s="21" t="e">
        <f t="shared" si="3"/>
        <v>#DIV/0!</v>
      </c>
      <c r="S12" s="21" t="e">
        <f t="shared" si="4"/>
        <v>#DIV/0!</v>
      </c>
      <c r="T12" s="21" t="e">
        <f t="shared" si="5"/>
        <v>#DIV/0!</v>
      </c>
      <c r="U12" s="3"/>
      <c r="V12" s="33" t="e">
        <f t="shared" si="6"/>
        <v>#DIV/0!</v>
      </c>
      <c r="W12" s="54"/>
      <c r="X12" s="96"/>
      <c r="Y12" s="97">
        <f t="shared" si="7"/>
        <v>0</v>
      </c>
      <c r="Z12" s="100">
        <f t="shared" si="8"/>
        <v>0</v>
      </c>
      <c r="AA12" s="106" t="e">
        <f t="shared" si="9"/>
        <v>#DIV/0!</v>
      </c>
    </row>
    <row r="13" spans="1:27" ht="23.65" customHeight="1" thickBot="1" x14ac:dyDescent="0.3">
      <c r="A13" s="25"/>
      <c r="B13" s="3"/>
      <c r="C13" s="3"/>
      <c r="D13" s="2"/>
      <c r="E13" s="2"/>
      <c r="F13" s="2"/>
      <c r="G13" s="2"/>
      <c r="H13" s="2"/>
      <c r="I13" s="11">
        <f t="shared" si="1"/>
        <v>0</v>
      </c>
      <c r="J13" s="11"/>
      <c r="K13" s="3"/>
      <c r="L13" s="3"/>
      <c r="M13" s="3"/>
      <c r="N13" s="3"/>
      <c r="O13" s="22"/>
      <c r="P13" s="25">
        <f t="shared" si="2"/>
        <v>0</v>
      </c>
      <c r="Q13" s="20" t="e">
        <f t="shared" si="10"/>
        <v>#DIV/0!</v>
      </c>
      <c r="R13" s="21" t="e">
        <f t="shared" si="3"/>
        <v>#DIV/0!</v>
      </c>
      <c r="S13" s="21" t="e">
        <f t="shared" si="4"/>
        <v>#DIV/0!</v>
      </c>
      <c r="T13" s="21" t="e">
        <f t="shared" si="5"/>
        <v>#DIV/0!</v>
      </c>
      <c r="U13" s="3"/>
      <c r="V13" s="33" t="e">
        <f t="shared" si="6"/>
        <v>#DIV/0!</v>
      </c>
      <c r="W13" s="54"/>
      <c r="X13" s="96"/>
      <c r="Y13" s="97">
        <f t="shared" si="7"/>
        <v>0</v>
      </c>
      <c r="Z13" s="100">
        <f t="shared" si="8"/>
        <v>0</v>
      </c>
      <c r="AA13" s="106" t="e">
        <f t="shared" si="9"/>
        <v>#DIV/0!</v>
      </c>
    </row>
    <row r="14" spans="1:27" ht="23.65" customHeight="1" thickBot="1" x14ac:dyDescent="0.3">
      <c r="A14" s="25"/>
      <c r="B14" s="3"/>
      <c r="C14" s="3"/>
      <c r="D14" s="2"/>
      <c r="E14" s="2"/>
      <c r="F14" s="2"/>
      <c r="G14" s="2"/>
      <c r="H14" s="2"/>
      <c r="I14" s="11">
        <f t="shared" ref="I14:I18" si="11">SUM(D14:H14)</f>
        <v>0</v>
      </c>
      <c r="J14" s="11"/>
      <c r="K14" s="3"/>
      <c r="L14" s="3"/>
      <c r="M14" s="3"/>
      <c r="N14" s="3"/>
      <c r="O14" s="22"/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/>
      <c r="V14" s="33" t="e">
        <f t="shared" ref="V14:V18" si="17">SUM(U14)/I14</f>
        <v>#DIV/0!</v>
      </c>
      <c r="W14" s="54"/>
      <c r="X14" s="96"/>
      <c r="Y14" s="97">
        <f t="shared" ref="Y14:Y18" si="18">X14-W14</f>
        <v>0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3"/>
      <c r="D15" s="2"/>
      <c r="E15" s="2"/>
      <c r="F15" s="2"/>
      <c r="G15" s="2"/>
      <c r="H15" s="2"/>
      <c r="I15" s="11">
        <f t="shared" si="11"/>
        <v>0</v>
      </c>
      <c r="J15" s="11"/>
      <c r="K15" s="3"/>
      <c r="L15" s="3"/>
      <c r="M15" s="3"/>
      <c r="N15" s="3"/>
      <c r="O15" s="22"/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/>
      <c r="V15" s="33" t="e">
        <f t="shared" si="17"/>
        <v>#DIV/0!</v>
      </c>
      <c r="W15" s="54"/>
      <c r="X15" s="96"/>
      <c r="Y15" s="97">
        <f t="shared" si="18"/>
        <v>0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3"/>
      <c r="D16" s="2"/>
      <c r="E16" s="2"/>
      <c r="F16" s="2"/>
      <c r="G16" s="2"/>
      <c r="H16" s="2"/>
      <c r="I16" s="11">
        <f t="shared" si="11"/>
        <v>0</v>
      </c>
      <c r="J16" s="11"/>
      <c r="K16" s="3"/>
      <c r="L16" s="3"/>
      <c r="M16" s="3"/>
      <c r="N16" s="3"/>
      <c r="O16" s="22"/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/>
      <c r="V16" s="33" t="e">
        <f t="shared" si="17"/>
        <v>#DIV/0!</v>
      </c>
      <c r="W16" s="54"/>
      <c r="X16" s="96"/>
      <c r="Y16" s="97">
        <f t="shared" si="18"/>
        <v>0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3"/>
      <c r="D17" s="2"/>
      <c r="E17" s="2"/>
      <c r="F17" s="2"/>
      <c r="G17" s="2"/>
      <c r="H17" s="2"/>
      <c r="I17" s="11">
        <f t="shared" si="11"/>
        <v>0</v>
      </c>
      <c r="J17" s="11"/>
      <c r="K17" s="3"/>
      <c r="L17" s="3"/>
      <c r="M17" s="3"/>
      <c r="N17" s="3"/>
      <c r="O17" s="22"/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/>
      <c r="V17" s="33" t="e">
        <f t="shared" si="17"/>
        <v>#DIV/0!</v>
      </c>
      <c r="W17" s="54"/>
      <c r="X17" s="96"/>
      <c r="Y17" s="97">
        <f t="shared" si="18"/>
        <v>0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3"/>
      <c r="D18" s="2"/>
      <c r="E18" s="2"/>
      <c r="F18" s="2"/>
      <c r="G18" s="2"/>
      <c r="H18" s="2"/>
      <c r="I18" s="11">
        <f t="shared" si="11"/>
        <v>0</v>
      </c>
      <c r="J18" s="11"/>
      <c r="K18" s="3"/>
      <c r="L18" s="3"/>
      <c r="M18" s="3"/>
      <c r="N18" s="3"/>
      <c r="O18" s="22"/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/>
      <c r="V18" s="33" t="e">
        <f t="shared" si="17"/>
        <v>#DIV/0!</v>
      </c>
      <c r="W18" s="54"/>
      <c r="X18" s="96"/>
      <c r="Y18" s="97">
        <f t="shared" si="18"/>
        <v>0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0</v>
      </c>
      <c r="D25" s="39">
        <f>SUM(D4:D24)</f>
        <v>0</v>
      </c>
      <c r="E25" s="39">
        <f t="shared" ref="E25:H25" si="31">SUM(E4:E24)</f>
        <v>0</v>
      </c>
      <c r="F25" s="39">
        <f t="shared" si="31"/>
        <v>0</v>
      </c>
      <c r="G25" s="39">
        <f t="shared" si="31"/>
        <v>0</v>
      </c>
      <c r="H25" s="39">
        <f t="shared" si="31"/>
        <v>0</v>
      </c>
      <c r="I25" s="39">
        <f>SUM(I4:I24)</f>
        <v>0</v>
      </c>
      <c r="J25" s="40">
        <f>SUM(J5:J24)</f>
        <v>0</v>
      </c>
      <c r="K25" s="38"/>
      <c r="L25" s="38"/>
      <c r="M25" s="38"/>
      <c r="N25" s="38"/>
      <c r="O25" s="24"/>
      <c r="P25" s="34"/>
      <c r="Q25" s="103" t="e">
        <f>SUM((E25/I25)*100)</f>
        <v>#DIV/0!</v>
      </c>
      <c r="R25" s="103" t="e">
        <f>SUM((F25/I25)*100)</f>
        <v>#DIV/0!</v>
      </c>
      <c r="S25" s="103" t="e">
        <f>SUM((G25/I25))*100</f>
        <v>#DIV/0!</v>
      </c>
      <c r="T25" s="103" t="e">
        <f>SUM((H25/I25))*100</f>
        <v>#DIV/0!</v>
      </c>
      <c r="U25" s="23">
        <f>SUM(U5:U24)</f>
        <v>0</v>
      </c>
      <c r="V25" s="35" t="e">
        <f>SUM(U25)/I25</f>
        <v>#DIV/0!</v>
      </c>
      <c r="W25" s="92" t="e">
        <f>AVERAGEIF(W5:W24,"&gt;0")</f>
        <v>#DIV/0!</v>
      </c>
      <c r="X25" s="92" t="e">
        <f t="shared" ref="X25:Y25" si="32">AVERAGEIF(X5:X24,"&gt;0")</f>
        <v>#DIV/0!</v>
      </c>
      <c r="Y25" s="97" t="e">
        <f t="shared" si="32"/>
        <v>#DIV/0!</v>
      </c>
      <c r="Z25" s="99">
        <f>SUM(Z5:Z24)</f>
        <v>0</v>
      </c>
      <c r="AA25" s="107" t="e">
        <f t="shared" si="9"/>
        <v>#DIV/0!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 t="e">
        <f>(100-Q25)</f>
        <v>#DIV/0!</v>
      </c>
      <c r="R26" s="78" t="e">
        <f>100-R25</f>
        <v>#DIV/0!</v>
      </c>
      <c r="S26" s="78" t="e">
        <f>100-S25</f>
        <v>#DIV/0!</v>
      </c>
      <c r="T26" s="78" t="e">
        <f>100-T25</f>
        <v>#DIV/0!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 t="e">
        <f>SUM(D25/I25)*100</f>
        <v>#DIV/0!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0</v>
      </c>
    </row>
    <row r="45" spans="1:3" x14ac:dyDescent="0.25">
      <c r="A45" t="s">
        <v>45</v>
      </c>
      <c r="C45" s="101">
        <f>MIN(X5:X24)</f>
        <v>0</v>
      </c>
    </row>
    <row r="46" spans="1:3" x14ac:dyDescent="0.25">
      <c r="A46" t="s">
        <v>46</v>
      </c>
      <c r="C46" s="101">
        <f>MAX(X5:X24)</f>
        <v>0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 t="e">
        <f>SUM(C39/C25)</f>
        <v>#DIV/0!</v>
      </c>
    </row>
    <row r="50" spans="1:3" x14ac:dyDescent="0.25">
      <c r="A50" t="s">
        <v>229</v>
      </c>
      <c r="B50" t="s">
        <v>230</v>
      </c>
      <c r="C50" s="78" t="e">
        <f>100-R25</f>
        <v>#DIV/0!</v>
      </c>
    </row>
    <row r="51" spans="1:3" x14ac:dyDescent="0.25">
      <c r="B51" t="s">
        <v>36</v>
      </c>
      <c r="C51" s="78" t="e">
        <f>100-S25</f>
        <v>#DIV/0!</v>
      </c>
    </row>
    <row r="52" spans="1:3" x14ac:dyDescent="0.25">
      <c r="B52" t="s">
        <v>10</v>
      </c>
      <c r="C52" s="78" t="e">
        <f>100-T25</f>
        <v>#DIV/0!</v>
      </c>
    </row>
    <row r="53" spans="1:3" x14ac:dyDescent="0.25">
      <c r="B53" t="s">
        <v>7</v>
      </c>
      <c r="C53" s="78" t="e">
        <f>100-Q25</f>
        <v>#DIV/0!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B3:D3"/>
    <mergeCell ref="E3:H3"/>
    <mergeCell ref="I3:O3"/>
    <mergeCell ref="P1:V1"/>
    <mergeCell ref="Q3:V3"/>
  </mergeCells>
  <conditionalFormatting sqref="Y5:Y25">
    <cfRule type="cellIs" priority="1" operator="equal">
      <formula>0</formula>
    </cfRule>
    <cfRule type="cellIs" dxfId="53" priority="2" operator="between">
      <formula>0.000694444444444444</formula>
      <formula>0.166666666666667</formula>
    </cfRule>
    <cfRule type="cellIs" dxfId="52" priority="3" operator="between">
      <formula>0.166666666666667</formula>
      <formula>0.385416666666667</formula>
    </cfRule>
    <cfRule type="cellIs" dxfId="51" priority="4" operator="greaterThanOrEqual">
      <formula>0.385416666666667</formula>
    </cfRule>
  </conditionalFormatting>
  <pageMargins left="0.25" right="0.25" top="0.75" bottom="0.75" header="0.3" footer="0.3"/>
  <pageSetup paperSize="9" orientation="landscape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AA55"/>
  <sheetViews>
    <sheetView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18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43120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43120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/>
      <c r="B5" s="4"/>
      <c r="C5" s="4"/>
      <c r="D5" s="11"/>
      <c r="E5" s="11"/>
      <c r="F5" s="11"/>
      <c r="G5" s="11"/>
      <c r="H5" s="11"/>
      <c r="I5" s="11">
        <f>SUM(D5:H5)</f>
        <v>0</v>
      </c>
      <c r="J5" s="11"/>
      <c r="K5" s="4"/>
      <c r="L5" s="4"/>
      <c r="M5" s="4"/>
      <c r="N5" s="4"/>
      <c r="O5" s="37"/>
      <c r="P5" s="31">
        <f>A5</f>
        <v>0</v>
      </c>
      <c r="Q5" s="17" t="e">
        <f t="shared" ref="Q5:Q6" si="0">SUM((E5/I5))</f>
        <v>#DIV/0!</v>
      </c>
      <c r="R5" s="18" t="e">
        <f>SUM((F5/I5))</f>
        <v>#DIV/0!</v>
      </c>
      <c r="S5" s="18" t="e">
        <f>SUM((G5/I5))</f>
        <v>#DIV/0!</v>
      </c>
      <c r="T5" s="18" t="e">
        <f>SUM((H5/I5))</f>
        <v>#DIV/0!</v>
      </c>
      <c r="U5" s="19"/>
      <c r="V5" s="32" t="e">
        <f>SUM(U5)/I5</f>
        <v>#DIV/0!</v>
      </c>
      <c r="W5" s="94"/>
      <c r="X5" s="95"/>
      <c r="Y5" s="97">
        <f>X5-W5</f>
        <v>0</v>
      </c>
      <c r="Z5" s="100">
        <f>(E5+H5)</f>
        <v>0</v>
      </c>
      <c r="AA5" s="105" t="e">
        <f>100-((Z5/I5))*100</f>
        <v>#DIV/0!</v>
      </c>
    </row>
    <row r="6" spans="1:27" ht="23.65" customHeight="1" thickBot="1" x14ac:dyDescent="0.3">
      <c r="A6" s="25"/>
      <c r="B6" s="3"/>
      <c r="C6" s="3"/>
      <c r="D6" s="2"/>
      <c r="E6" s="2"/>
      <c r="F6" s="2"/>
      <c r="G6" s="2"/>
      <c r="H6" s="2"/>
      <c r="I6" s="11">
        <f t="shared" ref="I6:I24" si="1">SUM(D6:H6)</f>
        <v>0</v>
      </c>
      <c r="J6" s="11"/>
      <c r="K6" s="3"/>
      <c r="L6" s="3"/>
      <c r="M6" s="3"/>
      <c r="N6" s="3"/>
      <c r="O6" s="22"/>
      <c r="P6" s="25">
        <f t="shared" ref="P6:P24" si="2">A6</f>
        <v>0</v>
      </c>
      <c r="Q6" s="20" t="e">
        <f t="shared" si="0"/>
        <v>#DIV/0!</v>
      </c>
      <c r="R6" s="21" t="e">
        <f t="shared" ref="R6:R24" si="3">SUM((F6/I6))</f>
        <v>#DIV/0!</v>
      </c>
      <c r="S6" s="21" t="e">
        <f t="shared" ref="S6:S24" si="4">SUM((G6/I6))</f>
        <v>#DIV/0!</v>
      </c>
      <c r="T6" s="21" t="e">
        <f t="shared" ref="T6:T24" si="5">SUM((H6/I6))</f>
        <v>#DIV/0!</v>
      </c>
      <c r="U6" s="3"/>
      <c r="V6" s="33" t="e">
        <f t="shared" ref="V6:V24" si="6">SUM(U6)/I6</f>
        <v>#DIV/0!</v>
      </c>
      <c r="W6" s="54"/>
      <c r="X6" s="96"/>
      <c r="Y6" s="97">
        <f t="shared" ref="Y6:Y24" si="7">X6-W6</f>
        <v>0</v>
      </c>
      <c r="Z6" s="100">
        <f t="shared" ref="Z6:Z24" si="8">(E6+H6)</f>
        <v>0</v>
      </c>
      <c r="AA6" s="106" t="e">
        <f t="shared" ref="AA6:AA25" si="9">100-((Z6/I6))*100</f>
        <v>#DIV/0!</v>
      </c>
    </row>
    <row r="7" spans="1:27" ht="23.65" customHeight="1" thickBot="1" x14ac:dyDescent="0.3">
      <c r="A7" s="25"/>
      <c r="B7" s="3"/>
      <c r="C7" s="3"/>
      <c r="D7" s="2"/>
      <c r="E7" s="2"/>
      <c r="F7" s="2"/>
      <c r="G7" s="2"/>
      <c r="H7" s="2"/>
      <c r="I7" s="11">
        <f t="shared" si="1"/>
        <v>0</v>
      </c>
      <c r="J7" s="11"/>
      <c r="K7" s="3"/>
      <c r="L7" s="3"/>
      <c r="M7" s="3"/>
      <c r="N7" s="3"/>
      <c r="O7" s="22"/>
      <c r="P7" s="25">
        <f t="shared" si="2"/>
        <v>0</v>
      </c>
      <c r="Q7" s="20" t="e">
        <f>SUM((E7/I7))</f>
        <v>#DIV/0!</v>
      </c>
      <c r="R7" s="21" t="e">
        <f t="shared" si="3"/>
        <v>#DIV/0!</v>
      </c>
      <c r="S7" s="21" t="e">
        <f t="shared" si="4"/>
        <v>#DIV/0!</v>
      </c>
      <c r="T7" s="21" t="e">
        <f t="shared" si="5"/>
        <v>#DIV/0!</v>
      </c>
      <c r="U7" s="3"/>
      <c r="V7" s="33" t="e">
        <f t="shared" si="6"/>
        <v>#DIV/0!</v>
      </c>
      <c r="W7" s="54"/>
      <c r="X7" s="96"/>
      <c r="Y7" s="97">
        <f t="shared" si="7"/>
        <v>0</v>
      </c>
      <c r="Z7" s="100">
        <f t="shared" si="8"/>
        <v>0</v>
      </c>
      <c r="AA7" s="106" t="e">
        <f t="shared" si="9"/>
        <v>#DIV/0!</v>
      </c>
    </row>
    <row r="8" spans="1:27" ht="23.65" customHeight="1" thickBot="1" x14ac:dyDescent="0.3">
      <c r="A8" s="25"/>
      <c r="B8" s="3"/>
      <c r="C8" s="3"/>
      <c r="D8" s="2"/>
      <c r="E8" s="2"/>
      <c r="F8" s="2"/>
      <c r="G8" s="2"/>
      <c r="H8" s="2"/>
      <c r="I8" s="11">
        <f t="shared" si="1"/>
        <v>0</v>
      </c>
      <c r="J8" s="11"/>
      <c r="K8" s="3"/>
      <c r="L8" s="3"/>
      <c r="M8" s="3"/>
      <c r="N8" s="3"/>
      <c r="O8" s="22"/>
      <c r="P8" s="25">
        <f t="shared" si="2"/>
        <v>0</v>
      </c>
      <c r="Q8" s="20" t="e">
        <f t="shared" ref="Q8:Q24" si="10">SUM((E8/I8))</f>
        <v>#DIV/0!</v>
      </c>
      <c r="R8" s="21" t="e">
        <f t="shared" si="3"/>
        <v>#DIV/0!</v>
      </c>
      <c r="S8" s="21" t="e">
        <f t="shared" si="4"/>
        <v>#DIV/0!</v>
      </c>
      <c r="T8" s="21" t="e">
        <f t="shared" si="5"/>
        <v>#DIV/0!</v>
      </c>
      <c r="U8" s="3"/>
      <c r="V8" s="33" t="e">
        <f t="shared" si="6"/>
        <v>#DIV/0!</v>
      </c>
      <c r="W8" s="54"/>
      <c r="X8" s="96"/>
      <c r="Y8" s="97">
        <f t="shared" si="7"/>
        <v>0</v>
      </c>
      <c r="Z8" s="100">
        <f t="shared" si="8"/>
        <v>0</v>
      </c>
      <c r="AA8" s="106" t="e">
        <f t="shared" si="9"/>
        <v>#DIV/0!</v>
      </c>
    </row>
    <row r="9" spans="1:27" ht="23.65" customHeight="1" thickBot="1" x14ac:dyDescent="0.3">
      <c r="A9" s="25"/>
      <c r="B9" s="3"/>
      <c r="C9" s="3"/>
      <c r="D9" s="2"/>
      <c r="E9" s="2"/>
      <c r="F9" s="2"/>
      <c r="G9" s="2"/>
      <c r="H9" s="2"/>
      <c r="I9" s="11">
        <f t="shared" si="1"/>
        <v>0</v>
      </c>
      <c r="J9" s="11"/>
      <c r="K9" s="3"/>
      <c r="L9" s="3"/>
      <c r="M9" s="3"/>
      <c r="N9" s="3"/>
      <c r="O9" s="22"/>
      <c r="P9" s="25">
        <f t="shared" si="2"/>
        <v>0</v>
      </c>
      <c r="Q9" s="20" t="e">
        <f t="shared" si="10"/>
        <v>#DIV/0!</v>
      </c>
      <c r="R9" s="21" t="e">
        <f t="shared" si="3"/>
        <v>#DIV/0!</v>
      </c>
      <c r="S9" s="21" t="e">
        <f t="shared" si="4"/>
        <v>#DIV/0!</v>
      </c>
      <c r="T9" s="21" t="e">
        <f t="shared" si="5"/>
        <v>#DIV/0!</v>
      </c>
      <c r="U9" s="3"/>
      <c r="V9" s="33" t="e">
        <f t="shared" si="6"/>
        <v>#DIV/0!</v>
      </c>
      <c r="W9" s="54"/>
      <c r="X9" s="96"/>
      <c r="Y9" s="97">
        <f t="shared" si="7"/>
        <v>0</v>
      </c>
      <c r="Z9" s="100">
        <f t="shared" si="8"/>
        <v>0</v>
      </c>
      <c r="AA9" s="106" t="e">
        <f t="shared" si="9"/>
        <v>#DIV/0!</v>
      </c>
    </row>
    <row r="10" spans="1:27" ht="23.65" customHeight="1" thickBot="1" x14ac:dyDescent="0.3">
      <c r="A10" s="25"/>
      <c r="B10" s="3"/>
      <c r="C10" s="3"/>
      <c r="D10" s="2"/>
      <c r="E10" s="2"/>
      <c r="F10" s="2"/>
      <c r="G10" s="2"/>
      <c r="H10" s="2"/>
      <c r="I10" s="11">
        <f t="shared" si="1"/>
        <v>0</v>
      </c>
      <c r="J10" s="11"/>
      <c r="K10" s="3"/>
      <c r="L10" s="3"/>
      <c r="M10" s="3"/>
      <c r="N10" s="3"/>
      <c r="O10" s="22"/>
      <c r="P10" s="25">
        <f t="shared" si="2"/>
        <v>0</v>
      </c>
      <c r="Q10" s="20" t="e">
        <f t="shared" si="10"/>
        <v>#DIV/0!</v>
      </c>
      <c r="R10" s="21" t="e">
        <f t="shared" si="3"/>
        <v>#DIV/0!</v>
      </c>
      <c r="S10" s="21" t="e">
        <f t="shared" si="4"/>
        <v>#DIV/0!</v>
      </c>
      <c r="T10" s="21" t="e">
        <f t="shared" si="5"/>
        <v>#DIV/0!</v>
      </c>
      <c r="U10" s="3"/>
      <c r="V10" s="33" t="e">
        <f t="shared" si="6"/>
        <v>#DIV/0!</v>
      </c>
      <c r="W10" s="54"/>
      <c r="X10" s="96"/>
      <c r="Y10" s="97">
        <f t="shared" si="7"/>
        <v>0</v>
      </c>
      <c r="Z10" s="100">
        <f t="shared" si="8"/>
        <v>0</v>
      </c>
      <c r="AA10" s="106" t="e">
        <f t="shared" si="9"/>
        <v>#DIV/0!</v>
      </c>
    </row>
    <row r="11" spans="1:27" ht="23.65" customHeight="1" thickBot="1" x14ac:dyDescent="0.3">
      <c r="A11" s="25"/>
      <c r="B11" s="3"/>
      <c r="C11" s="3"/>
      <c r="D11" s="2"/>
      <c r="E11" s="2"/>
      <c r="F11" s="2"/>
      <c r="G11" s="2"/>
      <c r="H11" s="2"/>
      <c r="I11" s="11">
        <f t="shared" si="1"/>
        <v>0</v>
      </c>
      <c r="J11" s="11"/>
      <c r="K11" s="3"/>
      <c r="L11" s="3"/>
      <c r="M11" s="3"/>
      <c r="N11" s="3"/>
      <c r="O11" s="22"/>
      <c r="P11" s="25">
        <f t="shared" si="2"/>
        <v>0</v>
      </c>
      <c r="Q11" s="20" t="e">
        <f t="shared" si="10"/>
        <v>#DIV/0!</v>
      </c>
      <c r="R11" s="21" t="e">
        <f t="shared" si="3"/>
        <v>#DIV/0!</v>
      </c>
      <c r="S11" s="21" t="e">
        <f t="shared" si="4"/>
        <v>#DIV/0!</v>
      </c>
      <c r="T11" s="21" t="e">
        <f t="shared" si="5"/>
        <v>#DIV/0!</v>
      </c>
      <c r="U11" s="3"/>
      <c r="V11" s="33" t="e">
        <f t="shared" si="6"/>
        <v>#DIV/0!</v>
      </c>
      <c r="W11" s="54"/>
      <c r="X11" s="96"/>
      <c r="Y11" s="97">
        <f t="shared" si="7"/>
        <v>0</v>
      </c>
      <c r="Z11" s="100">
        <f t="shared" si="8"/>
        <v>0</v>
      </c>
      <c r="AA11" s="106" t="e">
        <f t="shared" si="9"/>
        <v>#DIV/0!</v>
      </c>
    </row>
    <row r="12" spans="1:27" ht="23.65" customHeight="1" thickBot="1" x14ac:dyDescent="0.3">
      <c r="A12" s="25"/>
      <c r="B12" s="3"/>
      <c r="C12" s="3"/>
      <c r="D12" s="2"/>
      <c r="E12" s="2"/>
      <c r="F12" s="2"/>
      <c r="G12" s="2"/>
      <c r="H12" s="2"/>
      <c r="I12" s="11">
        <f t="shared" si="1"/>
        <v>0</v>
      </c>
      <c r="J12" s="11"/>
      <c r="K12" s="3"/>
      <c r="L12" s="3"/>
      <c r="M12" s="3"/>
      <c r="N12" s="3"/>
      <c r="O12" s="22"/>
      <c r="P12" s="25">
        <f t="shared" si="2"/>
        <v>0</v>
      </c>
      <c r="Q12" s="20" t="e">
        <f t="shared" si="10"/>
        <v>#DIV/0!</v>
      </c>
      <c r="R12" s="21" t="e">
        <f t="shared" si="3"/>
        <v>#DIV/0!</v>
      </c>
      <c r="S12" s="21" t="e">
        <f t="shared" si="4"/>
        <v>#DIV/0!</v>
      </c>
      <c r="T12" s="21" t="e">
        <f t="shared" si="5"/>
        <v>#DIV/0!</v>
      </c>
      <c r="U12" s="3"/>
      <c r="V12" s="33" t="e">
        <f t="shared" si="6"/>
        <v>#DIV/0!</v>
      </c>
      <c r="W12" s="54"/>
      <c r="X12" s="96"/>
      <c r="Y12" s="97">
        <f t="shared" si="7"/>
        <v>0</v>
      </c>
      <c r="Z12" s="100">
        <f t="shared" si="8"/>
        <v>0</v>
      </c>
      <c r="AA12" s="106" t="e">
        <f t="shared" si="9"/>
        <v>#DIV/0!</v>
      </c>
    </row>
    <row r="13" spans="1:27" ht="23.65" customHeight="1" thickBot="1" x14ac:dyDescent="0.3">
      <c r="A13" s="25"/>
      <c r="B13" s="3"/>
      <c r="C13" s="3"/>
      <c r="D13" s="2"/>
      <c r="E13" s="2"/>
      <c r="F13" s="2"/>
      <c r="G13" s="2"/>
      <c r="H13" s="2"/>
      <c r="I13" s="11">
        <f t="shared" si="1"/>
        <v>0</v>
      </c>
      <c r="J13" s="11"/>
      <c r="K13" s="3"/>
      <c r="L13" s="3"/>
      <c r="M13" s="3"/>
      <c r="N13" s="3"/>
      <c r="O13" s="22"/>
      <c r="P13" s="25">
        <f t="shared" si="2"/>
        <v>0</v>
      </c>
      <c r="Q13" s="20" t="e">
        <f t="shared" si="10"/>
        <v>#DIV/0!</v>
      </c>
      <c r="R13" s="21" t="e">
        <f t="shared" si="3"/>
        <v>#DIV/0!</v>
      </c>
      <c r="S13" s="21" t="e">
        <f t="shared" si="4"/>
        <v>#DIV/0!</v>
      </c>
      <c r="T13" s="21" t="e">
        <f t="shared" si="5"/>
        <v>#DIV/0!</v>
      </c>
      <c r="U13" s="3"/>
      <c r="V13" s="33" t="e">
        <f t="shared" si="6"/>
        <v>#DIV/0!</v>
      </c>
      <c r="W13" s="54"/>
      <c r="X13" s="96"/>
      <c r="Y13" s="97">
        <f t="shared" si="7"/>
        <v>0</v>
      </c>
      <c r="Z13" s="100">
        <f t="shared" si="8"/>
        <v>0</v>
      </c>
      <c r="AA13" s="106" t="e">
        <f t="shared" si="9"/>
        <v>#DIV/0!</v>
      </c>
    </row>
    <row r="14" spans="1:27" ht="23.65" customHeight="1" thickBot="1" x14ac:dyDescent="0.3">
      <c r="A14" s="25"/>
      <c r="B14" s="3"/>
      <c r="C14" s="3"/>
      <c r="D14" s="2"/>
      <c r="E14" s="2"/>
      <c r="F14" s="2"/>
      <c r="G14" s="2"/>
      <c r="H14" s="2"/>
      <c r="I14" s="11">
        <f t="shared" ref="I14:I18" si="11">SUM(D14:H14)</f>
        <v>0</v>
      </c>
      <c r="J14" s="11"/>
      <c r="K14" s="3"/>
      <c r="L14" s="3"/>
      <c r="M14" s="3"/>
      <c r="N14" s="3"/>
      <c r="O14" s="22"/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/>
      <c r="V14" s="33" t="e">
        <f t="shared" ref="V14:V18" si="17">SUM(U14)/I14</f>
        <v>#DIV/0!</v>
      </c>
      <c r="W14" s="54"/>
      <c r="X14" s="96"/>
      <c r="Y14" s="97">
        <f t="shared" ref="Y14:Y18" si="18">X14-W14</f>
        <v>0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3"/>
      <c r="D15" s="2"/>
      <c r="E15" s="2"/>
      <c r="F15" s="2"/>
      <c r="G15" s="2"/>
      <c r="H15" s="2"/>
      <c r="I15" s="11">
        <f t="shared" si="11"/>
        <v>0</v>
      </c>
      <c r="J15" s="11"/>
      <c r="K15" s="3"/>
      <c r="L15" s="3"/>
      <c r="M15" s="3"/>
      <c r="N15" s="3"/>
      <c r="O15" s="22"/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/>
      <c r="V15" s="33" t="e">
        <f t="shared" si="17"/>
        <v>#DIV/0!</v>
      </c>
      <c r="W15" s="54"/>
      <c r="X15" s="96"/>
      <c r="Y15" s="97">
        <f t="shared" si="18"/>
        <v>0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3"/>
      <c r="D16" s="2"/>
      <c r="E16" s="2"/>
      <c r="F16" s="2"/>
      <c r="G16" s="2"/>
      <c r="H16" s="2"/>
      <c r="I16" s="11">
        <f t="shared" si="11"/>
        <v>0</v>
      </c>
      <c r="J16" s="11"/>
      <c r="K16" s="3"/>
      <c r="L16" s="3"/>
      <c r="M16" s="3"/>
      <c r="N16" s="3"/>
      <c r="O16" s="22"/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/>
      <c r="V16" s="33" t="e">
        <f t="shared" si="17"/>
        <v>#DIV/0!</v>
      </c>
      <c r="W16" s="54"/>
      <c r="X16" s="96"/>
      <c r="Y16" s="97">
        <f t="shared" si="18"/>
        <v>0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3"/>
      <c r="D17" s="2"/>
      <c r="E17" s="2"/>
      <c r="F17" s="2"/>
      <c r="G17" s="2"/>
      <c r="H17" s="2"/>
      <c r="I17" s="11">
        <f t="shared" si="11"/>
        <v>0</v>
      </c>
      <c r="J17" s="11"/>
      <c r="K17" s="3"/>
      <c r="L17" s="3"/>
      <c r="M17" s="3"/>
      <c r="N17" s="3"/>
      <c r="O17" s="22"/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/>
      <c r="V17" s="33" t="e">
        <f t="shared" si="17"/>
        <v>#DIV/0!</v>
      </c>
      <c r="W17" s="54"/>
      <c r="X17" s="96"/>
      <c r="Y17" s="97">
        <f t="shared" si="18"/>
        <v>0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3"/>
      <c r="D18" s="2"/>
      <c r="E18" s="2"/>
      <c r="F18" s="2"/>
      <c r="G18" s="2"/>
      <c r="H18" s="2"/>
      <c r="I18" s="11">
        <f t="shared" si="11"/>
        <v>0</v>
      </c>
      <c r="J18" s="11"/>
      <c r="K18" s="3"/>
      <c r="L18" s="3"/>
      <c r="M18" s="3"/>
      <c r="N18" s="3"/>
      <c r="O18" s="22"/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/>
      <c r="V18" s="33" t="e">
        <f t="shared" si="17"/>
        <v>#DIV/0!</v>
      </c>
      <c r="W18" s="54"/>
      <c r="X18" s="96"/>
      <c r="Y18" s="97">
        <f t="shared" si="18"/>
        <v>0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0</v>
      </c>
      <c r="D25" s="39">
        <f>SUM(D4:D24)</f>
        <v>0</v>
      </c>
      <c r="E25" s="39">
        <f t="shared" ref="E25:H25" si="31">SUM(E4:E24)</f>
        <v>0</v>
      </c>
      <c r="F25" s="39">
        <f t="shared" si="31"/>
        <v>0</v>
      </c>
      <c r="G25" s="39">
        <f t="shared" si="31"/>
        <v>0</v>
      </c>
      <c r="H25" s="39">
        <f t="shared" si="31"/>
        <v>0</v>
      </c>
      <c r="I25" s="39">
        <f>SUM(I4:I24)</f>
        <v>0</v>
      </c>
      <c r="J25" s="40">
        <f>SUM(J5:J24)</f>
        <v>0</v>
      </c>
      <c r="K25" s="38"/>
      <c r="L25" s="38"/>
      <c r="M25" s="38"/>
      <c r="N25" s="38"/>
      <c r="O25" s="24"/>
      <c r="P25" s="34"/>
      <c r="Q25" s="103" t="e">
        <f>SUM((E25/I25)*100)</f>
        <v>#DIV/0!</v>
      </c>
      <c r="R25" s="103" t="e">
        <f>SUM((F25/I25)*100)</f>
        <v>#DIV/0!</v>
      </c>
      <c r="S25" s="103" t="e">
        <f>SUM((G25/I25))*100</f>
        <v>#DIV/0!</v>
      </c>
      <c r="T25" s="103" t="e">
        <f>SUM((H25/I25))*100</f>
        <v>#DIV/0!</v>
      </c>
      <c r="U25" s="23">
        <f>SUM(U5:U24)</f>
        <v>0</v>
      </c>
      <c r="V25" s="35" t="e">
        <f>SUM(U25)/I25</f>
        <v>#DIV/0!</v>
      </c>
      <c r="W25" s="92" t="e">
        <f>AVERAGEIF(W5:W24,"&gt;0")</f>
        <v>#DIV/0!</v>
      </c>
      <c r="X25" s="92" t="e">
        <f t="shared" ref="X25:Y25" si="32">AVERAGEIF(X5:X24,"&gt;0")</f>
        <v>#DIV/0!</v>
      </c>
      <c r="Y25" s="97" t="e">
        <f t="shared" si="32"/>
        <v>#DIV/0!</v>
      </c>
      <c r="Z25" s="99">
        <f>SUM(Z5:Z24)</f>
        <v>0</v>
      </c>
      <c r="AA25" s="107" t="e">
        <f t="shared" si="9"/>
        <v>#DIV/0!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 t="e">
        <f>(100-Q25)</f>
        <v>#DIV/0!</v>
      </c>
      <c r="R26" s="78" t="e">
        <f>100-R25</f>
        <v>#DIV/0!</v>
      </c>
      <c r="S26" s="78" t="e">
        <f>100-S25</f>
        <v>#DIV/0!</v>
      </c>
      <c r="T26" s="78" t="e">
        <f>100-T25</f>
        <v>#DIV/0!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 t="e">
        <f>SUM(D25/I25)*100</f>
        <v>#DIV/0!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0</v>
      </c>
    </row>
    <row r="45" spans="1:3" x14ac:dyDescent="0.25">
      <c r="A45" t="s">
        <v>45</v>
      </c>
      <c r="C45" s="101">
        <f>MIN(X5:X24)</f>
        <v>0</v>
      </c>
    </row>
    <row r="46" spans="1:3" x14ac:dyDescent="0.25">
      <c r="A46" t="s">
        <v>46</v>
      </c>
      <c r="C46" s="101">
        <f>MAX(X5:X24)</f>
        <v>0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 t="e">
        <f>SUM(C39/C25)</f>
        <v>#DIV/0!</v>
      </c>
    </row>
    <row r="50" spans="1:3" x14ac:dyDescent="0.25">
      <c r="A50" t="s">
        <v>229</v>
      </c>
      <c r="B50" t="s">
        <v>230</v>
      </c>
      <c r="C50" s="78" t="e">
        <f>100-R25</f>
        <v>#DIV/0!</v>
      </c>
    </row>
    <row r="51" spans="1:3" x14ac:dyDescent="0.25">
      <c r="B51" t="s">
        <v>36</v>
      </c>
      <c r="C51" s="78" t="e">
        <f>100-S25</f>
        <v>#DIV/0!</v>
      </c>
    </row>
    <row r="52" spans="1:3" x14ac:dyDescent="0.25">
      <c r="B52" t="s">
        <v>10</v>
      </c>
      <c r="C52" s="78" t="e">
        <f>100-T25</f>
        <v>#DIV/0!</v>
      </c>
    </row>
    <row r="53" spans="1:3" x14ac:dyDescent="0.25">
      <c r="B53" t="s">
        <v>7</v>
      </c>
      <c r="C53" s="78" t="e">
        <f>100-Q25</f>
        <v>#DIV/0!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B3:D3"/>
    <mergeCell ref="E3:H3"/>
    <mergeCell ref="I3:O3"/>
    <mergeCell ref="P1:V1"/>
    <mergeCell ref="Q3:V3"/>
  </mergeCells>
  <conditionalFormatting sqref="Y5:Y25">
    <cfRule type="cellIs" priority="1" operator="equal">
      <formula>0</formula>
    </cfRule>
    <cfRule type="cellIs" dxfId="50" priority="2" operator="between">
      <formula>0.000694444444444444</formula>
      <formula>0.166666666666667</formula>
    </cfRule>
    <cfRule type="cellIs" dxfId="49" priority="3" operator="between">
      <formula>0.166666666666667</formula>
      <formula>0.385416666666667</formula>
    </cfRule>
    <cfRule type="cellIs" dxfId="48" priority="4" operator="greaterThanOrEqual">
      <formula>0.385416666666667</formula>
    </cfRule>
  </conditionalFormatting>
  <pageMargins left="0.25" right="0.25" top="0.75" bottom="0.75" header="0.3" footer="0.3"/>
  <pageSetup paperSize="9" orientation="landscape" verticalDpi="0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FFFF00"/>
  </sheetPr>
  <dimension ref="A1:M43"/>
  <sheetViews>
    <sheetView topLeftCell="A16" workbookViewId="0">
      <selection activeCell="F33" sqref="F33"/>
    </sheetView>
  </sheetViews>
  <sheetFormatPr baseColWidth="10" defaultColWidth="11.42578125" defaultRowHeight="15" x14ac:dyDescent="0.25"/>
  <cols>
    <col min="1" max="1" width="29.28515625" customWidth="1"/>
    <col min="2" max="2" width="13.85546875" customWidth="1"/>
    <col min="4" max="4" width="22.7109375" customWidth="1"/>
    <col min="6" max="6" width="29" customWidth="1"/>
    <col min="7" max="7" width="13.85546875" customWidth="1"/>
    <col min="8" max="8" width="11.42578125" customWidth="1"/>
    <col min="9" max="9" width="22.7109375" customWidth="1"/>
    <col min="11" max="11" width="17.28515625" customWidth="1"/>
    <col min="12" max="12" width="13.85546875" customWidth="1"/>
  </cols>
  <sheetData>
    <row r="1" spans="1:12" ht="15" customHeight="1" x14ac:dyDescent="0.25">
      <c r="A1" s="207" t="s">
        <v>0</v>
      </c>
      <c r="B1" s="207"/>
      <c r="C1" s="27"/>
      <c r="D1" s="27"/>
      <c r="E1" s="27"/>
      <c r="F1" s="43"/>
      <c r="G1" s="43"/>
      <c r="H1" s="43"/>
      <c r="I1" s="43"/>
    </row>
    <row r="2" spans="1:12" ht="15.75" thickBot="1" x14ac:dyDescent="0.3">
      <c r="A2" s="43"/>
      <c r="B2" s="44"/>
      <c r="C2" s="44"/>
      <c r="D2" s="44"/>
      <c r="E2" s="44"/>
      <c r="F2" s="43"/>
      <c r="G2" s="43"/>
      <c r="H2" s="43"/>
      <c r="I2" s="43"/>
    </row>
    <row r="3" spans="1:12" x14ac:dyDescent="0.25">
      <c r="A3" s="208" t="str">
        <f>'150118'!A2</f>
        <v>week 3</v>
      </c>
      <c r="B3" s="178" t="s">
        <v>126</v>
      </c>
      <c r="C3" s="179"/>
      <c r="D3" s="179"/>
      <c r="E3" s="179"/>
      <c r="F3" s="179"/>
      <c r="G3" s="179"/>
      <c r="H3" s="179"/>
      <c r="I3" s="179"/>
      <c r="J3" s="180"/>
      <c r="K3" s="170" t="s">
        <v>127</v>
      </c>
      <c r="L3" s="172"/>
    </row>
    <row r="4" spans="1:12" ht="15.75" thickBot="1" x14ac:dyDescent="0.3">
      <c r="A4" s="209"/>
      <c r="B4" s="181"/>
      <c r="C4" s="182"/>
      <c r="D4" s="182"/>
      <c r="E4" s="182"/>
      <c r="F4" s="182"/>
      <c r="G4" s="182"/>
      <c r="H4" s="182"/>
      <c r="I4" s="182"/>
      <c r="J4" s="183"/>
      <c r="K4" s="211"/>
      <c r="L4" s="212"/>
    </row>
    <row r="5" spans="1:12" x14ac:dyDescent="0.25">
      <c r="A5" s="209"/>
      <c r="B5" s="213" t="s">
        <v>128</v>
      </c>
      <c r="C5" s="214"/>
      <c r="D5" s="214"/>
      <c r="E5" s="215"/>
      <c r="F5" s="178" t="s">
        <v>129</v>
      </c>
      <c r="G5" s="179"/>
      <c r="H5" s="179"/>
      <c r="I5" s="179"/>
      <c r="J5" s="180"/>
      <c r="K5" s="213" t="s">
        <v>130</v>
      </c>
      <c r="L5" s="215"/>
    </row>
    <row r="6" spans="1:12" ht="15.75" thickBot="1" x14ac:dyDescent="0.3">
      <c r="A6" s="210"/>
      <c r="B6" s="181"/>
      <c r="C6" s="182"/>
      <c r="D6" s="182"/>
      <c r="E6" s="183"/>
      <c r="F6" s="181"/>
      <c r="G6" s="182"/>
      <c r="H6" s="182"/>
      <c r="I6" s="182"/>
      <c r="J6" s="183"/>
      <c r="K6" s="181"/>
      <c r="L6" s="183"/>
    </row>
    <row r="7" spans="1:12" ht="18" customHeight="1" thickBot="1" x14ac:dyDescent="0.6">
      <c r="A7" s="28"/>
      <c r="B7" s="45" t="s">
        <v>131</v>
      </c>
      <c r="C7" s="45" t="s">
        <v>132</v>
      </c>
      <c r="D7" s="45" t="s">
        <v>133</v>
      </c>
      <c r="E7" s="46" t="s">
        <v>134</v>
      </c>
      <c r="F7" s="47"/>
      <c r="G7" s="45" t="s">
        <v>131</v>
      </c>
      <c r="H7" s="45" t="s">
        <v>132</v>
      </c>
      <c r="I7" s="45" t="s">
        <v>135</v>
      </c>
      <c r="J7" s="48" t="s">
        <v>134</v>
      </c>
      <c r="K7" s="5" t="s">
        <v>136</v>
      </c>
      <c r="L7" s="8" t="s">
        <v>137</v>
      </c>
    </row>
    <row r="8" spans="1:12" x14ac:dyDescent="0.25">
      <c r="A8" s="49" t="s">
        <v>138</v>
      </c>
      <c r="B8" s="50">
        <f>SUM('150118'!I25+'160118'!I25+'170118'!I25+'180118'!I25+'190118'!I25+'200118'!I25)</f>
        <v>3309</v>
      </c>
      <c r="C8" s="220"/>
      <c r="D8" s="184"/>
      <c r="E8" s="184"/>
      <c r="F8" s="51" t="s">
        <v>138</v>
      </c>
      <c r="G8" s="50"/>
      <c r="H8" s="184"/>
      <c r="I8" s="184"/>
      <c r="J8" s="186"/>
      <c r="K8" s="49">
        <f>SUM(B8+G8+G31)</f>
        <v>3309</v>
      </c>
      <c r="L8" s="216"/>
    </row>
    <row r="9" spans="1:12" x14ac:dyDescent="0.25">
      <c r="A9" s="52" t="s">
        <v>139</v>
      </c>
      <c r="B9" s="53">
        <f>SUM('150118'!C25+'090118'!C25+'100118'!C25+'110118'!C25+'120118'!C25+'130118'!C25)</f>
        <v>47</v>
      </c>
      <c r="C9" s="221"/>
      <c r="D9" s="185"/>
      <c r="E9" s="185"/>
      <c r="F9" s="54" t="s">
        <v>140</v>
      </c>
      <c r="G9" s="53"/>
      <c r="H9" s="185"/>
      <c r="I9" s="185"/>
      <c r="J9" s="187"/>
      <c r="K9" s="52">
        <f>SUM(B9+G9+G32)</f>
        <v>47</v>
      </c>
      <c r="L9" s="217"/>
    </row>
    <row r="10" spans="1:12" x14ac:dyDescent="0.25">
      <c r="A10" s="52" t="s">
        <v>49</v>
      </c>
      <c r="B10" s="55">
        <f>SUM(B8/B9)</f>
        <v>70.40425531914893</v>
      </c>
      <c r="C10" s="222"/>
      <c r="D10" s="185"/>
      <c r="E10" s="185"/>
      <c r="F10" s="54" t="s">
        <v>141</v>
      </c>
      <c r="G10" s="53" t="e">
        <f>SUM(G8/G9)</f>
        <v>#DIV/0!</v>
      </c>
      <c r="H10" s="185"/>
      <c r="I10" s="185"/>
      <c r="J10" s="187"/>
      <c r="K10" s="56">
        <f>SUM(K8/K9)</f>
        <v>70.40425531914893</v>
      </c>
      <c r="L10" s="218"/>
    </row>
    <row r="11" spans="1:12" ht="15" customHeight="1" x14ac:dyDescent="0.25">
      <c r="A11" s="52" t="s">
        <v>7</v>
      </c>
      <c r="B11" s="53">
        <f>SUM('150118'!E25+'160118'!E25+'170118'!E25+'180118'!E25+'190118'!E25+'200118'!E25)</f>
        <v>18</v>
      </c>
      <c r="C11" s="57">
        <f>SUM(B11/B8)</f>
        <v>5.4397098821396192E-3</v>
      </c>
      <c r="D11" s="221"/>
      <c r="E11" s="185"/>
      <c r="F11" s="54" t="s">
        <v>7</v>
      </c>
      <c r="G11" s="53"/>
      <c r="H11" s="21" t="e">
        <f>SUM(G11/G8)</f>
        <v>#DIV/0!</v>
      </c>
      <c r="I11" s="185"/>
      <c r="J11" s="187"/>
      <c r="K11" s="52">
        <f t="shared" ref="K11:K17" si="0">SUM(B11+G11+G34)</f>
        <v>18</v>
      </c>
      <c r="L11" s="58">
        <f>SUM(K11/K8)</f>
        <v>5.4397098821396192E-3</v>
      </c>
    </row>
    <row r="12" spans="1:12" x14ac:dyDescent="0.25">
      <c r="A12" s="52" t="s">
        <v>25</v>
      </c>
      <c r="B12" s="53">
        <f>SUM('150118'!F25+'160118'!F25+'170118'!F25+'180118'!F25+'190118'!F25+'200118'!F25)</f>
        <v>5</v>
      </c>
      <c r="C12" s="57">
        <f>SUM(B12/B8)</f>
        <v>1.5110305228165609E-3</v>
      </c>
      <c r="D12" s="221"/>
      <c r="E12" s="185"/>
      <c r="F12" s="54" t="s">
        <v>25</v>
      </c>
      <c r="G12" s="53"/>
      <c r="H12" s="21" t="e">
        <f>SUM(G12/G8)</f>
        <v>#DIV/0!</v>
      </c>
      <c r="I12" s="185"/>
      <c r="J12" s="187"/>
      <c r="K12" s="52">
        <f t="shared" si="0"/>
        <v>5</v>
      </c>
      <c r="L12" s="58">
        <f>SUM(K12/K8)</f>
        <v>1.5110305228165609E-3</v>
      </c>
    </row>
    <row r="13" spans="1:12" x14ac:dyDescent="0.25">
      <c r="A13" s="52" t="s">
        <v>9</v>
      </c>
      <c r="B13" s="53">
        <f>SUM('150118'!G25+'160118'!G25+'170118'!G25+'180118'!G25+'190118'!G25+'200118'!G25)</f>
        <v>6</v>
      </c>
      <c r="C13" s="57">
        <f>SUM(B13/B8)</f>
        <v>1.8132366273798731E-3</v>
      </c>
      <c r="D13" s="221"/>
      <c r="E13" s="185"/>
      <c r="F13" s="54" t="s">
        <v>9</v>
      </c>
      <c r="G13" s="53"/>
      <c r="H13" s="21" t="e">
        <f>SUM(G13/G8)</f>
        <v>#DIV/0!</v>
      </c>
      <c r="I13" s="185"/>
      <c r="J13" s="187"/>
      <c r="K13" s="52">
        <f t="shared" si="0"/>
        <v>6</v>
      </c>
      <c r="L13" s="58">
        <f>SUM(K13/K8)</f>
        <v>1.8132366273798731E-3</v>
      </c>
    </row>
    <row r="14" spans="1:12" x14ac:dyDescent="0.25">
      <c r="A14" s="52" t="s">
        <v>142</v>
      </c>
      <c r="B14" s="53">
        <f>SUM('150118'!H25+'160118'!H25+'170118'!H25+'180118'!H25+'190118'!H25+'200118'!H25)</f>
        <v>17</v>
      </c>
      <c r="C14" s="57">
        <f>SUM(B14/B8)</f>
        <v>5.137503777576307E-3</v>
      </c>
      <c r="D14" s="221"/>
      <c r="E14" s="185"/>
      <c r="F14" s="54" t="s">
        <v>142</v>
      </c>
      <c r="G14" s="53"/>
      <c r="H14" s="21" t="e">
        <f>SUM(G14/G8)</f>
        <v>#DIV/0!</v>
      </c>
      <c r="I14" s="185"/>
      <c r="J14" s="187"/>
      <c r="K14" s="52">
        <f t="shared" si="0"/>
        <v>17</v>
      </c>
      <c r="L14" s="58">
        <f>SUM(K14/K8)</f>
        <v>5.137503777576307E-3</v>
      </c>
    </row>
    <row r="15" spans="1:12" ht="15.75" thickBot="1" x14ac:dyDescent="0.3">
      <c r="A15" s="59" t="s">
        <v>143</v>
      </c>
      <c r="B15" s="60">
        <f>SUM('150118'!U25+'160118'!U25+'170118'!U25+'180118'!U25+'190118'!U25+'200118'!U25)</f>
        <v>37</v>
      </c>
      <c r="C15" s="57">
        <f>SUM(B15/B8)</f>
        <v>1.1181625868842551E-2</v>
      </c>
      <c r="D15" s="221"/>
      <c r="E15" s="185"/>
      <c r="F15" s="54" t="s">
        <v>143</v>
      </c>
      <c r="G15" s="53"/>
      <c r="H15" s="21" t="e">
        <f>SUM(G15/G8)</f>
        <v>#DIV/0!</v>
      </c>
      <c r="I15" s="185"/>
      <c r="J15" s="187"/>
      <c r="K15" s="61">
        <f t="shared" si="0"/>
        <v>37</v>
      </c>
      <c r="L15" s="58">
        <f>SUM(K15/K8)</f>
        <v>1.1181625868842551E-2</v>
      </c>
    </row>
    <row r="16" spans="1:12" ht="15.75" thickBot="1" x14ac:dyDescent="0.3">
      <c r="A16" s="62" t="s">
        <v>144</v>
      </c>
      <c r="B16" s="63">
        <f>SUM(B11,B12,B13+(B14-B15))</f>
        <v>9</v>
      </c>
      <c r="C16" s="64"/>
      <c r="D16" s="65">
        <f>SUM(B16/B8)</f>
        <v>2.7198549410698096E-3</v>
      </c>
      <c r="E16" s="223"/>
      <c r="F16" s="66" t="s">
        <v>144</v>
      </c>
      <c r="G16" s="67">
        <f>SUM(G11+G12+G13+(G14-G15))</f>
        <v>0</v>
      </c>
      <c r="H16" s="68"/>
      <c r="I16" s="69" t="e">
        <f>SUM(G16/G8)</f>
        <v>#DIV/0!</v>
      </c>
      <c r="J16" s="188"/>
      <c r="K16" s="61">
        <f t="shared" si="0"/>
        <v>9</v>
      </c>
      <c r="L16" s="58">
        <f>SUM(K16/K8)</f>
        <v>2.7198549410698096E-3</v>
      </c>
    </row>
    <row r="17" spans="1:13" ht="15.75" thickBot="1" x14ac:dyDescent="0.3">
      <c r="A17" s="70" t="s">
        <v>145</v>
      </c>
      <c r="B17" s="71">
        <f>SUM(B11,B12,B13,B14,)</f>
        <v>46</v>
      </c>
      <c r="C17" s="219"/>
      <c r="D17" s="190"/>
      <c r="E17" s="72">
        <f>SUM(B17/B8)</f>
        <v>1.390148080991236E-2</v>
      </c>
      <c r="F17" s="73" t="s">
        <v>145</v>
      </c>
      <c r="G17" s="74">
        <f>SUM(G11+G12+G13+G14)</f>
        <v>0</v>
      </c>
      <c r="H17" s="189"/>
      <c r="I17" s="190"/>
      <c r="J17" s="75" t="e">
        <f>SUM(G17/G8)</f>
        <v>#DIV/0!</v>
      </c>
      <c r="K17" s="76">
        <f t="shared" si="0"/>
        <v>46</v>
      </c>
      <c r="L17" s="77">
        <f>SUM(K17/K8)</f>
        <v>1.390148080991236E-2</v>
      </c>
    </row>
    <row r="18" spans="1:13" ht="15.75" thickBot="1" x14ac:dyDescent="0.3">
      <c r="E18" s="78"/>
    </row>
    <row r="19" spans="1:13" ht="15" customHeight="1" x14ac:dyDescent="0.25">
      <c r="A19" s="26"/>
      <c r="B19" s="178" t="s">
        <v>146</v>
      </c>
      <c r="C19" s="179"/>
      <c r="D19" s="179"/>
      <c r="E19" s="180"/>
      <c r="F19" s="80"/>
      <c r="G19" s="170" t="s">
        <v>146</v>
      </c>
      <c r="H19" s="171"/>
      <c r="I19" s="171"/>
      <c r="J19" s="172"/>
      <c r="K19" s="198" t="s">
        <v>147</v>
      </c>
      <c r="L19" s="199"/>
      <c r="M19" s="26"/>
    </row>
    <row r="20" spans="1:13" ht="15" customHeight="1" thickBot="1" x14ac:dyDescent="0.3">
      <c r="B20" s="181"/>
      <c r="C20" s="182"/>
      <c r="D20" s="182"/>
      <c r="E20" s="183"/>
      <c r="F20" s="81"/>
      <c r="G20" s="173"/>
      <c r="H20" s="174"/>
      <c r="I20" s="174"/>
      <c r="J20" s="175"/>
      <c r="K20" s="200"/>
      <c r="L20" s="201"/>
    </row>
    <row r="21" spans="1:13" ht="15" customHeight="1" x14ac:dyDescent="0.25">
      <c r="B21" s="204" t="s">
        <v>148</v>
      </c>
      <c r="C21" s="202"/>
      <c r="D21" s="202">
        <v>0</v>
      </c>
      <c r="E21" s="203"/>
      <c r="F21" s="82"/>
      <c r="G21" s="176" t="s">
        <v>148</v>
      </c>
      <c r="H21" s="177"/>
      <c r="I21" s="177">
        <v>0</v>
      </c>
      <c r="J21" s="154"/>
      <c r="K21" s="204">
        <f>SUM(D21+I21+I44)</f>
        <v>0</v>
      </c>
      <c r="L21" s="203"/>
    </row>
    <row r="22" spans="1:13" ht="15.75" customHeight="1" x14ac:dyDescent="0.25">
      <c r="B22" s="165" t="s">
        <v>149</v>
      </c>
      <c r="C22" s="166"/>
      <c r="D22" s="194">
        <f>SUM(B8-B17)</f>
        <v>3263</v>
      </c>
      <c r="E22" s="195"/>
      <c r="F22" s="83"/>
      <c r="G22" s="165" t="s">
        <v>149</v>
      </c>
      <c r="H22" s="166"/>
      <c r="I22" s="166">
        <f>SUM(G8-G17)</f>
        <v>0</v>
      </c>
      <c r="J22" s="169"/>
      <c r="K22" s="196">
        <f>SUM(K8-K17)</f>
        <v>3263</v>
      </c>
      <c r="L22" s="195"/>
    </row>
    <row r="23" spans="1:13" ht="15" customHeight="1" x14ac:dyDescent="0.25">
      <c r="B23" s="165" t="s">
        <v>150</v>
      </c>
      <c r="C23" s="166"/>
      <c r="D23" s="167">
        <f>SUM((D21/D22)*1000)</f>
        <v>0</v>
      </c>
      <c r="E23" s="168"/>
      <c r="F23" s="83"/>
      <c r="G23" s="165" t="s">
        <v>150</v>
      </c>
      <c r="H23" s="166"/>
      <c r="I23" s="167" t="e">
        <f>SUM((I21/I22)*1000)</f>
        <v>#DIV/0!</v>
      </c>
      <c r="J23" s="168"/>
      <c r="K23" s="197">
        <f>SUM((K21/K22)*1000)</f>
        <v>0</v>
      </c>
      <c r="L23" s="168"/>
    </row>
    <row r="24" spans="1:13" ht="15.75" customHeight="1" x14ac:dyDescent="0.25">
      <c r="B24" s="165" t="s">
        <v>151</v>
      </c>
      <c r="C24" s="166"/>
      <c r="D24" s="166">
        <v>0</v>
      </c>
      <c r="E24" s="169"/>
      <c r="F24" s="83"/>
      <c r="G24" s="165" t="s">
        <v>151</v>
      </c>
      <c r="H24" s="166"/>
      <c r="I24" s="166">
        <v>0</v>
      </c>
      <c r="J24" s="169"/>
      <c r="K24" s="165">
        <f>SUM(D24+I24+I47)</f>
        <v>0</v>
      </c>
      <c r="L24" s="169"/>
    </row>
    <row r="25" spans="1:13" s="79" customFormat="1" ht="15" customHeight="1" x14ac:dyDescent="0.25">
      <c r="B25" s="165" t="s">
        <v>152</v>
      </c>
      <c r="C25" s="166"/>
      <c r="D25" s="166">
        <f>SUM(D21-D24)</f>
        <v>0</v>
      </c>
      <c r="E25" s="169"/>
      <c r="F25" s="84"/>
      <c r="G25" s="165" t="s">
        <v>152</v>
      </c>
      <c r="H25" s="166"/>
      <c r="I25" s="166">
        <f>SUM(I21-I24)</f>
        <v>0</v>
      </c>
      <c r="J25" s="169"/>
      <c r="K25" s="165">
        <f>SUM(D25+I25+I48)</f>
        <v>0</v>
      </c>
      <c r="L25" s="169"/>
    </row>
    <row r="26" spans="1:13" ht="15.75" thickBot="1" x14ac:dyDescent="0.3">
      <c r="B26" s="162" t="s">
        <v>153</v>
      </c>
      <c r="C26" s="163"/>
      <c r="D26" s="191">
        <f>SUM((D25/D22)*1000)</f>
        <v>0</v>
      </c>
      <c r="E26" s="192"/>
      <c r="F26" s="86"/>
      <c r="G26" s="162" t="s">
        <v>153</v>
      </c>
      <c r="H26" s="163"/>
      <c r="I26" s="163" t="e">
        <f>SUM((I25/I22)*1000)</f>
        <v>#DIV/0!</v>
      </c>
      <c r="J26" s="164"/>
      <c r="K26" s="193">
        <f>SUM((K25/K22)*1000)</f>
        <v>0</v>
      </c>
      <c r="L26" s="192"/>
    </row>
    <row r="27" spans="1:13" ht="15.75" thickBot="1" x14ac:dyDescent="0.3"/>
    <row r="28" spans="1:13" ht="15.75" thickBot="1" x14ac:dyDescent="0.3">
      <c r="B28" s="89" t="s">
        <v>154</v>
      </c>
      <c r="C28" s="89" t="s">
        <v>155</v>
      </c>
      <c r="D28" s="89" t="s">
        <v>156</v>
      </c>
    </row>
    <row r="29" spans="1:13" ht="15.75" thickBot="1" x14ac:dyDescent="0.3">
      <c r="B29" s="90">
        <f>SUM('150118'!J25+'160118'!J25+'170118'!J25+'180118'!J25+'190118'!J25+'200118'!J25)</f>
        <v>3165</v>
      </c>
      <c r="C29" s="91"/>
      <c r="D29" s="90">
        <f>SUM(B29+C29)</f>
        <v>3165</v>
      </c>
    </row>
    <row r="30" spans="1:13" x14ac:dyDescent="0.25">
      <c r="B30" s="108"/>
    </row>
    <row r="31" spans="1:13" ht="15.75" thickBot="1" x14ac:dyDescent="0.3">
      <c r="B31" s="109"/>
    </row>
    <row r="32" spans="1:13" ht="15.75" thickBot="1" x14ac:dyDescent="0.3">
      <c r="B32" s="205" t="s">
        <v>157</v>
      </c>
      <c r="C32" s="206"/>
    </row>
    <row r="33" spans="1:4" x14ac:dyDescent="0.25">
      <c r="B33" s="11" t="s">
        <v>33</v>
      </c>
      <c r="C33" s="11">
        <f>SUM('150118'!Z25+'160118'!Z25+'170118'!Z25+'180118'!Z25+'190118'!Z25+'200118'!Z25)</f>
        <v>35</v>
      </c>
    </row>
    <row r="34" spans="1:4" x14ac:dyDescent="0.25">
      <c r="B34" s="111"/>
      <c r="C34" s="111"/>
    </row>
    <row r="35" spans="1:4" ht="15.75" thickBot="1" x14ac:dyDescent="0.3">
      <c r="B35" s="111"/>
      <c r="C35" s="111"/>
    </row>
    <row r="36" spans="1:4" ht="15.75" thickBot="1" x14ac:dyDescent="0.3">
      <c r="A36" s="49" t="s">
        <v>171</v>
      </c>
      <c r="B36" s="50" t="s">
        <v>168</v>
      </c>
      <c r="C36" s="136" t="s">
        <v>169</v>
      </c>
      <c r="D36" s="90" t="s">
        <v>167</v>
      </c>
    </row>
    <row r="37" spans="1:4" ht="15.75" thickBot="1" x14ac:dyDescent="0.3">
      <c r="A37" s="124">
        <v>43115</v>
      </c>
      <c r="B37" s="3">
        <f>'150118'!W25</f>
        <v>0.35243055555555547</v>
      </c>
      <c r="C37" s="3">
        <f>'150118'!X25</f>
        <v>0.72693452380952361</v>
      </c>
      <c r="D37" s="253">
        <f>C37-B37</f>
        <v>0.37450396825396814</v>
      </c>
    </row>
    <row r="38" spans="1:4" ht="15.75" thickBot="1" x14ac:dyDescent="0.3">
      <c r="A38" s="124">
        <v>43116</v>
      </c>
      <c r="B38" s="125">
        <f>'160118'!W25</f>
        <v>0.33333333333333331</v>
      </c>
      <c r="C38" s="125">
        <f>'160118'!X25</f>
        <v>0.70434027777777775</v>
      </c>
      <c r="D38" s="253">
        <f>C38-B38</f>
        <v>0.37100694444444443</v>
      </c>
    </row>
    <row r="39" spans="1:4" ht="15.75" thickBot="1" x14ac:dyDescent="0.3">
      <c r="A39" s="124">
        <v>43117</v>
      </c>
      <c r="B39" s="125">
        <f>'170118'!W25</f>
        <v>0.33333333333333331</v>
      </c>
      <c r="C39" s="125">
        <f>'170118'!X25</f>
        <v>0.70720486111111103</v>
      </c>
      <c r="D39" s="253">
        <f t="shared" ref="D39:D42" si="1">C39-B39</f>
        <v>0.37387152777777771</v>
      </c>
    </row>
    <row r="40" spans="1:4" ht="15.75" thickBot="1" x14ac:dyDescent="0.3">
      <c r="A40" s="124">
        <v>43118</v>
      </c>
      <c r="B40" s="125">
        <f>'180118'!W25</f>
        <v>0.33333333333333331</v>
      </c>
      <c r="C40" s="125" t="e">
        <f>'180118'!X25</f>
        <v>#DIV/0!</v>
      </c>
      <c r="D40" s="253" t="e">
        <f t="shared" si="1"/>
        <v>#DIV/0!</v>
      </c>
    </row>
    <row r="41" spans="1:4" ht="15.75" thickBot="1" x14ac:dyDescent="0.3">
      <c r="A41" s="124">
        <v>43119</v>
      </c>
      <c r="B41" s="125" t="e">
        <f>'190118'!W25</f>
        <v>#DIV/0!</v>
      </c>
      <c r="C41" s="125" t="e">
        <f>'190118'!X25</f>
        <v>#DIV/0!</v>
      </c>
      <c r="D41" s="253" t="e">
        <f t="shared" si="1"/>
        <v>#DIV/0!</v>
      </c>
    </row>
    <row r="42" spans="1:4" ht="15.75" thickBot="1" x14ac:dyDescent="0.3">
      <c r="A42" s="124">
        <v>43120</v>
      </c>
      <c r="B42" s="127" t="e">
        <f>'200118'!W25</f>
        <v>#DIV/0!</v>
      </c>
      <c r="C42" s="127" t="e">
        <f>'200118'!X25</f>
        <v>#DIV/0!</v>
      </c>
      <c r="D42" s="253" t="e">
        <f t="shared" si="1"/>
        <v>#DIV/0!</v>
      </c>
    </row>
    <row r="43" spans="1:4" ht="15.75" thickBot="1" x14ac:dyDescent="0.3">
      <c r="A43" s="121" t="s">
        <v>170</v>
      </c>
      <c r="B43" s="123">
        <f>AVERAGEIF(B37:B42,"&gt;0")</f>
        <v>0.33810763888888884</v>
      </c>
      <c r="C43" s="123">
        <f>AVERAGEIF(C37:C42,"&gt;0")</f>
        <v>0.71282655423280417</v>
      </c>
      <c r="D43" s="254">
        <f>AVERAGEIF(D37:D42,"&gt;0")</f>
        <v>0.3731274801587301</v>
      </c>
    </row>
  </sheetData>
  <mergeCells count="50">
    <mergeCell ref="B32:C32"/>
    <mergeCell ref="A1:B1"/>
    <mergeCell ref="A3:A6"/>
    <mergeCell ref="B3:J4"/>
    <mergeCell ref="K3:L4"/>
    <mergeCell ref="B5:E6"/>
    <mergeCell ref="F5:J6"/>
    <mergeCell ref="K5:L6"/>
    <mergeCell ref="J8:J16"/>
    <mergeCell ref="L8:L10"/>
    <mergeCell ref="C17:D17"/>
    <mergeCell ref="H17:I17"/>
    <mergeCell ref="C8:C10"/>
    <mergeCell ref="D8:D15"/>
    <mergeCell ref="E8:E16"/>
    <mergeCell ref="H8:H10"/>
    <mergeCell ref="I8:I15"/>
    <mergeCell ref="G26:H26"/>
    <mergeCell ref="I21:J21"/>
    <mergeCell ref="I22:J22"/>
    <mergeCell ref="I23:J23"/>
    <mergeCell ref="I24:J24"/>
    <mergeCell ref="I25:J25"/>
    <mergeCell ref="I26:J26"/>
    <mergeCell ref="G21:H21"/>
    <mergeCell ref="G22:H22"/>
    <mergeCell ref="G23:H23"/>
    <mergeCell ref="G24:H24"/>
    <mergeCell ref="G25:H25"/>
    <mergeCell ref="B19:E20"/>
    <mergeCell ref="G19:J20"/>
    <mergeCell ref="K19:L20"/>
    <mergeCell ref="D21:E21"/>
    <mergeCell ref="K21:L21"/>
    <mergeCell ref="D25:E25"/>
    <mergeCell ref="K25:L25"/>
    <mergeCell ref="D26:E26"/>
    <mergeCell ref="K26:L26"/>
    <mergeCell ref="B21:C21"/>
    <mergeCell ref="B22:C22"/>
    <mergeCell ref="B23:C23"/>
    <mergeCell ref="B24:C24"/>
    <mergeCell ref="B25:C25"/>
    <mergeCell ref="B26:C26"/>
    <mergeCell ref="D22:E22"/>
    <mergeCell ref="K22:L22"/>
    <mergeCell ref="D23:E23"/>
    <mergeCell ref="K23:L23"/>
    <mergeCell ref="D24:E24"/>
    <mergeCell ref="K24:L24"/>
  </mergeCells>
  <conditionalFormatting sqref="D37:D43">
    <cfRule type="cellIs" priority="1" operator="equal">
      <formula>0</formula>
    </cfRule>
    <cfRule type="cellIs" dxfId="47" priority="2" operator="between">
      <formula>0.000694444444444444</formula>
      <formula>0.166666666666667</formula>
    </cfRule>
    <cfRule type="cellIs" dxfId="46" priority="3" operator="between">
      <formula>0.166666666666667</formula>
      <formula>0.385416666666667</formula>
    </cfRule>
    <cfRule type="cellIs" dxfId="45" priority="4" operator="greaterThanOrEqual">
      <formula>0.385416666666667</formula>
    </cfRule>
  </conditionalFormatting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AA55"/>
  <sheetViews>
    <sheetView topLeftCell="B1"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18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A2" t="s">
        <v>164</v>
      </c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39287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39287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/>
      <c r="B5" s="4"/>
      <c r="C5" s="4"/>
      <c r="D5" s="11"/>
      <c r="E5" s="11"/>
      <c r="F5" s="11"/>
      <c r="G5" s="11"/>
      <c r="H5" s="11"/>
      <c r="I5" s="11">
        <f>SUM(D5:H5)</f>
        <v>0</v>
      </c>
      <c r="J5" s="11"/>
      <c r="K5" s="4"/>
      <c r="L5" s="4"/>
      <c r="M5" s="4"/>
      <c r="N5" s="4"/>
      <c r="O5" s="37"/>
      <c r="P5" s="31">
        <f>A5</f>
        <v>0</v>
      </c>
      <c r="Q5" s="17" t="e">
        <f t="shared" ref="Q5:Q6" si="0">SUM((E5/I5))</f>
        <v>#DIV/0!</v>
      </c>
      <c r="R5" s="18" t="e">
        <f>SUM((F5/I5))</f>
        <v>#DIV/0!</v>
      </c>
      <c r="S5" s="18" t="e">
        <f>SUM((G5/I5))</f>
        <v>#DIV/0!</v>
      </c>
      <c r="T5" s="18" t="e">
        <f>SUM((H5/I5))</f>
        <v>#DIV/0!</v>
      </c>
      <c r="U5" s="19"/>
      <c r="V5" s="32" t="e">
        <f>SUM(U5)/I5</f>
        <v>#DIV/0!</v>
      </c>
      <c r="W5" s="94"/>
      <c r="X5" s="95"/>
      <c r="Y5" s="97">
        <f>X5-W5</f>
        <v>0</v>
      </c>
      <c r="Z5" s="100">
        <f>(E5+H5)</f>
        <v>0</v>
      </c>
      <c r="AA5" s="105" t="e">
        <f>100-((Z5/I5))*100</f>
        <v>#DIV/0!</v>
      </c>
    </row>
    <row r="6" spans="1:27" ht="23.65" customHeight="1" thickBot="1" x14ac:dyDescent="0.3">
      <c r="A6" s="25"/>
      <c r="B6" s="3"/>
      <c r="C6" s="3"/>
      <c r="D6" s="2"/>
      <c r="E6" s="2"/>
      <c r="F6" s="2"/>
      <c r="G6" s="2"/>
      <c r="H6" s="2"/>
      <c r="I6" s="11">
        <f t="shared" ref="I6:I24" si="1">SUM(D6:H6)</f>
        <v>0</v>
      </c>
      <c r="J6" s="11"/>
      <c r="K6" s="3"/>
      <c r="L6" s="3"/>
      <c r="M6" s="3"/>
      <c r="N6" s="3"/>
      <c r="O6" s="22"/>
      <c r="P6" s="25">
        <f t="shared" ref="P6:P24" si="2">A6</f>
        <v>0</v>
      </c>
      <c r="Q6" s="20" t="e">
        <f t="shared" si="0"/>
        <v>#DIV/0!</v>
      </c>
      <c r="R6" s="21" t="e">
        <f t="shared" ref="R6:R24" si="3">SUM((F6/I6))</f>
        <v>#DIV/0!</v>
      </c>
      <c r="S6" s="21" t="e">
        <f t="shared" ref="S6:S24" si="4">SUM((G6/I6))</f>
        <v>#DIV/0!</v>
      </c>
      <c r="T6" s="21" t="e">
        <f t="shared" ref="T6:T24" si="5">SUM((H6/I6))</f>
        <v>#DIV/0!</v>
      </c>
      <c r="U6" s="3"/>
      <c r="V6" s="33" t="e">
        <f t="shared" ref="V6:V24" si="6">SUM(U6)/I6</f>
        <v>#DIV/0!</v>
      </c>
      <c r="W6" s="54"/>
      <c r="X6" s="96"/>
      <c r="Y6" s="97">
        <f t="shared" ref="Y6:Y24" si="7">X6-W6</f>
        <v>0</v>
      </c>
      <c r="Z6" s="100">
        <f t="shared" ref="Z6:Z24" si="8">(E6+H6)</f>
        <v>0</v>
      </c>
      <c r="AA6" s="106" t="e">
        <f t="shared" ref="AA6:AA25" si="9">100-((Z6/I6))*100</f>
        <v>#DIV/0!</v>
      </c>
    </row>
    <row r="7" spans="1:27" ht="23.65" customHeight="1" thickBot="1" x14ac:dyDescent="0.3">
      <c r="A7" s="25"/>
      <c r="B7" s="3"/>
      <c r="C7" s="3"/>
      <c r="D7" s="2"/>
      <c r="E7" s="2"/>
      <c r="F7" s="2"/>
      <c r="G7" s="2"/>
      <c r="H7" s="2"/>
      <c r="I7" s="11">
        <f t="shared" si="1"/>
        <v>0</v>
      </c>
      <c r="J7" s="11"/>
      <c r="K7" s="3"/>
      <c r="L7" s="3"/>
      <c r="M7" s="3"/>
      <c r="N7" s="3"/>
      <c r="O7" s="22"/>
      <c r="P7" s="25">
        <f t="shared" si="2"/>
        <v>0</v>
      </c>
      <c r="Q7" s="20" t="e">
        <f>SUM((E7/I7))</f>
        <v>#DIV/0!</v>
      </c>
      <c r="R7" s="21" t="e">
        <f t="shared" si="3"/>
        <v>#DIV/0!</v>
      </c>
      <c r="S7" s="21" t="e">
        <f t="shared" si="4"/>
        <v>#DIV/0!</v>
      </c>
      <c r="T7" s="21" t="e">
        <f t="shared" si="5"/>
        <v>#DIV/0!</v>
      </c>
      <c r="U7" s="3"/>
      <c r="V7" s="33" t="e">
        <f t="shared" si="6"/>
        <v>#DIV/0!</v>
      </c>
      <c r="W7" s="54"/>
      <c r="X7" s="96"/>
      <c r="Y7" s="97">
        <f t="shared" si="7"/>
        <v>0</v>
      </c>
      <c r="Z7" s="100">
        <f t="shared" si="8"/>
        <v>0</v>
      </c>
      <c r="AA7" s="106" t="e">
        <f t="shared" si="9"/>
        <v>#DIV/0!</v>
      </c>
    </row>
    <row r="8" spans="1:27" ht="23.65" customHeight="1" thickBot="1" x14ac:dyDescent="0.3">
      <c r="A8" s="25"/>
      <c r="B8" s="3"/>
      <c r="C8" s="3"/>
      <c r="D8" s="2"/>
      <c r="E8" s="2"/>
      <c r="F8" s="2"/>
      <c r="G8" s="2"/>
      <c r="H8" s="2"/>
      <c r="I8" s="11">
        <f t="shared" si="1"/>
        <v>0</v>
      </c>
      <c r="J8" s="11"/>
      <c r="K8" s="3"/>
      <c r="L8" s="3"/>
      <c r="M8" s="3"/>
      <c r="N8" s="3"/>
      <c r="O8" s="22"/>
      <c r="P8" s="25">
        <f t="shared" si="2"/>
        <v>0</v>
      </c>
      <c r="Q8" s="20" t="e">
        <f t="shared" ref="Q8:Q24" si="10">SUM((E8/I8))</f>
        <v>#DIV/0!</v>
      </c>
      <c r="R8" s="21" t="e">
        <f t="shared" si="3"/>
        <v>#DIV/0!</v>
      </c>
      <c r="S8" s="21" t="e">
        <f t="shared" si="4"/>
        <v>#DIV/0!</v>
      </c>
      <c r="T8" s="21" t="e">
        <f t="shared" si="5"/>
        <v>#DIV/0!</v>
      </c>
      <c r="U8" s="3"/>
      <c r="V8" s="33" t="e">
        <f t="shared" si="6"/>
        <v>#DIV/0!</v>
      </c>
      <c r="W8" s="54"/>
      <c r="X8" s="96"/>
      <c r="Y8" s="97">
        <f t="shared" si="7"/>
        <v>0</v>
      </c>
      <c r="Z8" s="100">
        <f t="shared" si="8"/>
        <v>0</v>
      </c>
      <c r="AA8" s="106" t="e">
        <f t="shared" si="9"/>
        <v>#DIV/0!</v>
      </c>
    </row>
    <row r="9" spans="1:27" ht="23.65" customHeight="1" thickBot="1" x14ac:dyDescent="0.3">
      <c r="A9" s="25"/>
      <c r="B9" s="3"/>
      <c r="C9" s="3"/>
      <c r="D9" s="2"/>
      <c r="E9" s="2"/>
      <c r="F9" s="2"/>
      <c r="G9" s="2"/>
      <c r="H9" s="2"/>
      <c r="I9" s="11">
        <f t="shared" si="1"/>
        <v>0</v>
      </c>
      <c r="J9" s="11"/>
      <c r="K9" s="3"/>
      <c r="L9" s="3"/>
      <c r="M9" s="3"/>
      <c r="N9" s="3"/>
      <c r="O9" s="22"/>
      <c r="P9" s="25">
        <f t="shared" si="2"/>
        <v>0</v>
      </c>
      <c r="Q9" s="20" t="e">
        <f t="shared" si="10"/>
        <v>#DIV/0!</v>
      </c>
      <c r="R9" s="21" t="e">
        <f t="shared" si="3"/>
        <v>#DIV/0!</v>
      </c>
      <c r="S9" s="21" t="e">
        <f t="shared" si="4"/>
        <v>#DIV/0!</v>
      </c>
      <c r="T9" s="21" t="e">
        <f t="shared" si="5"/>
        <v>#DIV/0!</v>
      </c>
      <c r="U9" s="3"/>
      <c r="V9" s="33" t="e">
        <f t="shared" si="6"/>
        <v>#DIV/0!</v>
      </c>
      <c r="W9" s="54"/>
      <c r="X9" s="96"/>
      <c r="Y9" s="97">
        <f t="shared" si="7"/>
        <v>0</v>
      </c>
      <c r="Z9" s="100">
        <f t="shared" si="8"/>
        <v>0</v>
      </c>
      <c r="AA9" s="106" t="e">
        <f t="shared" si="9"/>
        <v>#DIV/0!</v>
      </c>
    </row>
    <row r="10" spans="1:27" ht="23.65" customHeight="1" thickBot="1" x14ac:dyDescent="0.3">
      <c r="A10" s="25"/>
      <c r="B10" s="3"/>
      <c r="C10" s="3"/>
      <c r="D10" s="2"/>
      <c r="E10" s="2"/>
      <c r="F10" s="2"/>
      <c r="G10" s="2"/>
      <c r="H10" s="2"/>
      <c r="I10" s="11">
        <f t="shared" si="1"/>
        <v>0</v>
      </c>
      <c r="J10" s="11"/>
      <c r="K10" s="3"/>
      <c r="L10" s="3"/>
      <c r="M10" s="3"/>
      <c r="N10" s="3"/>
      <c r="O10" s="22"/>
      <c r="P10" s="25">
        <f t="shared" si="2"/>
        <v>0</v>
      </c>
      <c r="Q10" s="20" t="e">
        <f t="shared" si="10"/>
        <v>#DIV/0!</v>
      </c>
      <c r="R10" s="21" t="e">
        <f t="shared" si="3"/>
        <v>#DIV/0!</v>
      </c>
      <c r="S10" s="21" t="e">
        <f t="shared" si="4"/>
        <v>#DIV/0!</v>
      </c>
      <c r="T10" s="21" t="e">
        <f t="shared" si="5"/>
        <v>#DIV/0!</v>
      </c>
      <c r="U10" s="3"/>
      <c r="V10" s="33" t="e">
        <f t="shared" si="6"/>
        <v>#DIV/0!</v>
      </c>
      <c r="W10" s="54"/>
      <c r="X10" s="96"/>
      <c r="Y10" s="97">
        <f t="shared" si="7"/>
        <v>0</v>
      </c>
      <c r="Z10" s="100">
        <f t="shared" si="8"/>
        <v>0</v>
      </c>
      <c r="AA10" s="106" t="e">
        <f t="shared" si="9"/>
        <v>#DIV/0!</v>
      </c>
    </row>
    <row r="11" spans="1:27" ht="23.65" customHeight="1" thickBot="1" x14ac:dyDescent="0.3">
      <c r="A11" s="25"/>
      <c r="B11" s="3"/>
      <c r="C11" s="3"/>
      <c r="D11" s="2"/>
      <c r="E11" s="2"/>
      <c r="F11" s="2"/>
      <c r="G11" s="2"/>
      <c r="H11" s="2"/>
      <c r="I11" s="11">
        <f t="shared" si="1"/>
        <v>0</v>
      </c>
      <c r="J11" s="11"/>
      <c r="K11" s="3"/>
      <c r="L11" s="3"/>
      <c r="M11" s="3"/>
      <c r="N11" s="3"/>
      <c r="O11" s="22"/>
      <c r="P11" s="25">
        <f t="shared" si="2"/>
        <v>0</v>
      </c>
      <c r="Q11" s="20" t="e">
        <f t="shared" si="10"/>
        <v>#DIV/0!</v>
      </c>
      <c r="R11" s="21" t="e">
        <f t="shared" si="3"/>
        <v>#DIV/0!</v>
      </c>
      <c r="S11" s="21" t="e">
        <f t="shared" si="4"/>
        <v>#DIV/0!</v>
      </c>
      <c r="T11" s="21" t="e">
        <f t="shared" si="5"/>
        <v>#DIV/0!</v>
      </c>
      <c r="U11" s="3"/>
      <c r="V11" s="33" t="e">
        <f t="shared" si="6"/>
        <v>#DIV/0!</v>
      </c>
      <c r="W11" s="54"/>
      <c r="X11" s="96"/>
      <c r="Y11" s="97">
        <f t="shared" si="7"/>
        <v>0</v>
      </c>
      <c r="Z11" s="100">
        <f t="shared" si="8"/>
        <v>0</v>
      </c>
      <c r="AA11" s="106" t="e">
        <f t="shared" si="9"/>
        <v>#DIV/0!</v>
      </c>
    </row>
    <row r="12" spans="1:27" ht="23.65" customHeight="1" thickBot="1" x14ac:dyDescent="0.3">
      <c r="A12" s="25"/>
      <c r="B12" s="3"/>
      <c r="C12" s="3"/>
      <c r="D12" s="2"/>
      <c r="E12" s="2"/>
      <c r="F12" s="2"/>
      <c r="G12" s="2"/>
      <c r="H12" s="2"/>
      <c r="I12" s="11">
        <f t="shared" si="1"/>
        <v>0</v>
      </c>
      <c r="J12" s="11"/>
      <c r="K12" s="3"/>
      <c r="L12" s="3"/>
      <c r="M12" s="3"/>
      <c r="N12" s="3"/>
      <c r="O12" s="22"/>
      <c r="P12" s="25">
        <f t="shared" si="2"/>
        <v>0</v>
      </c>
      <c r="Q12" s="20" t="e">
        <f t="shared" si="10"/>
        <v>#DIV/0!</v>
      </c>
      <c r="R12" s="21" t="e">
        <f t="shared" si="3"/>
        <v>#DIV/0!</v>
      </c>
      <c r="S12" s="21" t="e">
        <f t="shared" si="4"/>
        <v>#DIV/0!</v>
      </c>
      <c r="T12" s="21" t="e">
        <f t="shared" si="5"/>
        <v>#DIV/0!</v>
      </c>
      <c r="U12" s="3"/>
      <c r="V12" s="33" t="e">
        <f t="shared" si="6"/>
        <v>#DIV/0!</v>
      </c>
      <c r="W12" s="54"/>
      <c r="X12" s="96"/>
      <c r="Y12" s="97">
        <f t="shared" si="7"/>
        <v>0</v>
      </c>
      <c r="Z12" s="100">
        <f t="shared" si="8"/>
        <v>0</v>
      </c>
      <c r="AA12" s="106" t="e">
        <f t="shared" si="9"/>
        <v>#DIV/0!</v>
      </c>
    </row>
    <row r="13" spans="1:27" ht="23.65" customHeight="1" thickBot="1" x14ac:dyDescent="0.3">
      <c r="A13" s="25"/>
      <c r="B13" s="3"/>
      <c r="C13" s="3"/>
      <c r="D13" s="2"/>
      <c r="E13" s="2"/>
      <c r="F13" s="2"/>
      <c r="G13" s="2"/>
      <c r="H13" s="2"/>
      <c r="I13" s="11">
        <f t="shared" si="1"/>
        <v>0</v>
      </c>
      <c r="J13" s="11"/>
      <c r="K13" s="3"/>
      <c r="L13" s="3"/>
      <c r="M13" s="3"/>
      <c r="N13" s="3"/>
      <c r="O13" s="22"/>
      <c r="P13" s="25">
        <f t="shared" si="2"/>
        <v>0</v>
      </c>
      <c r="Q13" s="20" t="e">
        <f t="shared" si="10"/>
        <v>#DIV/0!</v>
      </c>
      <c r="R13" s="21" t="e">
        <f t="shared" si="3"/>
        <v>#DIV/0!</v>
      </c>
      <c r="S13" s="21" t="e">
        <f t="shared" si="4"/>
        <v>#DIV/0!</v>
      </c>
      <c r="T13" s="21" t="e">
        <f t="shared" si="5"/>
        <v>#DIV/0!</v>
      </c>
      <c r="U13" s="3"/>
      <c r="V13" s="33" t="e">
        <f t="shared" si="6"/>
        <v>#DIV/0!</v>
      </c>
      <c r="W13" s="54"/>
      <c r="X13" s="96"/>
      <c r="Y13" s="97">
        <f t="shared" si="7"/>
        <v>0</v>
      </c>
      <c r="Z13" s="100">
        <f t="shared" si="8"/>
        <v>0</v>
      </c>
      <c r="AA13" s="106" t="e">
        <f t="shared" si="9"/>
        <v>#DIV/0!</v>
      </c>
    </row>
    <row r="14" spans="1:27" ht="23.65" customHeight="1" thickBot="1" x14ac:dyDescent="0.3">
      <c r="A14" s="25"/>
      <c r="B14" s="3"/>
      <c r="C14" s="3"/>
      <c r="D14" s="2"/>
      <c r="E14" s="2"/>
      <c r="F14" s="2"/>
      <c r="G14" s="2"/>
      <c r="H14" s="2"/>
      <c r="I14" s="11">
        <f t="shared" ref="I14:I18" si="11">SUM(D14:H14)</f>
        <v>0</v>
      </c>
      <c r="J14" s="11"/>
      <c r="K14" s="3"/>
      <c r="L14" s="3"/>
      <c r="M14" s="3"/>
      <c r="N14" s="3"/>
      <c r="O14" s="22"/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/>
      <c r="V14" s="33" t="e">
        <f t="shared" ref="V14:V18" si="17">SUM(U14)/I14</f>
        <v>#DIV/0!</v>
      </c>
      <c r="W14" s="54"/>
      <c r="X14" s="96"/>
      <c r="Y14" s="97">
        <f t="shared" ref="Y14:Y18" si="18">X14-W14</f>
        <v>0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3"/>
      <c r="D15" s="2"/>
      <c r="E15" s="2"/>
      <c r="F15" s="2"/>
      <c r="G15" s="2"/>
      <c r="H15" s="2"/>
      <c r="I15" s="11">
        <f t="shared" si="11"/>
        <v>0</v>
      </c>
      <c r="J15" s="11"/>
      <c r="K15" s="3"/>
      <c r="L15" s="3"/>
      <c r="M15" s="3"/>
      <c r="N15" s="3"/>
      <c r="O15" s="22"/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/>
      <c r="V15" s="33" t="e">
        <f t="shared" si="17"/>
        <v>#DIV/0!</v>
      </c>
      <c r="W15" s="54"/>
      <c r="X15" s="96"/>
      <c r="Y15" s="97">
        <f t="shared" si="18"/>
        <v>0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3"/>
      <c r="D16" s="2"/>
      <c r="E16" s="2"/>
      <c r="F16" s="2"/>
      <c r="G16" s="2"/>
      <c r="H16" s="2"/>
      <c r="I16" s="11">
        <f t="shared" si="11"/>
        <v>0</v>
      </c>
      <c r="J16" s="11"/>
      <c r="K16" s="3"/>
      <c r="L16" s="3"/>
      <c r="M16" s="3"/>
      <c r="N16" s="3"/>
      <c r="O16" s="22"/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/>
      <c r="V16" s="33" t="e">
        <f t="shared" si="17"/>
        <v>#DIV/0!</v>
      </c>
      <c r="W16" s="54"/>
      <c r="X16" s="96"/>
      <c r="Y16" s="97">
        <f t="shared" si="18"/>
        <v>0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3"/>
      <c r="D17" s="2"/>
      <c r="E17" s="2"/>
      <c r="F17" s="2"/>
      <c r="G17" s="2"/>
      <c r="H17" s="2"/>
      <c r="I17" s="11">
        <f t="shared" si="11"/>
        <v>0</v>
      </c>
      <c r="J17" s="11"/>
      <c r="K17" s="3"/>
      <c r="L17" s="3"/>
      <c r="M17" s="3"/>
      <c r="N17" s="3"/>
      <c r="O17" s="22"/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/>
      <c r="V17" s="33" t="e">
        <f t="shared" si="17"/>
        <v>#DIV/0!</v>
      </c>
      <c r="W17" s="54"/>
      <c r="X17" s="96"/>
      <c r="Y17" s="97">
        <f t="shared" si="18"/>
        <v>0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3"/>
      <c r="D18" s="2"/>
      <c r="E18" s="2"/>
      <c r="F18" s="2"/>
      <c r="G18" s="2"/>
      <c r="H18" s="2"/>
      <c r="I18" s="11">
        <f t="shared" si="11"/>
        <v>0</v>
      </c>
      <c r="J18" s="11"/>
      <c r="K18" s="3"/>
      <c r="L18" s="3"/>
      <c r="M18" s="3"/>
      <c r="N18" s="3"/>
      <c r="O18" s="22"/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/>
      <c r="V18" s="33" t="e">
        <f t="shared" si="17"/>
        <v>#DIV/0!</v>
      </c>
      <c r="W18" s="54"/>
      <c r="X18" s="96"/>
      <c r="Y18" s="97">
        <f t="shared" si="18"/>
        <v>0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0</v>
      </c>
      <c r="D25" s="39">
        <f>SUM(D4:D24)</f>
        <v>0</v>
      </c>
      <c r="E25" s="39">
        <f t="shared" ref="E25:H25" si="31">SUM(E4:E24)</f>
        <v>0</v>
      </c>
      <c r="F25" s="39">
        <f t="shared" si="31"/>
        <v>0</v>
      </c>
      <c r="G25" s="39">
        <f t="shared" si="31"/>
        <v>0</v>
      </c>
      <c r="H25" s="39">
        <f t="shared" si="31"/>
        <v>0</v>
      </c>
      <c r="I25" s="39">
        <f>SUM(I4:I24)</f>
        <v>0</v>
      </c>
      <c r="J25" s="40">
        <f>SUM(J5:J24)</f>
        <v>0</v>
      </c>
      <c r="K25" s="38"/>
      <c r="L25" s="38"/>
      <c r="M25" s="38"/>
      <c r="N25" s="38"/>
      <c r="O25" s="24"/>
      <c r="P25" s="34"/>
      <c r="Q25" s="103" t="e">
        <f>SUM((E25/I25)*100)</f>
        <v>#DIV/0!</v>
      </c>
      <c r="R25" s="103" t="e">
        <f>SUM((F25/I25)*100)</f>
        <v>#DIV/0!</v>
      </c>
      <c r="S25" s="103" t="e">
        <f>SUM((G25/I25))*100</f>
        <v>#DIV/0!</v>
      </c>
      <c r="T25" s="103" t="e">
        <f>SUM((H25/I25))*100</f>
        <v>#DIV/0!</v>
      </c>
      <c r="U25" s="23">
        <f>SUM(U5:U24)</f>
        <v>0</v>
      </c>
      <c r="V25" s="35" t="e">
        <f>SUM(U25)/I25</f>
        <v>#DIV/0!</v>
      </c>
      <c r="W25" s="92" t="e">
        <f>AVERAGEIF(W5:W24,"&gt;0")</f>
        <v>#DIV/0!</v>
      </c>
      <c r="X25" s="92" t="e">
        <f t="shared" ref="X25:Y25" si="32">AVERAGEIF(X5:X24,"&gt;0")</f>
        <v>#DIV/0!</v>
      </c>
      <c r="Y25" s="97" t="e">
        <f t="shared" si="32"/>
        <v>#DIV/0!</v>
      </c>
      <c r="Z25" s="99">
        <f>SUM(Z5:Z24)</f>
        <v>0</v>
      </c>
      <c r="AA25" s="107" t="e">
        <f t="shared" si="9"/>
        <v>#DIV/0!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 t="e">
        <f>(100-Q25)</f>
        <v>#DIV/0!</v>
      </c>
      <c r="R26" s="78" t="e">
        <f>100-R25</f>
        <v>#DIV/0!</v>
      </c>
      <c r="S26" s="78" t="e">
        <f>100-S25</f>
        <v>#DIV/0!</v>
      </c>
      <c r="T26" s="78" t="e">
        <f>100-T25</f>
        <v>#DIV/0!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 t="e">
        <f>SUM(D25/I25)*100</f>
        <v>#DIV/0!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0</v>
      </c>
    </row>
    <row r="45" spans="1:3" x14ac:dyDescent="0.25">
      <c r="A45" t="s">
        <v>45</v>
      </c>
      <c r="C45" s="101">
        <f>MIN(X5:X24)</f>
        <v>0</v>
      </c>
    </row>
    <row r="46" spans="1:3" x14ac:dyDescent="0.25">
      <c r="A46" t="s">
        <v>46</v>
      </c>
      <c r="C46" s="101">
        <f>MAX(X5:X24)</f>
        <v>0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 t="e">
        <f>SUM(C39/C25)</f>
        <v>#DIV/0!</v>
      </c>
    </row>
    <row r="50" spans="1:3" x14ac:dyDescent="0.25">
      <c r="A50" t="s">
        <v>229</v>
      </c>
      <c r="B50" t="s">
        <v>230</v>
      </c>
      <c r="C50" s="78" t="e">
        <f>100-R25</f>
        <v>#DIV/0!</v>
      </c>
    </row>
    <row r="51" spans="1:3" x14ac:dyDescent="0.25">
      <c r="B51" t="s">
        <v>36</v>
      </c>
      <c r="C51" s="78" t="e">
        <f>100-S25</f>
        <v>#DIV/0!</v>
      </c>
    </row>
    <row r="52" spans="1:3" x14ac:dyDescent="0.25">
      <c r="B52" t="s">
        <v>10</v>
      </c>
      <c r="C52" s="78" t="e">
        <f>100-T25</f>
        <v>#DIV/0!</v>
      </c>
    </row>
    <row r="53" spans="1:3" x14ac:dyDescent="0.25">
      <c r="B53" t="s">
        <v>7</v>
      </c>
      <c r="C53" s="78" t="e">
        <f>100-Q25</f>
        <v>#DIV/0!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B3:D3"/>
    <mergeCell ref="E3:H3"/>
    <mergeCell ref="I3:O3"/>
    <mergeCell ref="P1:V1"/>
    <mergeCell ref="Q3:V3"/>
  </mergeCells>
  <conditionalFormatting sqref="Y5:Y25">
    <cfRule type="cellIs" priority="1" operator="equal">
      <formula>0</formula>
    </cfRule>
    <cfRule type="cellIs" dxfId="44" priority="2" operator="between">
      <formula>0.000694444444444444</formula>
      <formula>0.166666666666667</formula>
    </cfRule>
    <cfRule type="cellIs" dxfId="43" priority="3" operator="between">
      <formula>0.166666666666667</formula>
      <formula>0.385416666666667</formula>
    </cfRule>
    <cfRule type="cellIs" dxfId="42" priority="4" operator="greaterThanOrEqual">
      <formula>0.385416666666667</formula>
    </cfRule>
  </conditionalFormatting>
  <pageMargins left="0.25" right="0.25" top="0.75" bottom="0.75" header="0.3" footer="0.3"/>
  <pageSetup paperSize="9" orientation="landscape" verticalDpi="0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AA55"/>
  <sheetViews>
    <sheetView topLeftCell="C1"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18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42941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42941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/>
      <c r="B5" s="4"/>
      <c r="C5" s="4"/>
      <c r="D5" s="11"/>
      <c r="E5" s="11"/>
      <c r="F5" s="11"/>
      <c r="G5" s="11"/>
      <c r="H5" s="11"/>
      <c r="I5" s="11">
        <f>SUM(D5:H5)</f>
        <v>0</v>
      </c>
      <c r="J5" s="11"/>
      <c r="K5" s="4"/>
      <c r="L5" s="4"/>
      <c r="M5" s="4"/>
      <c r="N5" s="4"/>
      <c r="O5" s="37"/>
      <c r="P5" s="31">
        <f>A5</f>
        <v>0</v>
      </c>
      <c r="Q5" s="17" t="e">
        <f t="shared" ref="Q5:Q6" si="0">SUM((E5/I5))</f>
        <v>#DIV/0!</v>
      </c>
      <c r="R5" s="18" t="e">
        <f>SUM((F5/I5))</f>
        <v>#DIV/0!</v>
      </c>
      <c r="S5" s="18" t="e">
        <f>SUM((G5/I5))</f>
        <v>#DIV/0!</v>
      </c>
      <c r="T5" s="18" t="e">
        <f>SUM((H5/I5))</f>
        <v>#DIV/0!</v>
      </c>
      <c r="U5" s="19"/>
      <c r="V5" s="32" t="e">
        <f>SUM(U5)/I5</f>
        <v>#DIV/0!</v>
      </c>
      <c r="W5" s="94"/>
      <c r="X5" s="95"/>
      <c r="Y5" s="97">
        <f>X5-W5</f>
        <v>0</v>
      </c>
      <c r="Z5" s="100">
        <f>(E5+H5)</f>
        <v>0</v>
      </c>
      <c r="AA5" s="105" t="e">
        <f>100-((Z5/I5))*100</f>
        <v>#DIV/0!</v>
      </c>
    </row>
    <row r="6" spans="1:27" ht="23.65" customHeight="1" thickBot="1" x14ac:dyDescent="0.3">
      <c r="A6" s="25"/>
      <c r="B6" s="3"/>
      <c r="C6" s="3"/>
      <c r="D6" s="2"/>
      <c r="E6" s="2"/>
      <c r="F6" s="2"/>
      <c r="G6" s="2"/>
      <c r="H6" s="2"/>
      <c r="I6" s="11">
        <f t="shared" ref="I6:I24" si="1">SUM(D6:H6)</f>
        <v>0</v>
      </c>
      <c r="J6" s="11"/>
      <c r="K6" s="3"/>
      <c r="L6" s="3"/>
      <c r="M6" s="3"/>
      <c r="N6" s="3"/>
      <c r="O6" s="22"/>
      <c r="P6" s="25">
        <f t="shared" ref="P6:P24" si="2">A6</f>
        <v>0</v>
      </c>
      <c r="Q6" s="20" t="e">
        <f t="shared" si="0"/>
        <v>#DIV/0!</v>
      </c>
      <c r="R6" s="21" t="e">
        <f t="shared" ref="R6:R24" si="3">SUM((F6/I6))</f>
        <v>#DIV/0!</v>
      </c>
      <c r="S6" s="21" t="e">
        <f t="shared" ref="S6:S24" si="4">SUM((G6/I6))</f>
        <v>#DIV/0!</v>
      </c>
      <c r="T6" s="21" t="e">
        <f t="shared" ref="T6:T24" si="5">SUM((H6/I6))</f>
        <v>#DIV/0!</v>
      </c>
      <c r="U6" s="3"/>
      <c r="V6" s="33" t="e">
        <f t="shared" ref="V6:V24" si="6">SUM(U6)/I6</f>
        <v>#DIV/0!</v>
      </c>
      <c r="W6" s="54"/>
      <c r="X6" s="96"/>
      <c r="Y6" s="97">
        <f t="shared" ref="Y6:Y24" si="7">X6-W6</f>
        <v>0</v>
      </c>
      <c r="Z6" s="100">
        <f t="shared" ref="Z6:Z24" si="8">(E6+H6)</f>
        <v>0</v>
      </c>
      <c r="AA6" s="106" t="e">
        <f t="shared" ref="AA6:AA25" si="9">100-((Z6/I6))*100</f>
        <v>#DIV/0!</v>
      </c>
    </row>
    <row r="7" spans="1:27" ht="23.65" customHeight="1" thickBot="1" x14ac:dyDescent="0.3">
      <c r="A7" s="25"/>
      <c r="B7" s="3"/>
      <c r="C7" s="3"/>
      <c r="D7" s="2"/>
      <c r="E7" s="2"/>
      <c r="F7" s="2"/>
      <c r="G7" s="2"/>
      <c r="H7" s="2"/>
      <c r="I7" s="11">
        <f t="shared" si="1"/>
        <v>0</v>
      </c>
      <c r="J7" s="11"/>
      <c r="K7" s="3"/>
      <c r="L7" s="3"/>
      <c r="M7" s="3"/>
      <c r="N7" s="3"/>
      <c r="O7" s="22"/>
      <c r="P7" s="25">
        <f t="shared" si="2"/>
        <v>0</v>
      </c>
      <c r="Q7" s="20" t="e">
        <f>SUM((E7/I7))</f>
        <v>#DIV/0!</v>
      </c>
      <c r="R7" s="21" t="e">
        <f t="shared" si="3"/>
        <v>#DIV/0!</v>
      </c>
      <c r="S7" s="21" t="e">
        <f t="shared" si="4"/>
        <v>#DIV/0!</v>
      </c>
      <c r="T7" s="21" t="e">
        <f t="shared" si="5"/>
        <v>#DIV/0!</v>
      </c>
      <c r="U7" s="3"/>
      <c r="V7" s="33" t="e">
        <f t="shared" si="6"/>
        <v>#DIV/0!</v>
      </c>
      <c r="W7" s="54"/>
      <c r="X7" s="96"/>
      <c r="Y7" s="97">
        <f t="shared" si="7"/>
        <v>0</v>
      </c>
      <c r="Z7" s="100">
        <f t="shared" si="8"/>
        <v>0</v>
      </c>
      <c r="AA7" s="106" t="e">
        <f t="shared" si="9"/>
        <v>#DIV/0!</v>
      </c>
    </row>
    <row r="8" spans="1:27" ht="23.65" customHeight="1" thickBot="1" x14ac:dyDescent="0.3">
      <c r="A8" s="25"/>
      <c r="B8" s="3"/>
      <c r="C8" s="3"/>
      <c r="D8" s="2"/>
      <c r="E8" s="2"/>
      <c r="F8" s="2"/>
      <c r="G8" s="2"/>
      <c r="H8" s="2"/>
      <c r="I8" s="11">
        <f t="shared" si="1"/>
        <v>0</v>
      </c>
      <c r="J8" s="11"/>
      <c r="K8" s="3"/>
      <c r="L8" s="3"/>
      <c r="M8" s="3"/>
      <c r="N8" s="3"/>
      <c r="O8" s="22"/>
      <c r="P8" s="25">
        <f t="shared" si="2"/>
        <v>0</v>
      </c>
      <c r="Q8" s="20" t="e">
        <f t="shared" ref="Q8:Q24" si="10">SUM((E8/I8))</f>
        <v>#DIV/0!</v>
      </c>
      <c r="R8" s="21" t="e">
        <f t="shared" si="3"/>
        <v>#DIV/0!</v>
      </c>
      <c r="S8" s="21" t="e">
        <f t="shared" si="4"/>
        <v>#DIV/0!</v>
      </c>
      <c r="T8" s="21" t="e">
        <f t="shared" si="5"/>
        <v>#DIV/0!</v>
      </c>
      <c r="U8" s="3"/>
      <c r="V8" s="33" t="e">
        <f t="shared" si="6"/>
        <v>#DIV/0!</v>
      </c>
      <c r="W8" s="54"/>
      <c r="X8" s="96"/>
      <c r="Y8" s="97">
        <f t="shared" si="7"/>
        <v>0</v>
      </c>
      <c r="Z8" s="100">
        <f t="shared" si="8"/>
        <v>0</v>
      </c>
      <c r="AA8" s="106" t="e">
        <f t="shared" si="9"/>
        <v>#DIV/0!</v>
      </c>
    </row>
    <row r="9" spans="1:27" ht="23.65" customHeight="1" thickBot="1" x14ac:dyDescent="0.3">
      <c r="A9" s="25"/>
      <c r="B9" s="3"/>
      <c r="C9" s="3"/>
      <c r="D9" s="2"/>
      <c r="E9" s="2"/>
      <c r="F9" s="2"/>
      <c r="G9" s="2"/>
      <c r="H9" s="2"/>
      <c r="I9" s="11">
        <f t="shared" si="1"/>
        <v>0</v>
      </c>
      <c r="J9" s="11"/>
      <c r="K9" s="3"/>
      <c r="L9" s="3"/>
      <c r="M9" s="3"/>
      <c r="N9" s="3"/>
      <c r="O9" s="22"/>
      <c r="P9" s="25">
        <f t="shared" si="2"/>
        <v>0</v>
      </c>
      <c r="Q9" s="20" t="e">
        <f t="shared" si="10"/>
        <v>#DIV/0!</v>
      </c>
      <c r="R9" s="21" t="e">
        <f t="shared" si="3"/>
        <v>#DIV/0!</v>
      </c>
      <c r="S9" s="21" t="e">
        <f t="shared" si="4"/>
        <v>#DIV/0!</v>
      </c>
      <c r="T9" s="21" t="e">
        <f t="shared" si="5"/>
        <v>#DIV/0!</v>
      </c>
      <c r="U9" s="3"/>
      <c r="V9" s="33" t="e">
        <f t="shared" si="6"/>
        <v>#DIV/0!</v>
      </c>
      <c r="W9" s="54"/>
      <c r="X9" s="96"/>
      <c r="Y9" s="97">
        <f t="shared" si="7"/>
        <v>0</v>
      </c>
      <c r="Z9" s="100">
        <f t="shared" si="8"/>
        <v>0</v>
      </c>
      <c r="AA9" s="106" t="e">
        <f t="shared" si="9"/>
        <v>#DIV/0!</v>
      </c>
    </row>
    <row r="10" spans="1:27" ht="23.65" customHeight="1" thickBot="1" x14ac:dyDescent="0.3">
      <c r="A10" s="25"/>
      <c r="B10" s="3"/>
      <c r="C10" s="3"/>
      <c r="D10" s="2"/>
      <c r="E10" s="2"/>
      <c r="F10" s="2"/>
      <c r="G10" s="2"/>
      <c r="H10" s="2"/>
      <c r="I10" s="11">
        <f t="shared" si="1"/>
        <v>0</v>
      </c>
      <c r="J10" s="11"/>
      <c r="K10" s="3"/>
      <c r="L10" s="3"/>
      <c r="M10" s="3"/>
      <c r="N10" s="3"/>
      <c r="O10" s="22"/>
      <c r="P10" s="25">
        <f t="shared" si="2"/>
        <v>0</v>
      </c>
      <c r="Q10" s="20" t="e">
        <f t="shared" si="10"/>
        <v>#DIV/0!</v>
      </c>
      <c r="R10" s="21" t="e">
        <f t="shared" si="3"/>
        <v>#DIV/0!</v>
      </c>
      <c r="S10" s="21" t="e">
        <f t="shared" si="4"/>
        <v>#DIV/0!</v>
      </c>
      <c r="T10" s="21" t="e">
        <f t="shared" si="5"/>
        <v>#DIV/0!</v>
      </c>
      <c r="U10" s="3"/>
      <c r="V10" s="33" t="e">
        <f t="shared" si="6"/>
        <v>#DIV/0!</v>
      </c>
      <c r="W10" s="54"/>
      <c r="X10" s="96"/>
      <c r="Y10" s="97">
        <f t="shared" si="7"/>
        <v>0</v>
      </c>
      <c r="Z10" s="100">
        <f t="shared" si="8"/>
        <v>0</v>
      </c>
      <c r="AA10" s="106" t="e">
        <f t="shared" si="9"/>
        <v>#DIV/0!</v>
      </c>
    </row>
    <row r="11" spans="1:27" ht="23.65" customHeight="1" thickBot="1" x14ac:dyDescent="0.3">
      <c r="A11" s="25"/>
      <c r="B11" s="3"/>
      <c r="C11" s="3"/>
      <c r="D11" s="2"/>
      <c r="E11" s="2"/>
      <c r="F11" s="2"/>
      <c r="G11" s="2"/>
      <c r="H11" s="2"/>
      <c r="I11" s="11">
        <f t="shared" si="1"/>
        <v>0</v>
      </c>
      <c r="J11" s="11"/>
      <c r="K11" s="3"/>
      <c r="L11" s="3"/>
      <c r="M11" s="3"/>
      <c r="N11" s="3"/>
      <c r="O11" s="22"/>
      <c r="P11" s="25">
        <f t="shared" si="2"/>
        <v>0</v>
      </c>
      <c r="Q11" s="20" t="e">
        <f t="shared" si="10"/>
        <v>#DIV/0!</v>
      </c>
      <c r="R11" s="21" t="e">
        <f t="shared" si="3"/>
        <v>#DIV/0!</v>
      </c>
      <c r="S11" s="21" t="e">
        <f t="shared" si="4"/>
        <v>#DIV/0!</v>
      </c>
      <c r="T11" s="21" t="e">
        <f t="shared" si="5"/>
        <v>#DIV/0!</v>
      </c>
      <c r="U11" s="3"/>
      <c r="V11" s="33" t="e">
        <f t="shared" si="6"/>
        <v>#DIV/0!</v>
      </c>
      <c r="W11" s="54"/>
      <c r="X11" s="96"/>
      <c r="Y11" s="97">
        <f t="shared" si="7"/>
        <v>0</v>
      </c>
      <c r="Z11" s="100">
        <f t="shared" si="8"/>
        <v>0</v>
      </c>
      <c r="AA11" s="106" t="e">
        <f t="shared" si="9"/>
        <v>#DIV/0!</v>
      </c>
    </row>
    <row r="12" spans="1:27" ht="23.65" customHeight="1" thickBot="1" x14ac:dyDescent="0.3">
      <c r="A12" s="25"/>
      <c r="B12" s="3"/>
      <c r="C12" s="3"/>
      <c r="D12" s="2"/>
      <c r="E12" s="2"/>
      <c r="F12" s="2"/>
      <c r="G12" s="2"/>
      <c r="H12" s="2"/>
      <c r="I12" s="11">
        <f t="shared" si="1"/>
        <v>0</v>
      </c>
      <c r="J12" s="11"/>
      <c r="K12" s="3"/>
      <c r="L12" s="3"/>
      <c r="M12" s="3"/>
      <c r="N12" s="3"/>
      <c r="O12" s="22"/>
      <c r="P12" s="25">
        <f t="shared" si="2"/>
        <v>0</v>
      </c>
      <c r="Q12" s="20" t="e">
        <f t="shared" si="10"/>
        <v>#DIV/0!</v>
      </c>
      <c r="R12" s="21" t="e">
        <f t="shared" si="3"/>
        <v>#DIV/0!</v>
      </c>
      <c r="S12" s="21" t="e">
        <f t="shared" si="4"/>
        <v>#DIV/0!</v>
      </c>
      <c r="T12" s="21" t="e">
        <f t="shared" si="5"/>
        <v>#DIV/0!</v>
      </c>
      <c r="U12" s="3"/>
      <c r="V12" s="33" t="e">
        <f t="shared" si="6"/>
        <v>#DIV/0!</v>
      </c>
      <c r="W12" s="54"/>
      <c r="X12" s="96"/>
      <c r="Y12" s="97">
        <f t="shared" si="7"/>
        <v>0</v>
      </c>
      <c r="Z12" s="100">
        <f t="shared" si="8"/>
        <v>0</v>
      </c>
      <c r="AA12" s="106" t="e">
        <f t="shared" si="9"/>
        <v>#DIV/0!</v>
      </c>
    </row>
    <row r="13" spans="1:27" ht="23.65" customHeight="1" thickBot="1" x14ac:dyDescent="0.3">
      <c r="A13" s="25"/>
      <c r="B13" s="3"/>
      <c r="C13" s="3"/>
      <c r="D13" s="2"/>
      <c r="E13" s="2"/>
      <c r="F13" s="2"/>
      <c r="G13" s="2"/>
      <c r="H13" s="2"/>
      <c r="I13" s="11">
        <f t="shared" si="1"/>
        <v>0</v>
      </c>
      <c r="J13" s="11"/>
      <c r="K13" s="3"/>
      <c r="L13" s="3"/>
      <c r="M13" s="3"/>
      <c r="N13" s="3"/>
      <c r="O13" s="22"/>
      <c r="P13" s="25">
        <f t="shared" si="2"/>
        <v>0</v>
      </c>
      <c r="Q13" s="20" t="e">
        <f t="shared" si="10"/>
        <v>#DIV/0!</v>
      </c>
      <c r="R13" s="21" t="e">
        <f t="shared" si="3"/>
        <v>#DIV/0!</v>
      </c>
      <c r="S13" s="21" t="e">
        <f t="shared" si="4"/>
        <v>#DIV/0!</v>
      </c>
      <c r="T13" s="21" t="e">
        <f t="shared" si="5"/>
        <v>#DIV/0!</v>
      </c>
      <c r="U13" s="3"/>
      <c r="V13" s="33" t="e">
        <f t="shared" si="6"/>
        <v>#DIV/0!</v>
      </c>
      <c r="W13" s="54"/>
      <c r="X13" s="96"/>
      <c r="Y13" s="97">
        <f t="shared" si="7"/>
        <v>0</v>
      </c>
      <c r="Z13" s="100">
        <f t="shared" si="8"/>
        <v>0</v>
      </c>
      <c r="AA13" s="106" t="e">
        <f t="shared" si="9"/>
        <v>#DIV/0!</v>
      </c>
    </row>
    <row r="14" spans="1:27" ht="23.65" customHeight="1" thickBot="1" x14ac:dyDescent="0.3">
      <c r="A14" s="25"/>
      <c r="B14" s="3"/>
      <c r="C14" s="3"/>
      <c r="D14" s="2"/>
      <c r="E14" s="2"/>
      <c r="F14" s="2"/>
      <c r="G14" s="2"/>
      <c r="H14" s="2"/>
      <c r="I14" s="11">
        <f t="shared" ref="I14:I18" si="11">SUM(D14:H14)</f>
        <v>0</v>
      </c>
      <c r="J14" s="11"/>
      <c r="K14" s="3"/>
      <c r="L14" s="3"/>
      <c r="M14" s="3"/>
      <c r="N14" s="3"/>
      <c r="O14" s="22"/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/>
      <c r="V14" s="33" t="e">
        <f t="shared" ref="V14:V18" si="17">SUM(U14)/I14</f>
        <v>#DIV/0!</v>
      </c>
      <c r="W14" s="54"/>
      <c r="X14" s="96"/>
      <c r="Y14" s="97">
        <f t="shared" ref="Y14:Y18" si="18">X14-W14</f>
        <v>0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3"/>
      <c r="D15" s="2"/>
      <c r="E15" s="2"/>
      <c r="F15" s="2"/>
      <c r="G15" s="2"/>
      <c r="H15" s="2"/>
      <c r="I15" s="11">
        <f t="shared" si="11"/>
        <v>0</v>
      </c>
      <c r="J15" s="11"/>
      <c r="K15" s="3"/>
      <c r="L15" s="3"/>
      <c r="M15" s="3"/>
      <c r="N15" s="3"/>
      <c r="O15" s="22"/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/>
      <c r="V15" s="33" t="e">
        <f t="shared" si="17"/>
        <v>#DIV/0!</v>
      </c>
      <c r="W15" s="54"/>
      <c r="X15" s="96"/>
      <c r="Y15" s="97">
        <f t="shared" si="18"/>
        <v>0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3"/>
      <c r="D16" s="2"/>
      <c r="E16" s="2"/>
      <c r="F16" s="2"/>
      <c r="G16" s="2"/>
      <c r="H16" s="2"/>
      <c r="I16" s="11">
        <f t="shared" si="11"/>
        <v>0</v>
      </c>
      <c r="J16" s="11"/>
      <c r="K16" s="3"/>
      <c r="L16" s="3"/>
      <c r="M16" s="3"/>
      <c r="N16" s="3"/>
      <c r="O16" s="22"/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/>
      <c r="V16" s="33" t="e">
        <f t="shared" si="17"/>
        <v>#DIV/0!</v>
      </c>
      <c r="W16" s="54"/>
      <c r="X16" s="96"/>
      <c r="Y16" s="97">
        <f t="shared" si="18"/>
        <v>0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3"/>
      <c r="D17" s="2"/>
      <c r="E17" s="2"/>
      <c r="F17" s="2"/>
      <c r="G17" s="2"/>
      <c r="H17" s="2"/>
      <c r="I17" s="11">
        <f t="shared" si="11"/>
        <v>0</v>
      </c>
      <c r="J17" s="11"/>
      <c r="K17" s="3"/>
      <c r="L17" s="3"/>
      <c r="M17" s="3"/>
      <c r="N17" s="3"/>
      <c r="O17" s="22"/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/>
      <c r="V17" s="33" t="e">
        <f t="shared" si="17"/>
        <v>#DIV/0!</v>
      </c>
      <c r="W17" s="54"/>
      <c r="X17" s="96"/>
      <c r="Y17" s="97">
        <f t="shared" si="18"/>
        <v>0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3"/>
      <c r="D18" s="2"/>
      <c r="E18" s="2"/>
      <c r="F18" s="2"/>
      <c r="G18" s="2"/>
      <c r="H18" s="2"/>
      <c r="I18" s="11">
        <f t="shared" si="11"/>
        <v>0</v>
      </c>
      <c r="J18" s="11"/>
      <c r="K18" s="3"/>
      <c r="L18" s="3"/>
      <c r="M18" s="3"/>
      <c r="N18" s="3"/>
      <c r="O18" s="22"/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/>
      <c r="V18" s="33" t="e">
        <f t="shared" si="17"/>
        <v>#DIV/0!</v>
      </c>
      <c r="W18" s="54"/>
      <c r="X18" s="96"/>
      <c r="Y18" s="97">
        <f t="shared" si="18"/>
        <v>0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0</v>
      </c>
      <c r="D25" s="39">
        <f>SUM(D4:D24)</f>
        <v>0</v>
      </c>
      <c r="E25" s="39">
        <f t="shared" ref="E25:H25" si="31">SUM(E4:E24)</f>
        <v>0</v>
      </c>
      <c r="F25" s="39">
        <f t="shared" si="31"/>
        <v>0</v>
      </c>
      <c r="G25" s="39">
        <f t="shared" si="31"/>
        <v>0</v>
      </c>
      <c r="H25" s="39">
        <f t="shared" si="31"/>
        <v>0</v>
      </c>
      <c r="I25" s="39">
        <f>SUM(I4:I24)</f>
        <v>0</v>
      </c>
      <c r="J25" s="40">
        <f>SUM(J5:J24)</f>
        <v>0</v>
      </c>
      <c r="K25" s="38"/>
      <c r="L25" s="38"/>
      <c r="M25" s="38"/>
      <c r="N25" s="38"/>
      <c r="O25" s="24"/>
      <c r="P25" s="34"/>
      <c r="Q25" s="103" t="e">
        <f>SUM((E25/I25)*100)</f>
        <v>#DIV/0!</v>
      </c>
      <c r="R25" s="103" t="e">
        <f>SUM((F25/I25)*100)</f>
        <v>#DIV/0!</v>
      </c>
      <c r="S25" s="103" t="e">
        <f>SUM((G25/I25))*100</f>
        <v>#DIV/0!</v>
      </c>
      <c r="T25" s="103" t="e">
        <f>SUM((H25/I25))*100</f>
        <v>#DIV/0!</v>
      </c>
      <c r="U25" s="23">
        <f>SUM(U5:U24)</f>
        <v>0</v>
      </c>
      <c r="V25" s="35" t="e">
        <f>SUM(U25)/I25</f>
        <v>#DIV/0!</v>
      </c>
      <c r="W25" s="92" t="e">
        <f>AVERAGEIF(W5:W24,"&gt;0")</f>
        <v>#DIV/0!</v>
      </c>
      <c r="X25" s="92" t="e">
        <f t="shared" ref="X25:Y25" si="32">AVERAGEIF(X5:X24,"&gt;0")</f>
        <v>#DIV/0!</v>
      </c>
      <c r="Y25" s="97" t="e">
        <f t="shared" si="32"/>
        <v>#DIV/0!</v>
      </c>
      <c r="Z25" s="99">
        <f>SUM(Z5:Z24)</f>
        <v>0</v>
      </c>
      <c r="AA25" s="107" t="e">
        <f t="shared" si="9"/>
        <v>#DIV/0!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 t="e">
        <f>(100-Q25)</f>
        <v>#DIV/0!</v>
      </c>
      <c r="R26" s="78" t="e">
        <f>100-R25</f>
        <v>#DIV/0!</v>
      </c>
      <c r="S26" s="78" t="e">
        <f>100-S25</f>
        <v>#DIV/0!</v>
      </c>
      <c r="T26" s="78" t="e">
        <f>100-T25</f>
        <v>#DIV/0!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 t="e">
        <f>SUM(D25/I25)*100</f>
        <v>#DIV/0!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0</v>
      </c>
    </row>
    <row r="45" spans="1:3" x14ac:dyDescent="0.25">
      <c r="A45" t="s">
        <v>45</v>
      </c>
      <c r="C45" s="101">
        <f>MIN(X5:X24)</f>
        <v>0</v>
      </c>
    </row>
    <row r="46" spans="1:3" x14ac:dyDescent="0.25">
      <c r="A46" t="s">
        <v>46</v>
      </c>
      <c r="C46" s="101">
        <f>MAX(X5:X24)</f>
        <v>0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 t="e">
        <f>SUM(C39/C25)</f>
        <v>#DIV/0!</v>
      </c>
    </row>
    <row r="50" spans="1:3" x14ac:dyDescent="0.25">
      <c r="A50" t="s">
        <v>229</v>
      </c>
      <c r="B50" t="s">
        <v>230</v>
      </c>
      <c r="C50" s="78" t="e">
        <f>100-R25</f>
        <v>#DIV/0!</v>
      </c>
    </row>
    <row r="51" spans="1:3" x14ac:dyDescent="0.25">
      <c r="B51" t="s">
        <v>36</v>
      </c>
      <c r="C51" s="78" t="e">
        <f>100-S25</f>
        <v>#DIV/0!</v>
      </c>
    </row>
    <row r="52" spans="1:3" x14ac:dyDescent="0.25">
      <c r="B52" t="s">
        <v>10</v>
      </c>
      <c r="C52" s="78" t="e">
        <f>100-T25</f>
        <v>#DIV/0!</v>
      </c>
    </row>
    <row r="53" spans="1:3" x14ac:dyDescent="0.25">
      <c r="B53" t="s">
        <v>7</v>
      </c>
      <c r="C53" s="78" t="e">
        <f>100-Q25</f>
        <v>#DIV/0!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B3:D3"/>
    <mergeCell ref="E3:H3"/>
    <mergeCell ref="I3:O3"/>
    <mergeCell ref="P1:V1"/>
    <mergeCell ref="Q3:V3"/>
  </mergeCells>
  <conditionalFormatting sqref="Y5:Y25">
    <cfRule type="cellIs" priority="1" operator="equal">
      <formula>0</formula>
    </cfRule>
    <cfRule type="cellIs" dxfId="41" priority="2" operator="between">
      <formula>0.000694444444444444</formula>
      <formula>0.166666666666667</formula>
    </cfRule>
    <cfRule type="cellIs" dxfId="40" priority="3" operator="between">
      <formula>0.166666666666667</formula>
      <formula>0.385416666666667</formula>
    </cfRule>
    <cfRule type="cellIs" dxfId="39" priority="4" operator="greaterThanOrEqual">
      <formula>0.385416666666667</formula>
    </cfRule>
  </conditionalFormatting>
  <pageMargins left="0.25" right="0.25" top="0.75" bottom="0.75" header="0.3" footer="0.3"/>
  <pageSetup paperSize="9" orientation="landscape" verticalDpi="0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AA55"/>
  <sheetViews>
    <sheetView topLeftCell="C1"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18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42942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42942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/>
      <c r="B5" s="4"/>
      <c r="C5" s="4"/>
      <c r="D5" s="11"/>
      <c r="E5" s="11"/>
      <c r="F5" s="11"/>
      <c r="G5" s="11"/>
      <c r="H5" s="11"/>
      <c r="I5" s="11">
        <f>SUM(D5:H5)</f>
        <v>0</v>
      </c>
      <c r="J5" s="11"/>
      <c r="K5" s="4"/>
      <c r="L5" s="4"/>
      <c r="M5" s="4"/>
      <c r="N5" s="4"/>
      <c r="O5" s="37"/>
      <c r="P5" s="31">
        <f>A5</f>
        <v>0</v>
      </c>
      <c r="Q5" s="17" t="e">
        <f t="shared" ref="Q5:Q6" si="0">SUM((E5/I5))</f>
        <v>#DIV/0!</v>
      </c>
      <c r="R5" s="18" t="e">
        <f>SUM((F5/I5))</f>
        <v>#DIV/0!</v>
      </c>
      <c r="S5" s="18" t="e">
        <f>SUM((G5/I5))</f>
        <v>#DIV/0!</v>
      </c>
      <c r="T5" s="18" t="e">
        <f>SUM((H5/I5))</f>
        <v>#DIV/0!</v>
      </c>
      <c r="U5" s="19"/>
      <c r="V5" s="32" t="e">
        <f>SUM(U5)/I5</f>
        <v>#DIV/0!</v>
      </c>
      <c r="W5" s="94"/>
      <c r="X5" s="95"/>
      <c r="Y5" s="97">
        <f>X5-W5</f>
        <v>0</v>
      </c>
      <c r="Z5" s="100">
        <f>(E5+H5)</f>
        <v>0</v>
      </c>
      <c r="AA5" s="105" t="e">
        <f>100-((Z5/I5))*100</f>
        <v>#DIV/0!</v>
      </c>
    </row>
    <row r="6" spans="1:27" ht="23.65" customHeight="1" thickBot="1" x14ac:dyDescent="0.3">
      <c r="A6" s="25"/>
      <c r="B6" s="3"/>
      <c r="C6" s="3"/>
      <c r="D6" s="2"/>
      <c r="E6" s="2"/>
      <c r="F6" s="2"/>
      <c r="G6" s="2"/>
      <c r="H6" s="2"/>
      <c r="I6" s="11">
        <f t="shared" ref="I6:I24" si="1">SUM(D6:H6)</f>
        <v>0</v>
      </c>
      <c r="J6" s="11"/>
      <c r="K6" s="3"/>
      <c r="L6" s="3"/>
      <c r="M6" s="3"/>
      <c r="N6" s="3"/>
      <c r="O6" s="22"/>
      <c r="P6" s="25">
        <f t="shared" ref="P6:P24" si="2">A6</f>
        <v>0</v>
      </c>
      <c r="Q6" s="20" t="e">
        <f t="shared" si="0"/>
        <v>#DIV/0!</v>
      </c>
      <c r="R6" s="21" t="e">
        <f t="shared" ref="R6:R24" si="3">SUM((F6/I6))</f>
        <v>#DIV/0!</v>
      </c>
      <c r="S6" s="21" t="e">
        <f t="shared" ref="S6:S24" si="4">SUM((G6/I6))</f>
        <v>#DIV/0!</v>
      </c>
      <c r="T6" s="21" t="e">
        <f t="shared" ref="T6:T24" si="5">SUM((H6/I6))</f>
        <v>#DIV/0!</v>
      </c>
      <c r="U6" s="3"/>
      <c r="V6" s="33" t="e">
        <f t="shared" ref="V6:V24" si="6">SUM(U6)/I6</f>
        <v>#DIV/0!</v>
      </c>
      <c r="W6" s="54"/>
      <c r="X6" s="96"/>
      <c r="Y6" s="97">
        <f t="shared" ref="Y6:Y24" si="7">X6-W6</f>
        <v>0</v>
      </c>
      <c r="Z6" s="100">
        <f t="shared" ref="Z6:Z24" si="8">(E6+H6)</f>
        <v>0</v>
      </c>
      <c r="AA6" s="106" t="e">
        <f t="shared" ref="AA6:AA25" si="9">100-((Z6/I6))*100</f>
        <v>#DIV/0!</v>
      </c>
    </row>
    <row r="7" spans="1:27" ht="23.65" customHeight="1" thickBot="1" x14ac:dyDescent="0.3">
      <c r="A7" s="25"/>
      <c r="B7" s="3"/>
      <c r="C7" s="3"/>
      <c r="D7" s="2"/>
      <c r="E7" s="2"/>
      <c r="F7" s="2"/>
      <c r="G7" s="2"/>
      <c r="H7" s="2"/>
      <c r="I7" s="11">
        <f t="shared" si="1"/>
        <v>0</v>
      </c>
      <c r="J7" s="11"/>
      <c r="K7" s="3"/>
      <c r="L7" s="3"/>
      <c r="M7" s="3"/>
      <c r="N7" s="3"/>
      <c r="O7" s="22"/>
      <c r="P7" s="25">
        <f t="shared" si="2"/>
        <v>0</v>
      </c>
      <c r="Q7" s="20" t="e">
        <f>SUM((E7/I7))</f>
        <v>#DIV/0!</v>
      </c>
      <c r="R7" s="21" t="e">
        <f t="shared" si="3"/>
        <v>#DIV/0!</v>
      </c>
      <c r="S7" s="21" t="e">
        <f t="shared" si="4"/>
        <v>#DIV/0!</v>
      </c>
      <c r="T7" s="21" t="e">
        <f t="shared" si="5"/>
        <v>#DIV/0!</v>
      </c>
      <c r="U7" s="3"/>
      <c r="V7" s="33" t="e">
        <f t="shared" si="6"/>
        <v>#DIV/0!</v>
      </c>
      <c r="W7" s="54"/>
      <c r="X7" s="96"/>
      <c r="Y7" s="97">
        <f t="shared" si="7"/>
        <v>0</v>
      </c>
      <c r="Z7" s="100">
        <f t="shared" si="8"/>
        <v>0</v>
      </c>
      <c r="AA7" s="106" t="e">
        <f t="shared" si="9"/>
        <v>#DIV/0!</v>
      </c>
    </row>
    <row r="8" spans="1:27" ht="23.65" customHeight="1" thickBot="1" x14ac:dyDescent="0.3">
      <c r="A8" s="25"/>
      <c r="B8" s="3"/>
      <c r="C8" s="3"/>
      <c r="D8" s="2"/>
      <c r="E8" s="2"/>
      <c r="F8" s="2"/>
      <c r="G8" s="2"/>
      <c r="H8" s="2"/>
      <c r="I8" s="11">
        <f t="shared" si="1"/>
        <v>0</v>
      </c>
      <c r="J8" s="11"/>
      <c r="K8" s="3"/>
      <c r="L8" s="3"/>
      <c r="M8" s="3"/>
      <c r="N8" s="3"/>
      <c r="O8" s="22"/>
      <c r="P8" s="25">
        <f t="shared" si="2"/>
        <v>0</v>
      </c>
      <c r="Q8" s="20" t="e">
        <f t="shared" ref="Q8:Q24" si="10">SUM((E8/I8))</f>
        <v>#DIV/0!</v>
      </c>
      <c r="R8" s="21" t="e">
        <f t="shared" si="3"/>
        <v>#DIV/0!</v>
      </c>
      <c r="S8" s="21" t="e">
        <f t="shared" si="4"/>
        <v>#DIV/0!</v>
      </c>
      <c r="T8" s="21" t="e">
        <f t="shared" si="5"/>
        <v>#DIV/0!</v>
      </c>
      <c r="U8" s="3"/>
      <c r="V8" s="33" t="e">
        <f t="shared" si="6"/>
        <v>#DIV/0!</v>
      </c>
      <c r="W8" s="54"/>
      <c r="X8" s="96"/>
      <c r="Y8" s="97">
        <f t="shared" si="7"/>
        <v>0</v>
      </c>
      <c r="Z8" s="100">
        <f t="shared" si="8"/>
        <v>0</v>
      </c>
      <c r="AA8" s="106" t="e">
        <f t="shared" si="9"/>
        <v>#DIV/0!</v>
      </c>
    </row>
    <row r="9" spans="1:27" ht="23.65" customHeight="1" thickBot="1" x14ac:dyDescent="0.3">
      <c r="A9" s="25"/>
      <c r="B9" s="3"/>
      <c r="C9" s="3"/>
      <c r="D9" s="2"/>
      <c r="E9" s="2"/>
      <c r="F9" s="2"/>
      <c r="G9" s="2"/>
      <c r="H9" s="2"/>
      <c r="I9" s="11">
        <f t="shared" si="1"/>
        <v>0</v>
      </c>
      <c r="J9" s="11"/>
      <c r="K9" s="3"/>
      <c r="L9" s="3"/>
      <c r="M9" s="3"/>
      <c r="N9" s="3"/>
      <c r="O9" s="22"/>
      <c r="P9" s="25">
        <f t="shared" si="2"/>
        <v>0</v>
      </c>
      <c r="Q9" s="20" t="e">
        <f t="shared" si="10"/>
        <v>#DIV/0!</v>
      </c>
      <c r="R9" s="21" t="e">
        <f t="shared" si="3"/>
        <v>#DIV/0!</v>
      </c>
      <c r="S9" s="21" t="e">
        <f t="shared" si="4"/>
        <v>#DIV/0!</v>
      </c>
      <c r="T9" s="21" t="e">
        <f t="shared" si="5"/>
        <v>#DIV/0!</v>
      </c>
      <c r="U9" s="3"/>
      <c r="V9" s="33" t="e">
        <f t="shared" si="6"/>
        <v>#DIV/0!</v>
      </c>
      <c r="W9" s="54"/>
      <c r="X9" s="96"/>
      <c r="Y9" s="97">
        <f t="shared" si="7"/>
        <v>0</v>
      </c>
      <c r="Z9" s="100">
        <f t="shared" si="8"/>
        <v>0</v>
      </c>
      <c r="AA9" s="106" t="e">
        <f t="shared" si="9"/>
        <v>#DIV/0!</v>
      </c>
    </row>
    <row r="10" spans="1:27" ht="23.65" customHeight="1" thickBot="1" x14ac:dyDescent="0.3">
      <c r="A10" s="25"/>
      <c r="B10" s="3"/>
      <c r="C10" s="3"/>
      <c r="D10" s="2"/>
      <c r="E10" s="2"/>
      <c r="F10" s="2"/>
      <c r="G10" s="2"/>
      <c r="H10" s="2"/>
      <c r="I10" s="11">
        <f t="shared" si="1"/>
        <v>0</v>
      </c>
      <c r="J10" s="11"/>
      <c r="K10" s="3"/>
      <c r="L10" s="3"/>
      <c r="M10" s="3"/>
      <c r="N10" s="3"/>
      <c r="O10" s="22"/>
      <c r="P10" s="25">
        <f t="shared" si="2"/>
        <v>0</v>
      </c>
      <c r="Q10" s="20" t="e">
        <f t="shared" si="10"/>
        <v>#DIV/0!</v>
      </c>
      <c r="R10" s="21" t="e">
        <f t="shared" si="3"/>
        <v>#DIV/0!</v>
      </c>
      <c r="S10" s="21" t="e">
        <f t="shared" si="4"/>
        <v>#DIV/0!</v>
      </c>
      <c r="T10" s="21" t="e">
        <f t="shared" si="5"/>
        <v>#DIV/0!</v>
      </c>
      <c r="U10" s="3"/>
      <c r="V10" s="33" t="e">
        <f t="shared" si="6"/>
        <v>#DIV/0!</v>
      </c>
      <c r="W10" s="54"/>
      <c r="X10" s="96"/>
      <c r="Y10" s="97">
        <f t="shared" si="7"/>
        <v>0</v>
      </c>
      <c r="Z10" s="100">
        <f t="shared" si="8"/>
        <v>0</v>
      </c>
      <c r="AA10" s="106" t="e">
        <f t="shared" si="9"/>
        <v>#DIV/0!</v>
      </c>
    </row>
    <row r="11" spans="1:27" ht="23.65" customHeight="1" thickBot="1" x14ac:dyDescent="0.3">
      <c r="A11" s="25"/>
      <c r="B11" s="3"/>
      <c r="C11" s="3"/>
      <c r="D11" s="2"/>
      <c r="E11" s="2"/>
      <c r="F11" s="2"/>
      <c r="G11" s="2"/>
      <c r="H11" s="2"/>
      <c r="I11" s="11">
        <f t="shared" si="1"/>
        <v>0</v>
      </c>
      <c r="J11" s="11"/>
      <c r="K11" s="3"/>
      <c r="L11" s="3"/>
      <c r="M11" s="3"/>
      <c r="N11" s="3"/>
      <c r="O11" s="22"/>
      <c r="P11" s="25">
        <f t="shared" si="2"/>
        <v>0</v>
      </c>
      <c r="Q11" s="20" t="e">
        <f t="shared" si="10"/>
        <v>#DIV/0!</v>
      </c>
      <c r="R11" s="21" t="e">
        <f t="shared" si="3"/>
        <v>#DIV/0!</v>
      </c>
      <c r="S11" s="21" t="e">
        <f t="shared" si="4"/>
        <v>#DIV/0!</v>
      </c>
      <c r="T11" s="21" t="e">
        <f t="shared" si="5"/>
        <v>#DIV/0!</v>
      </c>
      <c r="U11" s="3"/>
      <c r="V11" s="33" t="e">
        <f t="shared" si="6"/>
        <v>#DIV/0!</v>
      </c>
      <c r="W11" s="54"/>
      <c r="X11" s="96"/>
      <c r="Y11" s="97">
        <f t="shared" si="7"/>
        <v>0</v>
      </c>
      <c r="Z11" s="100">
        <f t="shared" si="8"/>
        <v>0</v>
      </c>
      <c r="AA11" s="106" t="e">
        <f t="shared" si="9"/>
        <v>#DIV/0!</v>
      </c>
    </row>
    <row r="12" spans="1:27" ht="23.65" customHeight="1" thickBot="1" x14ac:dyDescent="0.3">
      <c r="A12" s="25"/>
      <c r="B12" s="3"/>
      <c r="C12" s="3"/>
      <c r="D12" s="2"/>
      <c r="E12" s="2"/>
      <c r="F12" s="2"/>
      <c r="G12" s="2"/>
      <c r="H12" s="2"/>
      <c r="I12" s="11">
        <f t="shared" si="1"/>
        <v>0</v>
      </c>
      <c r="J12" s="11"/>
      <c r="K12" s="3"/>
      <c r="L12" s="3"/>
      <c r="M12" s="3"/>
      <c r="N12" s="3"/>
      <c r="O12" s="22"/>
      <c r="P12" s="25">
        <f t="shared" si="2"/>
        <v>0</v>
      </c>
      <c r="Q12" s="20" t="e">
        <f t="shared" si="10"/>
        <v>#DIV/0!</v>
      </c>
      <c r="R12" s="21" t="e">
        <f t="shared" si="3"/>
        <v>#DIV/0!</v>
      </c>
      <c r="S12" s="21" t="e">
        <f t="shared" si="4"/>
        <v>#DIV/0!</v>
      </c>
      <c r="T12" s="21" t="e">
        <f t="shared" si="5"/>
        <v>#DIV/0!</v>
      </c>
      <c r="U12" s="3"/>
      <c r="V12" s="33" t="e">
        <f t="shared" si="6"/>
        <v>#DIV/0!</v>
      </c>
      <c r="W12" s="54"/>
      <c r="X12" s="96"/>
      <c r="Y12" s="97">
        <f t="shared" si="7"/>
        <v>0</v>
      </c>
      <c r="Z12" s="100">
        <f t="shared" si="8"/>
        <v>0</v>
      </c>
      <c r="AA12" s="106" t="e">
        <f t="shared" si="9"/>
        <v>#DIV/0!</v>
      </c>
    </row>
    <row r="13" spans="1:27" ht="23.65" customHeight="1" thickBot="1" x14ac:dyDescent="0.3">
      <c r="A13" s="25"/>
      <c r="B13" s="3"/>
      <c r="C13" s="3"/>
      <c r="D13" s="2"/>
      <c r="E13" s="2"/>
      <c r="F13" s="2"/>
      <c r="G13" s="2"/>
      <c r="H13" s="2"/>
      <c r="I13" s="11">
        <f t="shared" si="1"/>
        <v>0</v>
      </c>
      <c r="J13" s="11"/>
      <c r="K13" s="3"/>
      <c r="L13" s="3"/>
      <c r="M13" s="3"/>
      <c r="N13" s="3"/>
      <c r="O13" s="22"/>
      <c r="P13" s="25">
        <f t="shared" si="2"/>
        <v>0</v>
      </c>
      <c r="Q13" s="20" t="e">
        <f t="shared" si="10"/>
        <v>#DIV/0!</v>
      </c>
      <c r="R13" s="21" t="e">
        <f t="shared" si="3"/>
        <v>#DIV/0!</v>
      </c>
      <c r="S13" s="21" t="e">
        <f t="shared" si="4"/>
        <v>#DIV/0!</v>
      </c>
      <c r="T13" s="21" t="e">
        <f t="shared" si="5"/>
        <v>#DIV/0!</v>
      </c>
      <c r="U13" s="3"/>
      <c r="V13" s="33" t="e">
        <f t="shared" si="6"/>
        <v>#DIV/0!</v>
      </c>
      <c r="W13" s="54"/>
      <c r="X13" s="96"/>
      <c r="Y13" s="97">
        <f t="shared" si="7"/>
        <v>0</v>
      </c>
      <c r="Z13" s="100">
        <f t="shared" si="8"/>
        <v>0</v>
      </c>
      <c r="AA13" s="106" t="e">
        <f t="shared" si="9"/>
        <v>#DIV/0!</v>
      </c>
    </row>
    <row r="14" spans="1:27" ht="23.65" customHeight="1" thickBot="1" x14ac:dyDescent="0.3">
      <c r="A14" s="25"/>
      <c r="B14" s="3"/>
      <c r="C14" s="3"/>
      <c r="D14" s="2"/>
      <c r="E14" s="2"/>
      <c r="F14" s="2"/>
      <c r="G14" s="2"/>
      <c r="H14" s="2"/>
      <c r="I14" s="11">
        <f t="shared" ref="I14:I18" si="11">SUM(D14:H14)</f>
        <v>0</v>
      </c>
      <c r="J14" s="11"/>
      <c r="K14" s="3"/>
      <c r="L14" s="3"/>
      <c r="M14" s="3"/>
      <c r="N14" s="3"/>
      <c r="O14" s="22"/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/>
      <c r="V14" s="33" t="e">
        <f t="shared" ref="V14:V18" si="17">SUM(U14)/I14</f>
        <v>#DIV/0!</v>
      </c>
      <c r="W14" s="54"/>
      <c r="X14" s="96"/>
      <c r="Y14" s="97">
        <f t="shared" ref="Y14:Y18" si="18">X14-W14</f>
        <v>0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3"/>
      <c r="D15" s="2"/>
      <c r="E15" s="2"/>
      <c r="F15" s="2"/>
      <c r="G15" s="2"/>
      <c r="H15" s="2"/>
      <c r="I15" s="11">
        <f t="shared" si="11"/>
        <v>0</v>
      </c>
      <c r="J15" s="11"/>
      <c r="K15" s="3"/>
      <c r="L15" s="3"/>
      <c r="M15" s="3"/>
      <c r="N15" s="3"/>
      <c r="O15" s="22"/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/>
      <c r="V15" s="33" t="e">
        <f t="shared" si="17"/>
        <v>#DIV/0!</v>
      </c>
      <c r="W15" s="54"/>
      <c r="X15" s="96"/>
      <c r="Y15" s="97">
        <f t="shared" si="18"/>
        <v>0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3"/>
      <c r="D16" s="2"/>
      <c r="E16" s="2"/>
      <c r="F16" s="2"/>
      <c r="G16" s="2"/>
      <c r="H16" s="2"/>
      <c r="I16" s="11">
        <f t="shared" si="11"/>
        <v>0</v>
      </c>
      <c r="J16" s="11"/>
      <c r="K16" s="3"/>
      <c r="L16" s="3"/>
      <c r="M16" s="3"/>
      <c r="N16" s="3"/>
      <c r="O16" s="22"/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/>
      <c r="V16" s="33" t="e">
        <f t="shared" si="17"/>
        <v>#DIV/0!</v>
      </c>
      <c r="W16" s="54"/>
      <c r="X16" s="96"/>
      <c r="Y16" s="97">
        <f t="shared" si="18"/>
        <v>0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3"/>
      <c r="D17" s="2"/>
      <c r="E17" s="2"/>
      <c r="F17" s="2"/>
      <c r="G17" s="2"/>
      <c r="H17" s="2"/>
      <c r="I17" s="11">
        <f t="shared" si="11"/>
        <v>0</v>
      </c>
      <c r="J17" s="11"/>
      <c r="K17" s="3"/>
      <c r="L17" s="3"/>
      <c r="M17" s="3"/>
      <c r="N17" s="3"/>
      <c r="O17" s="22"/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/>
      <c r="V17" s="33" t="e">
        <f t="shared" si="17"/>
        <v>#DIV/0!</v>
      </c>
      <c r="W17" s="54"/>
      <c r="X17" s="96"/>
      <c r="Y17" s="97">
        <f t="shared" si="18"/>
        <v>0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3"/>
      <c r="D18" s="2"/>
      <c r="E18" s="2"/>
      <c r="F18" s="2"/>
      <c r="G18" s="2"/>
      <c r="H18" s="2"/>
      <c r="I18" s="11">
        <f t="shared" si="11"/>
        <v>0</v>
      </c>
      <c r="J18" s="11"/>
      <c r="K18" s="3"/>
      <c r="L18" s="3"/>
      <c r="M18" s="3"/>
      <c r="N18" s="3"/>
      <c r="O18" s="22"/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/>
      <c r="V18" s="33" t="e">
        <f t="shared" si="17"/>
        <v>#DIV/0!</v>
      </c>
      <c r="W18" s="54"/>
      <c r="X18" s="96"/>
      <c r="Y18" s="97">
        <f t="shared" si="18"/>
        <v>0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0</v>
      </c>
      <c r="D25" s="39">
        <f>SUM(D4:D24)</f>
        <v>0</v>
      </c>
      <c r="E25" s="39">
        <f t="shared" ref="E25:H25" si="31">SUM(E4:E24)</f>
        <v>0</v>
      </c>
      <c r="F25" s="39">
        <f t="shared" si="31"/>
        <v>0</v>
      </c>
      <c r="G25" s="39">
        <f t="shared" si="31"/>
        <v>0</v>
      </c>
      <c r="H25" s="39">
        <f t="shared" si="31"/>
        <v>0</v>
      </c>
      <c r="I25" s="39">
        <f>SUM(I4:I24)</f>
        <v>0</v>
      </c>
      <c r="J25" s="40">
        <f>SUM(J5:J24)</f>
        <v>0</v>
      </c>
      <c r="K25" s="38"/>
      <c r="L25" s="38"/>
      <c r="M25" s="38"/>
      <c r="N25" s="38"/>
      <c r="O25" s="24"/>
      <c r="P25" s="34"/>
      <c r="Q25" s="103" t="e">
        <f>SUM((E25/I25)*100)</f>
        <v>#DIV/0!</v>
      </c>
      <c r="R25" s="103" t="e">
        <f>SUM((F25/I25)*100)</f>
        <v>#DIV/0!</v>
      </c>
      <c r="S25" s="103" t="e">
        <f>SUM((G25/I25))*100</f>
        <v>#DIV/0!</v>
      </c>
      <c r="T25" s="103" t="e">
        <f>SUM((H25/I25))*100</f>
        <v>#DIV/0!</v>
      </c>
      <c r="U25" s="23">
        <f>SUM(U5:U24)</f>
        <v>0</v>
      </c>
      <c r="V25" s="35" t="e">
        <f>SUM(U25)/I25</f>
        <v>#DIV/0!</v>
      </c>
      <c r="W25" s="92" t="e">
        <f>AVERAGEIF(W5:W24,"&gt;0")</f>
        <v>#DIV/0!</v>
      </c>
      <c r="X25" s="92" t="e">
        <f t="shared" ref="X25:Y25" si="32">AVERAGEIF(X5:X24,"&gt;0")</f>
        <v>#DIV/0!</v>
      </c>
      <c r="Y25" s="97" t="e">
        <f t="shared" si="32"/>
        <v>#DIV/0!</v>
      </c>
      <c r="Z25" s="99">
        <f>SUM(Z5:Z24)</f>
        <v>0</v>
      </c>
      <c r="AA25" s="107" t="e">
        <f t="shared" si="9"/>
        <v>#DIV/0!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 t="e">
        <f>(100-Q25)</f>
        <v>#DIV/0!</v>
      </c>
      <c r="R26" s="78" t="e">
        <f>100-R25</f>
        <v>#DIV/0!</v>
      </c>
      <c r="S26" s="78" t="e">
        <f>100-S25</f>
        <v>#DIV/0!</v>
      </c>
      <c r="T26" s="78" t="e">
        <f>100-T25</f>
        <v>#DIV/0!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 t="e">
        <f>SUM(D25/I25)*100</f>
        <v>#DIV/0!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0</v>
      </c>
    </row>
    <row r="45" spans="1:3" x14ac:dyDescent="0.25">
      <c r="A45" t="s">
        <v>45</v>
      </c>
      <c r="C45" s="101">
        <f>MIN(X5:X24)</f>
        <v>0</v>
      </c>
    </row>
    <row r="46" spans="1:3" x14ac:dyDescent="0.25">
      <c r="A46" t="s">
        <v>46</v>
      </c>
      <c r="C46" s="101">
        <f>MAX(X5:X24)</f>
        <v>0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 t="e">
        <f>SUM(C39/C25)</f>
        <v>#DIV/0!</v>
      </c>
    </row>
    <row r="50" spans="1:3" x14ac:dyDescent="0.25">
      <c r="A50" t="s">
        <v>229</v>
      </c>
      <c r="B50" t="s">
        <v>230</v>
      </c>
      <c r="C50" s="78" t="e">
        <f>100-R25</f>
        <v>#DIV/0!</v>
      </c>
    </row>
    <row r="51" spans="1:3" x14ac:dyDescent="0.25">
      <c r="B51" t="s">
        <v>36</v>
      </c>
      <c r="C51" s="78" t="e">
        <f>100-S25</f>
        <v>#DIV/0!</v>
      </c>
    </row>
    <row r="52" spans="1:3" x14ac:dyDescent="0.25">
      <c r="B52" t="s">
        <v>10</v>
      </c>
      <c r="C52" s="78" t="e">
        <f>100-T25</f>
        <v>#DIV/0!</v>
      </c>
    </row>
    <row r="53" spans="1:3" x14ac:dyDescent="0.25">
      <c r="B53" t="s">
        <v>7</v>
      </c>
      <c r="C53" s="78" t="e">
        <f>100-Q25</f>
        <v>#DIV/0!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B3:D3"/>
    <mergeCell ref="E3:H3"/>
    <mergeCell ref="I3:O3"/>
    <mergeCell ref="P1:V1"/>
    <mergeCell ref="Q3:V3"/>
  </mergeCells>
  <conditionalFormatting sqref="Y5:Y25">
    <cfRule type="cellIs" priority="1" operator="equal">
      <formula>0</formula>
    </cfRule>
    <cfRule type="cellIs" dxfId="38" priority="2" operator="between">
      <formula>0.000694444444444444</formula>
      <formula>0.166666666666667</formula>
    </cfRule>
    <cfRule type="cellIs" dxfId="37" priority="3" operator="between">
      <formula>0.166666666666667</formula>
      <formula>0.385416666666667</formula>
    </cfRule>
    <cfRule type="cellIs" dxfId="36" priority="4" operator="greaterThanOrEqual">
      <formula>0.385416666666667</formula>
    </cfRule>
  </conditionalFormatting>
  <pageMargins left="0.25" right="0.25" top="0.75" bottom="0.75" header="0.3" footer="0.3"/>
  <pageSetup paperSize="9" orientation="landscape" verticalDpi="0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AA55"/>
  <sheetViews>
    <sheetView topLeftCell="C1"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18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42943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42943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/>
      <c r="B5" s="4"/>
      <c r="C5" s="4"/>
      <c r="D5" s="11"/>
      <c r="E5" s="11"/>
      <c r="F5" s="11"/>
      <c r="G5" s="11"/>
      <c r="H5" s="11"/>
      <c r="I5" s="11">
        <f>SUM(D5:H5)</f>
        <v>0</v>
      </c>
      <c r="J5" s="11"/>
      <c r="K5" s="4"/>
      <c r="L5" s="4"/>
      <c r="M5" s="4"/>
      <c r="N5" s="4"/>
      <c r="O5" s="37"/>
      <c r="P5" s="31">
        <f>A5</f>
        <v>0</v>
      </c>
      <c r="Q5" s="17" t="e">
        <f t="shared" ref="Q5:Q6" si="0">SUM((E5/I5))</f>
        <v>#DIV/0!</v>
      </c>
      <c r="R5" s="18" t="e">
        <f>SUM((F5/I5))</f>
        <v>#DIV/0!</v>
      </c>
      <c r="S5" s="18" t="e">
        <f>SUM((G5/I5))</f>
        <v>#DIV/0!</v>
      </c>
      <c r="T5" s="18" t="e">
        <f>SUM((H5/I5))</f>
        <v>#DIV/0!</v>
      </c>
      <c r="U5" s="19"/>
      <c r="V5" s="32" t="e">
        <f>SUM(U5)/I5</f>
        <v>#DIV/0!</v>
      </c>
      <c r="W5" s="94"/>
      <c r="X5" s="95"/>
      <c r="Y5" s="97">
        <f>X5-W5</f>
        <v>0</v>
      </c>
      <c r="Z5" s="100">
        <f>(E5+H5)</f>
        <v>0</v>
      </c>
      <c r="AA5" s="105" t="e">
        <f>100-((Z5/I5))*100</f>
        <v>#DIV/0!</v>
      </c>
    </row>
    <row r="6" spans="1:27" ht="23.65" customHeight="1" thickBot="1" x14ac:dyDescent="0.3">
      <c r="A6" s="25"/>
      <c r="B6" s="3"/>
      <c r="C6" s="3"/>
      <c r="D6" s="2"/>
      <c r="E6" s="2"/>
      <c r="F6" s="2"/>
      <c r="G6" s="2"/>
      <c r="H6" s="2"/>
      <c r="I6" s="11">
        <f t="shared" ref="I6:I24" si="1">SUM(D6:H6)</f>
        <v>0</v>
      </c>
      <c r="J6" s="11"/>
      <c r="K6" s="3"/>
      <c r="L6" s="3"/>
      <c r="M6" s="3"/>
      <c r="N6" s="3"/>
      <c r="O6" s="22"/>
      <c r="P6" s="25">
        <f t="shared" ref="P6:P24" si="2">A6</f>
        <v>0</v>
      </c>
      <c r="Q6" s="20" t="e">
        <f t="shared" si="0"/>
        <v>#DIV/0!</v>
      </c>
      <c r="R6" s="21" t="e">
        <f t="shared" ref="R6:R24" si="3">SUM((F6/I6))</f>
        <v>#DIV/0!</v>
      </c>
      <c r="S6" s="21" t="e">
        <f t="shared" ref="S6:S24" si="4">SUM((G6/I6))</f>
        <v>#DIV/0!</v>
      </c>
      <c r="T6" s="21" t="e">
        <f t="shared" ref="T6:T24" si="5">SUM((H6/I6))</f>
        <v>#DIV/0!</v>
      </c>
      <c r="U6" s="3"/>
      <c r="V6" s="33" t="e">
        <f t="shared" ref="V6:V24" si="6">SUM(U6)/I6</f>
        <v>#DIV/0!</v>
      </c>
      <c r="W6" s="54"/>
      <c r="X6" s="96"/>
      <c r="Y6" s="97">
        <f t="shared" ref="Y6:Y24" si="7">X6-W6</f>
        <v>0</v>
      </c>
      <c r="Z6" s="100">
        <f t="shared" ref="Z6:Z24" si="8">(E6+H6)</f>
        <v>0</v>
      </c>
      <c r="AA6" s="106" t="e">
        <f t="shared" ref="AA6:AA25" si="9">100-((Z6/I6))*100</f>
        <v>#DIV/0!</v>
      </c>
    </row>
    <row r="7" spans="1:27" ht="23.65" customHeight="1" thickBot="1" x14ac:dyDescent="0.3">
      <c r="A7" s="25"/>
      <c r="B7" s="3"/>
      <c r="C7" s="3"/>
      <c r="D7" s="2"/>
      <c r="E7" s="2"/>
      <c r="F7" s="2"/>
      <c r="G7" s="2"/>
      <c r="H7" s="2"/>
      <c r="I7" s="11">
        <f t="shared" si="1"/>
        <v>0</v>
      </c>
      <c r="J7" s="11"/>
      <c r="K7" s="3"/>
      <c r="L7" s="3"/>
      <c r="M7" s="3"/>
      <c r="N7" s="3"/>
      <c r="O7" s="22"/>
      <c r="P7" s="25">
        <f t="shared" si="2"/>
        <v>0</v>
      </c>
      <c r="Q7" s="20" t="e">
        <f>SUM((E7/I7))</f>
        <v>#DIV/0!</v>
      </c>
      <c r="R7" s="21" t="e">
        <f t="shared" si="3"/>
        <v>#DIV/0!</v>
      </c>
      <c r="S7" s="21" t="e">
        <f t="shared" si="4"/>
        <v>#DIV/0!</v>
      </c>
      <c r="T7" s="21" t="e">
        <f t="shared" si="5"/>
        <v>#DIV/0!</v>
      </c>
      <c r="U7" s="3"/>
      <c r="V7" s="33" t="e">
        <f t="shared" si="6"/>
        <v>#DIV/0!</v>
      </c>
      <c r="W7" s="54"/>
      <c r="X7" s="96"/>
      <c r="Y7" s="97">
        <f t="shared" si="7"/>
        <v>0</v>
      </c>
      <c r="Z7" s="100">
        <f t="shared" si="8"/>
        <v>0</v>
      </c>
      <c r="AA7" s="106" t="e">
        <f t="shared" si="9"/>
        <v>#DIV/0!</v>
      </c>
    </row>
    <row r="8" spans="1:27" ht="23.65" customHeight="1" thickBot="1" x14ac:dyDescent="0.3">
      <c r="A8" s="25"/>
      <c r="B8" s="3"/>
      <c r="C8" s="3"/>
      <c r="D8" s="2"/>
      <c r="E8" s="2"/>
      <c r="F8" s="2"/>
      <c r="G8" s="2"/>
      <c r="H8" s="2"/>
      <c r="I8" s="11">
        <f t="shared" si="1"/>
        <v>0</v>
      </c>
      <c r="J8" s="11"/>
      <c r="K8" s="3"/>
      <c r="L8" s="3"/>
      <c r="M8" s="3"/>
      <c r="N8" s="3"/>
      <c r="O8" s="22"/>
      <c r="P8" s="25">
        <f t="shared" si="2"/>
        <v>0</v>
      </c>
      <c r="Q8" s="20" t="e">
        <f t="shared" ref="Q8:Q24" si="10">SUM((E8/I8))</f>
        <v>#DIV/0!</v>
      </c>
      <c r="R8" s="21" t="e">
        <f t="shared" si="3"/>
        <v>#DIV/0!</v>
      </c>
      <c r="S8" s="21" t="e">
        <f t="shared" si="4"/>
        <v>#DIV/0!</v>
      </c>
      <c r="T8" s="21" t="e">
        <f t="shared" si="5"/>
        <v>#DIV/0!</v>
      </c>
      <c r="U8" s="3"/>
      <c r="V8" s="33" t="e">
        <f t="shared" si="6"/>
        <v>#DIV/0!</v>
      </c>
      <c r="W8" s="54"/>
      <c r="X8" s="96"/>
      <c r="Y8" s="97">
        <f t="shared" si="7"/>
        <v>0</v>
      </c>
      <c r="Z8" s="100">
        <f t="shared" si="8"/>
        <v>0</v>
      </c>
      <c r="AA8" s="106" t="e">
        <f t="shared" si="9"/>
        <v>#DIV/0!</v>
      </c>
    </row>
    <row r="9" spans="1:27" ht="23.65" customHeight="1" thickBot="1" x14ac:dyDescent="0.3">
      <c r="A9" s="25"/>
      <c r="B9" s="3"/>
      <c r="C9" s="3"/>
      <c r="D9" s="2"/>
      <c r="E9" s="2"/>
      <c r="F9" s="2"/>
      <c r="G9" s="2"/>
      <c r="H9" s="2"/>
      <c r="I9" s="11">
        <f t="shared" si="1"/>
        <v>0</v>
      </c>
      <c r="J9" s="11"/>
      <c r="K9" s="3"/>
      <c r="L9" s="3"/>
      <c r="M9" s="3"/>
      <c r="N9" s="3"/>
      <c r="O9" s="22"/>
      <c r="P9" s="25">
        <f t="shared" si="2"/>
        <v>0</v>
      </c>
      <c r="Q9" s="20" t="e">
        <f t="shared" si="10"/>
        <v>#DIV/0!</v>
      </c>
      <c r="R9" s="21" t="e">
        <f t="shared" si="3"/>
        <v>#DIV/0!</v>
      </c>
      <c r="S9" s="21" t="e">
        <f t="shared" si="4"/>
        <v>#DIV/0!</v>
      </c>
      <c r="T9" s="21" t="e">
        <f t="shared" si="5"/>
        <v>#DIV/0!</v>
      </c>
      <c r="U9" s="3"/>
      <c r="V9" s="33" t="e">
        <f t="shared" si="6"/>
        <v>#DIV/0!</v>
      </c>
      <c r="W9" s="54"/>
      <c r="X9" s="96"/>
      <c r="Y9" s="97">
        <f t="shared" si="7"/>
        <v>0</v>
      </c>
      <c r="Z9" s="100">
        <f t="shared" si="8"/>
        <v>0</v>
      </c>
      <c r="AA9" s="106" t="e">
        <f t="shared" si="9"/>
        <v>#DIV/0!</v>
      </c>
    </row>
    <row r="10" spans="1:27" ht="23.65" customHeight="1" thickBot="1" x14ac:dyDescent="0.3">
      <c r="A10" s="25"/>
      <c r="B10" s="3"/>
      <c r="C10" s="3"/>
      <c r="D10" s="2"/>
      <c r="E10" s="2"/>
      <c r="F10" s="2"/>
      <c r="G10" s="2"/>
      <c r="H10" s="2"/>
      <c r="I10" s="11">
        <f t="shared" si="1"/>
        <v>0</v>
      </c>
      <c r="J10" s="11"/>
      <c r="K10" s="3"/>
      <c r="L10" s="3"/>
      <c r="M10" s="3"/>
      <c r="N10" s="3"/>
      <c r="O10" s="22"/>
      <c r="P10" s="25">
        <f t="shared" si="2"/>
        <v>0</v>
      </c>
      <c r="Q10" s="20" t="e">
        <f t="shared" si="10"/>
        <v>#DIV/0!</v>
      </c>
      <c r="R10" s="21" t="e">
        <f t="shared" si="3"/>
        <v>#DIV/0!</v>
      </c>
      <c r="S10" s="21" t="e">
        <f t="shared" si="4"/>
        <v>#DIV/0!</v>
      </c>
      <c r="T10" s="21" t="e">
        <f t="shared" si="5"/>
        <v>#DIV/0!</v>
      </c>
      <c r="U10" s="3"/>
      <c r="V10" s="33" t="e">
        <f t="shared" si="6"/>
        <v>#DIV/0!</v>
      </c>
      <c r="W10" s="54"/>
      <c r="X10" s="96"/>
      <c r="Y10" s="97">
        <f t="shared" si="7"/>
        <v>0</v>
      </c>
      <c r="Z10" s="100">
        <f t="shared" si="8"/>
        <v>0</v>
      </c>
      <c r="AA10" s="106" t="e">
        <f t="shared" si="9"/>
        <v>#DIV/0!</v>
      </c>
    </row>
    <row r="11" spans="1:27" ht="23.65" customHeight="1" thickBot="1" x14ac:dyDescent="0.3">
      <c r="A11" s="25"/>
      <c r="B11" s="3"/>
      <c r="C11" s="3"/>
      <c r="D11" s="2"/>
      <c r="E11" s="2"/>
      <c r="F11" s="2"/>
      <c r="G11" s="2"/>
      <c r="H11" s="2"/>
      <c r="I11" s="11">
        <f t="shared" si="1"/>
        <v>0</v>
      </c>
      <c r="J11" s="11"/>
      <c r="K11" s="3"/>
      <c r="L11" s="3"/>
      <c r="M11" s="3"/>
      <c r="N11" s="3"/>
      <c r="O11" s="22"/>
      <c r="P11" s="25">
        <f t="shared" si="2"/>
        <v>0</v>
      </c>
      <c r="Q11" s="20" t="e">
        <f t="shared" si="10"/>
        <v>#DIV/0!</v>
      </c>
      <c r="R11" s="21" t="e">
        <f t="shared" si="3"/>
        <v>#DIV/0!</v>
      </c>
      <c r="S11" s="21" t="e">
        <f t="shared" si="4"/>
        <v>#DIV/0!</v>
      </c>
      <c r="T11" s="21" t="e">
        <f t="shared" si="5"/>
        <v>#DIV/0!</v>
      </c>
      <c r="U11" s="3"/>
      <c r="V11" s="33" t="e">
        <f t="shared" si="6"/>
        <v>#DIV/0!</v>
      </c>
      <c r="W11" s="54"/>
      <c r="X11" s="96"/>
      <c r="Y11" s="97">
        <f t="shared" si="7"/>
        <v>0</v>
      </c>
      <c r="Z11" s="100">
        <f t="shared" si="8"/>
        <v>0</v>
      </c>
      <c r="AA11" s="106" t="e">
        <f t="shared" si="9"/>
        <v>#DIV/0!</v>
      </c>
    </row>
    <row r="12" spans="1:27" ht="23.65" customHeight="1" thickBot="1" x14ac:dyDescent="0.3">
      <c r="A12" s="25"/>
      <c r="B12" s="3"/>
      <c r="C12" s="3"/>
      <c r="D12" s="2"/>
      <c r="E12" s="2"/>
      <c r="F12" s="2"/>
      <c r="G12" s="2"/>
      <c r="H12" s="2"/>
      <c r="I12" s="11">
        <f t="shared" si="1"/>
        <v>0</v>
      </c>
      <c r="J12" s="11"/>
      <c r="K12" s="3"/>
      <c r="L12" s="3"/>
      <c r="M12" s="3"/>
      <c r="N12" s="3"/>
      <c r="O12" s="22"/>
      <c r="P12" s="25">
        <f t="shared" si="2"/>
        <v>0</v>
      </c>
      <c r="Q12" s="20" t="e">
        <f t="shared" si="10"/>
        <v>#DIV/0!</v>
      </c>
      <c r="R12" s="21" t="e">
        <f t="shared" si="3"/>
        <v>#DIV/0!</v>
      </c>
      <c r="S12" s="21" t="e">
        <f t="shared" si="4"/>
        <v>#DIV/0!</v>
      </c>
      <c r="T12" s="21" t="e">
        <f t="shared" si="5"/>
        <v>#DIV/0!</v>
      </c>
      <c r="U12" s="3"/>
      <c r="V12" s="33" t="e">
        <f t="shared" si="6"/>
        <v>#DIV/0!</v>
      </c>
      <c r="W12" s="54"/>
      <c r="X12" s="96"/>
      <c r="Y12" s="97">
        <f t="shared" si="7"/>
        <v>0</v>
      </c>
      <c r="Z12" s="100">
        <f t="shared" si="8"/>
        <v>0</v>
      </c>
      <c r="AA12" s="106" t="e">
        <f t="shared" si="9"/>
        <v>#DIV/0!</v>
      </c>
    </row>
    <row r="13" spans="1:27" ht="23.65" customHeight="1" thickBot="1" x14ac:dyDescent="0.3">
      <c r="A13" s="25"/>
      <c r="B13" s="3"/>
      <c r="C13" s="3"/>
      <c r="D13" s="2"/>
      <c r="E13" s="2"/>
      <c r="F13" s="2"/>
      <c r="G13" s="2"/>
      <c r="H13" s="2"/>
      <c r="I13" s="11">
        <f t="shared" si="1"/>
        <v>0</v>
      </c>
      <c r="J13" s="11"/>
      <c r="K13" s="3"/>
      <c r="L13" s="3"/>
      <c r="M13" s="3"/>
      <c r="N13" s="3"/>
      <c r="O13" s="22"/>
      <c r="P13" s="25">
        <f t="shared" si="2"/>
        <v>0</v>
      </c>
      <c r="Q13" s="20" t="e">
        <f t="shared" si="10"/>
        <v>#DIV/0!</v>
      </c>
      <c r="R13" s="21" t="e">
        <f t="shared" si="3"/>
        <v>#DIV/0!</v>
      </c>
      <c r="S13" s="21" t="e">
        <f t="shared" si="4"/>
        <v>#DIV/0!</v>
      </c>
      <c r="T13" s="21" t="e">
        <f t="shared" si="5"/>
        <v>#DIV/0!</v>
      </c>
      <c r="U13" s="3"/>
      <c r="V13" s="33" t="e">
        <f t="shared" si="6"/>
        <v>#DIV/0!</v>
      </c>
      <c r="W13" s="54"/>
      <c r="X13" s="96"/>
      <c r="Y13" s="97">
        <f t="shared" si="7"/>
        <v>0</v>
      </c>
      <c r="Z13" s="100">
        <f t="shared" si="8"/>
        <v>0</v>
      </c>
      <c r="AA13" s="106" t="e">
        <f t="shared" si="9"/>
        <v>#DIV/0!</v>
      </c>
    </row>
    <row r="14" spans="1:27" ht="23.65" customHeight="1" thickBot="1" x14ac:dyDescent="0.3">
      <c r="A14" s="25"/>
      <c r="B14" s="3"/>
      <c r="C14" s="3"/>
      <c r="D14" s="2"/>
      <c r="E14" s="2"/>
      <c r="F14" s="2"/>
      <c r="G14" s="2"/>
      <c r="H14" s="2"/>
      <c r="I14" s="11">
        <f t="shared" ref="I14:I18" si="11">SUM(D14:H14)</f>
        <v>0</v>
      </c>
      <c r="J14" s="11"/>
      <c r="K14" s="3"/>
      <c r="L14" s="3"/>
      <c r="M14" s="3"/>
      <c r="N14" s="3"/>
      <c r="O14" s="22"/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/>
      <c r="V14" s="33" t="e">
        <f t="shared" ref="V14:V18" si="17">SUM(U14)/I14</f>
        <v>#DIV/0!</v>
      </c>
      <c r="W14" s="54"/>
      <c r="X14" s="96"/>
      <c r="Y14" s="97">
        <f t="shared" ref="Y14:Y18" si="18">X14-W14</f>
        <v>0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3"/>
      <c r="D15" s="2"/>
      <c r="E15" s="2"/>
      <c r="F15" s="2"/>
      <c r="G15" s="2"/>
      <c r="H15" s="2"/>
      <c r="I15" s="11">
        <f t="shared" si="11"/>
        <v>0</v>
      </c>
      <c r="J15" s="11"/>
      <c r="K15" s="3"/>
      <c r="L15" s="3"/>
      <c r="M15" s="3"/>
      <c r="N15" s="3"/>
      <c r="O15" s="22"/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/>
      <c r="V15" s="33" t="e">
        <f t="shared" si="17"/>
        <v>#DIV/0!</v>
      </c>
      <c r="W15" s="54"/>
      <c r="X15" s="96"/>
      <c r="Y15" s="97">
        <f t="shared" si="18"/>
        <v>0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3"/>
      <c r="D16" s="2"/>
      <c r="E16" s="2"/>
      <c r="F16" s="2"/>
      <c r="G16" s="2"/>
      <c r="H16" s="2"/>
      <c r="I16" s="11">
        <f t="shared" si="11"/>
        <v>0</v>
      </c>
      <c r="J16" s="11"/>
      <c r="K16" s="3"/>
      <c r="L16" s="3"/>
      <c r="M16" s="3"/>
      <c r="N16" s="3"/>
      <c r="O16" s="22"/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/>
      <c r="V16" s="33" t="e">
        <f t="shared" si="17"/>
        <v>#DIV/0!</v>
      </c>
      <c r="W16" s="54"/>
      <c r="X16" s="96"/>
      <c r="Y16" s="97">
        <f t="shared" si="18"/>
        <v>0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3"/>
      <c r="D17" s="2"/>
      <c r="E17" s="2"/>
      <c r="F17" s="2"/>
      <c r="G17" s="2"/>
      <c r="H17" s="2"/>
      <c r="I17" s="11">
        <f t="shared" si="11"/>
        <v>0</v>
      </c>
      <c r="J17" s="11"/>
      <c r="K17" s="3"/>
      <c r="L17" s="3"/>
      <c r="M17" s="3"/>
      <c r="N17" s="3"/>
      <c r="O17" s="22"/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/>
      <c r="V17" s="33" t="e">
        <f t="shared" si="17"/>
        <v>#DIV/0!</v>
      </c>
      <c r="W17" s="54"/>
      <c r="X17" s="96"/>
      <c r="Y17" s="97">
        <f t="shared" si="18"/>
        <v>0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3"/>
      <c r="D18" s="2"/>
      <c r="E18" s="2"/>
      <c r="F18" s="2"/>
      <c r="G18" s="2"/>
      <c r="H18" s="2"/>
      <c r="I18" s="11">
        <f t="shared" si="11"/>
        <v>0</v>
      </c>
      <c r="J18" s="11"/>
      <c r="K18" s="3"/>
      <c r="L18" s="3"/>
      <c r="M18" s="3"/>
      <c r="N18" s="3"/>
      <c r="O18" s="22"/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/>
      <c r="V18" s="33" t="e">
        <f t="shared" si="17"/>
        <v>#DIV/0!</v>
      </c>
      <c r="W18" s="54"/>
      <c r="X18" s="96"/>
      <c r="Y18" s="97">
        <f t="shared" si="18"/>
        <v>0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0</v>
      </c>
      <c r="D25" s="39">
        <f>SUM(D4:D24)</f>
        <v>0</v>
      </c>
      <c r="E25" s="39">
        <f t="shared" ref="E25:H25" si="31">SUM(E4:E24)</f>
        <v>0</v>
      </c>
      <c r="F25" s="39">
        <f t="shared" si="31"/>
        <v>0</v>
      </c>
      <c r="G25" s="39">
        <f t="shared" si="31"/>
        <v>0</v>
      </c>
      <c r="H25" s="39">
        <f t="shared" si="31"/>
        <v>0</v>
      </c>
      <c r="I25" s="39">
        <f>SUM(I4:I24)</f>
        <v>0</v>
      </c>
      <c r="J25" s="40">
        <f>SUM(J5:J24)</f>
        <v>0</v>
      </c>
      <c r="K25" s="38"/>
      <c r="L25" s="38"/>
      <c r="M25" s="38"/>
      <c r="N25" s="38"/>
      <c r="O25" s="24"/>
      <c r="P25" s="34"/>
      <c r="Q25" s="103" t="e">
        <f>SUM((E25/I25)*100)</f>
        <v>#DIV/0!</v>
      </c>
      <c r="R25" s="103" t="e">
        <f>SUM((F25/I25)*100)</f>
        <v>#DIV/0!</v>
      </c>
      <c r="S25" s="103" t="e">
        <f>SUM((G25/I25))*100</f>
        <v>#DIV/0!</v>
      </c>
      <c r="T25" s="103" t="e">
        <f>SUM((H25/I25))*100</f>
        <v>#DIV/0!</v>
      </c>
      <c r="U25" s="23">
        <f>SUM(U5:U24)</f>
        <v>0</v>
      </c>
      <c r="V25" s="35" t="e">
        <f>SUM(U25)/I25</f>
        <v>#DIV/0!</v>
      </c>
      <c r="W25" s="92" t="e">
        <f>AVERAGEIF(W5:W24,"&gt;0")</f>
        <v>#DIV/0!</v>
      </c>
      <c r="X25" s="92" t="e">
        <f t="shared" ref="X25:Y25" si="32">AVERAGEIF(X5:X24,"&gt;0")</f>
        <v>#DIV/0!</v>
      </c>
      <c r="Y25" s="97" t="e">
        <f t="shared" si="32"/>
        <v>#DIV/0!</v>
      </c>
      <c r="Z25" s="99">
        <f>SUM(Z5:Z24)</f>
        <v>0</v>
      </c>
      <c r="AA25" s="107" t="e">
        <f t="shared" si="9"/>
        <v>#DIV/0!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 t="e">
        <f>(100-Q25)</f>
        <v>#DIV/0!</v>
      </c>
      <c r="R26" s="78" t="e">
        <f>100-R25</f>
        <v>#DIV/0!</v>
      </c>
      <c r="S26" s="78" t="e">
        <f>100-S25</f>
        <v>#DIV/0!</v>
      </c>
      <c r="T26" s="78" t="e">
        <f>100-T25</f>
        <v>#DIV/0!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 t="e">
        <f>SUM(D25/I25)*100</f>
        <v>#DIV/0!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0</v>
      </c>
    </row>
    <row r="45" spans="1:3" x14ac:dyDescent="0.25">
      <c r="A45" t="s">
        <v>45</v>
      </c>
      <c r="C45" s="101">
        <f>MIN(X5:X24)</f>
        <v>0</v>
      </c>
    </row>
    <row r="46" spans="1:3" x14ac:dyDescent="0.25">
      <c r="A46" t="s">
        <v>46</v>
      </c>
      <c r="C46" s="101">
        <f>MAX(X5:X24)</f>
        <v>0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 t="e">
        <f>SUM(C39/C25)</f>
        <v>#DIV/0!</v>
      </c>
    </row>
    <row r="50" spans="1:3" x14ac:dyDescent="0.25">
      <c r="A50" t="s">
        <v>229</v>
      </c>
      <c r="B50" t="s">
        <v>230</v>
      </c>
      <c r="C50" s="78" t="e">
        <f>100-R25</f>
        <v>#DIV/0!</v>
      </c>
    </row>
    <row r="51" spans="1:3" x14ac:dyDescent="0.25">
      <c r="B51" t="s">
        <v>36</v>
      </c>
      <c r="C51" s="78" t="e">
        <f>100-S25</f>
        <v>#DIV/0!</v>
      </c>
    </row>
    <row r="52" spans="1:3" x14ac:dyDescent="0.25">
      <c r="B52" t="s">
        <v>10</v>
      </c>
      <c r="C52" s="78" t="e">
        <f>100-T25</f>
        <v>#DIV/0!</v>
      </c>
    </row>
    <row r="53" spans="1:3" x14ac:dyDescent="0.25">
      <c r="B53" t="s">
        <v>7</v>
      </c>
      <c r="C53" s="78" t="e">
        <f>100-Q25</f>
        <v>#DIV/0!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B3:D3"/>
    <mergeCell ref="E3:H3"/>
    <mergeCell ref="I3:O3"/>
    <mergeCell ref="P1:V1"/>
    <mergeCell ref="Q3:V3"/>
  </mergeCells>
  <conditionalFormatting sqref="Y5:Y25">
    <cfRule type="cellIs" priority="1" operator="equal">
      <formula>0</formula>
    </cfRule>
    <cfRule type="cellIs" dxfId="35" priority="2" operator="between">
      <formula>0.000694444444444444</formula>
      <formula>0.166666666666667</formula>
    </cfRule>
    <cfRule type="cellIs" dxfId="34" priority="3" operator="between">
      <formula>0.166666666666667</formula>
      <formula>0.385416666666667</formula>
    </cfRule>
    <cfRule type="cellIs" dxfId="33" priority="4" operator="greaterThanOrEqual">
      <formula>0.385416666666667</formula>
    </cfRule>
  </conditionalFormatting>
  <pageMargins left="0.25" right="0.25" top="0.75" bottom="0.75" header="0.3" footer="0.3"/>
  <pageSetup paperSize="9" orientation="landscape" verticalDpi="0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AA55"/>
  <sheetViews>
    <sheetView topLeftCell="C1"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18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42944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42944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/>
      <c r="B5" s="4"/>
      <c r="C5" s="4"/>
      <c r="D5" s="11"/>
      <c r="E5" s="11"/>
      <c r="F5" s="11"/>
      <c r="G5" s="11"/>
      <c r="H5" s="11"/>
      <c r="I5" s="11">
        <f>SUM(D5:H5)</f>
        <v>0</v>
      </c>
      <c r="J5" s="11"/>
      <c r="K5" s="4"/>
      <c r="L5" s="4"/>
      <c r="M5" s="4"/>
      <c r="N5" s="4"/>
      <c r="O5" s="37"/>
      <c r="P5" s="31">
        <f>A5</f>
        <v>0</v>
      </c>
      <c r="Q5" s="17" t="e">
        <f t="shared" ref="Q5:Q6" si="0">SUM((E5/I5))</f>
        <v>#DIV/0!</v>
      </c>
      <c r="R5" s="18" t="e">
        <f>SUM((F5/I5))</f>
        <v>#DIV/0!</v>
      </c>
      <c r="S5" s="18" t="e">
        <f>SUM((G5/I5))</f>
        <v>#DIV/0!</v>
      </c>
      <c r="T5" s="18" t="e">
        <f>SUM((H5/I5))</f>
        <v>#DIV/0!</v>
      </c>
      <c r="U5" s="19"/>
      <c r="V5" s="32" t="e">
        <f>SUM(U5)/I5</f>
        <v>#DIV/0!</v>
      </c>
      <c r="W5" s="94"/>
      <c r="X5" s="95"/>
      <c r="Y5" s="97">
        <f>X5-W5</f>
        <v>0</v>
      </c>
      <c r="Z5" s="100">
        <f>(E5+H5)</f>
        <v>0</v>
      </c>
      <c r="AA5" s="105" t="e">
        <f>100-((Z5/I5))*100</f>
        <v>#DIV/0!</v>
      </c>
    </row>
    <row r="6" spans="1:27" ht="23.65" customHeight="1" thickBot="1" x14ac:dyDescent="0.3">
      <c r="A6" s="25"/>
      <c r="B6" s="3"/>
      <c r="C6" s="3"/>
      <c r="D6" s="2"/>
      <c r="E6" s="2"/>
      <c r="F6" s="2"/>
      <c r="G6" s="2"/>
      <c r="H6" s="2"/>
      <c r="I6" s="11">
        <f t="shared" ref="I6:I24" si="1">SUM(D6:H6)</f>
        <v>0</v>
      </c>
      <c r="J6" s="11"/>
      <c r="K6" s="3"/>
      <c r="L6" s="3"/>
      <c r="M6" s="3"/>
      <c r="N6" s="3"/>
      <c r="O6" s="22"/>
      <c r="P6" s="25">
        <f t="shared" ref="P6:P24" si="2">A6</f>
        <v>0</v>
      </c>
      <c r="Q6" s="20" t="e">
        <f t="shared" si="0"/>
        <v>#DIV/0!</v>
      </c>
      <c r="R6" s="21" t="e">
        <f t="shared" ref="R6:R24" si="3">SUM((F6/I6))</f>
        <v>#DIV/0!</v>
      </c>
      <c r="S6" s="21" t="e">
        <f t="shared" ref="S6:S24" si="4">SUM((G6/I6))</f>
        <v>#DIV/0!</v>
      </c>
      <c r="T6" s="21" t="e">
        <f t="shared" ref="T6:T24" si="5">SUM((H6/I6))</f>
        <v>#DIV/0!</v>
      </c>
      <c r="U6" s="3"/>
      <c r="V6" s="33" t="e">
        <f t="shared" ref="V6:V24" si="6">SUM(U6)/I6</f>
        <v>#DIV/0!</v>
      </c>
      <c r="W6" s="54"/>
      <c r="X6" s="96"/>
      <c r="Y6" s="97">
        <f t="shared" ref="Y6:Y24" si="7">X6-W6</f>
        <v>0</v>
      </c>
      <c r="Z6" s="100">
        <f t="shared" ref="Z6:Z24" si="8">(E6+H6)</f>
        <v>0</v>
      </c>
      <c r="AA6" s="106" t="e">
        <f t="shared" ref="AA6:AA25" si="9">100-((Z6/I6))*100</f>
        <v>#DIV/0!</v>
      </c>
    </row>
    <row r="7" spans="1:27" ht="23.65" customHeight="1" thickBot="1" x14ac:dyDescent="0.3">
      <c r="A7" s="25"/>
      <c r="B7" s="3"/>
      <c r="C7" s="3"/>
      <c r="D7" s="2"/>
      <c r="E7" s="2"/>
      <c r="F7" s="2"/>
      <c r="G7" s="2"/>
      <c r="H7" s="2"/>
      <c r="I7" s="11">
        <f t="shared" si="1"/>
        <v>0</v>
      </c>
      <c r="J7" s="11"/>
      <c r="K7" s="3"/>
      <c r="L7" s="3"/>
      <c r="M7" s="3"/>
      <c r="N7" s="3"/>
      <c r="O7" s="22"/>
      <c r="P7" s="25">
        <f t="shared" si="2"/>
        <v>0</v>
      </c>
      <c r="Q7" s="20" t="e">
        <f>SUM((E7/I7))</f>
        <v>#DIV/0!</v>
      </c>
      <c r="R7" s="21" t="e">
        <f t="shared" si="3"/>
        <v>#DIV/0!</v>
      </c>
      <c r="S7" s="21" t="e">
        <f t="shared" si="4"/>
        <v>#DIV/0!</v>
      </c>
      <c r="T7" s="21" t="e">
        <f t="shared" si="5"/>
        <v>#DIV/0!</v>
      </c>
      <c r="U7" s="3"/>
      <c r="V7" s="33" t="e">
        <f t="shared" si="6"/>
        <v>#DIV/0!</v>
      </c>
      <c r="W7" s="54"/>
      <c r="X7" s="96"/>
      <c r="Y7" s="97">
        <f t="shared" si="7"/>
        <v>0</v>
      </c>
      <c r="Z7" s="100">
        <f t="shared" si="8"/>
        <v>0</v>
      </c>
      <c r="AA7" s="106" t="e">
        <f t="shared" si="9"/>
        <v>#DIV/0!</v>
      </c>
    </row>
    <row r="8" spans="1:27" ht="23.65" customHeight="1" thickBot="1" x14ac:dyDescent="0.3">
      <c r="A8" s="25"/>
      <c r="B8" s="3"/>
      <c r="C8" s="3"/>
      <c r="D8" s="2"/>
      <c r="E8" s="2"/>
      <c r="F8" s="2"/>
      <c r="G8" s="2"/>
      <c r="H8" s="2"/>
      <c r="I8" s="11">
        <f t="shared" si="1"/>
        <v>0</v>
      </c>
      <c r="J8" s="11"/>
      <c r="K8" s="3"/>
      <c r="L8" s="3"/>
      <c r="M8" s="3"/>
      <c r="N8" s="3"/>
      <c r="O8" s="22"/>
      <c r="P8" s="25">
        <f t="shared" si="2"/>
        <v>0</v>
      </c>
      <c r="Q8" s="20" t="e">
        <f t="shared" ref="Q8:Q24" si="10">SUM((E8/I8))</f>
        <v>#DIV/0!</v>
      </c>
      <c r="R8" s="21" t="e">
        <f t="shared" si="3"/>
        <v>#DIV/0!</v>
      </c>
      <c r="S8" s="21" t="e">
        <f t="shared" si="4"/>
        <v>#DIV/0!</v>
      </c>
      <c r="T8" s="21" t="e">
        <f t="shared" si="5"/>
        <v>#DIV/0!</v>
      </c>
      <c r="U8" s="3"/>
      <c r="V8" s="33" t="e">
        <f t="shared" si="6"/>
        <v>#DIV/0!</v>
      </c>
      <c r="W8" s="54"/>
      <c r="X8" s="96"/>
      <c r="Y8" s="97">
        <f t="shared" si="7"/>
        <v>0</v>
      </c>
      <c r="Z8" s="100">
        <f t="shared" si="8"/>
        <v>0</v>
      </c>
      <c r="AA8" s="106" t="e">
        <f t="shared" si="9"/>
        <v>#DIV/0!</v>
      </c>
    </row>
    <row r="9" spans="1:27" ht="23.65" customHeight="1" thickBot="1" x14ac:dyDescent="0.3">
      <c r="A9" s="25"/>
      <c r="B9" s="3"/>
      <c r="C9" s="3"/>
      <c r="D9" s="2"/>
      <c r="E9" s="2"/>
      <c r="F9" s="2"/>
      <c r="G9" s="2"/>
      <c r="H9" s="2"/>
      <c r="I9" s="11">
        <f t="shared" si="1"/>
        <v>0</v>
      </c>
      <c r="J9" s="11"/>
      <c r="K9" s="3"/>
      <c r="L9" s="3"/>
      <c r="M9" s="3"/>
      <c r="N9" s="3"/>
      <c r="O9" s="22"/>
      <c r="P9" s="25">
        <f t="shared" si="2"/>
        <v>0</v>
      </c>
      <c r="Q9" s="20" t="e">
        <f t="shared" si="10"/>
        <v>#DIV/0!</v>
      </c>
      <c r="R9" s="21" t="e">
        <f t="shared" si="3"/>
        <v>#DIV/0!</v>
      </c>
      <c r="S9" s="21" t="e">
        <f t="shared" si="4"/>
        <v>#DIV/0!</v>
      </c>
      <c r="T9" s="21" t="e">
        <f t="shared" si="5"/>
        <v>#DIV/0!</v>
      </c>
      <c r="U9" s="3"/>
      <c r="V9" s="33" t="e">
        <f t="shared" si="6"/>
        <v>#DIV/0!</v>
      </c>
      <c r="W9" s="54"/>
      <c r="X9" s="96"/>
      <c r="Y9" s="97">
        <f t="shared" si="7"/>
        <v>0</v>
      </c>
      <c r="Z9" s="100">
        <f t="shared" si="8"/>
        <v>0</v>
      </c>
      <c r="AA9" s="106" t="e">
        <f t="shared" si="9"/>
        <v>#DIV/0!</v>
      </c>
    </row>
    <row r="10" spans="1:27" ht="23.65" customHeight="1" thickBot="1" x14ac:dyDescent="0.3">
      <c r="A10" s="25"/>
      <c r="B10" s="3"/>
      <c r="C10" s="3"/>
      <c r="D10" s="2"/>
      <c r="E10" s="2"/>
      <c r="F10" s="2"/>
      <c r="G10" s="2"/>
      <c r="H10" s="2"/>
      <c r="I10" s="11">
        <f t="shared" si="1"/>
        <v>0</v>
      </c>
      <c r="J10" s="11"/>
      <c r="K10" s="3"/>
      <c r="L10" s="3"/>
      <c r="M10" s="3"/>
      <c r="N10" s="3"/>
      <c r="O10" s="22"/>
      <c r="P10" s="25">
        <f t="shared" si="2"/>
        <v>0</v>
      </c>
      <c r="Q10" s="20" t="e">
        <f t="shared" si="10"/>
        <v>#DIV/0!</v>
      </c>
      <c r="R10" s="21" t="e">
        <f t="shared" si="3"/>
        <v>#DIV/0!</v>
      </c>
      <c r="S10" s="21" t="e">
        <f t="shared" si="4"/>
        <v>#DIV/0!</v>
      </c>
      <c r="T10" s="21" t="e">
        <f t="shared" si="5"/>
        <v>#DIV/0!</v>
      </c>
      <c r="U10" s="3"/>
      <c r="V10" s="33" t="e">
        <f t="shared" si="6"/>
        <v>#DIV/0!</v>
      </c>
      <c r="W10" s="54"/>
      <c r="X10" s="96"/>
      <c r="Y10" s="97">
        <f t="shared" si="7"/>
        <v>0</v>
      </c>
      <c r="Z10" s="100">
        <f t="shared" si="8"/>
        <v>0</v>
      </c>
      <c r="AA10" s="106" t="e">
        <f t="shared" si="9"/>
        <v>#DIV/0!</v>
      </c>
    </row>
    <row r="11" spans="1:27" ht="23.65" customHeight="1" thickBot="1" x14ac:dyDescent="0.3">
      <c r="A11" s="25"/>
      <c r="B11" s="3"/>
      <c r="C11" s="3"/>
      <c r="D11" s="2"/>
      <c r="E11" s="2"/>
      <c r="F11" s="2"/>
      <c r="G11" s="2"/>
      <c r="H11" s="2"/>
      <c r="I11" s="11">
        <f t="shared" si="1"/>
        <v>0</v>
      </c>
      <c r="J11" s="11"/>
      <c r="K11" s="3"/>
      <c r="L11" s="3"/>
      <c r="M11" s="3"/>
      <c r="N11" s="3"/>
      <c r="O11" s="22"/>
      <c r="P11" s="25">
        <f t="shared" si="2"/>
        <v>0</v>
      </c>
      <c r="Q11" s="20" t="e">
        <f t="shared" si="10"/>
        <v>#DIV/0!</v>
      </c>
      <c r="R11" s="21" t="e">
        <f t="shared" si="3"/>
        <v>#DIV/0!</v>
      </c>
      <c r="S11" s="21" t="e">
        <f t="shared" si="4"/>
        <v>#DIV/0!</v>
      </c>
      <c r="T11" s="21" t="e">
        <f t="shared" si="5"/>
        <v>#DIV/0!</v>
      </c>
      <c r="U11" s="3"/>
      <c r="V11" s="33" t="e">
        <f t="shared" si="6"/>
        <v>#DIV/0!</v>
      </c>
      <c r="W11" s="54"/>
      <c r="X11" s="96"/>
      <c r="Y11" s="97">
        <f t="shared" si="7"/>
        <v>0</v>
      </c>
      <c r="Z11" s="100">
        <f t="shared" si="8"/>
        <v>0</v>
      </c>
      <c r="AA11" s="106" t="e">
        <f t="shared" si="9"/>
        <v>#DIV/0!</v>
      </c>
    </row>
    <row r="12" spans="1:27" ht="23.65" customHeight="1" thickBot="1" x14ac:dyDescent="0.3">
      <c r="A12" s="25"/>
      <c r="B12" s="3"/>
      <c r="C12" s="3"/>
      <c r="D12" s="2"/>
      <c r="E12" s="2"/>
      <c r="F12" s="2"/>
      <c r="G12" s="2"/>
      <c r="H12" s="2"/>
      <c r="I12" s="11">
        <f t="shared" si="1"/>
        <v>0</v>
      </c>
      <c r="J12" s="11"/>
      <c r="K12" s="3"/>
      <c r="L12" s="3"/>
      <c r="M12" s="3"/>
      <c r="N12" s="3"/>
      <c r="O12" s="22"/>
      <c r="P12" s="25">
        <f t="shared" si="2"/>
        <v>0</v>
      </c>
      <c r="Q12" s="20" t="e">
        <f t="shared" si="10"/>
        <v>#DIV/0!</v>
      </c>
      <c r="R12" s="21" t="e">
        <f t="shared" si="3"/>
        <v>#DIV/0!</v>
      </c>
      <c r="S12" s="21" t="e">
        <f t="shared" si="4"/>
        <v>#DIV/0!</v>
      </c>
      <c r="T12" s="21" t="e">
        <f t="shared" si="5"/>
        <v>#DIV/0!</v>
      </c>
      <c r="U12" s="3"/>
      <c r="V12" s="33" t="e">
        <f t="shared" si="6"/>
        <v>#DIV/0!</v>
      </c>
      <c r="W12" s="54"/>
      <c r="X12" s="96"/>
      <c r="Y12" s="97">
        <f t="shared" si="7"/>
        <v>0</v>
      </c>
      <c r="Z12" s="100">
        <f t="shared" si="8"/>
        <v>0</v>
      </c>
      <c r="AA12" s="106" t="e">
        <f t="shared" si="9"/>
        <v>#DIV/0!</v>
      </c>
    </row>
    <row r="13" spans="1:27" ht="23.65" customHeight="1" thickBot="1" x14ac:dyDescent="0.3">
      <c r="A13" s="25"/>
      <c r="B13" s="3"/>
      <c r="C13" s="3"/>
      <c r="D13" s="2"/>
      <c r="E13" s="2"/>
      <c r="F13" s="2"/>
      <c r="G13" s="2"/>
      <c r="H13" s="2"/>
      <c r="I13" s="11">
        <f t="shared" si="1"/>
        <v>0</v>
      </c>
      <c r="J13" s="11"/>
      <c r="K13" s="3"/>
      <c r="L13" s="3"/>
      <c r="M13" s="3"/>
      <c r="N13" s="3"/>
      <c r="O13" s="22"/>
      <c r="P13" s="25">
        <f t="shared" si="2"/>
        <v>0</v>
      </c>
      <c r="Q13" s="20" t="e">
        <f t="shared" si="10"/>
        <v>#DIV/0!</v>
      </c>
      <c r="R13" s="21" t="e">
        <f t="shared" si="3"/>
        <v>#DIV/0!</v>
      </c>
      <c r="S13" s="21" t="e">
        <f t="shared" si="4"/>
        <v>#DIV/0!</v>
      </c>
      <c r="T13" s="21" t="e">
        <f t="shared" si="5"/>
        <v>#DIV/0!</v>
      </c>
      <c r="U13" s="3"/>
      <c r="V13" s="33" t="e">
        <f t="shared" si="6"/>
        <v>#DIV/0!</v>
      </c>
      <c r="W13" s="54"/>
      <c r="X13" s="96"/>
      <c r="Y13" s="97">
        <f t="shared" si="7"/>
        <v>0</v>
      </c>
      <c r="Z13" s="100">
        <f t="shared" si="8"/>
        <v>0</v>
      </c>
      <c r="AA13" s="106" t="e">
        <f t="shared" si="9"/>
        <v>#DIV/0!</v>
      </c>
    </row>
    <row r="14" spans="1:27" ht="23.65" customHeight="1" thickBot="1" x14ac:dyDescent="0.3">
      <c r="A14" s="25"/>
      <c r="B14" s="3"/>
      <c r="C14" s="3"/>
      <c r="D14" s="2"/>
      <c r="E14" s="2"/>
      <c r="F14" s="2"/>
      <c r="G14" s="2"/>
      <c r="H14" s="2"/>
      <c r="I14" s="11">
        <f t="shared" ref="I14:I18" si="11">SUM(D14:H14)</f>
        <v>0</v>
      </c>
      <c r="J14" s="11"/>
      <c r="K14" s="3"/>
      <c r="L14" s="3"/>
      <c r="M14" s="3"/>
      <c r="N14" s="3"/>
      <c r="O14" s="22"/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/>
      <c r="V14" s="33" t="e">
        <f t="shared" ref="V14:V18" si="17">SUM(U14)/I14</f>
        <v>#DIV/0!</v>
      </c>
      <c r="W14" s="54"/>
      <c r="X14" s="96"/>
      <c r="Y14" s="97">
        <f t="shared" ref="Y14:Y18" si="18">X14-W14</f>
        <v>0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3"/>
      <c r="D15" s="2"/>
      <c r="E15" s="2"/>
      <c r="F15" s="2"/>
      <c r="G15" s="2"/>
      <c r="H15" s="2"/>
      <c r="I15" s="11">
        <f t="shared" si="11"/>
        <v>0</v>
      </c>
      <c r="J15" s="11"/>
      <c r="K15" s="3"/>
      <c r="L15" s="3"/>
      <c r="M15" s="3"/>
      <c r="N15" s="3"/>
      <c r="O15" s="22"/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/>
      <c r="V15" s="33" t="e">
        <f t="shared" si="17"/>
        <v>#DIV/0!</v>
      </c>
      <c r="W15" s="54"/>
      <c r="X15" s="96"/>
      <c r="Y15" s="97">
        <f t="shared" si="18"/>
        <v>0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3"/>
      <c r="D16" s="2"/>
      <c r="E16" s="2"/>
      <c r="F16" s="2"/>
      <c r="G16" s="2"/>
      <c r="H16" s="2"/>
      <c r="I16" s="11">
        <f t="shared" si="11"/>
        <v>0</v>
      </c>
      <c r="J16" s="11"/>
      <c r="K16" s="3"/>
      <c r="L16" s="3"/>
      <c r="M16" s="3"/>
      <c r="N16" s="3"/>
      <c r="O16" s="22"/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/>
      <c r="V16" s="33" t="e">
        <f t="shared" si="17"/>
        <v>#DIV/0!</v>
      </c>
      <c r="W16" s="54"/>
      <c r="X16" s="96"/>
      <c r="Y16" s="97">
        <f t="shared" si="18"/>
        <v>0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3"/>
      <c r="D17" s="2"/>
      <c r="E17" s="2"/>
      <c r="F17" s="2"/>
      <c r="G17" s="2"/>
      <c r="H17" s="2"/>
      <c r="I17" s="11">
        <f t="shared" si="11"/>
        <v>0</v>
      </c>
      <c r="J17" s="11"/>
      <c r="K17" s="3"/>
      <c r="L17" s="3"/>
      <c r="M17" s="3"/>
      <c r="N17" s="3"/>
      <c r="O17" s="22"/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/>
      <c r="V17" s="33" t="e">
        <f t="shared" si="17"/>
        <v>#DIV/0!</v>
      </c>
      <c r="W17" s="54"/>
      <c r="X17" s="96"/>
      <c r="Y17" s="97">
        <f t="shared" si="18"/>
        <v>0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3"/>
      <c r="D18" s="2"/>
      <c r="E18" s="2"/>
      <c r="F18" s="2"/>
      <c r="G18" s="2"/>
      <c r="H18" s="2"/>
      <c r="I18" s="11">
        <f t="shared" si="11"/>
        <v>0</v>
      </c>
      <c r="J18" s="11"/>
      <c r="K18" s="3"/>
      <c r="L18" s="3"/>
      <c r="M18" s="3"/>
      <c r="N18" s="3"/>
      <c r="O18" s="22"/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/>
      <c r="V18" s="33" t="e">
        <f t="shared" si="17"/>
        <v>#DIV/0!</v>
      </c>
      <c r="W18" s="54"/>
      <c r="X18" s="96"/>
      <c r="Y18" s="97">
        <f t="shared" si="18"/>
        <v>0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0</v>
      </c>
      <c r="D25" s="39">
        <f>SUM(D4:D24)</f>
        <v>0</v>
      </c>
      <c r="E25" s="39">
        <f t="shared" ref="E25:H25" si="31">SUM(E4:E24)</f>
        <v>0</v>
      </c>
      <c r="F25" s="39">
        <f t="shared" si="31"/>
        <v>0</v>
      </c>
      <c r="G25" s="39">
        <f t="shared" si="31"/>
        <v>0</v>
      </c>
      <c r="H25" s="39">
        <f t="shared" si="31"/>
        <v>0</v>
      </c>
      <c r="I25" s="39">
        <f>SUM(I4:I24)</f>
        <v>0</v>
      </c>
      <c r="J25" s="40">
        <f>SUM(J5:J24)</f>
        <v>0</v>
      </c>
      <c r="K25" s="38"/>
      <c r="L25" s="38"/>
      <c r="M25" s="38"/>
      <c r="N25" s="38"/>
      <c r="O25" s="24"/>
      <c r="P25" s="34"/>
      <c r="Q25" s="103" t="e">
        <f>SUM((E25/I25)*100)</f>
        <v>#DIV/0!</v>
      </c>
      <c r="R25" s="103" t="e">
        <f>SUM((F25/I25)*100)</f>
        <v>#DIV/0!</v>
      </c>
      <c r="S25" s="103" t="e">
        <f>SUM((G25/I25))*100</f>
        <v>#DIV/0!</v>
      </c>
      <c r="T25" s="103" t="e">
        <f>SUM((H25/I25))*100</f>
        <v>#DIV/0!</v>
      </c>
      <c r="U25" s="23">
        <f>SUM(U5:U24)</f>
        <v>0</v>
      </c>
      <c r="V25" s="35" t="e">
        <f>SUM(U25)/I25</f>
        <v>#DIV/0!</v>
      </c>
      <c r="W25" s="92" t="e">
        <f>AVERAGEIF(W5:W24,"&gt;0")</f>
        <v>#DIV/0!</v>
      </c>
      <c r="X25" s="92" t="e">
        <f t="shared" ref="X25:Y25" si="32">AVERAGEIF(X5:X24,"&gt;0")</f>
        <v>#DIV/0!</v>
      </c>
      <c r="Y25" s="97" t="e">
        <f t="shared" si="32"/>
        <v>#DIV/0!</v>
      </c>
      <c r="Z25" s="99">
        <f>SUM(Z5:Z24)</f>
        <v>0</v>
      </c>
      <c r="AA25" s="107" t="e">
        <f t="shared" si="9"/>
        <v>#DIV/0!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 t="e">
        <f>(100-Q25)</f>
        <v>#DIV/0!</v>
      </c>
      <c r="R26" s="78" t="e">
        <f>100-R25</f>
        <v>#DIV/0!</v>
      </c>
      <c r="S26" s="78" t="e">
        <f>100-S25</f>
        <v>#DIV/0!</v>
      </c>
      <c r="T26" s="78" t="e">
        <f>100-T25</f>
        <v>#DIV/0!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 t="e">
        <f>SUM(D25/I25)*100</f>
        <v>#DIV/0!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0</v>
      </c>
    </row>
    <row r="45" spans="1:3" x14ac:dyDescent="0.25">
      <c r="A45" t="s">
        <v>45</v>
      </c>
      <c r="C45" s="101">
        <f>MIN(X5:X24)</f>
        <v>0</v>
      </c>
    </row>
    <row r="46" spans="1:3" x14ac:dyDescent="0.25">
      <c r="A46" t="s">
        <v>46</v>
      </c>
      <c r="C46" s="101">
        <f>MAX(X5:X24)</f>
        <v>0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 t="e">
        <f>SUM(C39/C25)</f>
        <v>#DIV/0!</v>
      </c>
    </row>
    <row r="50" spans="1:3" x14ac:dyDescent="0.25">
      <c r="A50" t="s">
        <v>229</v>
      </c>
      <c r="B50" t="s">
        <v>230</v>
      </c>
      <c r="C50" s="78" t="e">
        <f>100-R25</f>
        <v>#DIV/0!</v>
      </c>
    </row>
    <row r="51" spans="1:3" x14ac:dyDescent="0.25">
      <c r="B51" t="s">
        <v>36</v>
      </c>
      <c r="C51" s="78" t="e">
        <f>100-S25</f>
        <v>#DIV/0!</v>
      </c>
    </row>
    <row r="52" spans="1:3" x14ac:dyDescent="0.25">
      <c r="B52" t="s">
        <v>10</v>
      </c>
      <c r="C52" s="78" t="e">
        <f>100-T25</f>
        <v>#DIV/0!</v>
      </c>
    </row>
    <row r="53" spans="1:3" x14ac:dyDescent="0.25">
      <c r="B53" t="s">
        <v>7</v>
      </c>
      <c r="C53" s="78" t="e">
        <f>100-Q25</f>
        <v>#DIV/0!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B3:D3"/>
    <mergeCell ref="E3:H3"/>
    <mergeCell ref="I3:O3"/>
    <mergeCell ref="P1:V1"/>
    <mergeCell ref="Q3:V3"/>
  </mergeCells>
  <conditionalFormatting sqref="Y5:Y25">
    <cfRule type="cellIs" priority="1" operator="equal">
      <formula>0</formula>
    </cfRule>
    <cfRule type="cellIs" dxfId="32" priority="2" operator="between">
      <formula>0.000694444444444444</formula>
      <formula>0.166666666666667</formula>
    </cfRule>
    <cfRule type="cellIs" dxfId="31" priority="3" operator="between">
      <formula>0.166666666666667</formula>
      <formula>0.385416666666667</formula>
    </cfRule>
    <cfRule type="cellIs" dxfId="30" priority="4" operator="greaterThanOrEqual">
      <formula>0.385416666666667</formula>
    </cfRule>
  </conditionalFormatting>
  <pageMargins left="0.25" right="0.25" top="0.75" bottom="0.75" header="0.3" footer="0.3"/>
  <pageSetup paperSize="9" orientation="landscape" verticalDpi="0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AA55"/>
  <sheetViews>
    <sheetView topLeftCell="F1"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18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42945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42945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/>
      <c r="B5" s="4"/>
      <c r="C5" s="4"/>
      <c r="D5" s="11"/>
      <c r="E5" s="11"/>
      <c r="F5" s="11"/>
      <c r="G5" s="11"/>
      <c r="H5" s="11"/>
      <c r="I5" s="11">
        <f>SUM(D5:H5)</f>
        <v>0</v>
      </c>
      <c r="J5" s="11"/>
      <c r="K5" s="4"/>
      <c r="L5" s="4"/>
      <c r="M5" s="4"/>
      <c r="N5" s="4"/>
      <c r="O5" s="37"/>
      <c r="P5" s="31">
        <f>A5</f>
        <v>0</v>
      </c>
      <c r="Q5" s="17" t="e">
        <f t="shared" ref="Q5:Q6" si="0">SUM((E5/I5))</f>
        <v>#DIV/0!</v>
      </c>
      <c r="R5" s="18" t="e">
        <f>SUM((F5/I5))</f>
        <v>#DIV/0!</v>
      </c>
      <c r="S5" s="18" t="e">
        <f>SUM((G5/I5))</f>
        <v>#DIV/0!</v>
      </c>
      <c r="T5" s="18" t="e">
        <f>SUM((H5/I5))</f>
        <v>#DIV/0!</v>
      </c>
      <c r="U5" s="19"/>
      <c r="V5" s="32" t="e">
        <f>SUM(U5)/I5</f>
        <v>#DIV/0!</v>
      </c>
      <c r="W5" s="94"/>
      <c r="X5" s="95"/>
      <c r="Y5" s="97">
        <f>X5-W5</f>
        <v>0</v>
      </c>
      <c r="Z5" s="100">
        <f>(E5+H5)</f>
        <v>0</v>
      </c>
      <c r="AA5" s="105" t="e">
        <f>100-((Z5/I5))*100</f>
        <v>#DIV/0!</v>
      </c>
    </row>
    <row r="6" spans="1:27" ht="23.65" customHeight="1" thickBot="1" x14ac:dyDescent="0.3">
      <c r="A6" s="25"/>
      <c r="B6" s="3"/>
      <c r="C6" s="3"/>
      <c r="D6" s="2"/>
      <c r="E6" s="2"/>
      <c r="F6" s="2"/>
      <c r="G6" s="2"/>
      <c r="H6" s="2"/>
      <c r="I6" s="11">
        <f t="shared" ref="I6:I24" si="1">SUM(D6:H6)</f>
        <v>0</v>
      </c>
      <c r="J6" s="11"/>
      <c r="K6" s="3"/>
      <c r="L6" s="3"/>
      <c r="M6" s="3"/>
      <c r="N6" s="3"/>
      <c r="O6" s="22"/>
      <c r="P6" s="25">
        <f t="shared" ref="P6:P24" si="2">A6</f>
        <v>0</v>
      </c>
      <c r="Q6" s="20" t="e">
        <f t="shared" si="0"/>
        <v>#DIV/0!</v>
      </c>
      <c r="R6" s="21" t="e">
        <f t="shared" ref="R6:R24" si="3">SUM((F6/I6))</f>
        <v>#DIV/0!</v>
      </c>
      <c r="S6" s="21" t="e">
        <f t="shared" ref="S6:S24" si="4">SUM((G6/I6))</f>
        <v>#DIV/0!</v>
      </c>
      <c r="T6" s="21" t="e">
        <f t="shared" ref="T6:T24" si="5">SUM((H6/I6))</f>
        <v>#DIV/0!</v>
      </c>
      <c r="U6" s="3"/>
      <c r="V6" s="33" t="e">
        <f t="shared" ref="V6:V24" si="6">SUM(U6)/I6</f>
        <v>#DIV/0!</v>
      </c>
      <c r="W6" s="54"/>
      <c r="X6" s="96"/>
      <c r="Y6" s="97">
        <f t="shared" ref="Y6:Y24" si="7">X6-W6</f>
        <v>0</v>
      </c>
      <c r="Z6" s="100">
        <f t="shared" ref="Z6:Z24" si="8">(E6+H6)</f>
        <v>0</v>
      </c>
      <c r="AA6" s="106" t="e">
        <f t="shared" ref="AA6:AA25" si="9">100-((Z6/I6))*100</f>
        <v>#DIV/0!</v>
      </c>
    </row>
    <row r="7" spans="1:27" ht="23.65" customHeight="1" thickBot="1" x14ac:dyDescent="0.3">
      <c r="A7" s="25"/>
      <c r="B7" s="3"/>
      <c r="C7" s="3"/>
      <c r="D7" s="2"/>
      <c r="E7" s="2"/>
      <c r="F7" s="2"/>
      <c r="G7" s="2"/>
      <c r="H7" s="2"/>
      <c r="I7" s="11">
        <f t="shared" si="1"/>
        <v>0</v>
      </c>
      <c r="J7" s="11"/>
      <c r="K7" s="3"/>
      <c r="L7" s="3"/>
      <c r="M7" s="3"/>
      <c r="N7" s="3"/>
      <c r="O7" s="22"/>
      <c r="P7" s="25">
        <f t="shared" si="2"/>
        <v>0</v>
      </c>
      <c r="Q7" s="20" t="e">
        <f>SUM((E7/I7))</f>
        <v>#DIV/0!</v>
      </c>
      <c r="R7" s="21" t="e">
        <f t="shared" si="3"/>
        <v>#DIV/0!</v>
      </c>
      <c r="S7" s="21" t="e">
        <f t="shared" si="4"/>
        <v>#DIV/0!</v>
      </c>
      <c r="T7" s="21" t="e">
        <f t="shared" si="5"/>
        <v>#DIV/0!</v>
      </c>
      <c r="U7" s="3"/>
      <c r="V7" s="33" t="e">
        <f t="shared" si="6"/>
        <v>#DIV/0!</v>
      </c>
      <c r="W7" s="54"/>
      <c r="X7" s="96"/>
      <c r="Y7" s="97">
        <f t="shared" si="7"/>
        <v>0</v>
      </c>
      <c r="Z7" s="100">
        <f t="shared" si="8"/>
        <v>0</v>
      </c>
      <c r="AA7" s="106" t="e">
        <f t="shared" si="9"/>
        <v>#DIV/0!</v>
      </c>
    </row>
    <row r="8" spans="1:27" ht="23.65" customHeight="1" thickBot="1" x14ac:dyDescent="0.3">
      <c r="A8" s="25"/>
      <c r="B8" s="3"/>
      <c r="C8" s="3"/>
      <c r="D8" s="2"/>
      <c r="E8" s="2"/>
      <c r="F8" s="2"/>
      <c r="G8" s="2"/>
      <c r="H8" s="2"/>
      <c r="I8" s="11">
        <f t="shared" si="1"/>
        <v>0</v>
      </c>
      <c r="J8" s="11"/>
      <c r="K8" s="3"/>
      <c r="L8" s="3"/>
      <c r="M8" s="3"/>
      <c r="N8" s="3"/>
      <c r="O8" s="22"/>
      <c r="P8" s="25">
        <f t="shared" si="2"/>
        <v>0</v>
      </c>
      <c r="Q8" s="20" t="e">
        <f t="shared" ref="Q8:Q24" si="10">SUM((E8/I8))</f>
        <v>#DIV/0!</v>
      </c>
      <c r="R8" s="21" t="e">
        <f t="shared" si="3"/>
        <v>#DIV/0!</v>
      </c>
      <c r="S8" s="21" t="e">
        <f t="shared" si="4"/>
        <v>#DIV/0!</v>
      </c>
      <c r="T8" s="21" t="e">
        <f t="shared" si="5"/>
        <v>#DIV/0!</v>
      </c>
      <c r="U8" s="3"/>
      <c r="V8" s="33" t="e">
        <f t="shared" si="6"/>
        <v>#DIV/0!</v>
      </c>
      <c r="W8" s="54"/>
      <c r="X8" s="96"/>
      <c r="Y8" s="97">
        <f t="shared" si="7"/>
        <v>0</v>
      </c>
      <c r="Z8" s="100">
        <f t="shared" si="8"/>
        <v>0</v>
      </c>
      <c r="AA8" s="106" t="e">
        <f t="shared" si="9"/>
        <v>#DIV/0!</v>
      </c>
    </row>
    <row r="9" spans="1:27" ht="23.65" customHeight="1" thickBot="1" x14ac:dyDescent="0.3">
      <c r="A9" s="25"/>
      <c r="B9" s="3"/>
      <c r="C9" s="3"/>
      <c r="D9" s="2"/>
      <c r="E9" s="2"/>
      <c r="F9" s="2"/>
      <c r="G9" s="2"/>
      <c r="H9" s="2"/>
      <c r="I9" s="11">
        <f t="shared" si="1"/>
        <v>0</v>
      </c>
      <c r="J9" s="11"/>
      <c r="K9" s="3"/>
      <c r="L9" s="3"/>
      <c r="M9" s="3"/>
      <c r="N9" s="3"/>
      <c r="O9" s="22"/>
      <c r="P9" s="25">
        <f t="shared" si="2"/>
        <v>0</v>
      </c>
      <c r="Q9" s="20" t="e">
        <f t="shared" si="10"/>
        <v>#DIV/0!</v>
      </c>
      <c r="R9" s="21" t="e">
        <f t="shared" si="3"/>
        <v>#DIV/0!</v>
      </c>
      <c r="S9" s="21" t="e">
        <f t="shared" si="4"/>
        <v>#DIV/0!</v>
      </c>
      <c r="T9" s="21" t="e">
        <f t="shared" si="5"/>
        <v>#DIV/0!</v>
      </c>
      <c r="U9" s="3"/>
      <c r="V9" s="33" t="e">
        <f t="shared" si="6"/>
        <v>#DIV/0!</v>
      </c>
      <c r="W9" s="54"/>
      <c r="X9" s="96"/>
      <c r="Y9" s="97">
        <f t="shared" si="7"/>
        <v>0</v>
      </c>
      <c r="Z9" s="100">
        <f t="shared" si="8"/>
        <v>0</v>
      </c>
      <c r="AA9" s="106" t="e">
        <f t="shared" si="9"/>
        <v>#DIV/0!</v>
      </c>
    </row>
    <row r="10" spans="1:27" ht="23.65" customHeight="1" thickBot="1" x14ac:dyDescent="0.3">
      <c r="A10" s="25"/>
      <c r="B10" s="3"/>
      <c r="C10" s="3"/>
      <c r="D10" s="2"/>
      <c r="E10" s="2"/>
      <c r="F10" s="2"/>
      <c r="G10" s="2"/>
      <c r="H10" s="2"/>
      <c r="I10" s="11">
        <f t="shared" si="1"/>
        <v>0</v>
      </c>
      <c r="J10" s="11"/>
      <c r="K10" s="3"/>
      <c r="L10" s="3"/>
      <c r="M10" s="3"/>
      <c r="N10" s="3"/>
      <c r="O10" s="22"/>
      <c r="P10" s="25">
        <f t="shared" si="2"/>
        <v>0</v>
      </c>
      <c r="Q10" s="20" t="e">
        <f t="shared" si="10"/>
        <v>#DIV/0!</v>
      </c>
      <c r="R10" s="21" t="e">
        <f t="shared" si="3"/>
        <v>#DIV/0!</v>
      </c>
      <c r="S10" s="21" t="e">
        <f t="shared" si="4"/>
        <v>#DIV/0!</v>
      </c>
      <c r="T10" s="21" t="e">
        <f t="shared" si="5"/>
        <v>#DIV/0!</v>
      </c>
      <c r="U10" s="3"/>
      <c r="V10" s="33" t="e">
        <f t="shared" si="6"/>
        <v>#DIV/0!</v>
      </c>
      <c r="W10" s="54"/>
      <c r="X10" s="96"/>
      <c r="Y10" s="97">
        <f t="shared" si="7"/>
        <v>0</v>
      </c>
      <c r="Z10" s="100">
        <f t="shared" si="8"/>
        <v>0</v>
      </c>
      <c r="AA10" s="106" t="e">
        <f t="shared" si="9"/>
        <v>#DIV/0!</v>
      </c>
    </row>
    <row r="11" spans="1:27" ht="23.65" customHeight="1" thickBot="1" x14ac:dyDescent="0.3">
      <c r="A11" s="25"/>
      <c r="B11" s="3"/>
      <c r="C11" s="3"/>
      <c r="D11" s="2"/>
      <c r="E11" s="2"/>
      <c r="F11" s="2"/>
      <c r="G11" s="2"/>
      <c r="H11" s="2"/>
      <c r="I11" s="11">
        <f t="shared" si="1"/>
        <v>0</v>
      </c>
      <c r="J11" s="11"/>
      <c r="K11" s="3"/>
      <c r="L11" s="3"/>
      <c r="M11" s="3"/>
      <c r="N11" s="3"/>
      <c r="O11" s="22"/>
      <c r="P11" s="25">
        <f t="shared" si="2"/>
        <v>0</v>
      </c>
      <c r="Q11" s="20" t="e">
        <f t="shared" si="10"/>
        <v>#DIV/0!</v>
      </c>
      <c r="R11" s="21" t="e">
        <f t="shared" si="3"/>
        <v>#DIV/0!</v>
      </c>
      <c r="S11" s="21" t="e">
        <f t="shared" si="4"/>
        <v>#DIV/0!</v>
      </c>
      <c r="T11" s="21" t="e">
        <f t="shared" si="5"/>
        <v>#DIV/0!</v>
      </c>
      <c r="U11" s="3"/>
      <c r="V11" s="33" t="e">
        <f t="shared" si="6"/>
        <v>#DIV/0!</v>
      </c>
      <c r="W11" s="54"/>
      <c r="X11" s="96"/>
      <c r="Y11" s="97">
        <f t="shared" si="7"/>
        <v>0</v>
      </c>
      <c r="Z11" s="100">
        <f t="shared" si="8"/>
        <v>0</v>
      </c>
      <c r="AA11" s="106" t="e">
        <f t="shared" si="9"/>
        <v>#DIV/0!</v>
      </c>
    </row>
    <row r="12" spans="1:27" ht="23.65" customHeight="1" thickBot="1" x14ac:dyDescent="0.3">
      <c r="A12" s="25"/>
      <c r="B12" s="3"/>
      <c r="C12" s="3"/>
      <c r="D12" s="2"/>
      <c r="E12" s="2"/>
      <c r="F12" s="2"/>
      <c r="G12" s="2"/>
      <c r="H12" s="2"/>
      <c r="I12" s="11">
        <f t="shared" si="1"/>
        <v>0</v>
      </c>
      <c r="J12" s="11"/>
      <c r="K12" s="3"/>
      <c r="L12" s="3"/>
      <c r="M12" s="3"/>
      <c r="N12" s="3"/>
      <c r="O12" s="22"/>
      <c r="P12" s="25">
        <f t="shared" si="2"/>
        <v>0</v>
      </c>
      <c r="Q12" s="20" t="e">
        <f t="shared" si="10"/>
        <v>#DIV/0!</v>
      </c>
      <c r="R12" s="21" t="e">
        <f t="shared" si="3"/>
        <v>#DIV/0!</v>
      </c>
      <c r="S12" s="21" t="e">
        <f t="shared" si="4"/>
        <v>#DIV/0!</v>
      </c>
      <c r="T12" s="21" t="e">
        <f t="shared" si="5"/>
        <v>#DIV/0!</v>
      </c>
      <c r="U12" s="3"/>
      <c r="V12" s="33" t="e">
        <f t="shared" si="6"/>
        <v>#DIV/0!</v>
      </c>
      <c r="W12" s="54"/>
      <c r="X12" s="96"/>
      <c r="Y12" s="97">
        <f t="shared" si="7"/>
        <v>0</v>
      </c>
      <c r="Z12" s="100">
        <f t="shared" si="8"/>
        <v>0</v>
      </c>
      <c r="AA12" s="106" t="e">
        <f t="shared" si="9"/>
        <v>#DIV/0!</v>
      </c>
    </row>
    <row r="13" spans="1:27" ht="23.65" customHeight="1" thickBot="1" x14ac:dyDescent="0.3">
      <c r="A13" s="25"/>
      <c r="B13" s="3"/>
      <c r="C13" s="3"/>
      <c r="D13" s="2"/>
      <c r="E13" s="2"/>
      <c r="F13" s="2"/>
      <c r="G13" s="2"/>
      <c r="H13" s="2"/>
      <c r="I13" s="11">
        <f t="shared" si="1"/>
        <v>0</v>
      </c>
      <c r="J13" s="11"/>
      <c r="K13" s="3"/>
      <c r="L13" s="3"/>
      <c r="M13" s="3"/>
      <c r="N13" s="3"/>
      <c r="O13" s="22"/>
      <c r="P13" s="25">
        <f t="shared" si="2"/>
        <v>0</v>
      </c>
      <c r="Q13" s="20" t="e">
        <f t="shared" si="10"/>
        <v>#DIV/0!</v>
      </c>
      <c r="R13" s="21" t="e">
        <f t="shared" si="3"/>
        <v>#DIV/0!</v>
      </c>
      <c r="S13" s="21" t="e">
        <f t="shared" si="4"/>
        <v>#DIV/0!</v>
      </c>
      <c r="T13" s="21" t="e">
        <f t="shared" si="5"/>
        <v>#DIV/0!</v>
      </c>
      <c r="U13" s="3"/>
      <c r="V13" s="33" t="e">
        <f t="shared" si="6"/>
        <v>#DIV/0!</v>
      </c>
      <c r="W13" s="54"/>
      <c r="X13" s="96"/>
      <c r="Y13" s="97">
        <f t="shared" si="7"/>
        <v>0</v>
      </c>
      <c r="Z13" s="100">
        <f t="shared" si="8"/>
        <v>0</v>
      </c>
      <c r="AA13" s="106" t="e">
        <f t="shared" si="9"/>
        <v>#DIV/0!</v>
      </c>
    </row>
    <row r="14" spans="1:27" ht="23.65" customHeight="1" thickBot="1" x14ac:dyDescent="0.3">
      <c r="A14" s="25"/>
      <c r="B14" s="3"/>
      <c r="C14" s="3"/>
      <c r="D14" s="2"/>
      <c r="E14" s="2"/>
      <c r="F14" s="2"/>
      <c r="G14" s="2"/>
      <c r="H14" s="2"/>
      <c r="I14" s="11">
        <f t="shared" ref="I14:I18" si="11">SUM(D14:H14)</f>
        <v>0</v>
      </c>
      <c r="J14" s="11"/>
      <c r="K14" s="3"/>
      <c r="L14" s="3"/>
      <c r="M14" s="3"/>
      <c r="N14" s="3"/>
      <c r="O14" s="22"/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/>
      <c r="V14" s="33" t="e">
        <f t="shared" ref="V14:V18" si="17">SUM(U14)/I14</f>
        <v>#DIV/0!</v>
      </c>
      <c r="W14" s="54"/>
      <c r="X14" s="96"/>
      <c r="Y14" s="97">
        <f t="shared" ref="Y14:Y18" si="18">X14-W14</f>
        <v>0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3"/>
      <c r="D15" s="2"/>
      <c r="E15" s="2"/>
      <c r="F15" s="2"/>
      <c r="G15" s="2"/>
      <c r="H15" s="2"/>
      <c r="I15" s="11">
        <f t="shared" si="11"/>
        <v>0</v>
      </c>
      <c r="J15" s="11"/>
      <c r="K15" s="3"/>
      <c r="L15" s="3"/>
      <c r="M15" s="3"/>
      <c r="N15" s="3"/>
      <c r="O15" s="22"/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/>
      <c r="V15" s="33" t="e">
        <f t="shared" si="17"/>
        <v>#DIV/0!</v>
      </c>
      <c r="W15" s="54"/>
      <c r="X15" s="96"/>
      <c r="Y15" s="97">
        <f t="shared" si="18"/>
        <v>0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3"/>
      <c r="D16" s="2"/>
      <c r="E16" s="2"/>
      <c r="F16" s="2"/>
      <c r="G16" s="2"/>
      <c r="H16" s="2"/>
      <c r="I16" s="11">
        <f t="shared" si="11"/>
        <v>0</v>
      </c>
      <c r="J16" s="11"/>
      <c r="K16" s="3"/>
      <c r="L16" s="3"/>
      <c r="M16" s="3"/>
      <c r="N16" s="3"/>
      <c r="O16" s="22"/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/>
      <c r="V16" s="33" t="e">
        <f t="shared" si="17"/>
        <v>#DIV/0!</v>
      </c>
      <c r="W16" s="54"/>
      <c r="X16" s="96"/>
      <c r="Y16" s="97">
        <f t="shared" si="18"/>
        <v>0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3"/>
      <c r="D17" s="2"/>
      <c r="E17" s="2"/>
      <c r="F17" s="2"/>
      <c r="G17" s="2"/>
      <c r="H17" s="2"/>
      <c r="I17" s="11">
        <f t="shared" si="11"/>
        <v>0</v>
      </c>
      <c r="J17" s="11"/>
      <c r="K17" s="3"/>
      <c r="L17" s="3"/>
      <c r="M17" s="3"/>
      <c r="N17" s="3"/>
      <c r="O17" s="22"/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/>
      <c r="V17" s="33" t="e">
        <f t="shared" si="17"/>
        <v>#DIV/0!</v>
      </c>
      <c r="W17" s="54"/>
      <c r="X17" s="96"/>
      <c r="Y17" s="97">
        <f t="shared" si="18"/>
        <v>0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3"/>
      <c r="D18" s="2"/>
      <c r="E18" s="2"/>
      <c r="F18" s="2"/>
      <c r="G18" s="2"/>
      <c r="H18" s="2"/>
      <c r="I18" s="11">
        <f t="shared" si="11"/>
        <v>0</v>
      </c>
      <c r="J18" s="11"/>
      <c r="K18" s="3"/>
      <c r="L18" s="3"/>
      <c r="M18" s="3"/>
      <c r="N18" s="3"/>
      <c r="O18" s="22"/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/>
      <c r="V18" s="33" t="e">
        <f t="shared" si="17"/>
        <v>#DIV/0!</v>
      </c>
      <c r="W18" s="54"/>
      <c r="X18" s="96"/>
      <c r="Y18" s="97">
        <f t="shared" si="18"/>
        <v>0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0</v>
      </c>
      <c r="D25" s="39">
        <f>SUM(D4:D24)</f>
        <v>0</v>
      </c>
      <c r="E25" s="39">
        <f t="shared" ref="E25:H25" si="31">SUM(E4:E24)</f>
        <v>0</v>
      </c>
      <c r="F25" s="39">
        <f t="shared" si="31"/>
        <v>0</v>
      </c>
      <c r="G25" s="39">
        <f t="shared" si="31"/>
        <v>0</v>
      </c>
      <c r="H25" s="39">
        <f t="shared" si="31"/>
        <v>0</v>
      </c>
      <c r="I25" s="39">
        <f>SUM(I4:I24)</f>
        <v>0</v>
      </c>
      <c r="J25" s="40">
        <f>SUM(J5:J24)</f>
        <v>0</v>
      </c>
      <c r="K25" s="38"/>
      <c r="L25" s="38"/>
      <c r="M25" s="38"/>
      <c r="N25" s="38"/>
      <c r="O25" s="24"/>
      <c r="P25" s="34"/>
      <c r="Q25" s="103" t="e">
        <f>SUM((E25/I25)*100)</f>
        <v>#DIV/0!</v>
      </c>
      <c r="R25" s="103" t="e">
        <f>SUM((F25/I25)*100)</f>
        <v>#DIV/0!</v>
      </c>
      <c r="S25" s="103" t="e">
        <f>SUM((G25/I25))*100</f>
        <v>#DIV/0!</v>
      </c>
      <c r="T25" s="103" t="e">
        <f>SUM((H25/I25))*100</f>
        <v>#DIV/0!</v>
      </c>
      <c r="U25" s="23">
        <f>SUM(U5:U24)</f>
        <v>0</v>
      </c>
      <c r="V25" s="35" t="e">
        <f>SUM(U25)/I25</f>
        <v>#DIV/0!</v>
      </c>
      <c r="W25" s="92" t="e">
        <f>AVERAGEIF(W5:W24,"&gt;0")</f>
        <v>#DIV/0!</v>
      </c>
      <c r="X25" s="92" t="e">
        <f t="shared" ref="X25:Y25" si="32">AVERAGEIF(X5:X24,"&gt;0")</f>
        <v>#DIV/0!</v>
      </c>
      <c r="Y25" s="97" t="e">
        <f t="shared" si="32"/>
        <v>#DIV/0!</v>
      </c>
      <c r="Z25" s="99">
        <f>SUM(Z5:Z24)</f>
        <v>0</v>
      </c>
      <c r="AA25" s="107" t="e">
        <f t="shared" si="9"/>
        <v>#DIV/0!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 t="e">
        <f>(100-Q25)</f>
        <v>#DIV/0!</v>
      </c>
      <c r="R26" s="78" t="e">
        <f>100-R25</f>
        <v>#DIV/0!</v>
      </c>
      <c r="S26" s="78" t="e">
        <f>100-S25</f>
        <v>#DIV/0!</v>
      </c>
      <c r="T26" s="78" t="e">
        <f>100-T25</f>
        <v>#DIV/0!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 t="e">
        <f>SUM(D25/I25)*100</f>
        <v>#DIV/0!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0</v>
      </c>
    </row>
    <row r="45" spans="1:3" x14ac:dyDescent="0.25">
      <c r="A45" t="s">
        <v>45</v>
      </c>
      <c r="C45" s="101">
        <f>MIN(X5:X24)</f>
        <v>0</v>
      </c>
    </row>
    <row r="46" spans="1:3" x14ac:dyDescent="0.25">
      <c r="A46" t="s">
        <v>46</v>
      </c>
      <c r="C46" s="101">
        <f>MAX(X5:X24)</f>
        <v>0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 t="e">
        <f>SUM(C39/C25)</f>
        <v>#DIV/0!</v>
      </c>
    </row>
    <row r="50" spans="1:3" x14ac:dyDescent="0.25">
      <c r="A50" t="s">
        <v>229</v>
      </c>
      <c r="B50" t="s">
        <v>230</v>
      </c>
      <c r="C50" s="78" t="e">
        <f>100-R25</f>
        <v>#DIV/0!</v>
      </c>
    </row>
    <row r="51" spans="1:3" x14ac:dyDescent="0.25">
      <c r="B51" t="s">
        <v>36</v>
      </c>
      <c r="C51" s="78" t="e">
        <f>100-S25</f>
        <v>#DIV/0!</v>
      </c>
    </row>
    <row r="52" spans="1:3" x14ac:dyDescent="0.25">
      <c r="B52" t="s">
        <v>10</v>
      </c>
      <c r="C52" s="78" t="e">
        <f>100-T25</f>
        <v>#DIV/0!</v>
      </c>
    </row>
    <row r="53" spans="1:3" x14ac:dyDescent="0.25">
      <c r="B53" t="s">
        <v>7</v>
      </c>
      <c r="C53" s="78" t="e">
        <f>100-Q25</f>
        <v>#DIV/0!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B3:D3"/>
    <mergeCell ref="E3:H3"/>
    <mergeCell ref="I3:O3"/>
    <mergeCell ref="P1:V1"/>
    <mergeCell ref="Q3:V3"/>
  </mergeCells>
  <conditionalFormatting sqref="Y5:Y25">
    <cfRule type="cellIs" priority="1" operator="equal">
      <formula>0</formula>
    </cfRule>
    <cfRule type="cellIs" dxfId="29" priority="2" operator="between">
      <formula>0.000694444444444444</formula>
      <formula>0.166666666666667</formula>
    </cfRule>
    <cfRule type="cellIs" dxfId="28" priority="3" operator="between">
      <formula>0.166666666666667</formula>
      <formula>0.385416666666667</formula>
    </cfRule>
    <cfRule type="cellIs" dxfId="27" priority="4" operator="greaterThanOrEqual">
      <formula>0.385416666666667</formula>
    </cfRule>
  </conditionalFormatting>
  <pageMargins left="0.25" right="0.25" top="0.75" bottom="0.75" header="0.3" footer="0.3"/>
  <pageSetup paperSize="9" orientation="landscape" verticalDpi="0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rgb="FFFFFF00"/>
  </sheetPr>
  <dimension ref="A1:M43"/>
  <sheetViews>
    <sheetView topLeftCell="A19" workbookViewId="0">
      <selection activeCell="F33" sqref="F33"/>
    </sheetView>
  </sheetViews>
  <sheetFormatPr baseColWidth="10" defaultColWidth="11.42578125" defaultRowHeight="15" x14ac:dyDescent="0.25"/>
  <cols>
    <col min="1" max="1" width="29.28515625" customWidth="1"/>
    <col min="2" max="2" width="13.85546875" customWidth="1"/>
    <col min="4" max="4" width="22.7109375" customWidth="1"/>
    <col min="6" max="6" width="29" customWidth="1"/>
    <col min="7" max="7" width="13.85546875" customWidth="1"/>
    <col min="8" max="8" width="11.42578125" customWidth="1"/>
    <col min="9" max="9" width="22.7109375" customWidth="1"/>
    <col min="11" max="11" width="17.28515625" customWidth="1"/>
    <col min="12" max="12" width="13.85546875" customWidth="1"/>
  </cols>
  <sheetData>
    <row r="1" spans="1:12" x14ac:dyDescent="0.25">
      <c r="A1" s="207" t="s">
        <v>0</v>
      </c>
      <c r="B1" s="207"/>
      <c r="C1" s="27"/>
      <c r="D1" s="27"/>
      <c r="E1" s="27"/>
      <c r="F1" s="43"/>
      <c r="G1" s="43"/>
      <c r="H1" s="43"/>
      <c r="I1" s="43"/>
    </row>
    <row r="2" spans="1:12" ht="15.75" thickBot="1" x14ac:dyDescent="0.3">
      <c r="A2" s="43"/>
      <c r="B2" s="44"/>
      <c r="C2" s="44"/>
      <c r="D2" s="44"/>
      <c r="E2" s="44"/>
      <c r="F2" s="43"/>
      <c r="G2" s="43"/>
      <c r="H2" s="43"/>
      <c r="I2" s="43"/>
    </row>
    <row r="3" spans="1:12" x14ac:dyDescent="0.25">
      <c r="A3" s="208" t="str">
        <f>'220118'!A2</f>
        <v>week 4</v>
      </c>
      <c r="B3" s="178" t="s">
        <v>126</v>
      </c>
      <c r="C3" s="179"/>
      <c r="D3" s="179"/>
      <c r="E3" s="179"/>
      <c r="F3" s="179"/>
      <c r="G3" s="179"/>
      <c r="H3" s="179"/>
      <c r="I3" s="179"/>
      <c r="J3" s="180"/>
      <c r="K3" s="170" t="s">
        <v>127</v>
      </c>
      <c r="L3" s="172"/>
    </row>
    <row r="4" spans="1:12" ht="15.75" thickBot="1" x14ac:dyDescent="0.3">
      <c r="A4" s="209"/>
      <c r="B4" s="181"/>
      <c r="C4" s="182"/>
      <c r="D4" s="182"/>
      <c r="E4" s="182"/>
      <c r="F4" s="182"/>
      <c r="G4" s="182"/>
      <c r="H4" s="182"/>
      <c r="I4" s="182"/>
      <c r="J4" s="183"/>
      <c r="K4" s="211"/>
      <c r="L4" s="212"/>
    </row>
    <row r="5" spans="1:12" x14ac:dyDescent="0.25">
      <c r="A5" s="209"/>
      <c r="B5" s="213" t="s">
        <v>128</v>
      </c>
      <c r="C5" s="214"/>
      <c r="D5" s="214"/>
      <c r="E5" s="215"/>
      <c r="F5" s="178" t="s">
        <v>129</v>
      </c>
      <c r="G5" s="179"/>
      <c r="H5" s="179"/>
      <c r="I5" s="179"/>
      <c r="J5" s="180"/>
      <c r="K5" s="213" t="s">
        <v>130</v>
      </c>
      <c r="L5" s="215"/>
    </row>
    <row r="6" spans="1:12" ht="15.75" thickBot="1" x14ac:dyDescent="0.3">
      <c r="A6" s="210"/>
      <c r="B6" s="181"/>
      <c r="C6" s="182"/>
      <c r="D6" s="182"/>
      <c r="E6" s="183"/>
      <c r="F6" s="181"/>
      <c r="G6" s="182"/>
      <c r="H6" s="182"/>
      <c r="I6" s="182"/>
      <c r="J6" s="183"/>
      <c r="K6" s="181"/>
      <c r="L6" s="183"/>
    </row>
    <row r="7" spans="1:12" ht="18" customHeight="1" thickBot="1" x14ac:dyDescent="0.6">
      <c r="A7" s="28"/>
      <c r="B7" s="45" t="s">
        <v>131</v>
      </c>
      <c r="C7" s="45" t="s">
        <v>132</v>
      </c>
      <c r="D7" s="45" t="s">
        <v>133</v>
      </c>
      <c r="E7" s="46" t="s">
        <v>134</v>
      </c>
      <c r="F7" s="47"/>
      <c r="G7" s="45" t="s">
        <v>131</v>
      </c>
      <c r="H7" s="45" t="s">
        <v>132</v>
      </c>
      <c r="I7" s="45" t="s">
        <v>135</v>
      </c>
      <c r="J7" s="48" t="s">
        <v>134</v>
      </c>
      <c r="K7" s="5" t="s">
        <v>136</v>
      </c>
      <c r="L7" s="8" t="s">
        <v>137</v>
      </c>
    </row>
    <row r="8" spans="1:12" x14ac:dyDescent="0.25">
      <c r="A8" s="49" t="s">
        <v>138</v>
      </c>
      <c r="B8" s="50">
        <f>SUM('220118'!I25+'230118'!I25+'240118'!I25+'250118'!I25+'260118'!I25+'270118'!I25)</f>
        <v>0</v>
      </c>
      <c r="C8" s="220"/>
      <c r="D8" s="184"/>
      <c r="E8" s="184"/>
      <c r="F8" s="51" t="s">
        <v>138</v>
      </c>
      <c r="G8" s="50"/>
      <c r="H8" s="184"/>
      <c r="I8" s="184"/>
      <c r="J8" s="186"/>
      <c r="K8" s="49">
        <f>SUM(B8+G8+G31)</f>
        <v>0</v>
      </c>
      <c r="L8" s="216"/>
    </row>
    <row r="9" spans="1:12" x14ac:dyDescent="0.25">
      <c r="A9" s="52" t="s">
        <v>139</v>
      </c>
      <c r="B9" s="53">
        <f>SUM('220118'!C25+'230118'!C25+'240118'!C25+'250118'!C25+'260118'!C25+'270118'!C25)</f>
        <v>0</v>
      </c>
      <c r="C9" s="221"/>
      <c r="D9" s="185"/>
      <c r="E9" s="185"/>
      <c r="F9" s="54" t="s">
        <v>140</v>
      </c>
      <c r="G9" s="53"/>
      <c r="H9" s="185"/>
      <c r="I9" s="185"/>
      <c r="J9" s="187"/>
      <c r="K9" s="52">
        <f>SUM(B9+G9+G32)</f>
        <v>0</v>
      </c>
      <c r="L9" s="217"/>
    </row>
    <row r="10" spans="1:12" x14ac:dyDescent="0.25">
      <c r="A10" s="52" t="s">
        <v>49</v>
      </c>
      <c r="B10" s="55" t="e">
        <f>SUM(B8/B9)</f>
        <v>#DIV/0!</v>
      </c>
      <c r="C10" s="222"/>
      <c r="D10" s="185"/>
      <c r="E10" s="185"/>
      <c r="F10" s="54" t="s">
        <v>141</v>
      </c>
      <c r="G10" s="53" t="e">
        <f>SUM(G8/G9)</f>
        <v>#DIV/0!</v>
      </c>
      <c r="H10" s="185"/>
      <c r="I10" s="185"/>
      <c r="J10" s="187"/>
      <c r="K10" s="56" t="e">
        <f>SUM(K8/K9)</f>
        <v>#DIV/0!</v>
      </c>
      <c r="L10" s="218"/>
    </row>
    <row r="11" spans="1:12" ht="15" customHeight="1" x14ac:dyDescent="0.25">
      <c r="A11" s="52" t="s">
        <v>7</v>
      </c>
      <c r="B11" s="53">
        <f>SUM('220118'!E25+'230118'!E25+'240118'!E25+'250118'!E25+'260118'!E25+'270118'!E25)</f>
        <v>0</v>
      </c>
      <c r="C11" s="57" t="e">
        <f>SUM(B11/B8)</f>
        <v>#DIV/0!</v>
      </c>
      <c r="D11" s="221"/>
      <c r="E11" s="185"/>
      <c r="F11" s="54" t="s">
        <v>7</v>
      </c>
      <c r="G11" s="53"/>
      <c r="H11" s="21" t="e">
        <f>SUM(G11/G8)</f>
        <v>#DIV/0!</v>
      </c>
      <c r="I11" s="185"/>
      <c r="J11" s="187"/>
      <c r="K11" s="52">
        <f t="shared" ref="K11:K17" si="0">SUM(B11+G11+G34)</f>
        <v>0</v>
      </c>
      <c r="L11" s="58" t="e">
        <f>SUM(K11/K8)</f>
        <v>#DIV/0!</v>
      </c>
    </row>
    <row r="12" spans="1:12" x14ac:dyDescent="0.25">
      <c r="A12" s="52" t="s">
        <v>25</v>
      </c>
      <c r="B12" s="53">
        <f>SUM('220118'!F25+'230118'!F25+'240118'!F25+'250118'!F25+'260118'!F25+'270118'!F25)</f>
        <v>0</v>
      </c>
      <c r="C12" s="57" t="e">
        <f>SUM(B12/B8)</f>
        <v>#DIV/0!</v>
      </c>
      <c r="D12" s="221"/>
      <c r="E12" s="185"/>
      <c r="F12" s="54" t="s">
        <v>25</v>
      </c>
      <c r="G12" s="53"/>
      <c r="H12" s="21" t="e">
        <f>SUM(G12/G8)</f>
        <v>#DIV/0!</v>
      </c>
      <c r="I12" s="185"/>
      <c r="J12" s="187"/>
      <c r="K12" s="52">
        <f t="shared" si="0"/>
        <v>0</v>
      </c>
      <c r="L12" s="58" t="e">
        <f>SUM(K12/K8)</f>
        <v>#DIV/0!</v>
      </c>
    </row>
    <row r="13" spans="1:12" x14ac:dyDescent="0.25">
      <c r="A13" s="52" t="s">
        <v>9</v>
      </c>
      <c r="B13" s="53">
        <f>SUM('220118'!G25+'230118'!G25+'240118'!G25+'250118'!G25+'260118'!G25+'270118'!G25)</f>
        <v>0</v>
      </c>
      <c r="C13" s="57" t="e">
        <f>SUM(B13/B8)</f>
        <v>#DIV/0!</v>
      </c>
      <c r="D13" s="221"/>
      <c r="E13" s="185"/>
      <c r="F13" s="54" t="s">
        <v>9</v>
      </c>
      <c r="G13" s="53"/>
      <c r="H13" s="21" t="e">
        <f>SUM(G13/G8)</f>
        <v>#DIV/0!</v>
      </c>
      <c r="I13" s="185"/>
      <c r="J13" s="187"/>
      <c r="K13" s="52">
        <f t="shared" si="0"/>
        <v>0</v>
      </c>
      <c r="L13" s="58" t="e">
        <f>SUM(K13/K8)</f>
        <v>#DIV/0!</v>
      </c>
    </row>
    <row r="14" spans="1:12" x14ac:dyDescent="0.25">
      <c r="A14" s="52" t="s">
        <v>142</v>
      </c>
      <c r="B14" s="53">
        <f>SUM('220118'!H25+'230118'!H25+'240118'!H25+'250118'!H25+'260118'!H25+'270118'!H25)</f>
        <v>0</v>
      </c>
      <c r="C14" s="57" t="e">
        <f>SUM(B14/B8)</f>
        <v>#DIV/0!</v>
      </c>
      <c r="D14" s="221"/>
      <c r="E14" s="185"/>
      <c r="F14" s="54" t="s">
        <v>142</v>
      </c>
      <c r="G14" s="53"/>
      <c r="H14" s="21" t="e">
        <f>SUM(G14/G8)</f>
        <v>#DIV/0!</v>
      </c>
      <c r="I14" s="185"/>
      <c r="J14" s="187"/>
      <c r="K14" s="52">
        <f t="shared" si="0"/>
        <v>0</v>
      </c>
      <c r="L14" s="58" t="e">
        <f>SUM(K14/K8)</f>
        <v>#DIV/0!</v>
      </c>
    </row>
    <row r="15" spans="1:12" ht="15.75" thickBot="1" x14ac:dyDescent="0.3">
      <c r="A15" s="59" t="s">
        <v>143</v>
      </c>
      <c r="B15" s="60">
        <f>SUM('220118'!U25+'230118'!U25+'240118'!U25+'250118'!U25+'260118'!U25+'270118'!U25)</f>
        <v>0</v>
      </c>
      <c r="C15" s="57" t="e">
        <f>SUM(B15/B8)</f>
        <v>#DIV/0!</v>
      </c>
      <c r="D15" s="221"/>
      <c r="E15" s="185"/>
      <c r="F15" s="54" t="s">
        <v>143</v>
      </c>
      <c r="G15" s="53"/>
      <c r="H15" s="21" t="e">
        <f>SUM(G15/G8)</f>
        <v>#DIV/0!</v>
      </c>
      <c r="I15" s="185"/>
      <c r="J15" s="187"/>
      <c r="K15" s="61">
        <f t="shared" si="0"/>
        <v>0</v>
      </c>
      <c r="L15" s="58" t="e">
        <f>SUM(K15/K8)</f>
        <v>#DIV/0!</v>
      </c>
    </row>
    <row r="16" spans="1:12" ht="15.75" thickBot="1" x14ac:dyDescent="0.3">
      <c r="A16" s="62" t="s">
        <v>144</v>
      </c>
      <c r="B16" s="63">
        <f>SUM(B11,B12,B13+(B14-B15))</f>
        <v>0</v>
      </c>
      <c r="C16" s="64"/>
      <c r="D16" s="65" t="e">
        <f>SUM(B16/B8)</f>
        <v>#DIV/0!</v>
      </c>
      <c r="E16" s="223"/>
      <c r="F16" s="66" t="s">
        <v>144</v>
      </c>
      <c r="G16" s="67">
        <f>SUM(G11+G12+G13+(G14-G15))</f>
        <v>0</v>
      </c>
      <c r="H16" s="68"/>
      <c r="I16" s="69" t="e">
        <f>SUM(G16/G8)</f>
        <v>#DIV/0!</v>
      </c>
      <c r="J16" s="188"/>
      <c r="K16" s="61">
        <f t="shared" si="0"/>
        <v>0</v>
      </c>
      <c r="L16" s="58" t="e">
        <f>SUM(K16/K8)</f>
        <v>#DIV/0!</v>
      </c>
    </row>
    <row r="17" spans="1:13" ht="15.75" thickBot="1" x14ac:dyDescent="0.3">
      <c r="A17" s="70" t="s">
        <v>145</v>
      </c>
      <c r="B17" s="71">
        <f>SUM(B11,B12,B13,B14,)</f>
        <v>0</v>
      </c>
      <c r="C17" s="219"/>
      <c r="D17" s="190"/>
      <c r="E17" s="72" t="e">
        <f>SUM(B17/B8)</f>
        <v>#DIV/0!</v>
      </c>
      <c r="F17" s="73" t="s">
        <v>145</v>
      </c>
      <c r="G17" s="74">
        <f>SUM(G11+G12+G13+G14)</f>
        <v>0</v>
      </c>
      <c r="H17" s="189"/>
      <c r="I17" s="190"/>
      <c r="J17" s="75" t="e">
        <f>SUM(G17/G8)</f>
        <v>#DIV/0!</v>
      </c>
      <c r="K17" s="76">
        <f t="shared" si="0"/>
        <v>0</v>
      </c>
      <c r="L17" s="77" t="e">
        <f>SUM(K17/K8)</f>
        <v>#DIV/0!</v>
      </c>
    </row>
    <row r="18" spans="1:13" ht="15.75" thickBot="1" x14ac:dyDescent="0.3">
      <c r="E18" s="78"/>
    </row>
    <row r="19" spans="1:13" ht="15" customHeight="1" x14ac:dyDescent="0.25">
      <c r="A19" s="26"/>
      <c r="B19" s="178" t="s">
        <v>146</v>
      </c>
      <c r="C19" s="179"/>
      <c r="D19" s="179"/>
      <c r="E19" s="180"/>
      <c r="F19" s="80"/>
      <c r="G19" s="170" t="s">
        <v>146</v>
      </c>
      <c r="H19" s="171"/>
      <c r="I19" s="171"/>
      <c r="J19" s="172"/>
      <c r="K19" s="198" t="s">
        <v>147</v>
      </c>
      <c r="L19" s="199"/>
      <c r="M19" s="26"/>
    </row>
    <row r="20" spans="1:13" ht="15" customHeight="1" thickBot="1" x14ac:dyDescent="0.3">
      <c r="B20" s="181"/>
      <c r="C20" s="182"/>
      <c r="D20" s="182"/>
      <c r="E20" s="183"/>
      <c r="F20" s="81"/>
      <c r="G20" s="173"/>
      <c r="H20" s="174"/>
      <c r="I20" s="174"/>
      <c r="J20" s="175"/>
      <c r="K20" s="200"/>
      <c r="L20" s="201"/>
    </row>
    <row r="21" spans="1:13" ht="15" customHeight="1" x14ac:dyDescent="0.25">
      <c r="B21" s="204" t="s">
        <v>148</v>
      </c>
      <c r="C21" s="202"/>
      <c r="D21" s="202">
        <v>0</v>
      </c>
      <c r="E21" s="203"/>
      <c r="F21" s="82"/>
      <c r="G21" s="176" t="s">
        <v>148</v>
      </c>
      <c r="H21" s="177"/>
      <c r="I21" s="177">
        <v>0</v>
      </c>
      <c r="J21" s="154"/>
      <c r="K21" s="204">
        <f>SUM(D21+I21+I44)</f>
        <v>0</v>
      </c>
      <c r="L21" s="203"/>
    </row>
    <row r="22" spans="1:13" ht="15.75" customHeight="1" x14ac:dyDescent="0.25">
      <c r="B22" s="165" t="s">
        <v>149</v>
      </c>
      <c r="C22" s="166"/>
      <c r="D22" s="194">
        <f>SUM(B8-B17)</f>
        <v>0</v>
      </c>
      <c r="E22" s="195"/>
      <c r="F22" s="83"/>
      <c r="G22" s="165" t="s">
        <v>149</v>
      </c>
      <c r="H22" s="166"/>
      <c r="I22" s="166">
        <f>SUM(G8-G17)</f>
        <v>0</v>
      </c>
      <c r="J22" s="169"/>
      <c r="K22" s="196">
        <f>SUM(K8-K17)</f>
        <v>0</v>
      </c>
      <c r="L22" s="195"/>
    </row>
    <row r="23" spans="1:13" ht="15" customHeight="1" x14ac:dyDescent="0.25">
      <c r="B23" s="165" t="s">
        <v>150</v>
      </c>
      <c r="C23" s="166"/>
      <c r="D23" s="167" t="e">
        <f>SUM((D21/D22)*1000)</f>
        <v>#DIV/0!</v>
      </c>
      <c r="E23" s="168"/>
      <c r="F23" s="83"/>
      <c r="G23" s="165" t="s">
        <v>150</v>
      </c>
      <c r="H23" s="166"/>
      <c r="I23" s="167" t="e">
        <f>SUM((I21/I22)*1000)</f>
        <v>#DIV/0!</v>
      </c>
      <c r="J23" s="168"/>
      <c r="K23" s="197" t="e">
        <f>SUM((K21/K22)*1000)</f>
        <v>#DIV/0!</v>
      </c>
      <c r="L23" s="168"/>
    </row>
    <row r="24" spans="1:13" ht="15.75" customHeight="1" x14ac:dyDescent="0.25">
      <c r="B24" s="165" t="s">
        <v>151</v>
      </c>
      <c r="C24" s="166"/>
      <c r="D24" s="166">
        <v>0</v>
      </c>
      <c r="E24" s="169"/>
      <c r="F24" s="83"/>
      <c r="G24" s="165" t="s">
        <v>151</v>
      </c>
      <c r="H24" s="166"/>
      <c r="I24" s="166">
        <v>0</v>
      </c>
      <c r="J24" s="169"/>
      <c r="K24" s="165">
        <f>SUM(D24+I24+I47)</f>
        <v>0</v>
      </c>
      <c r="L24" s="169"/>
    </row>
    <row r="25" spans="1:13" s="79" customFormat="1" ht="15" customHeight="1" x14ac:dyDescent="0.25">
      <c r="B25" s="165" t="s">
        <v>152</v>
      </c>
      <c r="C25" s="166"/>
      <c r="D25" s="166">
        <f>SUM(D21-D24)</f>
        <v>0</v>
      </c>
      <c r="E25" s="169"/>
      <c r="F25" s="84"/>
      <c r="G25" s="165" t="s">
        <v>152</v>
      </c>
      <c r="H25" s="166"/>
      <c r="I25" s="166">
        <f>SUM(I21-I24)</f>
        <v>0</v>
      </c>
      <c r="J25" s="169"/>
      <c r="K25" s="165">
        <f>SUM(D25+I25+I48)</f>
        <v>0</v>
      </c>
      <c r="L25" s="169"/>
    </row>
    <row r="26" spans="1:13" ht="15.75" thickBot="1" x14ac:dyDescent="0.3">
      <c r="B26" s="162" t="s">
        <v>153</v>
      </c>
      <c r="C26" s="163"/>
      <c r="D26" s="191" t="e">
        <f>SUM((D25/D22)*1000)</f>
        <v>#DIV/0!</v>
      </c>
      <c r="E26" s="192"/>
      <c r="F26" s="86"/>
      <c r="G26" s="162" t="s">
        <v>153</v>
      </c>
      <c r="H26" s="163"/>
      <c r="I26" s="163" t="e">
        <f>SUM((I25/I22)*1000)</f>
        <v>#DIV/0!</v>
      </c>
      <c r="J26" s="164"/>
      <c r="K26" s="193" t="e">
        <f>SUM((K25/K22)*1000)</f>
        <v>#DIV/0!</v>
      </c>
      <c r="L26" s="192"/>
    </row>
    <row r="27" spans="1:13" ht="15.75" thickBot="1" x14ac:dyDescent="0.3"/>
    <row r="28" spans="1:13" ht="15.75" thickBot="1" x14ac:dyDescent="0.3">
      <c r="B28" s="89" t="s">
        <v>154</v>
      </c>
      <c r="C28" s="89" t="s">
        <v>155</v>
      </c>
      <c r="D28" s="89" t="s">
        <v>156</v>
      </c>
    </row>
    <row r="29" spans="1:13" ht="15.75" thickBot="1" x14ac:dyDescent="0.3">
      <c r="B29" s="90">
        <f>SUM('220118'!J25+'230118'!J25+'240118'!J25+'250118'!J25+'260118'!J25+'270118'!J25)</f>
        <v>0</v>
      </c>
      <c r="C29" s="91"/>
      <c r="D29" s="90">
        <f>SUM(B29+C29)</f>
        <v>0</v>
      </c>
    </row>
    <row r="30" spans="1:13" x14ac:dyDescent="0.25">
      <c r="B30" s="108"/>
    </row>
    <row r="31" spans="1:13" ht="15.75" thickBot="1" x14ac:dyDescent="0.3">
      <c r="B31" s="109"/>
    </row>
    <row r="32" spans="1:13" ht="15.75" thickBot="1" x14ac:dyDescent="0.3">
      <c r="B32" s="205" t="s">
        <v>157</v>
      </c>
      <c r="C32" s="206"/>
    </row>
    <row r="33" spans="1:4" x14ac:dyDescent="0.25">
      <c r="B33" s="11" t="s">
        <v>33</v>
      </c>
      <c r="C33" s="11">
        <f>SUM('220118'!Z25+'230118'!Z25+'240118'!Z25+'250118'!Z25+'260118'!Z25+'270118'!Z25)</f>
        <v>0</v>
      </c>
    </row>
    <row r="34" spans="1:4" x14ac:dyDescent="0.25">
      <c r="B34" s="111"/>
      <c r="C34" s="111"/>
    </row>
    <row r="35" spans="1:4" ht="15.75" thickBot="1" x14ac:dyDescent="0.3">
      <c r="B35" s="111"/>
      <c r="C35" s="111"/>
    </row>
    <row r="36" spans="1:4" ht="15.75" thickBot="1" x14ac:dyDescent="0.3">
      <c r="A36" s="49" t="s">
        <v>171</v>
      </c>
      <c r="B36" s="50" t="s">
        <v>168</v>
      </c>
      <c r="C36" s="136" t="s">
        <v>169</v>
      </c>
      <c r="D36" s="140" t="s">
        <v>167</v>
      </c>
    </row>
    <row r="37" spans="1:4" ht="15.75" thickBot="1" x14ac:dyDescent="0.3">
      <c r="A37" s="124">
        <v>43122</v>
      </c>
      <c r="B37" s="3" t="e">
        <f>'220118'!W25</f>
        <v>#DIV/0!</v>
      </c>
      <c r="C37" s="137" t="e">
        <f>'220118'!X25</f>
        <v>#DIV/0!</v>
      </c>
      <c r="D37" s="253" t="e">
        <f>C37-B37</f>
        <v>#DIV/0!</v>
      </c>
    </row>
    <row r="38" spans="1:4" ht="15.75" thickBot="1" x14ac:dyDescent="0.3">
      <c r="A38" s="124">
        <v>43123</v>
      </c>
      <c r="B38" s="125" t="e">
        <f>'230118'!W25</f>
        <v>#DIV/0!</v>
      </c>
      <c r="C38" s="138" t="e">
        <f>'230118'!X25</f>
        <v>#DIV/0!</v>
      </c>
      <c r="D38" s="253" t="e">
        <f>C38-B38</f>
        <v>#DIV/0!</v>
      </c>
    </row>
    <row r="39" spans="1:4" ht="15.75" thickBot="1" x14ac:dyDescent="0.3">
      <c r="A39" s="124">
        <v>43124</v>
      </c>
      <c r="B39" s="125" t="e">
        <f>'240118'!W25</f>
        <v>#DIV/0!</v>
      </c>
      <c r="C39" s="138" t="e">
        <f>'240118'!X25</f>
        <v>#DIV/0!</v>
      </c>
      <c r="D39" s="253" t="e">
        <f t="shared" ref="D39:D42" si="1">C39-B39</f>
        <v>#DIV/0!</v>
      </c>
    </row>
    <row r="40" spans="1:4" ht="15.75" thickBot="1" x14ac:dyDescent="0.3">
      <c r="A40" s="124">
        <v>43125</v>
      </c>
      <c r="B40" s="125" t="e">
        <f>'250118'!W25</f>
        <v>#DIV/0!</v>
      </c>
      <c r="C40" s="138" t="e">
        <f>'250118'!X25</f>
        <v>#DIV/0!</v>
      </c>
      <c r="D40" s="253" t="e">
        <f t="shared" si="1"/>
        <v>#DIV/0!</v>
      </c>
    </row>
    <row r="41" spans="1:4" ht="15.75" thickBot="1" x14ac:dyDescent="0.3">
      <c r="A41" s="124">
        <v>43126</v>
      </c>
      <c r="B41" s="125" t="e">
        <f>'260118'!W25</f>
        <v>#DIV/0!</v>
      </c>
      <c r="C41" s="138" t="e">
        <f>'260118'!X25</f>
        <v>#DIV/0!</v>
      </c>
      <c r="D41" s="253" t="e">
        <f t="shared" si="1"/>
        <v>#DIV/0!</v>
      </c>
    </row>
    <row r="42" spans="1:4" ht="15.75" thickBot="1" x14ac:dyDescent="0.3">
      <c r="A42" s="124">
        <v>43127</v>
      </c>
      <c r="B42" s="127" t="e">
        <f>'270118'!W25</f>
        <v>#DIV/0!</v>
      </c>
      <c r="C42" s="139" t="e">
        <f>'270118'!X25</f>
        <v>#DIV/0!</v>
      </c>
      <c r="D42" s="253" t="e">
        <f t="shared" si="1"/>
        <v>#DIV/0!</v>
      </c>
    </row>
    <row r="43" spans="1:4" ht="15.75" thickBot="1" x14ac:dyDescent="0.3">
      <c r="A43" s="121" t="s">
        <v>170</v>
      </c>
      <c r="B43" s="123" t="e">
        <f>AVERAGEIF(B38:B42,"&gt;0")</f>
        <v>#DIV/0!</v>
      </c>
      <c r="C43" s="123" t="e">
        <f>AVERAGEIF(C38:C42,"&gt;0")</f>
        <v>#DIV/0!</v>
      </c>
      <c r="D43" s="254" t="e">
        <f>AVERAGEIF(D38:D42,"&gt;0")</f>
        <v>#DIV/0!</v>
      </c>
    </row>
  </sheetData>
  <mergeCells count="50">
    <mergeCell ref="B32:C32"/>
    <mergeCell ref="A1:B1"/>
    <mergeCell ref="A3:A6"/>
    <mergeCell ref="B3:J4"/>
    <mergeCell ref="K3:L4"/>
    <mergeCell ref="B5:E6"/>
    <mergeCell ref="F5:J6"/>
    <mergeCell ref="K5:L6"/>
    <mergeCell ref="J8:J16"/>
    <mergeCell ref="L8:L10"/>
    <mergeCell ref="C17:D17"/>
    <mergeCell ref="H17:I17"/>
    <mergeCell ref="C8:C10"/>
    <mergeCell ref="D8:D15"/>
    <mergeCell ref="E8:E16"/>
    <mergeCell ref="H8:H10"/>
    <mergeCell ref="I8:I15"/>
    <mergeCell ref="G26:H26"/>
    <mergeCell ref="I21:J21"/>
    <mergeCell ref="I22:J22"/>
    <mergeCell ref="I23:J23"/>
    <mergeCell ref="I24:J24"/>
    <mergeCell ref="I25:J25"/>
    <mergeCell ref="I26:J26"/>
    <mergeCell ref="G21:H21"/>
    <mergeCell ref="G22:H22"/>
    <mergeCell ref="G23:H23"/>
    <mergeCell ref="G24:H24"/>
    <mergeCell ref="G25:H25"/>
    <mergeCell ref="B19:E20"/>
    <mergeCell ref="G19:J20"/>
    <mergeCell ref="K19:L20"/>
    <mergeCell ref="D21:E21"/>
    <mergeCell ref="K21:L21"/>
    <mergeCell ref="D25:E25"/>
    <mergeCell ref="K25:L25"/>
    <mergeCell ref="D26:E26"/>
    <mergeCell ref="K26:L26"/>
    <mergeCell ref="B21:C21"/>
    <mergeCell ref="B22:C22"/>
    <mergeCell ref="B23:C23"/>
    <mergeCell ref="B24:C24"/>
    <mergeCell ref="B25:C25"/>
    <mergeCell ref="B26:C26"/>
    <mergeCell ref="D22:E22"/>
    <mergeCell ref="K22:L22"/>
    <mergeCell ref="D23:E23"/>
    <mergeCell ref="K23:L23"/>
    <mergeCell ref="D24:E24"/>
    <mergeCell ref="K24:L24"/>
  </mergeCells>
  <conditionalFormatting sqref="D37:D43">
    <cfRule type="cellIs" priority="1" operator="equal">
      <formula>0</formula>
    </cfRule>
    <cfRule type="cellIs" dxfId="26" priority="2" operator="between">
      <formula>0.000694444444444444</formula>
      <formula>0.166666666666667</formula>
    </cfRule>
    <cfRule type="cellIs" dxfId="25" priority="3" operator="between">
      <formula>0.166666666666667</formula>
      <formula>0.385416666666667</formula>
    </cfRule>
    <cfRule type="cellIs" dxfId="24" priority="4" operator="greaterThanOrEqual">
      <formula>0.385416666666667</formula>
    </cfRule>
  </conditionalFormatting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AA55"/>
  <sheetViews>
    <sheetView topLeftCell="C1"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18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A2" t="s">
        <v>165</v>
      </c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39287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39287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/>
      <c r="B5" s="4"/>
      <c r="C5" s="4"/>
      <c r="D5" s="11"/>
      <c r="E5" s="11"/>
      <c r="F5" s="11"/>
      <c r="G5" s="11"/>
      <c r="H5" s="11"/>
      <c r="I5" s="11">
        <f>SUM(D5:H5)</f>
        <v>0</v>
      </c>
      <c r="J5" s="11"/>
      <c r="K5" s="4"/>
      <c r="L5" s="4"/>
      <c r="M5" s="4"/>
      <c r="N5" s="4"/>
      <c r="O5" s="37"/>
      <c r="P5" s="31">
        <f>A5</f>
        <v>0</v>
      </c>
      <c r="Q5" s="17" t="e">
        <f t="shared" ref="Q5:Q6" si="0">SUM((E5/I5))</f>
        <v>#DIV/0!</v>
      </c>
      <c r="R5" s="18" t="e">
        <f>SUM((F5/I5))</f>
        <v>#DIV/0!</v>
      </c>
      <c r="S5" s="18" t="e">
        <f>SUM((G5/I5))</f>
        <v>#DIV/0!</v>
      </c>
      <c r="T5" s="18" t="e">
        <f>SUM((H5/I5))</f>
        <v>#DIV/0!</v>
      </c>
      <c r="U5" s="19"/>
      <c r="V5" s="32" t="e">
        <f>SUM(U5)/I5</f>
        <v>#DIV/0!</v>
      </c>
      <c r="W5" s="94"/>
      <c r="X5" s="95"/>
      <c r="Y5" s="97">
        <f>X5-W5</f>
        <v>0</v>
      </c>
      <c r="Z5" s="100">
        <f>(E5+H5)</f>
        <v>0</v>
      </c>
      <c r="AA5" s="105" t="e">
        <f>100-((Z5/I5))*100</f>
        <v>#DIV/0!</v>
      </c>
    </row>
    <row r="6" spans="1:27" ht="23.65" customHeight="1" thickBot="1" x14ac:dyDescent="0.3">
      <c r="A6" s="25"/>
      <c r="B6" s="3"/>
      <c r="C6" s="3"/>
      <c r="D6" s="2"/>
      <c r="E6" s="2"/>
      <c r="F6" s="2"/>
      <c r="G6" s="2"/>
      <c r="H6" s="2"/>
      <c r="I6" s="11">
        <f t="shared" ref="I6:I24" si="1">SUM(D6:H6)</f>
        <v>0</v>
      </c>
      <c r="J6" s="11"/>
      <c r="K6" s="3"/>
      <c r="L6" s="3"/>
      <c r="M6" s="3"/>
      <c r="N6" s="3"/>
      <c r="O6" s="22"/>
      <c r="P6" s="25">
        <f t="shared" ref="P6:P24" si="2">A6</f>
        <v>0</v>
      </c>
      <c r="Q6" s="20" t="e">
        <f t="shared" si="0"/>
        <v>#DIV/0!</v>
      </c>
      <c r="R6" s="21" t="e">
        <f t="shared" ref="R6:R24" si="3">SUM((F6/I6))</f>
        <v>#DIV/0!</v>
      </c>
      <c r="S6" s="21" t="e">
        <f t="shared" ref="S6:S24" si="4">SUM((G6/I6))</f>
        <v>#DIV/0!</v>
      </c>
      <c r="T6" s="21" t="e">
        <f t="shared" ref="T6:T24" si="5">SUM((H6/I6))</f>
        <v>#DIV/0!</v>
      </c>
      <c r="U6" s="3"/>
      <c r="V6" s="33" t="e">
        <f t="shared" ref="V6:V24" si="6">SUM(U6)/I6</f>
        <v>#DIV/0!</v>
      </c>
      <c r="W6" s="54"/>
      <c r="X6" s="96"/>
      <c r="Y6" s="97">
        <f t="shared" ref="Y6:Y24" si="7">X6-W6</f>
        <v>0</v>
      </c>
      <c r="Z6" s="100">
        <f t="shared" ref="Z6:Z24" si="8">(E6+H6)</f>
        <v>0</v>
      </c>
      <c r="AA6" s="106" t="e">
        <f t="shared" ref="AA6:AA25" si="9">100-((Z6/I6))*100</f>
        <v>#DIV/0!</v>
      </c>
    </row>
    <row r="7" spans="1:27" ht="23.65" customHeight="1" thickBot="1" x14ac:dyDescent="0.3">
      <c r="A7" s="25"/>
      <c r="B7" s="3"/>
      <c r="C7" s="3"/>
      <c r="D7" s="2"/>
      <c r="E7" s="2"/>
      <c r="F7" s="2"/>
      <c r="G7" s="2"/>
      <c r="H7" s="2"/>
      <c r="I7" s="11">
        <f t="shared" si="1"/>
        <v>0</v>
      </c>
      <c r="J7" s="11"/>
      <c r="K7" s="3"/>
      <c r="L7" s="3"/>
      <c r="M7" s="3"/>
      <c r="N7" s="3"/>
      <c r="O7" s="22"/>
      <c r="P7" s="25">
        <f t="shared" si="2"/>
        <v>0</v>
      </c>
      <c r="Q7" s="20" t="e">
        <f>SUM((E7/I7))</f>
        <v>#DIV/0!</v>
      </c>
      <c r="R7" s="21" t="e">
        <f t="shared" si="3"/>
        <v>#DIV/0!</v>
      </c>
      <c r="S7" s="21" t="e">
        <f t="shared" si="4"/>
        <v>#DIV/0!</v>
      </c>
      <c r="T7" s="21" t="e">
        <f t="shared" si="5"/>
        <v>#DIV/0!</v>
      </c>
      <c r="U7" s="3"/>
      <c r="V7" s="33" t="e">
        <f t="shared" si="6"/>
        <v>#DIV/0!</v>
      </c>
      <c r="W7" s="54"/>
      <c r="X7" s="96"/>
      <c r="Y7" s="97">
        <f t="shared" si="7"/>
        <v>0</v>
      </c>
      <c r="Z7" s="100">
        <f t="shared" si="8"/>
        <v>0</v>
      </c>
      <c r="AA7" s="106" t="e">
        <f t="shared" si="9"/>
        <v>#DIV/0!</v>
      </c>
    </row>
    <row r="8" spans="1:27" ht="23.65" customHeight="1" thickBot="1" x14ac:dyDescent="0.3">
      <c r="A8" s="25"/>
      <c r="B8" s="3"/>
      <c r="C8" s="3"/>
      <c r="D8" s="2"/>
      <c r="E8" s="2"/>
      <c r="F8" s="2"/>
      <c r="G8" s="2"/>
      <c r="H8" s="2"/>
      <c r="I8" s="11">
        <f t="shared" si="1"/>
        <v>0</v>
      </c>
      <c r="J8" s="11"/>
      <c r="K8" s="3"/>
      <c r="L8" s="3"/>
      <c r="M8" s="3"/>
      <c r="N8" s="3"/>
      <c r="O8" s="22"/>
      <c r="P8" s="25">
        <f t="shared" si="2"/>
        <v>0</v>
      </c>
      <c r="Q8" s="20" t="e">
        <f t="shared" ref="Q8:Q24" si="10">SUM((E8/I8))</f>
        <v>#DIV/0!</v>
      </c>
      <c r="R8" s="21" t="e">
        <f t="shared" si="3"/>
        <v>#DIV/0!</v>
      </c>
      <c r="S8" s="21" t="e">
        <f t="shared" si="4"/>
        <v>#DIV/0!</v>
      </c>
      <c r="T8" s="21" t="e">
        <f t="shared" si="5"/>
        <v>#DIV/0!</v>
      </c>
      <c r="U8" s="3"/>
      <c r="V8" s="33" t="e">
        <f t="shared" si="6"/>
        <v>#DIV/0!</v>
      </c>
      <c r="W8" s="54"/>
      <c r="X8" s="96"/>
      <c r="Y8" s="97">
        <f t="shared" si="7"/>
        <v>0</v>
      </c>
      <c r="Z8" s="100">
        <f t="shared" si="8"/>
        <v>0</v>
      </c>
      <c r="AA8" s="106" t="e">
        <f t="shared" si="9"/>
        <v>#DIV/0!</v>
      </c>
    </row>
    <row r="9" spans="1:27" ht="23.65" customHeight="1" thickBot="1" x14ac:dyDescent="0.3">
      <c r="A9" s="25"/>
      <c r="B9" s="3"/>
      <c r="C9" s="3"/>
      <c r="D9" s="2"/>
      <c r="E9" s="2"/>
      <c r="F9" s="2"/>
      <c r="G9" s="2"/>
      <c r="H9" s="2"/>
      <c r="I9" s="11">
        <f t="shared" si="1"/>
        <v>0</v>
      </c>
      <c r="J9" s="11"/>
      <c r="K9" s="3"/>
      <c r="L9" s="3"/>
      <c r="M9" s="3"/>
      <c r="N9" s="3"/>
      <c r="O9" s="22"/>
      <c r="P9" s="25">
        <f t="shared" si="2"/>
        <v>0</v>
      </c>
      <c r="Q9" s="20" t="e">
        <f t="shared" si="10"/>
        <v>#DIV/0!</v>
      </c>
      <c r="R9" s="21" t="e">
        <f t="shared" si="3"/>
        <v>#DIV/0!</v>
      </c>
      <c r="S9" s="21" t="e">
        <f t="shared" si="4"/>
        <v>#DIV/0!</v>
      </c>
      <c r="T9" s="21" t="e">
        <f t="shared" si="5"/>
        <v>#DIV/0!</v>
      </c>
      <c r="U9" s="3"/>
      <c r="V9" s="33" t="e">
        <f t="shared" si="6"/>
        <v>#DIV/0!</v>
      </c>
      <c r="W9" s="54"/>
      <c r="X9" s="96"/>
      <c r="Y9" s="97">
        <f t="shared" si="7"/>
        <v>0</v>
      </c>
      <c r="Z9" s="100">
        <f t="shared" si="8"/>
        <v>0</v>
      </c>
      <c r="AA9" s="106" t="e">
        <f t="shared" si="9"/>
        <v>#DIV/0!</v>
      </c>
    </row>
    <row r="10" spans="1:27" ht="23.65" customHeight="1" thickBot="1" x14ac:dyDescent="0.3">
      <c r="A10" s="25"/>
      <c r="B10" s="3"/>
      <c r="C10" s="3"/>
      <c r="D10" s="2"/>
      <c r="E10" s="2"/>
      <c r="F10" s="2"/>
      <c r="G10" s="2"/>
      <c r="H10" s="2"/>
      <c r="I10" s="11">
        <f t="shared" si="1"/>
        <v>0</v>
      </c>
      <c r="J10" s="11"/>
      <c r="K10" s="3"/>
      <c r="L10" s="3"/>
      <c r="M10" s="3"/>
      <c r="N10" s="3"/>
      <c r="O10" s="22"/>
      <c r="P10" s="25">
        <f t="shared" si="2"/>
        <v>0</v>
      </c>
      <c r="Q10" s="20" t="e">
        <f t="shared" si="10"/>
        <v>#DIV/0!</v>
      </c>
      <c r="R10" s="21" t="e">
        <f t="shared" si="3"/>
        <v>#DIV/0!</v>
      </c>
      <c r="S10" s="21" t="e">
        <f t="shared" si="4"/>
        <v>#DIV/0!</v>
      </c>
      <c r="T10" s="21" t="e">
        <f t="shared" si="5"/>
        <v>#DIV/0!</v>
      </c>
      <c r="U10" s="3"/>
      <c r="V10" s="33" t="e">
        <f t="shared" si="6"/>
        <v>#DIV/0!</v>
      </c>
      <c r="W10" s="54"/>
      <c r="X10" s="96"/>
      <c r="Y10" s="97">
        <f t="shared" si="7"/>
        <v>0</v>
      </c>
      <c r="Z10" s="100">
        <f t="shared" si="8"/>
        <v>0</v>
      </c>
      <c r="AA10" s="106" t="e">
        <f t="shared" si="9"/>
        <v>#DIV/0!</v>
      </c>
    </row>
    <row r="11" spans="1:27" ht="23.65" customHeight="1" thickBot="1" x14ac:dyDescent="0.3">
      <c r="A11" s="25"/>
      <c r="B11" s="3"/>
      <c r="C11" s="3"/>
      <c r="D11" s="2"/>
      <c r="E11" s="2"/>
      <c r="F11" s="2"/>
      <c r="G11" s="2"/>
      <c r="H11" s="2"/>
      <c r="I11" s="11">
        <f t="shared" si="1"/>
        <v>0</v>
      </c>
      <c r="J11" s="11"/>
      <c r="K11" s="3"/>
      <c r="L11" s="3"/>
      <c r="M11" s="3"/>
      <c r="N11" s="3"/>
      <c r="O11" s="22"/>
      <c r="P11" s="25">
        <f t="shared" si="2"/>
        <v>0</v>
      </c>
      <c r="Q11" s="20" t="e">
        <f t="shared" si="10"/>
        <v>#DIV/0!</v>
      </c>
      <c r="R11" s="21" t="e">
        <f t="shared" si="3"/>
        <v>#DIV/0!</v>
      </c>
      <c r="S11" s="21" t="e">
        <f t="shared" si="4"/>
        <v>#DIV/0!</v>
      </c>
      <c r="T11" s="21" t="e">
        <f t="shared" si="5"/>
        <v>#DIV/0!</v>
      </c>
      <c r="U11" s="3"/>
      <c r="V11" s="33" t="e">
        <f t="shared" si="6"/>
        <v>#DIV/0!</v>
      </c>
      <c r="W11" s="54"/>
      <c r="X11" s="96"/>
      <c r="Y11" s="97">
        <f t="shared" si="7"/>
        <v>0</v>
      </c>
      <c r="Z11" s="100">
        <f t="shared" si="8"/>
        <v>0</v>
      </c>
      <c r="AA11" s="106" t="e">
        <f t="shared" si="9"/>
        <v>#DIV/0!</v>
      </c>
    </row>
    <row r="12" spans="1:27" ht="23.65" customHeight="1" thickBot="1" x14ac:dyDescent="0.3">
      <c r="A12" s="25"/>
      <c r="B12" s="3"/>
      <c r="C12" s="3"/>
      <c r="D12" s="2"/>
      <c r="E12" s="2"/>
      <c r="F12" s="2"/>
      <c r="G12" s="2"/>
      <c r="H12" s="2"/>
      <c r="I12" s="11">
        <f t="shared" si="1"/>
        <v>0</v>
      </c>
      <c r="J12" s="11"/>
      <c r="K12" s="3"/>
      <c r="L12" s="3"/>
      <c r="M12" s="3"/>
      <c r="N12" s="3"/>
      <c r="O12" s="22"/>
      <c r="P12" s="25">
        <f t="shared" si="2"/>
        <v>0</v>
      </c>
      <c r="Q12" s="20" t="e">
        <f t="shared" si="10"/>
        <v>#DIV/0!</v>
      </c>
      <c r="R12" s="21" t="e">
        <f t="shared" si="3"/>
        <v>#DIV/0!</v>
      </c>
      <c r="S12" s="21" t="e">
        <f t="shared" si="4"/>
        <v>#DIV/0!</v>
      </c>
      <c r="T12" s="21" t="e">
        <f t="shared" si="5"/>
        <v>#DIV/0!</v>
      </c>
      <c r="U12" s="3"/>
      <c r="V12" s="33" t="e">
        <f t="shared" si="6"/>
        <v>#DIV/0!</v>
      </c>
      <c r="W12" s="54"/>
      <c r="X12" s="96"/>
      <c r="Y12" s="97">
        <f t="shared" si="7"/>
        <v>0</v>
      </c>
      <c r="Z12" s="100">
        <f t="shared" si="8"/>
        <v>0</v>
      </c>
      <c r="AA12" s="106" t="e">
        <f t="shared" si="9"/>
        <v>#DIV/0!</v>
      </c>
    </row>
    <row r="13" spans="1:27" ht="23.65" customHeight="1" thickBot="1" x14ac:dyDescent="0.3">
      <c r="A13" s="25"/>
      <c r="B13" s="3"/>
      <c r="C13" s="3"/>
      <c r="D13" s="2"/>
      <c r="E13" s="2"/>
      <c r="F13" s="2"/>
      <c r="G13" s="2"/>
      <c r="H13" s="2"/>
      <c r="I13" s="11">
        <f t="shared" si="1"/>
        <v>0</v>
      </c>
      <c r="J13" s="11"/>
      <c r="K13" s="3"/>
      <c r="L13" s="3"/>
      <c r="M13" s="3"/>
      <c r="N13" s="3"/>
      <c r="O13" s="22"/>
      <c r="P13" s="25">
        <f t="shared" si="2"/>
        <v>0</v>
      </c>
      <c r="Q13" s="20" t="e">
        <f t="shared" si="10"/>
        <v>#DIV/0!</v>
      </c>
      <c r="R13" s="21" t="e">
        <f t="shared" si="3"/>
        <v>#DIV/0!</v>
      </c>
      <c r="S13" s="21" t="e">
        <f t="shared" si="4"/>
        <v>#DIV/0!</v>
      </c>
      <c r="T13" s="21" t="e">
        <f t="shared" si="5"/>
        <v>#DIV/0!</v>
      </c>
      <c r="U13" s="3"/>
      <c r="V13" s="33" t="e">
        <f t="shared" si="6"/>
        <v>#DIV/0!</v>
      </c>
      <c r="W13" s="54"/>
      <c r="X13" s="96"/>
      <c r="Y13" s="97">
        <f t="shared" si="7"/>
        <v>0</v>
      </c>
      <c r="Z13" s="100">
        <f t="shared" si="8"/>
        <v>0</v>
      </c>
      <c r="AA13" s="106" t="e">
        <f t="shared" si="9"/>
        <v>#DIV/0!</v>
      </c>
    </row>
    <row r="14" spans="1:27" ht="23.65" customHeight="1" thickBot="1" x14ac:dyDescent="0.3">
      <c r="A14" s="25"/>
      <c r="B14" s="3"/>
      <c r="C14" s="3"/>
      <c r="D14" s="2"/>
      <c r="E14" s="2"/>
      <c r="F14" s="2"/>
      <c r="G14" s="2"/>
      <c r="H14" s="2"/>
      <c r="I14" s="11">
        <f t="shared" ref="I14:I18" si="11">SUM(D14:H14)</f>
        <v>0</v>
      </c>
      <c r="J14" s="11"/>
      <c r="K14" s="3"/>
      <c r="L14" s="3"/>
      <c r="M14" s="3"/>
      <c r="N14" s="3"/>
      <c r="O14" s="22"/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/>
      <c r="V14" s="33" t="e">
        <f t="shared" ref="V14:V18" si="17">SUM(U14)/I14</f>
        <v>#DIV/0!</v>
      </c>
      <c r="W14" s="54"/>
      <c r="X14" s="96"/>
      <c r="Y14" s="97">
        <f t="shared" ref="Y14:Y18" si="18">X14-W14</f>
        <v>0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3"/>
      <c r="D15" s="2"/>
      <c r="E15" s="2"/>
      <c r="F15" s="2"/>
      <c r="G15" s="2"/>
      <c r="H15" s="2"/>
      <c r="I15" s="11">
        <f t="shared" si="11"/>
        <v>0</v>
      </c>
      <c r="J15" s="11"/>
      <c r="K15" s="3"/>
      <c r="L15" s="3"/>
      <c r="M15" s="3"/>
      <c r="N15" s="3"/>
      <c r="O15" s="22"/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/>
      <c r="V15" s="33" t="e">
        <f t="shared" si="17"/>
        <v>#DIV/0!</v>
      </c>
      <c r="W15" s="54"/>
      <c r="X15" s="96"/>
      <c r="Y15" s="97">
        <f t="shared" si="18"/>
        <v>0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3"/>
      <c r="D16" s="2"/>
      <c r="E16" s="2"/>
      <c r="F16" s="2"/>
      <c r="G16" s="2"/>
      <c r="H16" s="2"/>
      <c r="I16" s="11">
        <f t="shared" si="11"/>
        <v>0</v>
      </c>
      <c r="J16" s="11"/>
      <c r="K16" s="3"/>
      <c r="L16" s="3"/>
      <c r="M16" s="3"/>
      <c r="N16" s="3"/>
      <c r="O16" s="22"/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/>
      <c r="V16" s="33" t="e">
        <f t="shared" si="17"/>
        <v>#DIV/0!</v>
      </c>
      <c r="W16" s="54"/>
      <c r="X16" s="96"/>
      <c r="Y16" s="97">
        <f t="shared" si="18"/>
        <v>0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3"/>
      <c r="D17" s="2"/>
      <c r="E17" s="2"/>
      <c r="F17" s="2"/>
      <c r="G17" s="2"/>
      <c r="H17" s="2"/>
      <c r="I17" s="11">
        <f t="shared" si="11"/>
        <v>0</v>
      </c>
      <c r="J17" s="11"/>
      <c r="K17" s="3"/>
      <c r="L17" s="3"/>
      <c r="M17" s="3"/>
      <c r="N17" s="3"/>
      <c r="O17" s="22"/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/>
      <c r="V17" s="33" t="e">
        <f t="shared" si="17"/>
        <v>#DIV/0!</v>
      </c>
      <c r="W17" s="54"/>
      <c r="X17" s="96"/>
      <c r="Y17" s="97">
        <f t="shared" si="18"/>
        <v>0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3"/>
      <c r="D18" s="2"/>
      <c r="E18" s="2"/>
      <c r="F18" s="2"/>
      <c r="G18" s="2"/>
      <c r="H18" s="2"/>
      <c r="I18" s="11">
        <f t="shared" si="11"/>
        <v>0</v>
      </c>
      <c r="J18" s="11"/>
      <c r="K18" s="3"/>
      <c r="L18" s="3"/>
      <c r="M18" s="3"/>
      <c r="N18" s="3"/>
      <c r="O18" s="22"/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/>
      <c r="V18" s="33" t="e">
        <f t="shared" si="17"/>
        <v>#DIV/0!</v>
      </c>
      <c r="W18" s="54"/>
      <c r="X18" s="96"/>
      <c r="Y18" s="97">
        <f t="shared" si="18"/>
        <v>0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0</v>
      </c>
      <c r="D25" s="39">
        <f>SUM(D4:D24)</f>
        <v>0</v>
      </c>
      <c r="E25" s="39">
        <f t="shared" ref="E25:H25" si="31">SUM(E4:E24)</f>
        <v>0</v>
      </c>
      <c r="F25" s="39">
        <f t="shared" si="31"/>
        <v>0</v>
      </c>
      <c r="G25" s="39">
        <f t="shared" si="31"/>
        <v>0</v>
      </c>
      <c r="H25" s="39">
        <f t="shared" si="31"/>
        <v>0</v>
      </c>
      <c r="I25" s="39">
        <f>SUM(I4:I24)</f>
        <v>0</v>
      </c>
      <c r="J25" s="40">
        <f>SUM(J5:J24)</f>
        <v>0</v>
      </c>
      <c r="K25" s="38"/>
      <c r="L25" s="38"/>
      <c r="M25" s="38"/>
      <c r="N25" s="38"/>
      <c r="O25" s="24"/>
      <c r="P25" s="34"/>
      <c r="Q25" s="103" t="e">
        <f>SUM((E25/I25)*100)</f>
        <v>#DIV/0!</v>
      </c>
      <c r="R25" s="103" t="e">
        <f>SUM((F25/I25)*100)</f>
        <v>#DIV/0!</v>
      </c>
      <c r="S25" s="103" t="e">
        <f>SUM((G25/I25))*100</f>
        <v>#DIV/0!</v>
      </c>
      <c r="T25" s="103" t="e">
        <f>SUM((H25/I25))*100</f>
        <v>#DIV/0!</v>
      </c>
      <c r="U25" s="23">
        <f>SUM(U5:U24)</f>
        <v>0</v>
      </c>
      <c r="V25" s="35" t="e">
        <f>SUM(U25)/I25</f>
        <v>#DIV/0!</v>
      </c>
      <c r="W25" s="92" t="e">
        <f>AVERAGEIF(W5:W24,"&gt;0")</f>
        <v>#DIV/0!</v>
      </c>
      <c r="X25" s="92" t="e">
        <f t="shared" ref="X25:Y25" si="32">AVERAGEIF(X5:X24,"&gt;0")</f>
        <v>#DIV/0!</v>
      </c>
      <c r="Y25" s="97" t="e">
        <f t="shared" si="32"/>
        <v>#DIV/0!</v>
      </c>
      <c r="Z25" s="99">
        <f>SUM(Z5:Z24)</f>
        <v>0</v>
      </c>
      <c r="AA25" s="107" t="e">
        <f t="shared" si="9"/>
        <v>#DIV/0!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 t="e">
        <f>(100-Q25)</f>
        <v>#DIV/0!</v>
      </c>
      <c r="R26" s="78" t="e">
        <f>100-R25</f>
        <v>#DIV/0!</v>
      </c>
      <c r="S26" s="78" t="e">
        <f>100-S25</f>
        <v>#DIV/0!</v>
      </c>
      <c r="T26" s="78" t="e">
        <f>100-T25</f>
        <v>#DIV/0!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 t="e">
        <f>SUM(D25/I25)*100</f>
        <v>#DIV/0!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0</v>
      </c>
    </row>
    <row r="45" spans="1:3" x14ac:dyDescent="0.25">
      <c r="A45" t="s">
        <v>45</v>
      </c>
      <c r="C45" s="101">
        <f>MIN(X5:X24)</f>
        <v>0</v>
      </c>
    </row>
    <row r="46" spans="1:3" x14ac:dyDescent="0.25">
      <c r="A46" t="s">
        <v>46</v>
      </c>
      <c r="C46" s="101">
        <f>MAX(X5:X24)</f>
        <v>0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 t="e">
        <f>SUM(C39/C25)</f>
        <v>#DIV/0!</v>
      </c>
    </row>
    <row r="50" spans="1:3" x14ac:dyDescent="0.25">
      <c r="A50" t="s">
        <v>229</v>
      </c>
      <c r="B50" t="s">
        <v>230</v>
      </c>
      <c r="C50" s="78" t="e">
        <f>100-R25</f>
        <v>#DIV/0!</v>
      </c>
    </row>
    <row r="51" spans="1:3" x14ac:dyDescent="0.25">
      <c r="B51" t="s">
        <v>36</v>
      </c>
      <c r="C51" s="78" t="e">
        <f>100-S25</f>
        <v>#DIV/0!</v>
      </c>
    </row>
    <row r="52" spans="1:3" x14ac:dyDescent="0.25">
      <c r="B52" t="s">
        <v>10</v>
      </c>
      <c r="C52" s="78" t="e">
        <f>100-T25</f>
        <v>#DIV/0!</v>
      </c>
    </row>
    <row r="53" spans="1:3" x14ac:dyDescent="0.25">
      <c r="B53" t="s">
        <v>7</v>
      </c>
      <c r="C53" s="78" t="e">
        <f>100-Q25</f>
        <v>#DIV/0!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P1:V1"/>
    <mergeCell ref="B3:D3"/>
    <mergeCell ref="E3:H3"/>
    <mergeCell ref="I3:O3"/>
    <mergeCell ref="Q3:V3"/>
  </mergeCells>
  <conditionalFormatting sqref="Y5:Y25">
    <cfRule type="cellIs" priority="1" operator="equal">
      <formula>0</formula>
    </cfRule>
    <cfRule type="cellIs" dxfId="23" priority="2" operator="between">
      <formula>0.000694444444444444</formula>
      <formula>0.166666666666667</formula>
    </cfRule>
    <cfRule type="cellIs" dxfId="22" priority="3" operator="between">
      <formula>0.166666666666667</formula>
      <formula>0.385416666666667</formula>
    </cfRule>
    <cfRule type="cellIs" dxfId="21" priority="4" operator="greaterThanOrEqual">
      <formula>0.385416666666667</formula>
    </cfRule>
  </conditionalFormatting>
  <pageMargins left="0.25" right="0.25" top="0.75" bottom="0.75" header="0.3" footer="0.3"/>
  <pageSetup paperSize="9" orientation="landscape" verticalDpi="0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AA55"/>
  <sheetViews>
    <sheetView topLeftCell="C1"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18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42941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42941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/>
      <c r="B5" s="4"/>
      <c r="C5" s="4"/>
      <c r="D5" s="11"/>
      <c r="E5" s="11"/>
      <c r="F5" s="11"/>
      <c r="G5" s="11"/>
      <c r="H5" s="11"/>
      <c r="I5" s="11">
        <f>SUM(D5:H5)</f>
        <v>0</v>
      </c>
      <c r="J5" s="11"/>
      <c r="K5" s="4"/>
      <c r="L5" s="4"/>
      <c r="M5" s="4"/>
      <c r="N5" s="4"/>
      <c r="O5" s="37"/>
      <c r="P5" s="31">
        <f>A5</f>
        <v>0</v>
      </c>
      <c r="Q5" s="17" t="e">
        <f t="shared" ref="Q5:Q6" si="0">SUM((E5/I5))</f>
        <v>#DIV/0!</v>
      </c>
      <c r="R5" s="18" t="e">
        <f>SUM((F5/I5))</f>
        <v>#DIV/0!</v>
      </c>
      <c r="S5" s="18" t="e">
        <f>SUM((G5/I5))</f>
        <v>#DIV/0!</v>
      </c>
      <c r="T5" s="18" t="e">
        <f>SUM((H5/I5))</f>
        <v>#DIV/0!</v>
      </c>
      <c r="U5" s="19"/>
      <c r="V5" s="32" t="e">
        <f>SUM(U5)/I5</f>
        <v>#DIV/0!</v>
      </c>
      <c r="W5" s="94"/>
      <c r="X5" s="95"/>
      <c r="Y5" s="97">
        <f>X5-W5</f>
        <v>0</v>
      </c>
      <c r="Z5" s="100">
        <f>(E5+H5)</f>
        <v>0</v>
      </c>
      <c r="AA5" s="105" t="e">
        <f>100-((Z5/I5))*100</f>
        <v>#DIV/0!</v>
      </c>
    </row>
    <row r="6" spans="1:27" ht="23.65" customHeight="1" thickBot="1" x14ac:dyDescent="0.3">
      <c r="A6" s="25"/>
      <c r="B6" s="3"/>
      <c r="C6" s="3"/>
      <c r="D6" s="2"/>
      <c r="E6" s="2"/>
      <c r="F6" s="2"/>
      <c r="G6" s="2"/>
      <c r="H6" s="2"/>
      <c r="I6" s="11">
        <f t="shared" ref="I6:I24" si="1">SUM(D6:H6)</f>
        <v>0</v>
      </c>
      <c r="J6" s="11"/>
      <c r="K6" s="3"/>
      <c r="L6" s="3"/>
      <c r="M6" s="3"/>
      <c r="N6" s="3"/>
      <c r="O6" s="22"/>
      <c r="P6" s="25">
        <f t="shared" ref="P6:P24" si="2">A6</f>
        <v>0</v>
      </c>
      <c r="Q6" s="20" t="e">
        <f t="shared" si="0"/>
        <v>#DIV/0!</v>
      </c>
      <c r="R6" s="21" t="e">
        <f t="shared" ref="R6:R24" si="3">SUM((F6/I6))</f>
        <v>#DIV/0!</v>
      </c>
      <c r="S6" s="21" t="e">
        <f t="shared" ref="S6:S24" si="4">SUM((G6/I6))</f>
        <v>#DIV/0!</v>
      </c>
      <c r="T6" s="21" t="e">
        <f t="shared" ref="T6:T24" si="5">SUM((H6/I6))</f>
        <v>#DIV/0!</v>
      </c>
      <c r="U6" s="3"/>
      <c r="V6" s="33" t="e">
        <f t="shared" ref="V6:V24" si="6">SUM(U6)/I6</f>
        <v>#DIV/0!</v>
      </c>
      <c r="W6" s="54"/>
      <c r="X6" s="96"/>
      <c r="Y6" s="97">
        <f t="shared" ref="Y6:Y24" si="7">X6-W6</f>
        <v>0</v>
      </c>
      <c r="Z6" s="100">
        <f t="shared" ref="Z6:Z24" si="8">(E6+H6)</f>
        <v>0</v>
      </c>
      <c r="AA6" s="106" t="e">
        <f t="shared" ref="AA6:AA25" si="9">100-((Z6/I6))*100</f>
        <v>#DIV/0!</v>
      </c>
    </row>
    <row r="7" spans="1:27" ht="23.65" customHeight="1" thickBot="1" x14ac:dyDescent="0.3">
      <c r="A7" s="25"/>
      <c r="B7" s="3"/>
      <c r="C7" s="3"/>
      <c r="D7" s="2"/>
      <c r="E7" s="2"/>
      <c r="F7" s="2"/>
      <c r="G7" s="2"/>
      <c r="H7" s="2"/>
      <c r="I7" s="11">
        <f t="shared" si="1"/>
        <v>0</v>
      </c>
      <c r="J7" s="11"/>
      <c r="K7" s="3"/>
      <c r="L7" s="3"/>
      <c r="M7" s="3"/>
      <c r="N7" s="3"/>
      <c r="O7" s="22"/>
      <c r="P7" s="25">
        <f t="shared" si="2"/>
        <v>0</v>
      </c>
      <c r="Q7" s="20" t="e">
        <f>SUM((E7/I7))</f>
        <v>#DIV/0!</v>
      </c>
      <c r="R7" s="21" t="e">
        <f t="shared" si="3"/>
        <v>#DIV/0!</v>
      </c>
      <c r="S7" s="21" t="e">
        <f t="shared" si="4"/>
        <v>#DIV/0!</v>
      </c>
      <c r="T7" s="21" t="e">
        <f t="shared" si="5"/>
        <v>#DIV/0!</v>
      </c>
      <c r="U7" s="3"/>
      <c r="V7" s="33" t="e">
        <f t="shared" si="6"/>
        <v>#DIV/0!</v>
      </c>
      <c r="W7" s="54"/>
      <c r="X7" s="96"/>
      <c r="Y7" s="97">
        <f t="shared" si="7"/>
        <v>0</v>
      </c>
      <c r="Z7" s="100">
        <f t="shared" si="8"/>
        <v>0</v>
      </c>
      <c r="AA7" s="106" t="e">
        <f t="shared" si="9"/>
        <v>#DIV/0!</v>
      </c>
    </row>
    <row r="8" spans="1:27" ht="23.65" customHeight="1" thickBot="1" x14ac:dyDescent="0.3">
      <c r="A8" s="25"/>
      <c r="B8" s="3"/>
      <c r="C8" s="3"/>
      <c r="D8" s="2"/>
      <c r="E8" s="2"/>
      <c r="F8" s="2"/>
      <c r="G8" s="2"/>
      <c r="H8" s="2"/>
      <c r="I8" s="11">
        <f t="shared" si="1"/>
        <v>0</v>
      </c>
      <c r="J8" s="11"/>
      <c r="K8" s="3"/>
      <c r="L8" s="3"/>
      <c r="M8" s="3"/>
      <c r="N8" s="3"/>
      <c r="O8" s="22"/>
      <c r="P8" s="25">
        <f t="shared" si="2"/>
        <v>0</v>
      </c>
      <c r="Q8" s="20" t="e">
        <f t="shared" ref="Q8:Q24" si="10">SUM((E8/I8))</f>
        <v>#DIV/0!</v>
      </c>
      <c r="R8" s="21" t="e">
        <f t="shared" si="3"/>
        <v>#DIV/0!</v>
      </c>
      <c r="S8" s="21" t="e">
        <f t="shared" si="4"/>
        <v>#DIV/0!</v>
      </c>
      <c r="T8" s="21" t="e">
        <f t="shared" si="5"/>
        <v>#DIV/0!</v>
      </c>
      <c r="U8" s="3"/>
      <c r="V8" s="33" t="e">
        <f t="shared" si="6"/>
        <v>#DIV/0!</v>
      </c>
      <c r="W8" s="54"/>
      <c r="X8" s="96"/>
      <c r="Y8" s="97">
        <f t="shared" si="7"/>
        <v>0</v>
      </c>
      <c r="Z8" s="100">
        <f t="shared" si="8"/>
        <v>0</v>
      </c>
      <c r="AA8" s="106" t="e">
        <f t="shared" si="9"/>
        <v>#DIV/0!</v>
      </c>
    </row>
    <row r="9" spans="1:27" ht="23.65" customHeight="1" thickBot="1" x14ac:dyDescent="0.3">
      <c r="A9" s="25"/>
      <c r="B9" s="3"/>
      <c r="C9" s="3"/>
      <c r="D9" s="2"/>
      <c r="E9" s="2"/>
      <c r="F9" s="2"/>
      <c r="G9" s="2"/>
      <c r="H9" s="2"/>
      <c r="I9" s="11">
        <f t="shared" si="1"/>
        <v>0</v>
      </c>
      <c r="J9" s="11"/>
      <c r="K9" s="3"/>
      <c r="L9" s="3"/>
      <c r="M9" s="3"/>
      <c r="N9" s="3"/>
      <c r="O9" s="22"/>
      <c r="P9" s="25">
        <f t="shared" si="2"/>
        <v>0</v>
      </c>
      <c r="Q9" s="20" t="e">
        <f t="shared" si="10"/>
        <v>#DIV/0!</v>
      </c>
      <c r="R9" s="21" t="e">
        <f t="shared" si="3"/>
        <v>#DIV/0!</v>
      </c>
      <c r="S9" s="21" t="e">
        <f t="shared" si="4"/>
        <v>#DIV/0!</v>
      </c>
      <c r="T9" s="21" t="e">
        <f t="shared" si="5"/>
        <v>#DIV/0!</v>
      </c>
      <c r="U9" s="3"/>
      <c r="V9" s="33" t="e">
        <f t="shared" si="6"/>
        <v>#DIV/0!</v>
      </c>
      <c r="W9" s="54"/>
      <c r="X9" s="96"/>
      <c r="Y9" s="97">
        <f t="shared" si="7"/>
        <v>0</v>
      </c>
      <c r="Z9" s="100">
        <f t="shared" si="8"/>
        <v>0</v>
      </c>
      <c r="AA9" s="106" t="e">
        <f t="shared" si="9"/>
        <v>#DIV/0!</v>
      </c>
    </row>
    <row r="10" spans="1:27" ht="23.65" customHeight="1" thickBot="1" x14ac:dyDescent="0.3">
      <c r="A10" s="25"/>
      <c r="B10" s="3"/>
      <c r="C10" s="3"/>
      <c r="D10" s="2"/>
      <c r="E10" s="2"/>
      <c r="F10" s="2"/>
      <c r="G10" s="2"/>
      <c r="H10" s="2"/>
      <c r="I10" s="11">
        <f t="shared" si="1"/>
        <v>0</v>
      </c>
      <c r="J10" s="11"/>
      <c r="K10" s="3"/>
      <c r="L10" s="3"/>
      <c r="M10" s="3"/>
      <c r="N10" s="3"/>
      <c r="O10" s="22"/>
      <c r="P10" s="25">
        <f t="shared" si="2"/>
        <v>0</v>
      </c>
      <c r="Q10" s="20" t="e">
        <f t="shared" si="10"/>
        <v>#DIV/0!</v>
      </c>
      <c r="R10" s="21" t="e">
        <f t="shared" si="3"/>
        <v>#DIV/0!</v>
      </c>
      <c r="S10" s="21" t="e">
        <f t="shared" si="4"/>
        <v>#DIV/0!</v>
      </c>
      <c r="T10" s="21" t="e">
        <f t="shared" si="5"/>
        <v>#DIV/0!</v>
      </c>
      <c r="U10" s="3"/>
      <c r="V10" s="33" t="e">
        <f t="shared" si="6"/>
        <v>#DIV/0!</v>
      </c>
      <c r="W10" s="54"/>
      <c r="X10" s="96"/>
      <c r="Y10" s="97">
        <f t="shared" si="7"/>
        <v>0</v>
      </c>
      <c r="Z10" s="100">
        <f t="shared" si="8"/>
        <v>0</v>
      </c>
      <c r="AA10" s="106" t="e">
        <f t="shared" si="9"/>
        <v>#DIV/0!</v>
      </c>
    </row>
    <row r="11" spans="1:27" ht="23.65" customHeight="1" thickBot="1" x14ac:dyDescent="0.3">
      <c r="A11" s="25"/>
      <c r="B11" s="3"/>
      <c r="C11" s="3"/>
      <c r="D11" s="2"/>
      <c r="E11" s="2"/>
      <c r="F11" s="2"/>
      <c r="G11" s="2"/>
      <c r="H11" s="2"/>
      <c r="I11" s="11">
        <f t="shared" si="1"/>
        <v>0</v>
      </c>
      <c r="J11" s="11"/>
      <c r="K11" s="3"/>
      <c r="L11" s="3"/>
      <c r="M11" s="3"/>
      <c r="N11" s="3"/>
      <c r="O11" s="22"/>
      <c r="P11" s="25">
        <f t="shared" si="2"/>
        <v>0</v>
      </c>
      <c r="Q11" s="20" t="e">
        <f t="shared" si="10"/>
        <v>#DIV/0!</v>
      </c>
      <c r="R11" s="21" t="e">
        <f t="shared" si="3"/>
        <v>#DIV/0!</v>
      </c>
      <c r="S11" s="21" t="e">
        <f t="shared" si="4"/>
        <v>#DIV/0!</v>
      </c>
      <c r="T11" s="21" t="e">
        <f t="shared" si="5"/>
        <v>#DIV/0!</v>
      </c>
      <c r="U11" s="3"/>
      <c r="V11" s="33" t="e">
        <f t="shared" si="6"/>
        <v>#DIV/0!</v>
      </c>
      <c r="W11" s="54"/>
      <c r="X11" s="96"/>
      <c r="Y11" s="97">
        <f t="shared" si="7"/>
        <v>0</v>
      </c>
      <c r="Z11" s="100">
        <f t="shared" si="8"/>
        <v>0</v>
      </c>
      <c r="AA11" s="106" t="e">
        <f t="shared" si="9"/>
        <v>#DIV/0!</v>
      </c>
    </row>
    <row r="12" spans="1:27" ht="23.65" customHeight="1" thickBot="1" x14ac:dyDescent="0.3">
      <c r="A12" s="25"/>
      <c r="B12" s="3"/>
      <c r="C12" s="3"/>
      <c r="D12" s="2"/>
      <c r="E12" s="2"/>
      <c r="F12" s="2"/>
      <c r="G12" s="2"/>
      <c r="H12" s="2"/>
      <c r="I12" s="11">
        <f t="shared" si="1"/>
        <v>0</v>
      </c>
      <c r="J12" s="11"/>
      <c r="K12" s="3"/>
      <c r="L12" s="3"/>
      <c r="M12" s="3"/>
      <c r="N12" s="3"/>
      <c r="O12" s="22"/>
      <c r="P12" s="25">
        <f t="shared" si="2"/>
        <v>0</v>
      </c>
      <c r="Q12" s="20" t="e">
        <f t="shared" si="10"/>
        <v>#DIV/0!</v>
      </c>
      <c r="R12" s="21" t="e">
        <f t="shared" si="3"/>
        <v>#DIV/0!</v>
      </c>
      <c r="S12" s="21" t="e">
        <f t="shared" si="4"/>
        <v>#DIV/0!</v>
      </c>
      <c r="T12" s="21" t="e">
        <f t="shared" si="5"/>
        <v>#DIV/0!</v>
      </c>
      <c r="U12" s="3"/>
      <c r="V12" s="33" t="e">
        <f t="shared" si="6"/>
        <v>#DIV/0!</v>
      </c>
      <c r="W12" s="54"/>
      <c r="X12" s="96"/>
      <c r="Y12" s="97">
        <f t="shared" si="7"/>
        <v>0</v>
      </c>
      <c r="Z12" s="100">
        <f t="shared" si="8"/>
        <v>0</v>
      </c>
      <c r="AA12" s="106" t="e">
        <f t="shared" si="9"/>
        <v>#DIV/0!</v>
      </c>
    </row>
    <row r="13" spans="1:27" ht="23.65" customHeight="1" thickBot="1" x14ac:dyDescent="0.3">
      <c r="A13" s="25"/>
      <c r="B13" s="3"/>
      <c r="C13" s="3"/>
      <c r="D13" s="2"/>
      <c r="E13" s="2"/>
      <c r="F13" s="2"/>
      <c r="G13" s="2"/>
      <c r="H13" s="2"/>
      <c r="I13" s="11">
        <f t="shared" si="1"/>
        <v>0</v>
      </c>
      <c r="J13" s="11"/>
      <c r="K13" s="3"/>
      <c r="L13" s="3"/>
      <c r="M13" s="3"/>
      <c r="N13" s="3"/>
      <c r="O13" s="22"/>
      <c r="P13" s="25">
        <f t="shared" si="2"/>
        <v>0</v>
      </c>
      <c r="Q13" s="20" t="e">
        <f t="shared" si="10"/>
        <v>#DIV/0!</v>
      </c>
      <c r="R13" s="21" t="e">
        <f t="shared" si="3"/>
        <v>#DIV/0!</v>
      </c>
      <c r="S13" s="21" t="e">
        <f t="shared" si="4"/>
        <v>#DIV/0!</v>
      </c>
      <c r="T13" s="21" t="e">
        <f t="shared" si="5"/>
        <v>#DIV/0!</v>
      </c>
      <c r="U13" s="3"/>
      <c r="V13" s="33" t="e">
        <f t="shared" si="6"/>
        <v>#DIV/0!</v>
      </c>
      <c r="W13" s="54"/>
      <c r="X13" s="96"/>
      <c r="Y13" s="97">
        <f t="shared" si="7"/>
        <v>0</v>
      </c>
      <c r="Z13" s="100">
        <f t="shared" si="8"/>
        <v>0</v>
      </c>
      <c r="AA13" s="106" t="e">
        <f t="shared" si="9"/>
        <v>#DIV/0!</v>
      </c>
    </row>
    <row r="14" spans="1:27" ht="23.65" customHeight="1" thickBot="1" x14ac:dyDescent="0.3">
      <c r="A14" s="25"/>
      <c r="B14" s="3"/>
      <c r="C14" s="3"/>
      <c r="D14" s="2"/>
      <c r="E14" s="2"/>
      <c r="F14" s="2"/>
      <c r="G14" s="2"/>
      <c r="H14" s="2"/>
      <c r="I14" s="11">
        <f t="shared" ref="I14:I18" si="11">SUM(D14:H14)</f>
        <v>0</v>
      </c>
      <c r="J14" s="11"/>
      <c r="K14" s="3"/>
      <c r="L14" s="3"/>
      <c r="M14" s="3"/>
      <c r="N14" s="3"/>
      <c r="O14" s="22"/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/>
      <c r="V14" s="33" t="e">
        <f t="shared" ref="V14:V18" si="17">SUM(U14)/I14</f>
        <v>#DIV/0!</v>
      </c>
      <c r="W14" s="54"/>
      <c r="X14" s="96"/>
      <c r="Y14" s="97">
        <f t="shared" ref="Y14:Y18" si="18">X14-W14</f>
        <v>0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3"/>
      <c r="D15" s="2"/>
      <c r="E15" s="2"/>
      <c r="F15" s="2"/>
      <c r="G15" s="2"/>
      <c r="H15" s="2"/>
      <c r="I15" s="11">
        <f t="shared" si="11"/>
        <v>0</v>
      </c>
      <c r="J15" s="11"/>
      <c r="K15" s="3"/>
      <c r="L15" s="3"/>
      <c r="M15" s="3"/>
      <c r="N15" s="3"/>
      <c r="O15" s="22"/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/>
      <c r="V15" s="33" t="e">
        <f t="shared" si="17"/>
        <v>#DIV/0!</v>
      </c>
      <c r="W15" s="54"/>
      <c r="X15" s="96"/>
      <c r="Y15" s="97">
        <f t="shared" si="18"/>
        <v>0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3"/>
      <c r="D16" s="2"/>
      <c r="E16" s="2"/>
      <c r="F16" s="2"/>
      <c r="G16" s="2"/>
      <c r="H16" s="2"/>
      <c r="I16" s="11">
        <f t="shared" si="11"/>
        <v>0</v>
      </c>
      <c r="J16" s="11"/>
      <c r="K16" s="3"/>
      <c r="L16" s="3"/>
      <c r="M16" s="3"/>
      <c r="N16" s="3"/>
      <c r="O16" s="22"/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/>
      <c r="V16" s="33" t="e">
        <f t="shared" si="17"/>
        <v>#DIV/0!</v>
      </c>
      <c r="W16" s="54"/>
      <c r="X16" s="96"/>
      <c r="Y16" s="97">
        <f t="shared" si="18"/>
        <v>0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3"/>
      <c r="D17" s="2"/>
      <c r="E17" s="2"/>
      <c r="F17" s="2"/>
      <c r="G17" s="2"/>
      <c r="H17" s="2"/>
      <c r="I17" s="11">
        <f t="shared" si="11"/>
        <v>0</v>
      </c>
      <c r="J17" s="11"/>
      <c r="K17" s="3"/>
      <c r="L17" s="3"/>
      <c r="M17" s="3"/>
      <c r="N17" s="3"/>
      <c r="O17" s="22"/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/>
      <c r="V17" s="33" t="e">
        <f t="shared" si="17"/>
        <v>#DIV/0!</v>
      </c>
      <c r="W17" s="54"/>
      <c r="X17" s="96"/>
      <c r="Y17" s="97">
        <f t="shared" si="18"/>
        <v>0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3"/>
      <c r="D18" s="2"/>
      <c r="E18" s="2"/>
      <c r="F18" s="2"/>
      <c r="G18" s="2"/>
      <c r="H18" s="2"/>
      <c r="I18" s="11">
        <f t="shared" si="11"/>
        <v>0</v>
      </c>
      <c r="J18" s="11"/>
      <c r="K18" s="3"/>
      <c r="L18" s="3"/>
      <c r="M18" s="3"/>
      <c r="N18" s="3"/>
      <c r="O18" s="22"/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/>
      <c r="V18" s="33" t="e">
        <f t="shared" si="17"/>
        <v>#DIV/0!</v>
      </c>
      <c r="W18" s="54"/>
      <c r="X18" s="96"/>
      <c r="Y18" s="97">
        <f t="shared" si="18"/>
        <v>0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0</v>
      </c>
      <c r="D25" s="39">
        <f>SUM(D4:D24)</f>
        <v>0</v>
      </c>
      <c r="E25" s="39">
        <f t="shared" ref="E25:H25" si="31">SUM(E4:E24)</f>
        <v>0</v>
      </c>
      <c r="F25" s="39">
        <f t="shared" si="31"/>
        <v>0</v>
      </c>
      <c r="G25" s="39">
        <f t="shared" si="31"/>
        <v>0</v>
      </c>
      <c r="H25" s="39">
        <f t="shared" si="31"/>
        <v>0</v>
      </c>
      <c r="I25" s="39">
        <f>SUM(I4:I24)</f>
        <v>0</v>
      </c>
      <c r="J25" s="40">
        <f>SUM(J5:J24)</f>
        <v>0</v>
      </c>
      <c r="K25" s="38"/>
      <c r="L25" s="38"/>
      <c r="M25" s="38"/>
      <c r="N25" s="38"/>
      <c r="O25" s="24"/>
      <c r="P25" s="34"/>
      <c r="Q25" s="103" t="e">
        <f>SUM((E25/I25)*100)</f>
        <v>#DIV/0!</v>
      </c>
      <c r="R25" s="103" t="e">
        <f>SUM((F25/I25)*100)</f>
        <v>#DIV/0!</v>
      </c>
      <c r="S25" s="103" t="e">
        <f>SUM((G25/I25))*100</f>
        <v>#DIV/0!</v>
      </c>
      <c r="T25" s="103" t="e">
        <f>SUM((H25/I25))*100</f>
        <v>#DIV/0!</v>
      </c>
      <c r="U25" s="23">
        <f>SUM(U5:U24)</f>
        <v>0</v>
      </c>
      <c r="V25" s="35" t="e">
        <f>SUM(U25)/I25</f>
        <v>#DIV/0!</v>
      </c>
      <c r="W25" s="92" t="e">
        <f>AVERAGEIF(W5:W24,"&gt;0")</f>
        <v>#DIV/0!</v>
      </c>
      <c r="X25" s="92" t="e">
        <f t="shared" ref="X25:Y25" si="32">AVERAGEIF(X5:X24,"&gt;0")</f>
        <v>#DIV/0!</v>
      </c>
      <c r="Y25" s="97" t="e">
        <f t="shared" si="32"/>
        <v>#DIV/0!</v>
      </c>
      <c r="Z25" s="99">
        <f>SUM(Z5:Z24)</f>
        <v>0</v>
      </c>
      <c r="AA25" s="107" t="e">
        <f t="shared" si="9"/>
        <v>#DIV/0!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 t="e">
        <f>(100-Q25)</f>
        <v>#DIV/0!</v>
      </c>
      <c r="R26" s="78" t="e">
        <f>100-R25</f>
        <v>#DIV/0!</v>
      </c>
      <c r="S26" s="78" t="e">
        <f>100-S25</f>
        <v>#DIV/0!</v>
      </c>
      <c r="T26" s="78" t="e">
        <f>100-T25</f>
        <v>#DIV/0!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 t="e">
        <f>SUM(D25/I25)*100</f>
        <v>#DIV/0!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0</v>
      </c>
    </row>
    <row r="45" spans="1:3" x14ac:dyDescent="0.25">
      <c r="A45" t="s">
        <v>45</v>
      </c>
      <c r="C45" s="101">
        <f>MIN(X5:X24)</f>
        <v>0</v>
      </c>
    </row>
    <row r="46" spans="1:3" x14ac:dyDescent="0.25">
      <c r="A46" t="s">
        <v>46</v>
      </c>
      <c r="C46" s="101">
        <f>MAX(X5:X24)</f>
        <v>0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 t="e">
        <f>SUM(C39/C25)</f>
        <v>#DIV/0!</v>
      </c>
    </row>
    <row r="50" spans="1:3" x14ac:dyDescent="0.25">
      <c r="A50" t="s">
        <v>229</v>
      </c>
      <c r="B50" t="s">
        <v>230</v>
      </c>
      <c r="C50" s="78" t="e">
        <f>100-R25</f>
        <v>#DIV/0!</v>
      </c>
    </row>
    <row r="51" spans="1:3" x14ac:dyDescent="0.25">
      <c r="B51" t="s">
        <v>36</v>
      </c>
      <c r="C51" s="78" t="e">
        <f>100-S25</f>
        <v>#DIV/0!</v>
      </c>
    </row>
    <row r="52" spans="1:3" x14ac:dyDescent="0.25">
      <c r="B52" t="s">
        <v>10</v>
      </c>
      <c r="C52" s="78" t="e">
        <f>100-T25</f>
        <v>#DIV/0!</v>
      </c>
    </row>
    <row r="53" spans="1:3" x14ac:dyDescent="0.25">
      <c r="B53" t="s">
        <v>7</v>
      </c>
      <c r="C53" s="78" t="e">
        <f>100-Q25</f>
        <v>#DIV/0!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P1:V1"/>
    <mergeCell ref="B3:D3"/>
    <mergeCell ref="E3:H3"/>
    <mergeCell ref="I3:O3"/>
    <mergeCell ref="Q3:V3"/>
  </mergeCells>
  <conditionalFormatting sqref="Y5:Y25">
    <cfRule type="cellIs" priority="1" operator="equal">
      <formula>0</formula>
    </cfRule>
    <cfRule type="cellIs" dxfId="20" priority="2" operator="between">
      <formula>0.000694444444444444</formula>
      <formula>0.166666666666667</formula>
    </cfRule>
    <cfRule type="cellIs" dxfId="19" priority="3" operator="between">
      <formula>0.166666666666667</formula>
      <formula>0.385416666666667</formula>
    </cfRule>
    <cfRule type="cellIs" dxfId="18" priority="4" operator="greaterThanOrEqual">
      <formula>0.385416666666667</formula>
    </cfRule>
  </conditionalFormatting>
  <pageMargins left="0.25" right="0.25" top="0.75" bottom="0.75" header="0.3" footer="0.3"/>
  <pageSetup paperSize="9" orientation="landscape" verticalDpi="0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AA55"/>
  <sheetViews>
    <sheetView topLeftCell="C1"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18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42942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42942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/>
      <c r="B5" s="4"/>
      <c r="C5" s="4"/>
      <c r="D5" s="11"/>
      <c r="E5" s="11"/>
      <c r="F5" s="11"/>
      <c r="G5" s="11"/>
      <c r="H5" s="11"/>
      <c r="I5" s="11">
        <f>SUM(D5:H5)</f>
        <v>0</v>
      </c>
      <c r="J5" s="11"/>
      <c r="K5" s="4"/>
      <c r="L5" s="4"/>
      <c r="M5" s="4"/>
      <c r="N5" s="4"/>
      <c r="O5" s="37"/>
      <c r="P5" s="31">
        <f>A5</f>
        <v>0</v>
      </c>
      <c r="Q5" s="17" t="e">
        <f t="shared" ref="Q5:Q6" si="0">SUM((E5/I5))</f>
        <v>#DIV/0!</v>
      </c>
      <c r="R5" s="18" t="e">
        <f>SUM((F5/I5))</f>
        <v>#DIV/0!</v>
      </c>
      <c r="S5" s="18" t="e">
        <f>SUM((G5/I5))</f>
        <v>#DIV/0!</v>
      </c>
      <c r="T5" s="18" t="e">
        <f>SUM((H5/I5))</f>
        <v>#DIV/0!</v>
      </c>
      <c r="U5" s="19"/>
      <c r="V5" s="32" t="e">
        <f>SUM(U5)/I5</f>
        <v>#DIV/0!</v>
      </c>
      <c r="W5" s="94"/>
      <c r="X5" s="95"/>
      <c r="Y5" s="97">
        <f>X5-W5</f>
        <v>0</v>
      </c>
      <c r="Z5" s="100">
        <f>(E5+H5)</f>
        <v>0</v>
      </c>
      <c r="AA5" s="105" t="e">
        <f>100-((Z5/I5))*100</f>
        <v>#DIV/0!</v>
      </c>
    </row>
    <row r="6" spans="1:27" ht="23.65" customHeight="1" thickBot="1" x14ac:dyDescent="0.3">
      <c r="A6" s="25"/>
      <c r="B6" s="3"/>
      <c r="C6" s="3"/>
      <c r="D6" s="2"/>
      <c r="E6" s="2"/>
      <c r="F6" s="2"/>
      <c r="G6" s="2"/>
      <c r="H6" s="2"/>
      <c r="I6" s="11">
        <f t="shared" ref="I6:I24" si="1">SUM(D6:H6)</f>
        <v>0</v>
      </c>
      <c r="J6" s="11"/>
      <c r="K6" s="3"/>
      <c r="L6" s="3"/>
      <c r="M6" s="3"/>
      <c r="N6" s="3"/>
      <c r="O6" s="22"/>
      <c r="P6" s="25">
        <f t="shared" ref="P6:P24" si="2">A6</f>
        <v>0</v>
      </c>
      <c r="Q6" s="20" t="e">
        <f t="shared" si="0"/>
        <v>#DIV/0!</v>
      </c>
      <c r="R6" s="21" t="e">
        <f t="shared" ref="R6:R24" si="3">SUM((F6/I6))</f>
        <v>#DIV/0!</v>
      </c>
      <c r="S6" s="21" t="e">
        <f t="shared" ref="S6:S24" si="4">SUM((G6/I6))</f>
        <v>#DIV/0!</v>
      </c>
      <c r="T6" s="21" t="e">
        <f t="shared" ref="T6:T24" si="5">SUM((H6/I6))</f>
        <v>#DIV/0!</v>
      </c>
      <c r="U6" s="3"/>
      <c r="V6" s="33" t="e">
        <f t="shared" ref="V6:V24" si="6">SUM(U6)/I6</f>
        <v>#DIV/0!</v>
      </c>
      <c r="W6" s="54"/>
      <c r="X6" s="96"/>
      <c r="Y6" s="97">
        <f t="shared" ref="Y6:Y24" si="7">X6-W6</f>
        <v>0</v>
      </c>
      <c r="Z6" s="100">
        <f t="shared" ref="Z6:Z24" si="8">(E6+H6)</f>
        <v>0</v>
      </c>
      <c r="AA6" s="106" t="e">
        <f t="shared" ref="AA6:AA25" si="9">100-((Z6/I6))*100</f>
        <v>#DIV/0!</v>
      </c>
    </row>
    <row r="7" spans="1:27" ht="23.65" customHeight="1" thickBot="1" x14ac:dyDescent="0.3">
      <c r="A7" s="25"/>
      <c r="B7" s="3"/>
      <c r="C7" s="3"/>
      <c r="D7" s="2"/>
      <c r="E7" s="2"/>
      <c r="F7" s="2"/>
      <c r="G7" s="2"/>
      <c r="H7" s="2"/>
      <c r="I7" s="11">
        <f t="shared" si="1"/>
        <v>0</v>
      </c>
      <c r="J7" s="11"/>
      <c r="K7" s="3"/>
      <c r="L7" s="3"/>
      <c r="M7" s="3"/>
      <c r="N7" s="3"/>
      <c r="O7" s="22"/>
      <c r="P7" s="25">
        <f t="shared" si="2"/>
        <v>0</v>
      </c>
      <c r="Q7" s="20" t="e">
        <f>SUM((E7/I7))</f>
        <v>#DIV/0!</v>
      </c>
      <c r="R7" s="21" t="e">
        <f t="shared" si="3"/>
        <v>#DIV/0!</v>
      </c>
      <c r="S7" s="21" t="e">
        <f t="shared" si="4"/>
        <v>#DIV/0!</v>
      </c>
      <c r="T7" s="21" t="e">
        <f t="shared" si="5"/>
        <v>#DIV/0!</v>
      </c>
      <c r="U7" s="3"/>
      <c r="V7" s="33" t="e">
        <f t="shared" si="6"/>
        <v>#DIV/0!</v>
      </c>
      <c r="W7" s="54"/>
      <c r="X7" s="96"/>
      <c r="Y7" s="97">
        <f t="shared" si="7"/>
        <v>0</v>
      </c>
      <c r="Z7" s="100">
        <f t="shared" si="8"/>
        <v>0</v>
      </c>
      <c r="AA7" s="106" t="e">
        <f t="shared" si="9"/>
        <v>#DIV/0!</v>
      </c>
    </row>
    <row r="8" spans="1:27" ht="23.65" customHeight="1" thickBot="1" x14ac:dyDescent="0.3">
      <c r="A8" s="25"/>
      <c r="B8" s="3"/>
      <c r="C8" s="3"/>
      <c r="D8" s="2"/>
      <c r="E8" s="2"/>
      <c r="F8" s="2"/>
      <c r="G8" s="2"/>
      <c r="H8" s="2"/>
      <c r="I8" s="11">
        <f t="shared" si="1"/>
        <v>0</v>
      </c>
      <c r="J8" s="11"/>
      <c r="K8" s="3"/>
      <c r="L8" s="3"/>
      <c r="M8" s="3"/>
      <c r="N8" s="3"/>
      <c r="O8" s="22"/>
      <c r="P8" s="25">
        <f t="shared" si="2"/>
        <v>0</v>
      </c>
      <c r="Q8" s="20" t="e">
        <f t="shared" ref="Q8:Q24" si="10">SUM((E8/I8))</f>
        <v>#DIV/0!</v>
      </c>
      <c r="R8" s="21" t="e">
        <f t="shared" si="3"/>
        <v>#DIV/0!</v>
      </c>
      <c r="S8" s="21" t="e">
        <f t="shared" si="4"/>
        <v>#DIV/0!</v>
      </c>
      <c r="T8" s="21" t="e">
        <f t="shared" si="5"/>
        <v>#DIV/0!</v>
      </c>
      <c r="U8" s="3"/>
      <c r="V8" s="33" t="e">
        <f t="shared" si="6"/>
        <v>#DIV/0!</v>
      </c>
      <c r="W8" s="54"/>
      <c r="X8" s="96"/>
      <c r="Y8" s="97">
        <f t="shared" si="7"/>
        <v>0</v>
      </c>
      <c r="Z8" s="100">
        <f t="shared" si="8"/>
        <v>0</v>
      </c>
      <c r="AA8" s="106" t="e">
        <f t="shared" si="9"/>
        <v>#DIV/0!</v>
      </c>
    </row>
    <row r="9" spans="1:27" ht="23.65" customHeight="1" thickBot="1" x14ac:dyDescent="0.3">
      <c r="A9" s="25"/>
      <c r="B9" s="3"/>
      <c r="C9" s="3"/>
      <c r="D9" s="2"/>
      <c r="E9" s="2"/>
      <c r="F9" s="2"/>
      <c r="G9" s="2"/>
      <c r="H9" s="2"/>
      <c r="I9" s="11">
        <f t="shared" si="1"/>
        <v>0</v>
      </c>
      <c r="J9" s="11"/>
      <c r="K9" s="3"/>
      <c r="L9" s="3"/>
      <c r="M9" s="3"/>
      <c r="N9" s="3"/>
      <c r="O9" s="22"/>
      <c r="P9" s="25">
        <f t="shared" si="2"/>
        <v>0</v>
      </c>
      <c r="Q9" s="20" t="e">
        <f t="shared" si="10"/>
        <v>#DIV/0!</v>
      </c>
      <c r="R9" s="21" t="e">
        <f t="shared" si="3"/>
        <v>#DIV/0!</v>
      </c>
      <c r="S9" s="21" t="e">
        <f t="shared" si="4"/>
        <v>#DIV/0!</v>
      </c>
      <c r="T9" s="21" t="e">
        <f t="shared" si="5"/>
        <v>#DIV/0!</v>
      </c>
      <c r="U9" s="3"/>
      <c r="V9" s="33" t="e">
        <f t="shared" si="6"/>
        <v>#DIV/0!</v>
      </c>
      <c r="W9" s="54"/>
      <c r="X9" s="96"/>
      <c r="Y9" s="97">
        <f t="shared" si="7"/>
        <v>0</v>
      </c>
      <c r="Z9" s="100">
        <f t="shared" si="8"/>
        <v>0</v>
      </c>
      <c r="AA9" s="106" t="e">
        <f t="shared" si="9"/>
        <v>#DIV/0!</v>
      </c>
    </row>
    <row r="10" spans="1:27" ht="23.65" customHeight="1" thickBot="1" x14ac:dyDescent="0.3">
      <c r="A10" s="25"/>
      <c r="B10" s="3"/>
      <c r="C10" s="3"/>
      <c r="D10" s="2"/>
      <c r="E10" s="2"/>
      <c r="F10" s="2"/>
      <c r="G10" s="2"/>
      <c r="H10" s="2"/>
      <c r="I10" s="11">
        <f t="shared" si="1"/>
        <v>0</v>
      </c>
      <c r="J10" s="11"/>
      <c r="K10" s="3"/>
      <c r="L10" s="3"/>
      <c r="M10" s="3"/>
      <c r="N10" s="3"/>
      <c r="O10" s="22"/>
      <c r="P10" s="25">
        <f t="shared" si="2"/>
        <v>0</v>
      </c>
      <c r="Q10" s="20" t="e">
        <f t="shared" si="10"/>
        <v>#DIV/0!</v>
      </c>
      <c r="R10" s="21" t="e">
        <f t="shared" si="3"/>
        <v>#DIV/0!</v>
      </c>
      <c r="S10" s="21" t="e">
        <f t="shared" si="4"/>
        <v>#DIV/0!</v>
      </c>
      <c r="T10" s="21" t="e">
        <f t="shared" si="5"/>
        <v>#DIV/0!</v>
      </c>
      <c r="U10" s="3"/>
      <c r="V10" s="33" t="e">
        <f t="shared" si="6"/>
        <v>#DIV/0!</v>
      </c>
      <c r="W10" s="54"/>
      <c r="X10" s="96"/>
      <c r="Y10" s="97">
        <f t="shared" si="7"/>
        <v>0</v>
      </c>
      <c r="Z10" s="100">
        <f t="shared" si="8"/>
        <v>0</v>
      </c>
      <c r="AA10" s="106" t="e">
        <f t="shared" si="9"/>
        <v>#DIV/0!</v>
      </c>
    </row>
    <row r="11" spans="1:27" ht="23.65" customHeight="1" thickBot="1" x14ac:dyDescent="0.3">
      <c r="A11" s="25"/>
      <c r="B11" s="3"/>
      <c r="C11" s="3"/>
      <c r="D11" s="2"/>
      <c r="E11" s="2"/>
      <c r="F11" s="2"/>
      <c r="G11" s="2"/>
      <c r="H11" s="2"/>
      <c r="I11" s="11">
        <f t="shared" si="1"/>
        <v>0</v>
      </c>
      <c r="J11" s="11"/>
      <c r="K11" s="3"/>
      <c r="L11" s="3"/>
      <c r="M11" s="3"/>
      <c r="N11" s="3"/>
      <c r="O11" s="22"/>
      <c r="P11" s="25">
        <f t="shared" si="2"/>
        <v>0</v>
      </c>
      <c r="Q11" s="20" t="e">
        <f t="shared" si="10"/>
        <v>#DIV/0!</v>
      </c>
      <c r="R11" s="21" t="e">
        <f t="shared" si="3"/>
        <v>#DIV/0!</v>
      </c>
      <c r="S11" s="21" t="e">
        <f t="shared" si="4"/>
        <v>#DIV/0!</v>
      </c>
      <c r="T11" s="21" t="e">
        <f t="shared" si="5"/>
        <v>#DIV/0!</v>
      </c>
      <c r="U11" s="3"/>
      <c r="V11" s="33" t="e">
        <f t="shared" si="6"/>
        <v>#DIV/0!</v>
      </c>
      <c r="W11" s="54"/>
      <c r="X11" s="96"/>
      <c r="Y11" s="97">
        <f t="shared" si="7"/>
        <v>0</v>
      </c>
      <c r="Z11" s="100">
        <f t="shared" si="8"/>
        <v>0</v>
      </c>
      <c r="AA11" s="106" t="e">
        <f t="shared" si="9"/>
        <v>#DIV/0!</v>
      </c>
    </row>
    <row r="12" spans="1:27" ht="23.65" customHeight="1" thickBot="1" x14ac:dyDescent="0.3">
      <c r="A12" s="25"/>
      <c r="B12" s="3"/>
      <c r="C12" s="3"/>
      <c r="D12" s="2"/>
      <c r="E12" s="2"/>
      <c r="F12" s="2"/>
      <c r="G12" s="2"/>
      <c r="H12" s="2"/>
      <c r="I12" s="11">
        <f t="shared" si="1"/>
        <v>0</v>
      </c>
      <c r="J12" s="11"/>
      <c r="K12" s="3"/>
      <c r="L12" s="3"/>
      <c r="M12" s="3"/>
      <c r="N12" s="3"/>
      <c r="O12" s="22"/>
      <c r="P12" s="25">
        <f t="shared" si="2"/>
        <v>0</v>
      </c>
      <c r="Q12" s="20" t="e">
        <f t="shared" si="10"/>
        <v>#DIV/0!</v>
      </c>
      <c r="R12" s="21" t="e">
        <f t="shared" si="3"/>
        <v>#DIV/0!</v>
      </c>
      <c r="S12" s="21" t="e">
        <f t="shared" si="4"/>
        <v>#DIV/0!</v>
      </c>
      <c r="T12" s="21" t="e">
        <f t="shared" si="5"/>
        <v>#DIV/0!</v>
      </c>
      <c r="U12" s="3"/>
      <c r="V12" s="33" t="e">
        <f t="shared" si="6"/>
        <v>#DIV/0!</v>
      </c>
      <c r="W12" s="54"/>
      <c r="X12" s="96"/>
      <c r="Y12" s="97">
        <f t="shared" si="7"/>
        <v>0</v>
      </c>
      <c r="Z12" s="100">
        <f t="shared" si="8"/>
        <v>0</v>
      </c>
      <c r="AA12" s="106" t="e">
        <f t="shared" si="9"/>
        <v>#DIV/0!</v>
      </c>
    </row>
    <row r="13" spans="1:27" ht="23.65" customHeight="1" thickBot="1" x14ac:dyDescent="0.3">
      <c r="A13" s="25"/>
      <c r="B13" s="3"/>
      <c r="C13" s="3"/>
      <c r="D13" s="2"/>
      <c r="E13" s="2"/>
      <c r="F13" s="2"/>
      <c r="G13" s="2"/>
      <c r="H13" s="2"/>
      <c r="I13" s="11">
        <f t="shared" si="1"/>
        <v>0</v>
      </c>
      <c r="J13" s="11"/>
      <c r="K13" s="3"/>
      <c r="L13" s="3"/>
      <c r="M13" s="3"/>
      <c r="N13" s="3"/>
      <c r="O13" s="22"/>
      <c r="P13" s="25">
        <f t="shared" si="2"/>
        <v>0</v>
      </c>
      <c r="Q13" s="20" t="e">
        <f t="shared" si="10"/>
        <v>#DIV/0!</v>
      </c>
      <c r="R13" s="21" t="e">
        <f t="shared" si="3"/>
        <v>#DIV/0!</v>
      </c>
      <c r="S13" s="21" t="e">
        <f t="shared" si="4"/>
        <v>#DIV/0!</v>
      </c>
      <c r="T13" s="21" t="e">
        <f t="shared" si="5"/>
        <v>#DIV/0!</v>
      </c>
      <c r="U13" s="3"/>
      <c r="V13" s="33" t="e">
        <f t="shared" si="6"/>
        <v>#DIV/0!</v>
      </c>
      <c r="W13" s="54"/>
      <c r="X13" s="96"/>
      <c r="Y13" s="97">
        <f t="shared" si="7"/>
        <v>0</v>
      </c>
      <c r="Z13" s="100">
        <f t="shared" si="8"/>
        <v>0</v>
      </c>
      <c r="AA13" s="106" t="e">
        <f t="shared" si="9"/>
        <v>#DIV/0!</v>
      </c>
    </row>
    <row r="14" spans="1:27" ht="23.65" customHeight="1" thickBot="1" x14ac:dyDescent="0.3">
      <c r="A14" s="25"/>
      <c r="B14" s="3"/>
      <c r="C14" s="3"/>
      <c r="D14" s="2"/>
      <c r="E14" s="2"/>
      <c r="F14" s="2"/>
      <c r="G14" s="2"/>
      <c r="H14" s="2"/>
      <c r="I14" s="11">
        <f t="shared" ref="I14:I18" si="11">SUM(D14:H14)</f>
        <v>0</v>
      </c>
      <c r="J14" s="11"/>
      <c r="K14" s="3"/>
      <c r="L14" s="3"/>
      <c r="M14" s="3"/>
      <c r="N14" s="3"/>
      <c r="O14" s="22"/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/>
      <c r="V14" s="33" t="e">
        <f t="shared" ref="V14:V18" si="17">SUM(U14)/I14</f>
        <v>#DIV/0!</v>
      </c>
      <c r="W14" s="54"/>
      <c r="X14" s="96"/>
      <c r="Y14" s="97">
        <f t="shared" ref="Y14:Y18" si="18">X14-W14</f>
        <v>0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3"/>
      <c r="D15" s="2"/>
      <c r="E15" s="2"/>
      <c r="F15" s="2"/>
      <c r="G15" s="2"/>
      <c r="H15" s="2"/>
      <c r="I15" s="11">
        <f t="shared" si="11"/>
        <v>0</v>
      </c>
      <c r="J15" s="11"/>
      <c r="K15" s="3"/>
      <c r="L15" s="3"/>
      <c r="M15" s="3"/>
      <c r="N15" s="3"/>
      <c r="O15" s="22"/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/>
      <c r="V15" s="33" t="e">
        <f t="shared" si="17"/>
        <v>#DIV/0!</v>
      </c>
      <c r="W15" s="54"/>
      <c r="X15" s="96"/>
      <c r="Y15" s="97">
        <f t="shared" si="18"/>
        <v>0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3"/>
      <c r="D16" s="2"/>
      <c r="E16" s="2"/>
      <c r="F16" s="2"/>
      <c r="G16" s="2"/>
      <c r="H16" s="2"/>
      <c r="I16" s="11">
        <f t="shared" si="11"/>
        <v>0</v>
      </c>
      <c r="J16" s="11"/>
      <c r="K16" s="3"/>
      <c r="L16" s="3"/>
      <c r="M16" s="3"/>
      <c r="N16" s="3"/>
      <c r="O16" s="22"/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/>
      <c r="V16" s="33" t="e">
        <f t="shared" si="17"/>
        <v>#DIV/0!</v>
      </c>
      <c r="W16" s="54"/>
      <c r="X16" s="96"/>
      <c r="Y16" s="97">
        <f t="shared" si="18"/>
        <v>0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3"/>
      <c r="D17" s="2"/>
      <c r="E17" s="2"/>
      <c r="F17" s="2"/>
      <c r="G17" s="2"/>
      <c r="H17" s="2"/>
      <c r="I17" s="11">
        <f t="shared" si="11"/>
        <v>0</v>
      </c>
      <c r="J17" s="11"/>
      <c r="K17" s="3"/>
      <c r="L17" s="3"/>
      <c r="M17" s="3"/>
      <c r="N17" s="3"/>
      <c r="O17" s="22"/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/>
      <c r="V17" s="33" t="e">
        <f t="shared" si="17"/>
        <v>#DIV/0!</v>
      </c>
      <c r="W17" s="54"/>
      <c r="X17" s="96"/>
      <c r="Y17" s="97">
        <f t="shared" si="18"/>
        <v>0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3"/>
      <c r="D18" s="2"/>
      <c r="E18" s="2"/>
      <c r="F18" s="2"/>
      <c r="G18" s="2"/>
      <c r="H18" s="2"/>
      <c r="I18" s="11">
        <f t="shared" si="11"/>
        <v>0</v>
      </c>
      <c r="J18" s="11"/>
      <c r="K18" s="3"/>
      <c r="L18" s="3"/>
      <c r="M18" s="3"/>
      <c r="N18" s="3"/>
      <c r="O18" s="22"/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/>
      <c r="V18" s="33" t="e">
        <f t="shared" si="17"/>
        <v>#DIV/0!</v>
      </c>
      <c r="W18" s="54"/>
      <c r="X18" s="96"/>
      <c r="Y18" s="97">
        <f t="shared" si="18"/>
        <v>0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0</v>
      </c>
      <c r="D25" s="39">
        <f>SUM(D4:D24)</f>
        <v>0</v>
      </c>
      <c r="E25" s="39">
        <f t="shared" ref="E25:H25" si="31">SUM(E4:E24)</f>
        <v>0</v>
      </c>
      <c r="F25" s="39">
        <f t="shared" si="31"/>
        <v>0</v>
      </c>
      <c r="G25" s="39">
        <f t="shared" si="31"/>
        <v>0</v>
      </c>
      <c r="H25" s="39">
        <f t="shared" si="31"/>
        <v>0</v>
      </c>
      <c r="I25" s="39">
        <f>SUM(I4:I24)</f>
        <v>0</v>
      </c>
      <c r="J25" s="40">
        <f>SUM(J5:J24)</f>
        <v>0</v>
      </c>
      <c r="K25" s="38"/>
      <c r="L25" s="38"/>
      <c r="M25" s="38"/>
      <c r="N25" s="38"/>
      <c r="O25" s="24"/>
      <c r="P25" s="34"/>
      <c r="Q25" s="103" t="e">
        <f>SUM((E25/I25)*100)</f>
        <v>#DIV/0!</v>
      </c>
      <c r="R25" s="103" t="e">
        <f>SUM((F25/I25)*100)</f>
        <v>#DIV/0!</v>
      </c>
      <c r="S25" s="103" t="e">
        <f>SUM((G25/I25))*100</f>
        <v>#DIV/0!</v>
      </c>
      <c r="T25" s="103" t="e">
        <f>SUM((H25/I25))*100</f>
        <v>#DIV/0!</v>
      </c>
      <c r="U25" s="23">
        <f>SUM(U5:U24)</f>
        <v>0</v>
      </c>
      <c r="V25" s="35" t="e">
        <f>SUM(U25)/I25</f>
        <v>#DIV/0!</v>
      </c>
      <c r="W25" s="92" t="e">
        <f>AVERAGEIF(W5:W24,"&gt;0")</f>
        <v>#DIV/0!</v>
      </c>
      <c r="X25" s="92" t="e">
        <f t="shared" ref="X25:Y25" si="32">AVERAGEIF(X5:X24,"&gt;0")</f>
        <v>#DIV/0!</v>
      </c>
      <c r="Y25" s="97" t="e">
        <f t="shared" si="32"/>
        <v>#DIV/0!</v>
      </c>
      <c r="Z25" s="99">
        <f>SUM(Z5:Z24)</f>
        <v>0</v>
      </c>
      <c r="AA25" s="107" t="e">
        <f t="shared" si="9"/>
        <v>#DIV/0!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 t="e">
        <f>(100-Q25)</f>
        <v>#DIV/0!</v>
      </c>
      <c r="R26" s="78" t="e">
        <f>100-R25</f>
        <v>#DIV/0!</v>
      </c>
      <c r="S26" s="78" t="e">
        <f>100-S25</f>
        <v>#DIV/0!</v>
      </c>
      <c r="T26" s="78" t="e">
        <f>100-T25</f>
        <v>#DIV/0!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 t="e">
        <f>SUM(D25/I25)*100</f>
        <v>#DIV/0!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0</v>
      </c>
    </row>
    <row r="45" spans="1:3" x14ac:dyDescent="0.25">
      <c r="A45" t="s">
        <v>45</v>
      </c>
      <c r="C45" s="101">
        <f>MIN(X5:X24)</f>
        <v>0</v>
      </c>
    </row>
    <row r="46" spans="1:3" x14ac:dyDescent="0.25">
      <c r="A46" t="s">
        <v>46</v>
      </c>
      <c r="C46" s="101">
        <f>MAX(X5:X24)</f>
        <v>0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 t="e">
        <f>SUM(C39/C25)</f>
        <v>#DIV/0!</v>
      </c>
    </row>
    <row r="50" spans="1:3" x14ac:dyDescent="0.25">
      <c r="A50" t="s">
        <v>229</v>
      </c>
      <c r="B50" t="s">
        <v>230</v>
      </c>
      <c r="C50" s="78" t="e">
        <f>100-R25</f>
        <v>#DIV/0!</v>
      </c>
    </row>
    <row r="51" spans="1:3" x14ac:dyDescent="0.25">
      <c r="B51" t="s">
        <v>36</v>
      </c>
      <c r="C51" s="78" t="e">
        <f>100-S25</f>
        <v>#DIV/0!</v>
      </c>
    </row>
    <row r="52" spans="1:3" x14ac:dyDescent="0.25">
      <c r="B52" t="s">
        <v>10</v>
      </c>
      <c r="C52" s="78" t="e">
        <f>100-T25</f>
        <v>#DIV/0!</v>
      </c>
    </row>
    <row r="53" spans="1:3" x14ac:dyDescent="0.25">
      <c r="B53" t="s">
        <v>7</v>
      </c>
      <c r="C53" s="78" t="e">
        <f>100-Q25</f>
        <v>#DIV/0!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P1:V1"/>
    <mergeCell ref="B3:D3"/>
    <mergeCell ref="E3:H3"/>
    <mergeCell ref="I3:O3"/>
    <mergeCell ref="Q3:V3"/>
  </mergeCells>
  <conditionalFormatting sqref="Y5:Y25">
    <cfRule type="cellIs" priority="1" operator="equal">
      <formula>0</formula>
    </cfRule>
    <cfRule type="cellIs" dxfId="17" priority="2" operator="between">
      <formula>0.000694444444444444</formula>
      <formula>0.166666666666667</formula>
    </cfRule>
    <cfRule type="cellIs" dxfId="16" priority="3" operator="between">
      <formula>0.166666666666667</formula>
      <formula>0.385416666666667</formula>
    </cfRule>
    <cfRule type="cellIs" dxfId="15" priority="4" operator="greaterThanOrEqual">
      <formula>0.385416666666667</formula>
    </cfRule>
  </conditionalFormatting>
  <pageMargins left="0.25" right="0.25" top="0.75" bottom="0.75" header="0.3" footer="0.3"/>
  <pageSetup paperSize="9" orientation="landscape" verticalDpi="0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AA55"/>
  <sheetViews>
    <sheetView topLeftCell="C1"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18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42943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42943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/>
      <c r="B5" s="4"/>
      <c r="C5" s="4"/>
      <c r="D5" s="11"/>
      <c r="E5" s="11"/>
      <c r="F5" s="11"/>
      <c r="G5" s="11"/>
      <c r="H5" s="11"/>
      <c r="I5" s="11">
        <f>SUM(D5:H5)</f>
        <v>0</v>
      </c>
      <c r="J5" s="11"/>
      <c r="K5" s="4"/>
      <c r="L5" s="4"/>
      <c r="M5" s="4"/>
      <c r="N5" s="4"/>
      <c r="O5" s="37"/>
      <c r="P5" s="31">
        <f>A5</f>
        <v>0</v>
      </c>
      <c r="Q5" s="17" t="e">
        <f t="shared" ref="Q5:Q6" si="0">SUM((E5/I5))</f>
        <v>#DIV/0!</v>
      </c>
      <c r="R5" s="18" t="e">
        <f>SUM((F5/I5))</f>
        <v>#DIV/0!</v>
      </c>
      <c r="S5" s="18" t="e">
        <f>SUM((G5/I5))</f>
        <v>#DIV/0!</v>
      </c>
      <c r="T5" s="18" t="e">
        <f>SUM((H5/I5))</f>
        <v>#DIV/0!</v>
      </c>
      <c r="U5" s="19"/>
      <c r="V5" s="32" t="e">
        <f>SUM(U5)/I5</f>
        <v>#DIV/0!</v>
      </c>
      <c r="W5" s="94"/>
      <c r="X5" s="95"/>
      <c r="Y5" s="97">
        <f>X5-W5</f>
        <v>0</v>
      </c>
      <c r="Z5" s="100">
        <f>(E5+H5)</f>
        <v>0</v>
      </c>
      <c r="AA5" s="105" t="e">
        <f>100-((Z5/I5))*100</f>
        <v>#DIV/0!</v>
      </c>
    </row>
    <row r="6" spans="1:27" ht="23.65" customHeight="1" thickBot="1" x14ac:dyDescent="0.3">
      <c r="A6" s="25"/>
      <c r="B6" s="3"/>
      <c r="C6" s="3"/>
      <c r="D6" s="2"/>
      <c r="E6" s="2"/>
      <c r="F6" s="2"/>
      <c r="G6" s="2"/>
      <c r="H6" s="2"/>
      <c r="I6" s="11">
        <f t="shared" ref="I6:I24" si="1">SUM(D6:H6)</f>
        <v>0</v>
      </c>
      <c r="J6" s="11"/>
      <c r="K6" s="3"/>
      <c r="L6" s="3"/>
      <c r="M6" s="3"/>
      <c r="N6" s="3"/>
      <c r="O6" s="22"/>
      <c r="P6" s="25">
        <f t="shared" ref="P6:P24" si="2">A6</f>
        <v>0</v>
      </c>
      <c r="Q6" s="20" t="e">
        <f t="shared" si="0"/>
        <v>#DIV/0!</v>
      </c>
      <c r="R6" s="21" t="e">
        <f t="shared" ref="R6:R24" si="3">SUM((F6/I6))</f>
        <v>#DIV/0!</v>
      </c>
      <c r="S6" s="21" t="e">
        <f t="shared" ref="S6:S24" si="4">SUM((G6/I6))</f>
        <v>#DIV/0!</v>
      </c>
      <c r="T6" s="21" t="e">
        <f t="shared" ref="T6:T24" si="5">SUM((H6/I6))</f>
        <v>#DIV/0!</v>
      </c>
      <c r="U6" s="3"/>
      <c r="V6" s="33" t="e">
        <f t="shared" ref="V6:V24" si="6">SUM(U6)/I6</f>
        <v>#DIV/0!</v>
      </c>
      <c r="W6" s="54"/>
      <c r="X6" s="96"/>
      <c r="Y6" s="97">
        <f t="shared" ref="Y6:Y24" si="7">X6-W6</f>
        <v>0</v>
      </c>
      <c r="Z6" s="100">
        <f t="shared" ref="Z6:Z24" si="8">(E6+H6)</f>
        <v>0</v>
      </c>
      <c r="AA6" s="106" t="e">
        <f t="shared" ref="AA6:AA25" si="9">100-((Z6/I6))*100</f>
        <v>#DIV/0!</v>
      </c>
    </row>
    <row r="7" spans="1:27" ht="23.65" customHeight="1" thickBot="1" x14ac:dyDescent="0.3">
      <c r="A7" s="25"/>
      <c r="B7" s="3"/>
      <c r="C7" s="3"/>
      <c r="D7" s="2"/>
      <c r="E7" s="2"/>
      <c r="F7" s="2"/>
      <c r="G7" s="2"/>
      <c r="H7" s="2"/>
      <c r="I7" s="11">
        <f t="shared" si="1"/>
        <v>0</v>
      </c>
      <c r="J7" s="11"/>
      <c r="K7" s="3"/>
      <c r="L7" s="3"/>
      <c r="M7" s="3"/>
      <c r="N7" s="3"/>
      <c r="O7" s="22"/>
      <c r="P7" s="25">
        <f t="shared" si="2"/>
        <v>0</v>
      </c>
      <c r="Q7" s="20" t="e">
        <f>SUM((E7/I7))</f>
        <v>#DIV/0!</v>
      </c>
      <c r="R7" s="21" t="e">
        <f t="shared" si="3"/>
        <v>#DIV/0!</v>
      </c>
      <c r="S7" s="21" t="e">
        <f t="shared" si="4"/>
        <v>#DIV/0!</v>
      </c>
      <c r="T7" s="21" t="e">
        <f t="shared" si="5"/>
        <v>#DIV/0!</v>
      </c>
      <c r="U7" s="3"/>
      <c r="V7" s="33" t="e">
        <f t="shared" si="6"/>
        <v>#DIV/0!</v>
      </c>
      <c r="W7" s="54"/>
      <c r="X7" s="96"/>
      <c r="Y7" s="97">
        <f t="shared" si="7"/>
        <v>0</v>
      </c>
      <c r="Z7" s="100">
        <f t="shared" si="8"/>
        <v>0</v>
      </c>
      <c r="AA7" s="106" t="e">
        <f t="shared" si="9"/>
        <v>#DIV/0!</v>
      </c>
    </row>
    <row r="8" spans="1:27" ht="23.65" customHeight="1" thickBot="1" x14ac:dyDescent="0.3">
      <c r="A8" s="25"/>
      <c r="B8" s="3"/>
      <c r="C8" s="3"/>
      <c r="D8" s="2"/>
      <c r="E8" s="2"/>
      <c r="F8" s="2"/>
      <c r="G8" s="2"/>
      <c r="H8" s="2"/>
      <c r="I8" s="11">
        <f t="shared" si="1"/>
        <v>0</v>
      </c>
      <c r="J8" s="11"/>
      <c r="K8" s="3"/>
      <c r="L8" s="3"/>
      <c r="M8" s="3"/>
      <c r="N8" s="3"/>
      <c r="O8" s="22"/>
      <c r="P8" s="25">
        <f t="shared" si="2"/>
        <v>0</v>
      </c>
      <c r="Q8" s="20" t="e">
        <f t="shared" ref="Q8:Q24" si="10">SUM((E8/I8))</f>
        <v>#DIV/0!</v>
      </c>
      <c r="R8" s="21" t="e">
        <f t="shared" si="3"/>
        <v>#DIV/0!</v>
      </c>
      <c r="S8" s="21" t="e">
        <f t="shared" si="4"/>
        <v>#DIV/0!</v>
      </c>
      <c r="T8" s="21" t="e">
        <f t="shared" si="5"/>
        <v>#DIV/0!</v>
      </c>
      <c r="U8" s="3"/>
      <c r="V8" s="33" t="e">
        <f t="shared" si="6"/>
        <v>#DIV/0!</v>
      </c>
      <c r="W8" s="54"/>
      <c r="X8" s="96"/>
      <c r="Y8" s="97">
        <f t="shared" si="7"/>
        <v>0</v>
      </c>
      <c r="Z8" s="100">
        <f t="shared" si="8"/>
        <v>0</v>
      </c>
      <c r="AA8" s="106" t="e">
        <f t="shared" si="9"/>
        <v>#DIV/0!</v>
      </c>
    </row>
    <row r="9" spans="1:27" ht="23.65" customHeight="1" thickBot="1" x14ac:dyDescent="0.3">
      <c r="A9" s="25"/>
      <c r="B9" s="3"/>
      <c r="C9" s="3"/>
      <c r="D9" s="2"/>
      <c r="E9" s="2"/>
      <c r="F9" s="2"/>
      <c r="G9" s="2"/>
      <c r="H9" s="2"/>
      <c r="I9" s="11">
        <f t="shared" si="1"/>
        <v>0</v>
      </c>
      <c r="J9" s="11"/>
      <c r="K9" s="3"/>
      <c r="L9" s="3"/>
      <c r="M9" s="3"/>
      <c r="N9" s="3"/>
      <c r="O9" s="22"/>
      <c r="P9" s="25">
        <f t="shared" si="2"/>
        <v>0</v>
      </c>
      <c r="Q9" s="20" t="e">
        <f t="shared" si="10"/>
        <v>#DIV/0!</v>
      </c>
      <c r="R9" s="21" t="e">
        <f t="shared" si="3"/>
        <v>#DIV/0!</v>
      </c>
      <c r="S9" s="21" t="e">
        <f t="shared" si="4"/>
        <v>#DIV/0!</v>
      </c>
      <c r="T9" s="21" t="e">
        <f t="shared" si="5"/>
        <v>#DIV/0!</v>
      </c>
      <c r="U9" s="3"/>
      <c r="V9" s="33" t="e">
        <f t="shared" si="6"/>
        <v>#DIV/0!</v>
      </c>
      <c r="W9" s="54"/>
      <c r="X9" s="96"/>
      <c r="Y9" s="97">
        <f t="shared" si="7"/>
        <v>0</v>
      </c>
      <c r="Z9" s="100">
        <f t="shared" si="8"/>
        <v>0</v>
      </c>
      <c r="AA9" s="106" t="e">
        <f t="shared" si="9"/>
        <v>#DIV/0!</v>
      </c>
    </row>
    <row r="10" spans="1:27" ht="23.65" customHeight="1" thickBot="1" x14ac:dyDescent="0.3">
      <c r="A10" s="25"/>
      <c r="B10" s="3"/>
      <c r="C10" s="3"/>
      <c r="D10" s="2"/>
      <c r="E10" s="2"/>
      <c r="F10" s="2"/>
      <c r="G10" s="2"/>
      <c r="H10" s="2"/>
      <c r="I10" s="11">
        <f t="shared" si="1"/>
        <v>0</v>
      </c>
      <c r="J10" s="11"/>
      <c r="K10" s="3"/>
      <c r="L10" s="3"/>
      <c r="M10" s="3"/>
      <c r="N10" s="3"/>
      <c r="O10" s="22"/>
      <c r="P10" s="25">
        <f t="shared" si="2"/>
        <v>0</v>
      </c>
      <c r="Q10" s="20" t="e">
        <f t="shared" si="10"/>
        <v>#DIV/0!</v>
      </c>
      <c r="R10" s="21" t="e">
        <f t="shared" si="3"/>
        <v>#DIV/0!</v>
      </c>
      <c r="S10" s="21" t="e">
        <f t="shared" si="4"/>
        <v>#DIV/0!</v>
      </c>
      <c r="T10" s="21" t="e">
        <f t="shared" si="5"/>
        <v>#DIV/0!</v>
      </c>
      <c r="U10" s="3"/>
      <c r="V10" s="33" t="e">
        <f t="shared" si="6"/>
        <v>#DIV/0!</v>
      </c>
      <c r="W10" s="54"/>
      <c r="X10" s="96"/>
      <c r="Y10" s="97">
        <f t="shared" si="7"/>
        <v>0</v>
      </c>
      <c r="Z10" s="100">
        <f t="shared" si="8"/>
        <v>0</v>
      </c>
      <c r="AA10" s="106" t="e">
        <f t="shared" si="9"/>
        <v>#DIV/0!</v>
      </c>
    </row>
    <row r="11" spans="1:27" ht="23.65" customHeight="1" thickBot="1" x14ac:dyDescent="0.3">
      <c r="A11" s="25"/>
      <c r="B11" s="3"/>
      <c r="C11" s="3"/>
      <c r="D11" s="2"/>
      <c r="E11" s="2"/>
      <c r="F11" s="2"/>
      <c r="G11" s="2"/>
      <c r="H11" s="2"/>
      <c r="I11" s="11">
        <f t="shared" si="1"/>
        <v>0</v>
      </c>
      <c r="J11" s="11"/>
      <c r="K11" s="3"/>
      <c r="L11" s="3"/>
      <c r="M11" s="3"/>
      <c r="N11" s="3"/>
      <c r="O11" s="22"/>
      <c r="P11" s="25">
        <f t="shared" si="2"/>
        <v>0</v>
      </c>
      <c r="Q11" s="20" t="e">
        <f t="shared" si="10"/>
        <v>#DIV/0!</v>
      </c>
      <c r="R11" s="21" t="e">
        <f t="shared" si="3"/>
        <v>#DIV/0!</v>
      </c>
      <c r="S11" s="21" t="e">
        <f t="shared" si="4"/>
        <v>#DIV/0!</v>
      </c>
      <c r="T11" s="21" t="e">
        <f t="shared" si="5"/>
        <v>#DIV/0!</v>
      </c>
      <c r="U11" s="3"/>
      <c r="V11" s="33" t="e">
        <f t="shared" si="6"/>
        <v>#DIV/0!</v>
      </c>
      <c r="W11" s="54"/>
      <c r="X11" s="96"/>
      <c r="Y11" s="97">
        <f t="shared" si="7"/>
        <v>0</v>
      </c>
      <c r="Z11" s="100">
        <f t="shared" si="8"/>
        <v>0</v>
      </c>
      <c r="AA11" s="106" t="e">
        <f t="shared" si="9"/>
        <v>#DIV/0!</v>
      </c>
    </row>
    <row r="12" spans="1:27" ht="23.65" customHeight="1" thickBot="1" x14ac:dyDescent="0.3">
      <c r="A12" s="25"/>
      <c r="B12" s="3"/>
      <c r="C12" s="3"/>
      <c r="D12" s="2"/>
      <c r="E12" s="2"/>
      <c r="F12" s="2"/>
      <c r="G12" s="2"/>
      <c r="H12" s="2"/>
      <c r="I12" s="11">
        <f t="shared" si="1"/>
        <v>0</v>
      </c>
      <c r="J12" s="11"/>
      <c r="K12" s="3"/>
      <c r="L12" s="3"/>
      <c r="M12" s="3"/>
      <c r="N12" s="3"/>
      <c r="O12" s="22"/>
      <c r="P12" s="25">
        <f t="shared" si="2"/>
        <v>0</v>
      </c>
      <c r="Q12" s="20" t="e">
        <f t="shared" si="10"/>
        <v>#DIV/0!</v>
      </c>
      <c r="R12" s="21" t="e">
        <f t="shared" si="3"/>
        <v>#DIV/0!</v>
      </c>
      <c r="S12" s="21" t="e">
        <f t="shared" si="4"/>
        <v>#DIV/0!</v>
      </c>
      <c r="T12" s="21" t="e">
        <f t="shared" si="5"/>
        <v>#DIV/0!</v>
      </c>
      <c r="U12" s="3"/>
      <c r="V12" s="33" t="e">
        <f t="shared" si="6"/>
        <v>#DIV/0!</v>
      </c>
      <c r="W12" s="54"/>
      <c r="X12" s="96"/>
      <c r="Y12" s="97">
        <f t="shared" si="7"/>
        <v>0</v>
      </c>
      <c r="Z12" s="100">
        <f t="shared" si="8"/>
        <v>0</v>
      </c>
      <c r="AA12" s="106" t="e">
        <f t="shared" si="9"/>
        <v>#DIV/0!</v>
      </c>
    </row>
    <row r="13" spans="1:27" ht="23.65" customHeight="1" thickBot="1" x14ac:dyDescent="0.3">
      <c r="A13" s="25"/>
      <c r="B13" s="3"/>
      <c r="C13" s="3"/>
      <c r="D13" s="2"/>
      <c r="E13" s="2"/>
      <c r="F13" s="2"/>
      <c r="G13" s="2"/>
      <c r="H13" s="2"/>
      <c r="I13" s="11">
        <f t="shared" si="1"/>
        <v>0</v>
      </c>
      <c r="J13" s="11"/>
      <c r="K13" s="3"/>
      <c r="L13" s="3"/>
      <c r="M13" s="3"/>
      <c r="N13" s="3"/>
      <c r="O13" s="22"/>
      <c r="P13" s="25">
        <f t="shared" si="2"/>
        <v>0</v>
      </c>
      <c r="Q13" s="20" t="e">
        <f t="shared" si="10"/>
        <v>#DIV/0!</v>
      </c>
      <c r="R13" s="21" t="e">
        <f t="shared" si="3"/>
        <v>#DIV/0!</v>
      </c>
      <c r="S13" s="21" t="e">
        <f t="shared" si="4"/>
        <v>#DIV/0!</v>
      </c>
      <c r="T13" s="21" t="e">
        <f t="shared" si="5"/>
        <v>#DIV/0!</v>
      </c>
      <c r="U13" s="3"/>
      <c r="V13" s="33" t="e">
        <f t="shared" si="6"/>
        <v>#DIV/0!</v>
      </c>
      <c r="W13" s="54"/>
      <c r="X13" s="96"/>
      <c r="Y13" s="97">
        <f t="shared" si="7"/>
        <v>0</v>
      </c>
      <c r="Z13" s="100">
        <f t="shared" si="8"/>
        <v>0</v>
      </c>
      <c r="AA13" s="106" t="e">
        <f t="shared" si="9"/>
        <v>#DIV/0!</v>
      </c>
    </row>
    <row r="14" spans="1:27" ht="23.65" customHeight="1" thickBot="1" x14ac:dyDescent="0.3">
      <c r="A14" s="25"/>
      <c r="B14" s="3"/>
      <c r="C14" s="3"/>
      <c r="D14" s="2"/>
      <c r="E14" s="2"/>
      <c r="F14" s="2"/>
      <c r="G14" s="2"/>
      <c r="H14" s="2"/>
      <c r="I14" s="11">
        <f t="shared" ref="I14:I18" si="11">SUM(D14:H14)</f>
        <v>0</v>
      </c>
      <c r="J14" s="11"/>
      <c r="K14" s="3"/>
      <c r="L14" s="3"/>
      <c r="M14" s="3"/>
      <c r="N14" s="3"/>
      <c r="O14" s="22"/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/>
      <c r="V14" s="33" t="e">
        <f t="shared" ref="V14:V18" si="17">SUM(U14)/I14</f>
        <v>#DIV/0!</v>
      </c>
      <c r="W14" s="54"/>
      <c r="X14" s="96"/>
      <c r="Y14" s="97">
        <f t="shared" ref="Y14:Y18" si="18">X14-W14</f>
        <v>0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3"/>
      <c r="D15" s="2"/>
      <c r="E15" s="2"/>
      <c r="F15" s="2"/>
      <c r="G15" s="2"/>
      <c r="H15" s="2"/>
      <c r="I15" s="11">
        <f t="shared" si="11"/>
        <v>0</v>
      </c>
      <c r="J15" s="11"/>
      <c r="K15" s="3"/>
      <c r="L15" s="3"/>
      <c r="M15" s="3"/>
      <c r="N15" s="3"/>
      <c r="O15" s="22"/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/>
      <c r="V15" s="33" t="e">
        <f t="shared" si="17"/>
        <v>#DIV/0!</v>
      </c>
      <c r="W15" s="54"/>
      <c r="X15" s="96"/>
      <c r="Y15" s="97">
        <f t="shared" si="18"/>
        <v>0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3"/>
      <c r="D16" s="2"/>
      <c r="E16" s="2"/>
      <c r="F16" s="2"/>
      <c r="G16" s="2"/>
      <c r="H16" s="2"/>
      <c r="I16" s="11">
        <f t="shared" si="11"/>
        <v>0</v>
      </c>
      <c r="J16" s="11"/>
      <c r="K16" s="3"/>
      <c r="L16" s="3"/>
      <c r="M16" s="3"/>
      <c r="N16" s="3"/>
      <c r="O16" s="22"/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/>
      <c r="V16" s="33" t="e">
        <f t="shared" si="17"/>
        <v>#DIV/0!</v>
      </c>
      <c r="W16" s="54"/>
      <c r="X16" s="96"/>
      <c r="Y16" s="97">
        <f t="shared" si="18"/>
        <v>0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3"/>
      <c r="D17" s="2"/>
      <c r="E17" s="2"/>
      <c r="F17" s="2"/>
      <c r="G17" s="2"/>
      <c r="H17" s="2"/>
      <c r="I17" s="11">
        <f t="shared" si="11"/>
        <v>0</v>
      </c>
      <c r="J17" s="11"/>
      <c r="K17" s="3"/>
      <c r="L17" s="3"/>
      <c r="M17" s="3"/>
      <c r="N17" s="3"/>
      <c r="O17" s="22"/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/>
      <c r="V17" s="33" t="e">
        <f t="shared" si="17"/>
        <v>#DIV/0!</v>
      </c>
      <c r="W17" s="54"/>
      <c r="X17" s="96"/>
      <c r="Y17" s="97">
        <f t="shared" si="18"/>
        <v>0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3"/>
      <c r="D18" s="2"/>
      <c r="E18" s="2"/>
      <c r="F18" s="2"/>
      <c r="G18" s="2"/>
      <c r="H18" s="2"/>
      <c r="I18" s="11">
        <f t="shared" si="11"/>
        <v>0</v>
      </c>
      <c r="J18" s="11"/>
      <c r="K18" s="3"/>
      <c r="L18" s="3"/>
      <c r="M18" s="3"/>
      <c r="N18" s="3"/>
      <c r="O18" s="22"/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/>
      <c r="V18" s="33" t="e">
        <f t="shared" si="17"/>
        <v>#DIV/0!</v>
      </c>
      <c r="W18" s="54"/>
      <c r="X18" s="96"/>
      <c r="Y18" s="97">
        <f t="shared" si="18"/>
        <v>0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0</v>
      </c>
      <c r="D25" s="39">
        <f>SUM(D4:D24)</f>
        <v>0</v>
      </c>
      <c r="E25" s="39">
        <f t="shared" ref="E25:H25" si="31">SUM(E4:E24)</f>
        <v>0</v>
      </c>
      <c r="F25" s="39">
        <f t="shared" si="31"/>
        <v>0</v>
      </c>
      <c r="G25" s="39">
        <f t="shared" si="31"/>
        <v>0</v>
      </c>
      <c r="H25" s="39">
        <f t="shared" si="31"/>
        <v>0</v>
      </c>
      <c r="I25" s="39">
        <f>SUM(I4:I24)</f>
        <v>0</v>
      </c>
      <c r="J25" s="40">
        <f>SUM(J5:J24)</f>
        <v>0</v>
      </c>
      <c r="K25" s="38"/>
      <c r="L25" s="38"/>
      <c r="M25" s="38"/>
      <c r="N25" s="38"/>
      <c r="O25" s="24"/>
      <c r="P25" s="34"/>
      <c r="Q25" s="103" t="e">
        <f>SUM((E25/I25)*100)</f>
        <v>#DIV/0!</v>
      </c>
      <c r="R25" s="103" t="e">
        <f>SUM((F25/I25)*100)</f>
        <v>#DIV/0!</v>
      </c>
      <c r="S25" s="103" t="e">
        <f>SUM((G25/I25))*100</f>
        <v>#DIV/0!</v>
      </c>
      <c r="T25" s="103" t="e">
        <f>SUM((H25/I25))*100</f>
        <v>#DIV/0!</v>
      </c>
      <c r="U25" s="23">
        <f>SUM(U5:U24)</f>
        <v>0</v>
      </c>
      <c r="V25" s="35" t="e">
        <f>SUM(U25)/I25</f>
        <v>#DIV/0!</v>
      </c>
      <c r="W25" s="92" t="e">
        <f>AVERAGEIF(W5:W24,"&gt;0")</f>
        <v>#DIV/0!</v>
      </c>
      <c r="X25" s="92" t="e">
        <f t="shared" ref="X25:Y25" si="32">AVERAGEIF(X5:X24,"&gt;0")</f>
        <v>#DIV/0!</v>
      </c>
      <c r="Y25" s="97" t="e">
        <f t="shared" si="32"/>
        <v>#DIV/0!</v>
      </c>
      <c r="Z25" s="99">
        <f>SUM(Z5:Z24)</f>
        <v>0</v>
      </c>
      <c r="AA25" s="107" t="e">
        <f t="shared" si="9"/>
        <v>#DIV/0!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 t="e">
        <f>(100-Q25)</f>
        <v>#DIV/0!</v>
      </c>
      <c r="R26" s="78" t="e">
        <f>100-R25</f>
        <v>#DIV/0!</v>
      </c>
      <c r="S26" s="78" t="e">
        <f>100-S25</f>
        <v>#DIV/0!</v>
      </c>
      <c r="T26" s="78" t="e">
        <f>100-T25</f>
        <v>#DIV/0!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 t="e">
        <f>SUM(D25/I25)*100</f>
        <v>#DIV/0!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0</v>
      </c>
    </row>
    <row r="45" spans="1:3" x14ac:dyDescent="0.25">
      <c r="A45" t="s">
        <v>45</v>
      </c>
      <c r="C45" s="101">
        <f>MIN(X5:X24)</f>
        <v>0</v>
      </c>
    </row>
    <row r="46" spans="1:3" x14ac:dyDescent="0.25">
      <c r="A46" t="s">
        <v>46</v>
      </c>
      <c r="C46" s="101">
        <f>MAX(X5:X24)</f>
        <v>0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 t="e">
        <f>SUM(C39/C25)</f>
        <v>#DIV/0!</v>
      </c>
    </row>
    <row r="50" spans="1:3" x14ac:dyDescent="0.25">
      <c r="A50" t="s">
        <v>229</v>
      </c>
      <c r="B50" t="s">
        <v>230</v>
      </c>
      <c r="C50" s="78" t="e">
        <f>100-R25</f>
        <v>#DIV/0!</v>
      </c>
    </row>
    <row r="51" spans="1:3" x14ac:dyDescent="0.25">
      <c r="B51" t="s">
        <v>36</v>
      </c>
      <c r="C51" s="78" t="e">
        <f>100-S25</f>
        <v>#DIV/0!</v>
      </c>
    </row>
    <row r="52" spans="1:3" x14ac:dyDescent="0.25">
      <c r="B52" t="s">
        <v>10</v>
      </c>
      <c r="C52" s="78" t="e">
        <f>100-T25</f>
        <v>#DIV/0!</v>
      </c>
    </row>
    <row r="53" spans="1:3" x14ac:dyDescent="0.25">
      <c r="B53" t="s">
        <v>7</v>
      </c>
      <c r="C53" s="78" t="e">
        <f>100-Q25</f>
        <v>#DIV/0!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P1:V1"/>
    <mergeCell ref="B3:D3"/>
    <mergeCell ref="E3:H3"/>
    <mergeCell ref="I3:O3"/>
    <mergeCell ref="Q3:V3"/>
  </mergeCells>
  <conditionalFormatting sqref="Y5:Y25">
    <cfRule type="cellIs" priority="1" operator="equal">
      <formula>0</formula>
    </cfRule>
    <cfRule type="cellIs" dxfId="14" priority="2" operator="between">
      <formula>0.000694444444444444</formula>
      <formula>0.166666666666667</formula>
    </cfRule>
    <cfRule type="cellIs" dxfId="13" priority="3" operator="between">
      <formula>0.166666666666667</formula>
      <formula>0.385416666666667</formula>
    </cfRule>
    <cfRule type="cellIs" dxfId="12" priority="4" operator="greaterThanOrEqual">
      <formula>0.385416666666667</formula>
    </cfRule>
  </conditionalFormatting>
  <pageMargins left="0.25" right="0.25" top="0.75" bottom="0.75" header="0.3" footer="0.3"/>
  <pageSetup paperSize="9" orientation="landscape" verticalDpi="0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AA55"/>
  <sheetViews>
    <sheetView topLeftCell="C1"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18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42944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42944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/>
      <c r="B5" s="4"/>
      <c r="C5" s="4"/>
      <c r="D5" s="11"/>
      <c r="E5" s="11"/>
      <c r="F5" s="11"/>
      <c r="G5" s="11"/>
      <c r="H5" s="11"/>
      <c r="I5" s="11">
        <f>SUM(D5:H5)</f>
        <v>0</v>
      </c>
      <c r="J5" s="11"/>
      <c r="K5" s="4"/>
      <c r="L5" s="4"/>
      <c r="M5" s="4"/>
      <c r="N5" s="4"/>
      <c r="O5" s="37"/>
      <c r="P5" s="31">
        <f>A5</f>
        <v>0</v>
      </c>
      <c r="Q5" s="17" t="e">
        <f t="shared" ref="Q5:Q6" si="0">SUM((E5/I5))</f>
        <v>#DIV/0!</v>
      </c>
      <c r="R5" s="18" t="e">
        <f>SUM((F5/I5))</f>
        <v>#DIV/0!</v>
      </c>
      <c r="S5" s="18" t="e">
        <f>SUM((G5/I5))</f>
        <v>#DIV/0!</v>
      </c>
      <c r="T5" s="18" t="e">
        <f>SUM((H5/I5))</f>
        <v>#DIV/0!</v>
      </c>
      <c r="U5" s="19"/>
      <c r="V5" s="32" t="e">
        <f>SUM(U5)/I5</f>
        <v>#DIV/0!</v>
      </c>
      <c r="W5" s="94"/>
      <c r="X5" s="95"/>
      <c r="Y5" s="97">
        <f>X5-W5</f>
        <v>0</v>
      </c>
      <c r="Z5" s="100">
        <f>(E5+H5)</f>
        <v>0</v>
      </c>
      <c r="AA5" s="105" t="e">
        <f>100-((Z5/I5))*100</f>
        <v>#DIV/0!</v>
      </c>
    </row>
    <row r="6" spans="1:27" ht="23.65" customHeight="1" thickBot="1" x14ac:dyDescent="0.3">
      <c r="A6" s="25"/>
      <c r="B6" s="3"/>
      <c r="C6" s="3"/>
      <c r="D6" s="2"/>
      <c r="E6" s="2"/>
      <c r="F6" s="2"/>
      <c r="G6" s="2"/>
      <c r="H6" s="2"/>
      <c r="I6" s="11">
        <f t="shared" ref="I6:I24" si="1">SUM(D6:H6)</f>
        <v>0</v>
      </c>
      <c r="J6" s="11"/>
      <c r="K6" s="3"/>
      <c r="L6" s="3"/>
      <c r="M6" s="3"/>
      <c r="N6" s="3"/>
      <c r="O6" s="22"/>
      <c r="P6" s="25">
        <f t="shared" ref="P6:P24" si="2">A6</f>
        <v>0</v>
      </c>
      <c r="Q6" s="20" t="e">
        <f t="shared" si="0"/>
        <v>#DIV/0!</v>
      </c>
      <c r="R6" s="21" t="e">
        <f t="shared" ref="R6:R24" si="3">SUM((F6/I6))</f>
        <v>#DIV/0!</v>
      </c>
      <c r="S6" s="21" t="e">
        <f t="shared" ref="S6:S24" si="4">SUM((G6/I6))</f>
        <v>#DIV/0!</v>
      </c>
      <c r="T6" s="21" t="e">
        <f t="shared" ref="T6:T24" si="5">SUM((H6/I6))</f>
        <v>#DIV/0!</v>
      </c>
      <c r="U6" s="3"/>
      <c r="V6" s="33" t="e">
        <f t="shared" ref="V6:V24" si="6">SUM(U6)/I6</f>
        <v>#DIV/0!</v>
      </c>
      <c r="W6" s="54"/>
      <c r="X6" s="96"/>
      <c r="Y6" s="97">
        <f t="shared" ref="Y6:Y24" si="7">X6-W6</f>
        <v>0</v>
      </c>
      <c r="Z6" s="100">
        <f t="shared" ref="Z6:Z24" si="8">(E6+H6)</f>
        <v>0</v>
      </c>
      <c r="AA6" s="106" t="e">
        <f t="shared" ref="AA6:AA25" si="9">100-((Z6/I6))*100</f>
        <v>#DIV/0!</v>
      </c>
    </row>
    <row r="7" spans="1:27" ht="23.65" customHeight="1" thickBot="1" x14ac:dyDescent="0.3">
      <c r="A7" s="25"/>
      <c r="B7" s="3"/>
      <c r="C7" s="3"/>
      <c r="D7" s="2"/>
      <c r="E7" s="2"/>
      <c r="F7" s="2"/>
      <c r="G7" s="2"/>
      <c r="H7" s="2"/>
      <c r="I7" s="11">
        <f t="shared" si="1"/>
        <v>0</v>
      </c>
      <c r="J7" s="11"/>
      <c r="K7" s="3"/>
      <c r="L7" s="3"/>
      <c r="M7" s="3"/>
      <c r="N7" s="3"/>
      <c r="O7" s="22"/>
      <c r="P7" s="25">
        <f t="shared" si="2"/>
        <v>0</v>
      </c>
      <c r="Q7" s="20" t="e">
        <f>SUM((E7/I7))</f>
        <v>#DIV/0!</v>
      </c>
      <c r="R7" s="21" t="e">
        <f t="shared" si="3"/>
        <v>#DIV/0!</v>
      </c>
      <c r="S7" s="21" t="e">
        <f t="shared" si="4"/>
        <v>#DIV/0!</v>
      </c>
      <c r="T7" s="21" t="e">
        <f t="shared" si="5"/>
        <v>#DIV/0!</v>
      </c>
      <c r="U7" s="3"/>
      <c r="V7" s="33" t="e">
        <f t="shared" si="6"/>
        <v>#DIV/0!</v>
      </c>
      <c r="W7" s="54"/>
      <c r="X7" s="96"/>
      <c r="Y7" s="97">
        <f t="shared" si="7"/>
        <v>0</v>
      </c>
      <c r="Z7" s="100">
        <f t="shared" si="8"/>
        <v>0</v>
      </c>
      <c r="AA7" s="106" t="e">
        <f t="shared" si="9"/>
        <v>#DIV/0!</v>
      </c>
    </row>
    <row r="8" spans="1:27" ht="23.65" customHeight="1" thickBot="1" x14ac:dyDescent="0.3">
      <c r="A8" s="25"/>
      <c r="B8" s="3"/>
      <c r="C8" s="3"/>
      <c r="D8" s="2"/>
      <c r="E8" s="2"/>
      <c r="F8" s="2"/>
      <c r="G8" s="2"/>
      <c r="H8" s="2"/>
      <c r="I8" s="11">
        <f t="shared" si="1"/>
        <v>0</v>
      </c>
      <c r="J8" s="11"/>
      <c r="K8" s="3"/>
      <c r="L8" s="3"/>
      <c r="M8" s="3"/>
      <c r="N8" s="3"/>
      <c r="O8" s="22"/>
      <c r="P8" s="25">
        <f t="shared" si="2"/>
        <v>0</v>
      </c>
      <c r="Q8" s="20" t="e">
        <f t="shared" ref="Q8:Q24" si="10">SUM((E8/I8))</f>
        <v>#DIV/0!</v>
      </c>
      <c r="R8" s="21" t="e">
        <f t="shared" si="3"/>
        <v>#DIV/0!</v>
      </c>
      <c r="S8" s="21" t="e">
        <f t="shared" si="4"/>
        <v>#DIV/0!</v>
      </c>
      <c r="T8" s="21" t="e">
        <f t="shared" si="5"/>
        <v>#DIV/0!</v>
      </c>
      <c r="U8" s="3"/>
      <c r="V8" s="33" t="e">
        <f t="shared" si="6"/>
        <v>#DIV/0!</v>
      </c>
      <c r="W8" s="54"/>
      <c r="X8" s="96"/>
      <c r="Y8" s="97">
        <f t="shared" si="7"/>
        <v>0</v>
      </c>
      <c r="Z8" s="100">
        <f t="shared" si="8"/>
        <v>0</v>
      </c>
      <c r="AA8" s="106" t="e">
        <f t="shared" si="9"/>
        <v>#DIV/0!</v>
      </c>
    </row>
    <row r="9" spans="1:27" ht="23.65" customHeight="1" thickBot="1" x14ac:dyDescent="0.3">
      <c r="A9" s="25"/>
      <c r="B9" s="3"/>
      <c r="C9" s="3"/>
      <c r="D9" s="2"/>
      <c r="E9" s="2"/>
      <c r="F9" s="2"/>
      <c r="G9" s="2"/>
      <c r="H9" s="2"/>
      <c r="I9" s="11">
        <f t="shared" si="1"/>
        <v>0</v>
      </c>
      <c r="J9" s="11"/>
      <c r="K9" s="3"/>
      <c r="L9" s="3"/>
      <c r="M9" s="3"/>
      <c r="N9" s="3"/>
      <c r="O9" s="22"/>
      <c r="P9" s="25">
        <f t="shared" si="2"/>
        <v>0</v>
      </c>
      <c r="Q9" s="20" t="e">
        <f t="shared" si="10"/>
        <v>#DIV/0!</v>
      </c>
      <c r="R9" s="21" t="e">
        <f t="shared" si="3"/>
        <v>#DIV/0!</v>
      </c>
      <c r="S9" s="21" t="e">
        <f t="shared" si="4"/>
        <v>#DIV/0!</v>
      </c>
      <c r="T9" s="21" t="e">
        <f t="shared" si="5"/>
        <v>#DIV/0!</v>
      </c>
      <c r="U9" s="3"/>
      <c r="V9" s="33" t="e">
        <f t="shared" si="6"/>
        <v>#DIV/0!</v>
      </c>
      <c r="W9" s="54"/>
      <c r="X9" s="96"/>
      <c r="Y9" s="97">
        <f t="shared" si="7"/>
        <v>0</v>
      </c>
      <c r="Z9" s="100">
        <f t="shared" si="8"/>
        <v>0</v>
      </c>
      <c r="AA9" s="106" t="e">
        <f t="shared" si="9"/>
        <v>#DIV/0!</v>
      </c>
    </row>
    <row r="10" spans="1:27" ht="23.65" customHeight="1" thickBot="1" x14ac:dyDescent="0.3">
      <c r="A10" s="25"/>
      <c r="B10" s="3"/>
      <c r="C10" s="3"/>
      <c r="D10" s="2"/>
      <c r="E10" s="2"/>
      <c r="F10" s="2"/>
      <c r="G10" s="2"/>
      <c r="H10" s="2"/>
      <c r="I10" s="11">
        <f t="shared" si="1"/>
        <v>0</v>
      </c>
      <c r="J10" s="11"/>
      <c r="K10" s="3"/>
      <c r="L10" s="3"/>
      <c r="M10" s="3"/>
      <c r="N10" s="3"/>
      <c r="O10" s="22"/>
      <c r="P10" s="25">
        <f t="shared" si="2"/>
        <v>0</v>
      </c>
      <c r="Q10" s="20" t="e">
        <f t="shared" si="10"/>
        <v>#DIV/0!</v>
      </c>
      <c r="R10" s="21" t="e">
        <f t="shared" si="3"/>
        <v>#DIV/0!</v>
      </c>
      <c r="S10" s="21" t="e">
        <f t="shared" si="4"/>
        <v>#DIV/0!</v>
      </c>
      <c r="T10" s="21" t="e">
        <f t="shared" si="5"/>
        <v>#DIV/0!</v>
      </c>
      <c r="U10" s="3"/>
      <c r="V10" s="33" t="e">
        <f t="shared" si="6"/>
        <v>#DIV/0!</v>
      </c>
      <c r="W10" s="54"/>
      <c r="X10" s="96"/>
      <c r="Y10" s="97">
        <f t="shared" si="7"/>
        <v>0</v>
      </c>
      <c r="Z10" s="100">
        <f t="shared" si="8"/>
        <v>0</v>
      </c>
      <c r="AA10" s="106" t="e">
        <f t="shared" si="9"/>
        <v>#DIV/0!</v>
      </c>
    </row>
    <row r="11" spans="1:27" ht="23.65" customHeight="1" thickBot="1" x14ac:dyDescent="0.3">
      <c r="A11" s="25"/>
      <c r="B11" s="3"/>
      <c r="C11" s="3"/>
      <c r="D11" s="2"/>
      <c r="E11" s="2"/>
      <c r="F11" s="2"/>
      <c r="G11" s="2"/>
      <c r="H11" s="2"/>
      <c r="I11" s="11">
        <f t="shared" si="1"/>
        <v>0</v>
      </c>
      <c r="J11" s="11"/>
      <c r="K11" s="3"/>
      <c r="L11" s="3"/>
      <c r="M11" s="3"/>
      <c r="N11" s="3"/>
      <c r="O11" s="22"/>
      <c r="P11" s="25">
        <f t="shared" si="2"/>
        <v>0</v>
      </c>
      <c r="Q11" s="20" t="e">
        <f t="shared" si="10"/>
        <v>#DIV/0!</v>
      </c>
      <c r="R11" s="21" t="e">
        <f t="shared" si="3"/>
        <v>#DIV/0!</v>
      </c>
      <c r="S11" s="21" t="e">
        <f t="shared" si="4"/>
        <v>#DIV/0!</v>
      </c>
      <c r="T11" s="21" t="e">
        <f t="shared" si="5"/>
        <v>#DIV/0!</v>
      </c>
      <c r="U11" s="3"/>
      <c r="V11" s="33" t="e">
        <f t="shared" si="6"/>
        <v>#DIV/0!</v>
      </c>
      <c r="W11" s="54"/>
      <c r="X11" s="96"/>
      <c r="Y11" s="97">
        <f t="shared" si="7"/>
        <v>0</v>
      </c>
      <c r="Z11" s="100">
        <f t="shared" si="8"/>
        <v>0</v>
      </c>
      <c r="AA11" s="106" t="e">
        <f t="shared" si="9"/>
        <v>#DIV/0!</v>
      </c>
    </row>
    <row r="12" spans="1:27" ht="23.65" customHeight="1" thickBot="1" x14ac:dyDescent="0.3">
      <c r="A12" s="25"/>
      <c r="B12" s="3"/>
      <c r="C12" s="3"/>
      <c r="D12" s="2"/>
      <c r="E12" s="2"/>
      <c r="F12" s="2"/>
      <c r="G12" s="2"/>
      <c r="H12" s="2"/>
      <c r="I12" s="11">
        <f t="shared" si="1"/>
        <v>0</v>
      </c>
      <c r="J12" s="11"/>
      <c r="K12" s="3"/>
      <c r="L12" s="3"/>
      <c r="M12" s="3"/>
      <c r="N12" s="3"/>
      <c r="O12" s="22"/>
      <c r="P12" s="25">
        <f t="shared" si="2"/>
        <v>0</v>
      </c>
      <c r="Q12" s="20" t="e">
        <f t="shared" si="10"/>
        <v>#DIV/0!</v>
      </c>
      <c r="R12" s="21" t="e">
        <f t="shared" si="3"/>
        <v>#DIV/0!</v>
      </c>
      <c r="S12" s="21" t="e">
        <f t="shared" si="4"/>
        <v>#DIV/0!</v>
      </c>
      <c r="T12" s="21" t="e">
        <f t="shared" si="5"/>
        <v>#DIV/0!</v>
      </c>
      <c r="U12" s="3"/>
      <c r="V12" s="33" t="e">
        <f t="shared" si="6"/>
        <v>#DIV/0!</v>
      </c>
      <c r="W12" s="54"/>
      <c r="X12" s="96"/>
      <c r="Y12" s="97">
        <f t="shared" si="7"/>
        <v>0</v>
      </c>
      <c r="Z12" s="100">
        <f t="shared" si="8"/>
        <v>0</v>
      </c>
      <c r="AA12" s="106" t="e">
        <f t="shared" si="9"/>
        <v>#DIV/0!</v>
      </c>
    </row>
    <row r="13" spans="1:27" ht="23.65" customHeight="1" thickBot="1" x14ac:dyDescent="0.3">
      <c r="A13" s="25"/>
      <c r="B13" s="3"/>
      <c r="C13" s="3"/>
      <c r="D13" s="2"/>
      <c r="E13" s="2"/>
      <c r="F13" s="2"/>
      <c r="G13" s="2"/>
      <c r="H13" s="2"/>
      <c r="I13" s="11">
        <f t="shared" si="1"/>
        <v>0</v>
      </c>
      <c r="J13" s="11"/>
      <c r="K13" s="3"/>
      <c r="L13" s="3"/>
      <c r="M13" s="3"/>
      <c r="N13" s="3"/>
      <c r="O13" s="22"/>
      <c r="P13" s="25">
        <f t="shared" si="2"/>
        <v>0</v>
      </c>
      <c r="Q13" s="20" t="e">
        <f t="shared" si="10"/>
        <v>#DIV/0!</v>
      </c>
      <c r="R13" s="21" t="e">
        <f t="shared" si="3"/>
        <v>#DIV/0!</v>
      </c>
      <c r="S13" s="21" t="e">
        <f t="shared" si="4"/>
        <v>#DIV/0!</v>
      </c>
      <c r="T13" s="21" t="e">
        <f t="shared" si="5"/>
        <v>#DIV/0!</v>
      </c>
      <c r="U13" s="3"/>
      <c r="V13" s="33" t="e">
        <f t="shared" si="6"/>
        <v>#DIV/0!</v>
      </c>
      <c r="W13" s="54"/>
      <c r="X13" s="96"/>
      <c r="Y13" s="97">
        <f t="shared" si="7"/>
        <v>0</v>
      </c>
      <c r="Z13" s="100">
        <f t="shared" si="8"/>
        <v>0</v>
      </c>
      <c r="AA13" s="106" t="e">
        <f t="shared" si="9"/>
        <v>#DIV/0!</v>
      </c>
    </row>
    <row r="14" spans="1:27" ht="23.65" customHeight="1" thickBot="1" x14ac:dyDescent="0.3">
      <c r="A14" s="25"/>
      <c r="B14" s="3"/>
      <c r="C14" s="3"/>
      <c r="D14" s="2"/>
      <c r="E14" s="2"/>
      <c r="F14" s="2"/>
      <c r="G14" s="2"/>
      <c r="H14" s="2"/>
      <c r="I14" s="11">
        <f t="shared" ref="I14:I18" si="11">SUM(D14:H14)</f>
        <v>0</v>
      </c>
      <c r="J14" s="11"/>
      <c r="K14" s="3"/>
      <c r="L14" s="3"/>
      <c r="M14" s="3"/>
      <c r="N14" s="3"/>
      <c r="O14" s="22"/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/>
      <c r="V14" s="33" t="e">
        <f t="shared" ref="V14:V18" si="17">SUM(U14)/I14</f>
        <v>#DIV/0!</v>
      </c>
      <c r="W14" s="54"/>
      <c r="X14" s="96"/>
      <c r="Y14" s="97">
        <f t="shared" ref="Y14:Y18" si="18">X14-W14</f>
        <v>0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3"/>
      <c r="D15" s="2"/>
      <c r="E15" s="2"/>
      <c r="F15" s="2"/>
      <c r="G15" s="2"/>
      <c r="H15" s="2"/>
      <c r="I15" s="11">
        <f t="shared" si="11"/>
        <v>0</v>
      </c>
      <c r="J15" s="11"/>
      <c r="K15" s="3"/>
      <c r="L15" s="3"/>
      <c r="M15" s="3"/>
      <c r="N15" s="3"/>
      <c r="O15" s="22"/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/>
      <c r="V15" s="33" t="e">
        <f t="shared" si="17"/>
        <v>#DIV/0!</v>
      </c>
      <c r="W15" s="54"/>
      <c r="X15" s="96"/>
      <c r="Y15" s="97">
        <f t="shared" si="18"/>
        <v>0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3"/>
      <c r="D16" s="2"/>
      <c r="E16" s="2"/>
      <c r="F16" s="2"/>
      <c r="G16" s="2"/>
      <c r="H16" s="2"/>
      <c r="I16" s="11">
        <f t="shared" si="11"/>
        <v>0</v>
      </c>
      <c r="J16" s="11"/>
      <c r="K16" s="3"/>
      <c r="L16" s="3"/>
      <c r="M16" s="3"/>
      <c r="N16" s="3"/>
      <c r="O16" s="22"/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/>
      <c r="V16" s="33" t="e">
        <f t="shared" si="17"/>
        <v>#DIV/0!</v>
      </c>
      <c r="W16" s="54"/>
      <c r="X16" s="96"/>
      <c r="Y16" s="97">
        <f t="shared" si="18"/>
        <v>0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3"/>
      <c r="D17" s="2"/>
      <c r="E17" s="2"/>
      <c r="F17" s="2"/>
      <c r="G17" s="2"/>
      <c r="H17" s="2"/>
      <c r="I17" s="11">
        <f t="shared" si="11"/>
        <v>0</v>
      </c>
      <c r="J17" s="11"/>
      <c r="K17" s="3"/>
      <c r="L17" s="3"/>
      <c r="M17" s="3"/>
      <c r="N17" s="3"/>
      <c r="O17" s="22"/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/>
      <c r="V17" s="33" t="e">
        <f t="shared" si="17"/>
        <v>#DIV/0!</v>
      </c>
      <c r="W17" s="54"/>
      <c r="X17" s="96"/>
      <c r="Y17" s="97">
        <f t="shared" si="18"/>
        <v>0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3"/>
      <c r="D18" s="2"/>
      <c r="E18" s="2"/>
      <c r="F18" s="2"/>
      <c r="G18" s="2"/>
      <c r="H18" s="2"/>
      <c r="I18" s="11">
        <f t="shared" si="11"/>
        <v>0</v>
      </c>
      <c r="J18" s="11"/>
      <c r="K18" s="3"/>
      <c r="L18" s="3"/>
      <c r="M18" s="3"/>
      <c r="N18" s="3"/>
      <c r="O18" s="22"/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/>
      <c r="V18" s="33" t="e">
        <f t="shared" si="17"/>
        <v>#DIV/0!</v>
      </c>
      <c r="W18" s="54"/>
      <c r="X18" s="96"/>
      <c r="Y18" s="97">
        <f t="shared" si="18"/>
        <v>0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0</v>
      </c>
      <c r="D25" s="39">
        <f>SUM(D4:D24)</f>
        <v>0</v>
      </c>
      <c r="E25" s="39">
        <f t="shared" ref="E25:H25" si="31">SUM(E4:E24)</f>
        <v>0</v>
      </c>
      <c r="F25" s="39">
        <f t="shared" si="31"/>
        <v>0</v>
      </c>
      <c r="G25" s="39">
        <f t="shared" si="31"/>
        <v>0</v>
      </c>
      <c r="H25" s="39">
        <f t="shared" si="31"/>
        <v>0</v>
      </c>
      <c r="I25" s="39">
        <f>SUM(I4:I24)</f>
        <v>0</v>
      </c>
      <c r="J25" s="40">
        <f>SUM(J5:J24)</f>
        <v>0</v>
      </c>
      <c r="K25" s="38"/>
      <c r="L25" s="38"/>
      <c r="M25" s="38"/>
      <c r="N25" s="38"/>
      <c r="O25" s="24"/>
      <c r="P25" s="34"/>
      <c r="Q25" s="103" t="e">
        <f>SUM((E25/I25)*100)</f>
        <v>#DIV/0!</v>
      </c>
      <c r="R25" s="103" t="e">
        <f>SUM((F25/I25)*100)</f>
        <v>#DIV/0!</v>
      </c>
      <c r="S25" s="103" t="e">
        <f>SUM((G25/I25))*100</f>
        <v>#DIV/0!</v>
      </c>
      <c r="T25" s="103" t="e">
        <f>SUM((H25/I25))*100</f>
        <v>#DIV/0!</v>
      </c>
      <c r="U25" s="23">
        <f>SUM(U5:U24)</f>
        <v>0</v>
      </c>
      <c r="V25" s="35" t="e">
        <f>SUM(U25)/I25</f>
        <v>#DIV/0!</v>
      </c>
      <c r="W25" s="92" t="e">
        <f>AVERAGEIF(W5:W24,"&gt;0")</f>
        <v>#DIV/0!</v>
      </c>
      <c r="X25" s="92" t="e">
        <f t="shared" ref="X25:Y25" si="32">AVERAGEIF(X5:X24,"&gt;0")</f>
        <v>#DIV/0!</v>
      </c>
      <c r="Y25" s="97" t="e">
        <f t="shared" si="32"/>
        <v>#DIV/0!</v>
      </c>
      <c r="Z25" s="99">
        <f>SUM(Z5:Z24)</f>
        <v>0</v>
      </c>
      <c r="AA25" s="107" t="e">
        <f t="shared" si="9"/>
        <v>#DIV/0!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 t="e">
        <f>(100-Q25)</f>
        <v>#DIV/0!</v>
      </c>
      <c r="R26" s="78" t="e">
        <f>100-R25</f>
        <v>#DIV/0!</v>
      </c>
      <c r="S26" s="78" t="e">
        <f>100-S25</f>
        <v>#DIV/0!</v>
      </c>
      <c r="T26" s="78" t="e">
        <f>100-T25</f>
        <v>#DIV/0!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 t="e">
        <f>SUM(D25/I25)*100</f>
        <v>#DIV/0!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0</v>
      </c>
    </row>
    <row r="45" spans="1:3" x14ac:dyDescent="0.25">
      <c r="A45" t="s">
        <v>45</v>
      </c>
      <c r="C45" s="101">
        <f>MIN(X5:X24)</f>
        <v>0</v>
      </c>
    </row>
    <row r="46" spans="1:3" x14ac:dyDescent="0.25">
      <c r="A46" t="s">
        <v>46</v>
      </c>
      <c r="C46" s="101">
        <f>MAX(X5:X24)</f>
        <v>0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 t="e">
        <f>SUM(C39/C25)</f>
        <v>#DIV/0!</v>
      </c>
    </row>
    <row r="50" spans="1:3" x14ac:dyDescent="0.25">
      <c r="A50" t="s">
        <v>229</v>
      </c>
      <c r="B50" t="s">
        <v>230</v>
      </c>
      <c r="C50" s="78" t="e">
        <f>100-R25</f>
        <v>#DIV/0!</v>
      </c>
    </row>
    <row r="51" spans="1:3" x14ac:dyDescent="0.25">
      <c r="B51" t="s">
        <v>36</v>
      </c>
      <c r="C51" s="78" t="e">
        <f>100-S25</f>
        <v>#DIV/0!</v>
      </c>
    </row>
    <row r="52" spans="1:3" x14ac:dyDescent="0.25">
      <c r="B52" t="s">
        <v>10</v>
      </c>
      <c r="C52" s="78" t="e">
        <f>100-T25</f>
        <v>#DIV/0!</v>
      </c>
    </row>
    <row r="53" spans="1:3" x14ac:dyDescent="0.25">
      <c r="B53" t="s">
        <v>7</v>
      </c>
      <c r="C53" s="78" t="e">
        <f>100-Q25</f>
        <v>#DIV/0!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P1:V1"/>
    <mergeCell ref="B3:D3"/>
    <mergeCell ref="E3:H3"/>
    <mergeCell ref="I3:O3"/>
    <mergeCell ref="Q3:V3"/>
  </mergeCells>
  <conditionalFormatting sqref="Y5:Y25">
    <cfRule type="cellIs" priority="1" operator="equal">
      <formula>0</formula>
    </cfRule>
    <cfRule type="cellIs" dxfId="11" priority="2" operator="between">
      <formula>0.000694444444444444</formula>
      <formula>0.166666666666667</formula>
    </cfRule>
    <cfRule type="cellIs" dxfId="10" priority="3" operator="between">
      <formula>0.166666666666667</formula>
      <formula>0.385416666666667</formula>
    </cfRule>
    <cfRule type="cellIs" dxfId="9" priority="4" operator="greaterThanOrEqual">
      <formula>0.385416666666667</formula>
    </cfRule>
  </conditionalFormatting>
  <pageMargins left="0.25" right="0.25" top="0.75" bottom="0.75" header="0.3" footer="0.3"/>
  <pageSetup paperSize="9" orientation="landscape" verticalDpi="0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AA55"/>
  <sheetViews>
    <sheetView topLeftCell="C1" workbookViewId="0">
      <selection activeCell="C38" sqref="C38:C41"/>
    </sheetView>
  </sheetViews>
  <sheetFormatPr baseColWidth="10" defaultColWidth="11.42578125" defaultRowHeight="15" x14ac:dyDescent="0.25"/>
  <cols>
    <col min="1" max="1" width="16.7109375" customWidth="1"/>
    <col min="2" max="2" width="9.5703125" customWidth="1"/>
    <col min="3" max="3" width="6.85546875" customWidth="1"/>
    <col min="4" max="4" width="8.42578125" bestFit="1" customWidth="1"/>
    <col min="5" max="7" width="5.85546875" customWidth="1"/>
    <col min="8" max="10" width="7" customWidth="1"/>
    <col min="11" max="11" width="9.5703125" customWidth="1"/>
    <col min="12" max="12" width="9.7109375" customWidth="1"/>
    <col min="13" max="13" width="9.42578125" bestFit="1" customWidth="1"/>
    <col min="14" max="14" width="8.140625" customWidth="1"/>
    <col min="15" max="15" width="29.42578125" customWidth="1"/>
    <col min="23" max="25" width="6.5703125" customWidth="1"/>
    <col min="26" max="26" width="6.42578125" customWidth="1"/>
    <col min="27" max="27" width="8.42578125" customWidth="1"/>
  </cols>
  <sheetData>
    <row r="1" spans="1:27" ht="15.75" customHeight="1" thickBot="1" x14ac:dyDescent="0.3">
      <c r="A1" s="144" t="s">
        <v>18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57" t="s">
        <v>19</v>
      </c>
      <c r="Q1" s="158"/>
      <c r="R1" s="158"/>
      <c r="S1" s="158"/>
      <c r="T1" s="158"/>
      <c r="U1" s="158"/>
      <c r="V1" s="159"/>
      <c r="W1" s="29"/>
    </row>
    <row r="2" spans="1:27" ht="15.75" thickBot="1" x14ac:dyDescent="0.3">
      <c r="B2" t="s">
        <v>21</v>
      </c>
      <c r="P2" s="13"/>
      <c r="W2" s="26"/>
    </row>
    <row r="3" spans="1:27" ht="15.75" customHeight="1" thickBot="1" x14ac:dyDescent="0.3">
      <c r="A3" s="12" t="s">
        <v>1</v>
      </c>
      <c r="B3" s="155">
        <v>42945</v>
      </c>
      <c r="C3" s="151"/>
      <c r="D3" s="152"/>
      <c r="E3" s="141" t="s">
        <v>2</v>
      </c>
      <c r="F3" s="142"/>
      <c r="G3" s="142"/>
      <c r="H3" s="143"/>
      <c r="I3" s="147"/>
      <c r="J3" s="147"/>
      <c r="K3" s="148"/>
      <c r="L3" s="148"/>
      <c r="M3" s="148"/>
      <c r="N3" s="148"/>
      <c r="O3" s="156"/>
      <c r="P3" s="14" t="s">
        <v>23</v>
      </c>
      <c r="Q3" s="160" t="s">
        <v>24</v>
      </c>
      <c r="R3" s="151"/>
      <c r="S3" s="151"/>
      <c r="T3" s="151"/>
      <c r="U3" s="151"/>
      <c r="V3" s="152"/>
      <c r="W3" s="27"/>
    </row>
    <row r="4" spans="1:27" ht="75.75" thickBot="1" x14ac:dyDescent="0.3">
      <c r="A4" s="41" t="s">
        <v>3</v>
      </c>
      <c r="B4" s="6" t="s">
        <v>4</v>
      </c>
      <c r="C4" s="6" t="s">
        <v>5</v>
      </c>
      <c r="D4" s="7" t="s">
        <v>6</v>
      </c>
      <c r="E4" s="41" t="s">
        <v>7</v>
      </c>
      <c r="F4" s="6" t="s">
        <v>8</v>
      </c>
      <c r="G4" s="6" t="s">
        <v>9</v>
      </c>
      <c r="H4" s="8" t="s">
        <v>10</v>
      </c>
      <c r="I4" s="9" t="s">
        <v>11</v>
      </c>
      <c r="J4" s="9" t="s">
        <v>12</v>
      </c>
      <c r="K4" s="10" t="s">
        <v>13</v>
      </c>
      <c r="L4" s="10" t="s">
        <v>14</v>
      </c>
      <c r="M4" s="10" t="s">
        <v>15</v>
      </c>
      <c r="N4" s="10" t="s">
        <v>16</v>
      </c>
      <c r="O4" s="8" t="s">
        <v>17</v>
      </c>
      <c r="P4" s="30">
        <f>B3</f>
        <v>42945</v>
      </c>
      <c r="Q4" s="15" t="s">
        <v>7</v>
      </c>
      <c r="R4" s="16" t="s">
        <v>25</v>
      </c>
      <c r="S4" s="16" t="s">
        <v>9</v>
      </c>
      <c r="T4" s="16" t="s">
        <v>26</v>
      </c>
      <c r="U4" s="153" t="s">
        <v>27</v>
      </c>
      <c r="V4" s="154"/>
      <c r="W4" s="41" t="s">
        <v>28</v>
      </c>
      <c r="X4" s="42" t="s">
        <v>29</v>
      </c>
      <c r="Y4" s="93" t="s">
        <v>30</v>
      </c>
      <c r="Z4" s="98" t="s">
        <v>31</v>
      </c>
      <c r="AA4" s="104" t="s">
        <v>32</v>
      </c>
    </row>
    <row r="5" spans="1:27" ht="23.65" customHeight="1" thickBot="1" x14ac:dyDescent="0.3">
      <c r="A5" s="36"/>
      <c r="B5" s="4"/>
      <c r="C5" s="4"/>
      <c r="D5" s="11"/>
      <c r="E5" s="11"/>
      <c r="F5" s="11"/>
      <c r="G5" s="11"/>
      <c r="H5" s="11"/>
      <c r="I5" s="11">
        <f>SUM(D5:H5)</f>
        <v>0</v>
      </c>
      <c r="J5" s="11"/>
      <c r="K5" s="4"/>
      <c r="L5" s="4"/>
      <c r="M5" s="4"/>
      <c r="N5" s="4"/>
      <c r="O5" s="37"/>
      <c r="P5" s="31">
        <f>A5</f>
        <v>0</v>
      </c>
      <c r="Q5" s="17" t="e">
        <f t="shared" ref="Q5:Q6" si="0">SUM((E5/I5))</f>
        <v>#DIV/0!</v>
      </c>
      <c r="R5" s="18" t="e">
        <f>SUM((F5/I5))</f>
        <v>#DIV/0!</v>
      </c>
      <c r="S5" s="18" t="e">
        <f>SUM((G5/I5))</f>
        <v>#DIV/0!</v>
      </c>
      <c r="T5" s="18" t="e">
        <f>SUM((H5/I5))</f>
        <v>#DIV/0!</v>
      </c>
      <c r="U5" s="19"/>
      <c r="V5" s="32" t="e">
        <f>SUM(U5)/I5</f>
        <v>#DIV/0!</v>
      </c>
      <c r="W5" s="94"/>
      <c r="X5" s="95"/>
      <c r="Y5" s="97">
        <f>X5-W5</f>
        <v>0</v>
      </c>
      <c r="Z5" s="100">
        <f>(E5+H5)</f>
        <v>0</v>
      </c>
      <c r="AA5" s="105" t="e">
        <f>100-((Z5/I5))*100</f>
        <v>#DIV/0!</v>
      </c>
    </row>
    <row r="6" spans="1:27" ht="23.65" customHeight="1" thickBot="1" x14ac:dyDescent="0.3">
      <c r="A6" s="25"/>
      <c r="B6" s="3"/>
      <c r="C6" s="3"/>
      <c r="D6" s="2"/>
      <c r="E6" s="2"/>
      <c r="F6" s="2"/>
      <c r="G6" s="2"/>
      <c r="H6" s="2"/>
      <c r="I6" s="11">
        <f t="shared" ref="I6:I24" si="1">SUM(D6:H6)</f>
        <v>0</v>
      </c>
      <c r="J6" s="11"/>
      <c r="K6" s="3"/>
      <c r="L6" s="3"/>
      <c r="M6" s="3"/>
      <c r="N6" s="3"/>
      <c r="O6" s="22"/>
      <c r="P6" s="25">
        <f t="shared" ref="P6:P24" si="2">A6</f>
        <v>0</v>
      </c>
      <c r="Q6" s="20" t="e">
        <f t="shared" si="0"/>
        <v>#DIV/0!</v>
      </c>
      <c r="R6" s="21" t="e">
        <f t="shared" ref="R6:R24" si="3">SUM((F6/I6))</f>
        <v>#DIV/0!</v>
      </c>
      <c r="S6" s="21" t="e">
        <f t="shared" ref="S6:S24" si="4">SUM((G6/I6))</f>
        <v>#DIV/0!</v>
      </c>
      <c r="T6" s="21" t="e">
        <f t="shared" ref="T6:T24" si="5">SUM((H6/I6))</f>
        <v>#DIV/0!</v>
      </c>
      <c r="U6" s="3"/>
      <c r="V6" s="33" t="e">
        <f t="shared" ref="V6:V24" si="6">SUM(U6)/I6</f>
        <v>#DIV/0!</v>
      </c>
      <c r="W6" s="54"/>
      <c r="X6" s="96"/>
      <c r="Y6" s="97">
        <f t="shared" ref="Y6:Y24" si="7">X6-W6</f>
        <v>0</v>
      </c>
      <c r="Z6" s="100">
        <f t="shared" ref="Z6:Z24" si="8">(E6+H6)</f>
        <v>0</v>
      </c>
      <c r="AA6" s="106" t="e">
        <f t="shared" ref="AA6:AA25" si="9">100-((Z6/I6))*100</f>
        <v>#DIV/0!</v>
      </c>
    </row>
    <row r="7" spans="1:27" ht="23.65" customHeight="1" thickBot="1" x14ac:dyDescent="0.3">
      <c r="A7" s="25"/>
      <c r="B7" s="3"/>
      <c r="C7" s="3"/>
      <c r="D7" s="2"/>
      <c r="E7" s="2"/>
      <c r="F7" s="2"/>
      <c r="G7" s="2"/>
      <c r="H7" s="2"/>
      <c r="I7" s="11">
        <f t="shared" si="1"/>
        <v>0</v>
      </c>
      <c r="J7" s="11"/>
      <c r="K7" s="3"/>
      <c r="L7" s="3"/>
      <c r="M7" s="3"/>
      <c r="N7" s="3"/>
      <c r="O7" s="22"/>
      <c r="P7" s="25">
        <f t="shared" si="2"/>
        <v>0</v>
      </c>
      <c r="Q7" s="20" t="e">
        <f>SUM((E7/I7))</f>
        <v>#DIV/0!</v>
      </c>
      <c r="R7" s="21" t="e">
        <f t="shared" si="3"/>
        <v>#DIV/0!</v>
      </c>
      <c r="S7" s="21" t="e">
        <f t="shared" si="4"/>
        <v>#DIV/0!</v>
      </c>
      <c r="T7" s="21" t="e">
        <f t="shared" si="5"/>
        <v>#DIV/0!</v>
      </c>
      <c r="U7" s="3"/>
      <c r="V7" s="33" t="e">
        <f t="shared" si="6"/>
        <v>#DIV/0!</v>
      </c>
      <c r="W7" s="54"/>
      <c r="X7" s="96"/>
      <c r="Y7" s="97">
        <f t="shared" si="7"/>
        <v>0</v>
      </c>
      <c r="Z7" s="100">
        <f t="shared" si="8"/>
        <v>0</v>
      </c>
      <c r="AA7" s="106" t="e">
        <f t="shared" si="9"/>
        <v>#DIV/0!</v>
      </c>
    </row>
    <row r="8" spans="1:27" ht="23.65" customHeight="1" thickBot="1" x14ac:dyDescent="0.3">
      <c r="A8" s="25"/>
      <c r="B8" s="3"/>
      <c r="C8" s="3"/>
      <c r="D8" s="2"/>
      <c r="E8" s="2"/>
      <c r="F8" s="2"/>
      <c r="G8" s="2"/>
      <c r="H8" s="2"/>
      <c r="I8" s="11">
        <f t="shared" si="1"/>
        <v>0</v>
      </c>
      <c r="J8" s="11"/>
      <c r="K8" s="3"/>
      <c r="L8" s="3"/>
      <c r="M8" s="3"/>
      <c r="N8" s="3"/>
      <c r="O8" s="22"/>
      <c r="P8" s="25">
        <f t="shared" si="2"/>
        <v>0</v>
      </c>
      <c r="Q8" s="20" t="e">
        <f t="shared" ref="Q8:Q24" si="10">SUM((E8/I8))</f>
        <v>#DIV/0!</v>
      </c>
      <c r="R8" s="21" t="e">
        <f t="shared" si="3"/>
        <v>#DIV/0!</v>
      </c>
      <c r="S8" s="21" t="e">
        <f t="shared" si="4"/>
        <v>#DIV/0!</v>
      </c>
      <c r="T8" s="21" t="e">
        <f t="shared" si="5"/>
        <v>#DIV/0!</v>
      </c>
      <c r="U8" s="3"/>
      <c r="V8" s="33" t="e">
        <f t="shared" si="6"/>
        <v>#DIV/0!</v>
      </c>
      <c r="W8" s="54"/>
      <c r="X8" s="96"/>
      <c r="Y8" s="97">
        <f t="shared" si="7"/>
        <v>0</v>
      </c>
      <c r="Z8" s="100">
        <f t="shared" si="8"/>
        <v>0</v>
      </c>
      <c r="AA8" s="106" t="e">
        <f t="shared" si="9"/>
        <v>#DIV/0!</v>
      </c>
    </row>
    <row r="9" spans="1:27" ht="23.65" customHeight="1" thickBot="1" x14ac:dyDescent="0.3">
      <c r="A9" s="25"/>
      <c r="B9" s="3"/>
      <c r="C9" s="3"/>
      <c r="D9" s="2"/>
      <c r="E9" s="2"/>
      <c r="F9" s="2"/>
      <c r="G9" s="2"/>
      <c r="H9" s="2"/>
      <c r="I9" s="11">
        <f t="shared" si="1"/>
        <v>0</v>
      </c>
      <c r="J9" s="11"/>
      <c r="K9" s="3"/>
      <c r="L9" s="3"/>
      <c r="M9" s="3"/>
      <c r="N9" s="3"/>
      <c r="O9" s="22"/>
      <c r="P9" s="25">
        <f t="shared" si="2"/>
        <v>0</v>
      </c>
      <c r="Q9" s="20" t="e">
        <f t="shared" si="10"/>
        <v>#DIV/0!</v>
      </c>
      <c r="R9" s="21" t="e">
        <f t="shared" si="3"/>
        <v>#DIV/0!</v>
      </c>
      <c r="S9" s="21" t="e">
        <f t="shared" si="4"/>
        <v>#DIV/0!</v>
      </c>
      <c r="T9" s="21" t="e">
        <f t="shared" si="5"/>
        <v>#DIV/0!</v>
      </c>
      <c r="U9" s="3"/>
      <c r="V9" s="33" t="e">
        <f t="shared" si="6"/>
        <v>#DIV/0!</v>
      </c>
      <c r="W9" s="54"/>
      <c r="X9" s="96"/>
      <c r="Y9" s="97">
        <f t="shared" si="7"/>
        <v>0</v>
      </c>
      <c r="Z9" s="100">
        <f t="shared" si="8"/>
        <v>0</v>
      </c>
      <c r="AA9" s="106" t="e">
        <f t="shared" si="9"/>
        <v>#DIV/0!</v>
      </c>
    </row>
    <row r="10" spans="1:27" ht="23.65" customHeight="1" thickBot="1" x14ac:dyDescent="0.3">
      <c r="A10" s="25"/>
      <c r="B10" s="3"/>
      <c r="C10" s="3"/>
      <c r="D10" s="2"/>
      <c r="E10" s="2"/>
      <c r="F10" s="2"/>
      <c r="G10" s="2"/>
      <c r="H10" s="2"/>
      <c r="I10" s="11">
        <f t="shared" si="1"/>
        <v>0</v>
      </c>
      <c r="J10" s="11"/>
      <c r="K10" s="3"/>
      <c r="L10" s="3"/>
      <c r="M10" s="3"/>
      <c r="N10" s="3"/>
      <c r="O10" s="22"/>
      <c r="P10" s="25">
        <f t="shared" si="2"/>
        <v>0</v>
      </c>
      <c r="Q10" s="20" t="e">
        <f t="shared" si="10"/>
        <v>#DIV/0!</v>
      </c>
      <c r="R10" s="21" t="e">
        <f t="shared" si="3"/>
        <v>#DIV/0!</v>
      </c>
      <c r="S10" s="21" t="e">
        <f t="shared" si="4"/>
        <v>#DIV/0!</v>
      </c>
      <c r="T10" s="21" t="e">
        <f t="shared" si="5"/>
        <v>#DIV/0!</v>
      </c>
      <c r="U10" s="3"/>
      <c r="V10" s="33" t="e">
        <f t="shared" si="6"/>
        <v>#DIV/0!</v>
      </c>
      <c r="W10" s="54"/>
      <c r="X10" s="96"/>
      <c r="Y10" s="97">
        <f t="shared" si="7"/>
        <v>0</v>
      </c>
      <c r="Z10" s="100">
        <f t="shared" si="8"/>
        <v>0</v>
      </c>
      <c r="AA10" s="106" t="e">
        <f t="shared" si="9"/>
        <v>#DIV/0!</v>
      </c>
    </row>
    <row r="11" spans="1:27" ht="23.65" customHeight="1" thickBot="1" x14ac:dyDescent="0.3">
      <c r="A11" s="25"/>
      <c r="B11" s="3"/>
      <c r="C11" s="3"/>
      <c r="D11" s="2"/>
      <c r="E11" s="2"/>
      <c r="F11" s="2"/>
      <c r="G11" s="2"/>
      <c r="H11" s="2"/>
      <c r="I11" s="11">
        <f t="shared" si="1"/>
        <v>0</v>
      </c>
      <c r="J11" s="11"/>
      <c r="K11" s="3"/>
      <c r="L11" s="3"/>
      <c r="M11" s="3"/>
      <c r="N11" s="3"/>
      <c r="O11" s="22"/>
      <c r="P11" s="25">
        <f t="shared" si="2"/>
        <v>0</v>
      </c>
      <c r="Q11" s="20" t="e">
        <f t="shared" si="10"/>
        <v>#DIV/0!</v>
      </c>
      <c r="R11" s="21" t="e">
        <f t="shared" si="3"/>
        <v>#DIV/0!</v>
      </c>
      <c r="S11" s="21" t="e">
        <f t="shared" si="4"/>
        <v>#DIV/0!</v>
      </c>
      <c r="T11" s="21" t="e">
        <f t="shared" si="5"/>
        <v>#DIV/0!</v>
      </c>
      <c r="U11" s="3"/>
      <c r="V11" s="33" t="e">
        <f t="shared" si="6"/>
        <v>#DIV/0!</v>
      </c>
      <c r="W11" s="54"/>
      <c r="X11" s="96"/>
      <c r="Y11" s="97">
        <f t="shared" si="7"/>
        <v>0</v>
      </c>
      <c r="Z11" s="100">
        <f t="shared" si="8"/>
        <v>0</v>
      </c>
      <c r="AA11" s="106" t="e">
        <f t="shared" si="9"/>
        <v>#DIV/0!</v>
      </c>
    </row>
    <row r="12" spans="1:27" ht="23.65" customHeight="1" thickBot="1" x14ac:dyDescent="0.3">
      <c r="A12" s="25"/>
      <c r="B12" s="3"/>
      <c r="C12" s="3"/>
      <c r="D12" s="2"/>
      <c r="E12" s="2"/>
      <c r="F12" s="2"/>
      <c r="G12" s="2"/>
      <c r="H12" s="2"/>
      <c r="I12" s="11">
        <f t="shared" si="1"/>
        <v>0</v>
      </c>
      <c r="J12" s="11"/>
      <c r="K12" s="3"/>
      <c r="L12" s="3"/>
      <c r="M12" s="3"/>
      <c r="N12" s="3"/>
      <c r="O12" s="22"/>
      <c r="P12" s="25">
        <f t="shared" si="2"/>
        <v>0</v>
      </c>
      <c r="Q12" s="20" t="e">
        <f t="shared" si="10"/>
        <v>#DIV/0!</v>
      </c>
      <c r="R12" s="21" t="e">
        <f t="shared" si="3"/>
        <v>#DIV/0!</v>
      </c>
      <c r="S12" s="21" t="e">
        <f t="shared" si="4"/>
        <v>#DIV/0!</v>
      </c>
      <c r="T12" s="21" t="e">
        <f t="shared" si="5"/>
        <v>#DIV/0!</v>
      </c>
      <c r="U12" s="3"/>
      <c r="V12" s="33" t="e">
        <f t="shared" si="6"/>
        <v>#DIV/0!</v>
      </c>
      <c r="W12" s="54"/>
      <c r="X12" s="96"/>
      <c r="Y12" s="97">
        <f t="shared" si="7"/>
        <v>0</v>
      </c>
      <c r="Z12" s="100">
        <f t="shared" si="8"/>
        <v>0</v>
      </c>
      <c r="AA12" s="106" t="e">
        <f t="shared" si="9"/>
        <v>#DIV/0!</v>
      </c>
    </row>
    <row r="13" spans="1:27" ht="23.65" customHeight="1" thickBot="1" x14ac:dyDescent="0.3">
      <c r="A13" s="25"/>
      <c r="B13" s="3"/>
      <c r="C13" s="3"/>
      <c r="D13" s="2"/>
      <c r="E13" s="2"/>
      <c r="F13" s="2"/>
      <c r="G13" s="2"/>
      <c r="H13" s="2"/>
      <c r="I13" s="11">
        <f t="shared" si="1"/>
        <v>0</v>
      </c>
      <c r="J13" s="11"/>
      <c r="K13" s="3"/>
      <c r="L13" s="3"/>
      <c r="M13" s="3"/>
      <c r="N13" s="3"/>
      <c r="O13" s="22"/>
      <c r="P13" s="25">
        <f t="shared" si="2"/>
        <v>0</v>
      </c>
      <c r="Q13" s="20" t="e">
        <f t="shared" si="10"/>
        <v>#DIV/0!</v>
      </c>
      <c r="R13" s="21" t="e">
        <f t="shared" si="3"/>
        <v>#DIV/0!</v>
      </c>
      <c r="S13" s="21" t="e">
        <f t="shared" si="4"/>
        <v>#DIV/0!</v>
      </c>
      <c r="T13" s="21" t="e">
        <f t="shared" si="5"/>
        <v>#DIV/0!</v>
      </c>
      <c r="U13" s="3"/>
      <c r="V13" s="33" t="e">
        <f t="shared" si="6"/>
        <v>#DIV/0!</v>
      </c>
      <c r="W13" s="54"/>
      <c r="X13" s="96"/>
      <c r="Y13" s="97">
        <f t="shared" si="7"/>
        <v>0</v>
      </c>
      <c r="Z13" s="100">
        <f t="shared" si="8"/>
        <v>0</v>
      </c>
      <c r="AA13" s="106" t="e">
        <f t="shared" si="9"/>
        <v>#DIV/0!</v>
      </c>
    </row>
    <row r="14" spans="1:27" ht="23.65" customHeight="1" thickBot="1" x14ac:dyDescent="0.3">
      <c r="A14" s="25"/>
      <c r="B14" s="3"/>
      <c r="C14" s="3"/>
      <c r="D14" s="2"/>
      <c r="E14" s="2"/>
      <c r="F14" s="2"/>
      <c r="G14" s="2"/>
      <c r="H14" s="2"/>
      <c r="I14" s="11">
        <f t="shared" ref="I14:I18" si="11">SUM(D14:H14)</f>
        <v>0</v>
      </c>
      <c r="J14" s="11"/>
      <c r="K14" s="3"/>
      <c r="L14" s="3"/>
      <c r="M14" s="3"/>
      <c r="N14" s="3"/>
      <c r="O14" s="22"/>
      <c r="P14" s="25">
        <f t="shared" ref="P14:P18" si="12">A14</f>
        <v>0</v>
      </c>
      <c r="Q14" s="20" t="e">
        <f t="shared" ref="Q14:Q18" si="13">SUM((E14/I14))</f>
        <v>#DIV/0!</v>
      </c>
      <c r="R14" s="21" t="e">
        <f t="shared" ref="R14:R18" si="14">SUM((F14/I14))</f>
        <v>#DIV/0!</v>
      </c>
      <c r="S14" s="21" t="e">
        <f t="shared" ref="S14:S18" si="15">SUM((G14/I14))</f>
        <v>#DIV/0!</v>
      </c>
      <c r="T14" s="21" t="e">
        <f t="shared" ref="T14:T18" si="16">SUM((H14/I14))</f>
        <v>#DIV/0!</v>
      </c>
      <c r="U14" s="3"/>
      <c r="V14" s="33" t="e">
        <f t="shared" ref="V14:V18" si="17">SUM(U14)/I14</f>
        <v>#DIV/0!</v>
      </c>
      <c r="W14" s="54"/>
      <c r="X14" s="96"/>
      <c r="Y14" s="97">
        <f t="shared" ref="Y14:Y18" si="18">X14-W14</f>
        <v>0</v>
      </c>
      <c r="Z14" s="100">
        <f t="shared" ref="Z14:Z18" si="19">(E14+H14)</f>
        <v>0</v>
      </c>
      <c r="AA14" s="106" t="e">
        <f t="shared" ref="AA14:AA18" si="20">100-((Z14/I14))*100</f>
        <v>#DIV/0!</v>
      </c>
    </row>
    <row r="15" spans="1:27" ht="23.65" customHeight="1" thickBot="1" x14ac:dyDescent="0.3">
      <c r="A15" s="25"/>
      <c r="B15" s="3"/>
      <c r="C15" s="3"/>
      <c r="D15" s="2"/>
      <c r="E15" s="2"/>
      <c r="F15" s="2"/>
      <c r="G15" s="2"/>
      <c r="H15" s="2"/>
      <c r="I15" s="11">
        <f t="shared" si="11"/>
        <v>0</v>
      </c>
      <c r="J15" s="11"/>
      <c r="K15" s="3"/>
      <c r="L15" s="3"/>
      <c r="M15" s="3"/>
      <c r="N15" s="3"/>
      <c r="O15" s="22"/>
      <c r="P15" s="25">
        <f t="shared" si="12"/>
        <v>0</v>
      </c>
      <c r="Q15" s="20" t="e">
        <f t="shared" si="13"/>
        <v>#DIV/0!</v>
      </c>
      <c r="R15" s="21" t="e">
        <f t="shared" si="14"/>
        <v>#DIV/0!</v>
      </c>
      <c r="S15" s="21" t="e">
        <f t="shared" si="15"/>
        <v>#DIV/0!</v>
      </c>
      <c r="T15" s="21" t="e">
        <f t="shared" si="16"/>
        <v>#DIV/0!</v>
      </c>
      <c r="U15" s="3"/>
      <c r="V15" s="33" t="e">
        <f t="shared" si="17"/>
        <v>#DIV/0!</v>
      </c>
      <c r="W15" s="54"/>
      <c r="X15" s="96"/>
      <c r="Y15" s="97">
        <f t="shared" si="18"/>
        <v>0</v>
      </c>
      <c r="Z15" s="100">
        <f t="shared" si="19"/>
        <v>0</v>
      </c>
      <c r="AA15" s="106" t="e">
        <f t="shared" si="20"/>
        <v>#DIV/0!</v>
      </c>
    </row>
    <row r="16" spans="1:27" ht="23.65" customHeight="1" thickBot="1" x14ac:dyDescent="0.3">
      <c r="A16" s="25"/>
      <c r="B16" s="3"/>
      <c r="C16" s="3"/>
      <c r="D16" s="2"/>
      <c r="E16" s="2"/>
      <c r="F16" s="2"/>
      <c r="G16" s="2"/>
      <c r="H16" s="2"/>
      <c r="I16" s="11">
        <f t="shared" si="11"/>
        <v>0</v>
      </c>
      <c r="J16" s="11"/>
      <c r="K16" s="3"/>
      <c r="L16" s="3"/>
      <c r="M16" s="3"/>
      <c r="N16" s="3"/>
      <c r="O16" s="22"/>
      <c r="P16" s="25">
        <f t="shared" si="12"/>
        <v>0</v>
      </c>
      <c r="Q16" s="20" t="e">
        <f t="shared" si="13"/>
        <v>#DIV/0!</v>
      </c>
      <c r="R16" s="21" t="e">
        <f t="shared" si="14"/>
        <v>#DIV/0!</v>
      </c>
      <c r="S16" s="21" t="e">
        <f t="shared" si="15"/>
        <v>#DIV/0!</v>
      </c>
      <c r="T16" s="21" t="e">
        <f t="shared" si="16"/>
        <v>#DIV/0!</v>
      </c>
      <c r="U16" s="3"/>
      <c r="V16" s="33" t="e">
        <f t="shared" si="17"/>
        <v>#DIV/0!</v>
      </c>
      <c r="W16" s="54"/>
      <c r="X16" s="96"/>
      <c r="Y16" s="97">
        <f t="shared" si="18"/>
        <v>0</v>
      </c>
      <c r="Z16" s="100">
        <f t="shared" si="19"/>
        <v>0</v>
      </c>
      <c r="AA16" s="106" t="e">
        <f t="shared" si="20"/>
        <v>#DIV/0!</v>
      </c>
    </row>
    <row r="17" spans="1:27" ht="23.65" customHeight="1" thickBot="1" x14ac:dyDescent="0.3">
      <c r="A17" s="25"/>
      <c r="B17" s="3"/>
      <c r="C17" s="3"/>
      <c r="D17" s="2"/>
      <c r="E17" s="2"/>
      <c r="F17" s="2"/>
      <c r="G17" s="2"/>
      <c r="H17" s="2"/>
      <c r="I17" s="11">
        <f t="shared" si="11"/>
        <v>0</v>
      </c>
      <c r="J17" s="11"/>
      <c r="K17" s="3"/>
      <c r="L17" s="3"/>
      <c r="M17" s="3"/>
      <c r="N17" s="3"/>
      <c r="O17" s="22"/>
      <c r="P17" s="25">
        <f t="shared" si="12"/>
        <v>0</v>
      </c>
      <c r="Q17" s="20" t="e">
        <f t="shared" si="13"/>
        <v>#DIV/0!</v>
      </c>
      <c r="R17" s="21" t="e">
        <f t="shared" si="14"/>
        <v>#DIV/0!</v>
      </c>
      <c r="S17" s="21" t="e">
        <f t="shared" si="15"/>
        <v>#DIV/0!</v>
      </c>
      <c r="T17" s="21" t="e">
        <f t="shared" si="16"/>
        <v>#DIV/0!</v>
      </c>
      <c r="U17" s="3"/>
      <c r="V17" s="33" t="e">
        <f t="shared" si="17"/>
        <v>#DIV/0!</v>
      </c>
      <c r="W17" s="54"/>
      <c r="X17" s="96"/>
      <c r="Y17" s="97">
        <f t="shared" si="18"/>
        <v>0</v>
      </c>
      <c r="Z17" s="100">
        <f t="shared" si="19"/>
        <v>0</v>
      </c>
      <c r="AA17" s="106" t="e">
        <f t="shared" si="20"/>
        <v>#DIV/0!</v>
      </c>
    </row>
    <row r="18" spans="1:27" ht="23.65" customHeight="1" thickBot="1" x14ac:dyDescent="0.3">
      <c r="A18" s="25"/>
      <c r="B18" s="3"/>
      <c r="C18" s="3"/>
      <c r="D18" s="2"/>
      <c r="E18" s="2"/>
      <c r="F18" s="2"/>
      <c r="G18" s="2"/>
      <c r="H18" s="2"/>
      <c r="I18" s="11">
        <f t="shared" si="11"/>
        <v>0</v>
      </c>
      <c r="J18" s="11"/>
      <c r="K18" s="3"/>
      <c r="L18" s="3"/>
      <c r="M18" s="3"/>
      <c r="N18" s="3"/>
      <c r="O18" s="22"/>
      <c r="P18" s="25">
        <f t="shared" si="12"/>
        <v>0</v>
      </c>
      <c r="Q18" s="20" t="e">
        <f t="shared" si="13"/>
        <v>#DIV/0!</v>
      </c>
      <c r="R18" s="21" t="e">
        <f t="shared" si="14"/>
        <v>#DIV/0!</v>
      </c>
      <c r="S18" s="21" t="e">
        <f t="shared" si="15"/>
        <v>#DIV/0!</v>
      </c>
      <c r="T18" s="21" t="e">
        <f t="shared" si="16"/>
        <v>#DIV/0!</v>
      </c>
      <c r="U18" s="3"/>
      <c r="V18" s="33" t="e">
        <f t="shared" si="17"/>
        <v>#DIV/0!</v>
      </c>
      <c r="W18" s="54"/>
      <c r="X18" s="96"/>
      <c r="Y18" s="97">
        <f t="shared" si="18"/>
        <v>0</v>
      </c>
      <c r="Z18" s="100">
        <f t="shared" si="19"/>
        <v>0</v>
      </c>
      <c r="AA18" s="106" t="e">
        <f t="shared" si="20"/>
        <v>#DIV/0!</v>
      </c>
    </row>
    <row r="19" spans="1:27" ht="23.65" customHeight="1" thickBot="1" x14ac:dyDescent="0.3">
      <c r="A19" s="25"/>
      <c r="B19" s="3"/>
      <c r="C19" s="3"/>
      <c r="D19" s="2"/>
      <c r="E19" s="2"/>
      <c r="F19" s="2"/>
      <c r="G19" s="2"/>
      <c r="H19" s="2"/>
      <c r="I19" s="11">
        <f t="shared" si="1"/>
        <v>0</v>
      </c>
      <c r="J19" s="11"/>
      <c r="K19" s="3"/>
      <c r="L19" s="3"/>
      <c r="M19" s="3"/>
      <c r="N19" s="3"/>
      <c r="O19" s="22"/>
      <c r="P19" s="25">
        <f t="shared" si="2"/>
        <v>0</v>
      </c>
      <c r="Q19" s="20" t="e">
        <f t="shared" si="10"/>
        <v>#DIV/0!</v>
      </c>
      <c r="R19" s="21" t="e">
        <f t="shared" si="3"/>
        <v>#DIV/0!</v>
      </c>
      <c r="S19" s="21" t="e">
        <f t="shared" si="4"/>
        <v>#DIV/0!</v>
      </c>
      <c r="T19" s="21" t="e">
        <f t="shared" si="5"/>
        <v>#DIV/0!</v>
      </c>
      <c r="U19" s="3"/>
      <c r="V19" s="33" t="e">
        <f t="shared" si="6"/>
        <v>#DIV/0!</v>
      </c>
      <c r="W19" s="54"/>
      <c r="X19" s="96"/>
      <c r="Y19" s="97">
        <f t="shared" si="7"/>
        <v>0</v>
      </c>
      <c r="Z19" s="100">
        <f t="shared" si="8"/>
        <v>0</v>
      </c>
      <c r="AA19" s="106" t="e">
        <f t="shared" si="9"/>
        <v>#DIV/0!</v>
      </c>
    </row>
    <row r="20" spans="1:27" ht="23.65" customHeight="1" thickBot="1" x14ac:dyDescent="0.3">
      <c r="A20" s="25"/>
      <c r="B20" s="3"/>
      <c r="C20" s="3"/>
      <c r="D20" s="2"/>
      <c r="E20" s="2"/>
      <c r="F20" s="2"/>
      <c r="G20" s="2"/>
      <c r="H20" s="2"/>
      <c r="I20" s="11">
        <f t="shared" si="1"/>
        <v>0</v>
      </c>
      <c r="J20" s="11"/>
      <c r="K20" s="3"/>
      <c r="L20" s="3"/>
      <c r="M20" s="3"/>
      <c r="N20" s="3"/>
      <c r="O20" s="22"/>
      <c r="P20" s="25">
        <f t="shared" si="2"/>
        <v>0</v>
      </c>
      <c r="Q20" s="20" t="e">
        <f t="shared" si="10"/>
        <v>#DIV/0!</v>
      </c>
      <c r="R20" s="21" t="e">
        <f t="shared" si="3"/>
        <v>#DIV/0!</v>
      </c>
      <c r="S20" s="21" t="e">
        <f t="shared" si="4"/>
        <v>#DIV/0!</v>
      </c>
      <c r="T20" s="21" t="e">
        <f t="shared" si="5"/>
        <v>#DIV/0!</v>
      </c>
      <c r="U20" s="3"/>
      <c r="V20" s="33" t="e">
        <f t="shared" si="6"/>
        <v>#DIV/0!</v>
      </c>
      <c r="W20" s="54"/>
      <c r="X20" s="96"/>
      <c r="Y20" s="97">
        <f t="shared" si="7"/>
        <v>0</v>
      </c>
      <c r="Z20" s="100">
        <f t="shared" si="8"/>
        <v>0</v>
      </c>
      <c r="AA20" s="106" t="e">
        <f t="shared" si="9"/>
        <v>#DIV/0!</v>
      </c>
    </row>
    <row r="21" spans="1:27" ht="23.65" customHeight="1" thickBot="1" x14ac:dyDescent="0.3">
      <c r="A21" s="25"/>
      <c r="B21" s="3"/>
      <c r="C21" s="3"/>
      <c r="D21" s="2"/>
      <c r="E21" s="2"/>
      <c r="F21" s="2"/>
      <c r="G21" s="2"/>
      <c r="H21" s="2"/>
      <c r="I21" s="11">
        <f t="shared" si="1"/>
        <v>0</v>
      </c>
      <c r="J21" s="11"/>
      <c r="K21" s="3"/>
      <c r="L21" s="3"/>
      <c r="M21" s="3"/>
      <c r="N21" s="3"/>
      <c r="O21" s="22"/>
      <c r="P21" s="25">
        <f t="shared" si="2"/>
        <v>0</v>
      </c>
      <c r="Q21" s="20" t="e">
        <f t="shared" si="10"/>
        <v>#DIV/0!</v>
      </c>
      <c r="R21" s="21" t="e">
        <f t="shared" si="3"/>
        <v>#DIV/0!</v>
      </c>
      <c r="S21" s="21" t="e">
        <f t="shared" si="4"/>
        <v>#DIV/0!</v>
      </c>
      <c r="T21" s="21" t="e">
        <f t="shared" si="5"/>
        <v>#DIV/0!</v>
      </c>
      <c r="U21" s="3"/>
      <c r="V21" s="33" t="e">
        <f t="shared" si="6"/>
        <v>#DIV/0!</v>
      </c>
      <c r="W21" s="54"/>
      <c r="X21" s="96"/>
      <c r="Y21" s="97">
        <f t="shared" si="7"/>
        <v>0</v>
      </c>
      <c r="Z21" s="100">
        <f t="shared" si="8"/>
        <v>0</v>
      </c>
      <c r="AA21" s="106" t="e">
        <f t="shared" si="9"/>
        <v>#DIV/0!</v>
      </c>
    </row>
    <row r="22" spans="1:27" ht="23.65" customHeight="1" thickBot="1" x14ac:dyDescent="0.3">
      <c r="A22" s="25"/>
      <c r="B22" s="3"/>
      <c r="C22" s="3"/>
      <c r="D22" s="2"/>
      <c r="E22" s="2"/>
      <c r="F22" s="2"/>
      <c r="G22" s="2"/>
      <c r="H22" s="2"/>
      <c r="I22" s="11">
        <f t="shared" ref="I22" si="21">SUM(D22:H22)</f>
        <v>0</v>
      </c>
      <c r="J22" s="11"/>
      <c r="K22" s="3"/>
      <c r="L22" s="3"/>
      <c r="M22" s="3"/>
      <c r="N22" s="3"/>
      <c r="O22" s="22"/>
      <c r="P22" s="25">
        <f t="shared" ref="P22" si="22">A22</f>
        <v>0</v>
      </c>
      <c r="Q22" s="20" t="e">
        <f t="shared" ref="Q22" si="23">SUM((E22/I22))</f>
        <v>#DIV/0!</v>
      </c>
      <c r="R22" s="21" t="e">
        <f t="shared" ref="R22" si="24">SUM((F22/I22))</f>
        <v>#DIV/0!</v>
      </c>
      <c r="S22" s="21" t="e">
        <f t="shared" ref="S22" si="25">SUM((G22/I22))</f>
        <v>#DIV/0!</v>
      </c>
      <c r="T22" s="21" t="e">
        <f t="shared" ref="T22" si="26">SUM((H22/I22))</f>
        <v>#DIV/0!</v>
      </c>
      <c r="U22" s="3"/>
      <c r="V22" s="33" t="e">
        <f t="shared" ref="V22" si="27">SUM(U22)/I22</f>
        <v>#DIV/0!</v>
      </c>
      <c r="W22" s="54"/>
      <c r="X22" s="96"/>
      <c r="Y22" s="97">
        <f t="shared" ref="Y22" si="28">X22-W22</f>
        <v>0</v>
      </c>
      <c r="Z22" s="100">
        <f t="shared" ref="Z22" si="29">(E22+H22)</f>
        <v>0</v>
      </c>
      <c r="AA22" s="106" t="e">
        <f t="shared" ref="AA22" si="30">100-((Z22/I22))*100</f>
        <v>#DIV/0!</v>
      </c>
    </row>
    <row r="23" spans="1:27" ht="23.65" customHeight="1" thickBot="1" x14ac:dyDescent="0.3">
      <c r="A23" s="25"/>
      <c r="B23" s="3"/>
      <c r="C23" s="3"/>
      <c r="D23" s="2"/>
      <c r="E23" s="2"/>
      <c r="F23" s="2"/>
      <c r="G23" s="2"/>
      <c r="H23" s="2"/>
      <c r="I23" s="11">
        <f t="shared" si="1"/>
        <v>0</v>
      </c>
      <c r="J23" s="11"/>
      <c r="K23" s="3"/>
      <c r="L23" s="3"/>
      <c r="M23" s="3"/>
      <c r="N23" s="3"/>
      <c r="O23" s="22"/>
      <c r="P23" s="25">
        <f t="shared" si="2"/>
        <v>0</v>
      </c>
      <c r="Q23" s="20" t="e">
        <f t="shared" si="10"/>
        <v>#DIV/0!</v>
      </c>
      <c r="R23" s="21" t="e">
        <f t="shared" si="3"/>
        <v>#DIV/0!</v>
      </c>
      <c r="S23" s="21" t="e">
        <f t="shared" si="4"/>
        <v>#DIV/0!</v>
      </c>
      <c r="T23" s="21" t="e">
        <f t="shared" si="5"/>
        <v>#DIV/0!</v>
      </c>
      <c r="U23" s="3"/>
      <c r="V23" s="33" t="e">
        <f t="shared" si="6"/>
        <v>#DIV/0!</v>
      </c>
      <c r="W23" s="54"/>
      <c r="X23" s="96"/>
      <c r="Y23" s="97">
        <f t="shared" si="7"/>
        <v>0</v>
      </c>
      <c r="Z23" s="100">
        <f t="shared" si="8"/>
        <v>0</v>
      </c>
      <c r="AA23" s="106" t="e">
        <f t="shared" si="9"/>
        <v>#DIV/0!</v>
      </c>
    </row>
    <row r="24" spans="1:27" ht="23.65" customHeight="1" thickBot="1" x14ac:dyDescent="0.3">
      <c r="A24" s="25"/>
      <c r="B24" s="3"/>
      <c r="C24" s="3"/>
      <c r="D24" s="2"/>
      <c r="E24" s="2"/>
      <c r="F24" s="2"/>
      <c r="G24" s="2"/>
      <c r="H24" s="2"/>
      <c r="I24" s="11">
        <f t="shared" si="1"/>
        <v>0</v>
      </c>
      <c r="J24" s="11"/>
      <c r="K24" s="3"/>
      <c r="L24" s="3"/>
      <c r="M24" s="3"/>
      <c r="N24" s="3"/>
      <c r="O24" s="22"/>
      <c r="P24" s="25">
        <f t="shared" si="2"/>
        <v>0</v>
      </c>
      <c r="Q24" s="20" t="e">
        <f t="shared" si="10"/>
        <v>#DIV/0!</v>
      </c>
      <c r="R24" s="21" t="e">
        <f t="shared" si="3"/>
        <v>#DIV/0!</v>
      </c>
      <c r="S24" s="21" t="e">
        <f t="shared" si="4"/>
        <v>#DIV/0!</v>
      </c>
      <c r="T24" s="21" t="e">
        <f t="shared" si="5"/>
        <v>#DIV/0!</v>
      </c>
      <c r="U24" s="3"/>
      <c r="V24" s="33" t="e">
        <f t="shared" si="6"/>
        <v>#DIV/0!</v>
      </c>
      <c r="W24" s="54"/>
      <c r="X24" s="96"/>
      <c r="Y24" s="97">
        <f t="shared" si="7"/>
        <v>0</v>
      </c>
      <c r="Z24" s="100">
        <f t="shared" si="8"/>
        <v>0</v>
      </c>
      <c r="AA24" s="106" t="e">
        <f t="shared" si="9"/>
        <v>#DIV/0!</v>
      </c>
    </row>
    <row r="25" spans="1:27" ht="23.65" customHeight="1" thickBot="1" x14ac:dyDescent="0.3">
      <c r="A25" s="34" t="s">
        <v>33</v>
      </c>
      <c r="B25" s="38"/>
      <c r="C25" s="39">
        <f>COUNTA(C5:C24)</f>
        <v>0</v>
      </c>
      <c r="D25" s="39">
        <f>SUM(D4:D24)</f>
        <v>0</v>
      </c>
      <c r="E25" s="39">
        <f t="shared" ref="E25:H25" si="31">SUM(E4:E24)</f>
        <v>0</v>
      </c>
      <c r="F25" s="39">
        <f t="shared" si="31"/>
        <v>0</v>
      </c>
      <c r="G25" s="39">
        <f t="shared" si="31"/>
        <v>0</v>
      </c>
      <c r="H25" s="39">
        <f t="shared" si="31"/>
        <v>0</v>
      </c>
      <c r="I25" s="39">
        <f>SUM(I4:I24)</f>
        <v>0</v>
      </c>
      <c r="J25" s="40">
        <f>SUM(J5:J24)</f>
        <v>0</v>
      </c>
      <c r="K25" s="38"/>
      <c r="L25" s="38"/>
      <c r="M25" s="38"/>
      <c r="N25" s="38"/>
      <c r="O25" s="24"/>
      <c r="P25" s="34"/>
      <c r="Q25" s="103" t="e">
        <f>SUM((E25/I25)*100)</f>
        <v>#DIV/0!</v>
      </c>
      <c r="R25" s="103" t="e">
        <f>SUM((F25/I25)*100)</f>
        <v>#DIV/0!</v>
      </c>
      <c r="S25" s="103" t="e">
        <f>SUM((G25/I25))*100</f>
        <v>#DIV/0!</v>
      </c>
      <c r="T25" s="103" t="e">
        <f>SUM((H25/I25))*100</f>
        <v>#DIV/0!</v>
      </c>
      <c r="U25" s="23">
        <f>SUM(U5:U24)</f>
        <v>0</v>
      </c>
      <c r="V25" s="35" t="e">
        <f>SUM(U25)/I25</f>
        <v>#DIV/0!</v>
      </c>
      <c r="W25" s="92" t="e">
        <f>AVERAGEIF(W5:W24,"&gt;0")</f>
        <v>#DIV/0!</v>
      </c>
      <c r="X25" s="92" t="e">
        <f t="shared" ref="X25:Y25" si="32">AVERAGEIF(X5:X24,"&gt;0")</f>
        <v>#DIV/0!</v>
      </c>
      <c r="Y25" s="97" t="e">
        <f t="shared" si="32"/>
        <v>#DIV/0!</v>
      </c>
      <c r="Z25" s="99">
        <f>SUM(Z5:Z24)</f>
        <v>0</v>
      </c>
      <c r="AA25" s="107" t="e">
        <f t="shared" si="9"/>
        <v>#DIV/0!</v>
      </c>
    </row>
    <row r="26" spans="1:27" x14ac:dyDescent="0.25">
      <c r="C26" t="s">
        <v>34</v>
      </c>
      <c r="D26" t="s">
        <v>35</v>
      </c>
      <c r="E26" t="s">
        <v>7</v>
      </c>
      <c r="F26" t="s">
        <v>8</v>
      </c>
      <c r="G26" t="s">
        <v>36</v>
      </c>
      <c r="H26" t="s">
        <v>10</v>
      </c>
      <c r="I26" t="s">
        <v>37</v>
      </c>
      <c r="J26" t="s">
        <v>12</v>
      </c>
      <c r="Q26" s="78" t="e">
        <f>(100-Q25)</f>
        <v>#DIV/0!</v>
      </c>
      <c r="R26" s="78" t="e">
        <f>100-R25</f>
        <v>#DIV/0!</v>
      </c>
      <c r="S26" s="78" t="e">
        <f>100-S25</f>
        <v>#DIV/0!</v>
      </c>
      <c r="T26" s="78" t="e">
        <f>100-T25</f>
        <v>#DIV/0!</v>
      </c>
    </row>
    <row r="27" spans="1:27" x14ac:dyDescent="0.25">
      <c r="O27" s="135" t="s">
        <v>202</v>
      </c>
    </row>
    <row r="37" spans="1:3" x14ac:dyDescent="0.25">
      <c r="A37" t="s">
        <v>186</v>
      </c>
    </row>
    <row r="38" spans="1:3" x14ac:dyDescent="0.25">
      <c r="A38" t="s">
        <v>38</v>
      </c>
    </row>
    <row r="39" spans="1:3" x14ac:dyDescent="0.25">
      <c r="A39" t="s">
        <v>39</v>
      </c>
    </row>
    <row r="40" spans="1:3" x14ac:dyDescent="0.25">
      <c r="A40" t="s">
        <v>40</v>
      </c>
      <c r="C40" s="101"/>
    </row>
    <row r="41" spans="1:3" x14ac:dyDescent="0.25">
      <c r="A41" t="s">
        <v>41</v>
      </c>
      <c r="C41" s="101"/>
    </row>
    <row r="42" spans="1:3" x14ac:dyDescent="0.25">
      <c r="A42" t="s">
        <v>42</v>
      </c>
      <c r="C42" s="78" t="e">
        <f>SUM(D25/I25)*100</f>
        <v>#DIV/0!</v>
      </c>
    </row>
    <row r="43" spans="1:3" x14ac:dyDescent="0.25">
      <c r="A43" t="s">
        <v>43</v>
      </c>
      <c r="C43" t="s">
        <v>75</v>
      </c>
    </row>
    <row r="44" spans="1:3" x14ac:dyDescent="0.25">
      <c r="A44" t="s">
        <v>44</v>
      </c>
      <c r="C44">
        <f>SUM(E25:H25)</f>
        <v>0</v>
      </c>
    </row>
    <row r="45" spans="1:3" x14ac:dyDescent="0.25">
      <c r="A45" t="s">
        <v>45</v>
      </c>
      <c r="C45" s="101">
        <f>MIN(X5:X24)</f>
        <v>0</v>
      </c>
    </row>
    <row r="46" spans="1:3" x14ac:dyDescent="0.25">
      <c r="A46" t="s">
        <v>46</v>
      </c>
      <c r="C46" s="101">
        <f>MAX(X5:X24)</f>
        <v>0</v>
      </c>
    </row>
    <row r="47" spans="1:3" x14ac:dyDescent="0.25">
      <c r="A47" t="s">
        <v>47</v>
      </c>
      <c r="C47">
        <v>0</v>
      </c>
    </row>
    <row r="48" spans="1:3" x14ac:dyDescent="0.25">
      <c r="A48" t="s">
        <v>48</v>
      </c>
      <c r="C48" s="102">
        <v>5</v>
      </c>
    </row>
    <row r="49" spans="1:3" x14ac:dyDescent="0.25">
      <c r="A49" t="s">
        <v>49</v>
      </c>
      <c r="C49" s="102" t="e">
        <f>SUM(C39/C25)</f>
        <v>#DIV/0!</v>
      </c>
    </row>
    <row r="50" spans="1:3" x14ac:dyDescent="0.25">
      <c r="A50" t="s">
        <v>229</v>
      </c>
      <c r="B50" t="s">
        <v>230</v>
      </c>
      <c r="C50" s="78" t="e">
        <f>100-R25</f>
        <v>#DIV/0!</v>
      </c>
    </row>
    <row r="51" spans="1:3" x14ac:dyDescent="0.25">
      <c r="B51" t="s">
        <v>36</v>
      </c>
      <c r="C51" s="78" t="e">
        <f>100-S25</f>
        <v>#DIV/0!</v>
      </c>
    </row>
    <row r="52" spans="1:3" x14ac:dyDescent="0.25">
      <c r="B52" t="s">
        <v>10</v>
      </c>
      <c r="C52" s="78" t="e">
        <f>100-T25</f>
        <v>#DIV/0!</v>
      </c>
    </row>
    <row r="53" spans="1:3" x14ac:dyDescent="0.25">
      <c r="B53" t="s">
        <v>7</v>
      </c>
      <c r="C53" s="78" t="e">
        <f>100-Q25</f>
        <v>#DIV/0!</v>
      </c>
    </row>
    <row r="54" spans="1:3" x14ac:dyDescent="0.25">
      <c r="A54" t="s">
        <v>231</v>
      </c>
      <c r="B54" t="s">
        <v>232</v>
      </c>
    </row>
    <row r="55" spans="1:3" x14ac:dyDescent="0.25">
      <c r="B55" t="s">
        <v>233</v>
      </c>
    </row>
  </sheetData>
  <mergeCells count="7">
    <mergeCell ref="U4:V4"/>
    <mergeCell ref="A1:O1"/>
    <mergeCell ref="P1:V1"/>
    <mergeCell ref="B3:D3"/>
    <mergeCell ref="E3:H3"/>
    <mergeCell ref="I3:O3"/>
    <mergeCell ref="Q3:V3"/>
  </mergeCells>
  <conditionalFormatting sqref="Y5:Y25">
    <cfRule type="cellIs" priority="1" operator="equal">
      <formula>0</formula>
    </cfRule>
    <cfRule type="cellIs" dxfId="8" priority="2" operator="between">
      <formula>0.000694444444444444</formula>
      <formula>0.166666666666667</formula>
    </cfRule>
    <cfRule type="cellIs" dxfId="7" priority="3" operator="between">
      <formula>0.166666666666667</formula>
      <formula>0.385416666666667</formula>
    </cfRule>
    <cfRule type="cellIs" dxfId="6" priority="4" operator="greaterThanOrEqual">
      <formula>0.385416666666667</formula>
    </cfRule>
  </conditionalFormatting>
  <pageMargins left="0.25" right="0.25" top="0.75" bottom="0.75" header="0.3" footer="0.3"/>
  <pageSetup paperSize="9" orientation="landscape" verticalDpi="0"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>
    <tabColor rgb="FFFFFF00"/>
  </sheetPr>
  <dimension ref="A1:M43"/>
  <sheetViews>
    <sheetView topLeftCell="A25" workbookViewId="0">
      <selection activeCell="F33" sqref="F33"/>
    </sheetView>
  </sheetViews>
  <sheetFormatPr baseColWidth="10" defaultColWidth="11.42578125" defaultRowHeight="15" x14ac:dyDescent="0.25"/>
  <cols>
    <col min="1" max="1" width="29.28515625" customWidth="1"/>
    <col min="2" max="2" width="13.85546875" customWidth="1"/>
    <col min="4" max="4" width="22.7109375" customWidth="1"/>
    <col min="6" max="6" width="29" customWidth="1"/>
    <col min="7" max="7" width="13.85546875" customWidth="1"/>
    <col min="8" max="8" width="11.42578125" customWidth="1"/>
    <col min="9" max="9" width="22.7109375" customWidth="1"/>
    <col min="11" max="11" width="17.28515625" customWidth="1"/>
    <col min="12" max="12" width="13.85546875" customWidth="1"/>
  </cols>
  <sheetData>
    <row r="1" spans="1:12" x14ac:dyDescent="0.25">
      <c r="A1" s="207" t="s">
        <v>0</v>
      </c>
      <c r="B1" s="207"/>
      <c r="C1" s="27"/>
      <c r="D1" s="27"/>
      <c r="E1" s="27"/>
      <c r="F1" s="43"/>
      <c r="G1" s="43"/>
      <c r="H1" s="43"/>
      <c r="I1" s="43"/>
    </row>
    <row r="2" spans="1:12" ht="15.75" thickBot="1" x14ac:dyDescent="0.3">
      <c r="A2" s="43"/>
      <c r="B2" s="44"/>
      <c r="C2" s="44"/>
      <c r="D2" s="44"/>
      <c r="E2" s="44"/>
      <c r="F2" s="43"/>
      <c r="G2" s="43"/>
      <c r="H2" s="43"/>
      <c r="I2" s="43"/>
    </row>
    <row r="3" spans="1:12" x14ac:dyDescent="0.25">
      <c r="A3" s="208" t="str">
        <f>'290118'!A2</f>
        <v>week 5</v>
      </c>
      <c r="B3" s="178" t="s">
        <v>126</v>
      </c>
      <c r="C3" s="179"/>
      <c r="D3" s="179"/>
      <c r="E3" s="179"/>
      <c r="F3" s="179"/>
      <c r="G3" s="179"/>
      <c r="H3" s="179"/>
      <c r="I3" s="179"/>
      <c r="J3" s="180"/>
      <c r="K3" s="170" t="s">
        <v>127</v>
      </c>
      <c r="L3" s="172"/>
    </row>
    <row r="4" spans="1:12" ht="15.75" thickBot="1" x14ac:dyDescent="0.3">
      <c r="A4" s="209"/>
      <c r="B4" s="181"/>
      <c r="C4" s="182"/>
      <c r="D4" s="182"/>
      <c r="E4" s="182"/>
      <c r="F4" s="182"/>
      <c r="G4" s="182"/>
      <c r="H4" s="182"/>
      <c r="I4" s="182"/>
      <c r="J4" s="183"/>
      <c r="K4" s="211"/>
      <c r="L4" s="212"/>
    </row>
    <row r="5" spans="1:12" x14ac:dyDescent="0.25">
      <c r="A5" s="209"/>
      <c r="B5" s="213" t="s">
        <v>128</v>
      </c>
      <c r="C5" s="214"/>
      <c r="D5" s="214"/>
      <c r="E5" s="215"/>
      <c r="F5" s="178" t="s">
        <v>129</v>
      </c>
      <c r="G5" s="179"/>
      <c r="H5" s="179"/>
      <c r="I5" s="179"/>
      <c r="J5" s="180"/>
      <c r="K5" s="213" t="s">
        <v>130</v>
      </c>
      <c r="L5" s="215"/>
    </row>
    <row r="6" spans="1:12" ht="15.75" thickBot="1" x14ac:dyDescent="0.3">
      <c r="A6" s="210"/>
      <c r="B6" s="181"/>
      <c r="C6" s="182"/>
      <c r="D6" s="182"/>
      <c r="E6" s="183"/>
      <c r="F6" s="181"/>
      <c r="G6" s="182"/>
      <c r="H6" s="182"/>
      <c r="I6" s="182"/>
      <c r="J6" s="183"/>
      <c r="K6" s="181"/>
      <c r="L6" s="183"/>
    </row>
    <row r="7" spans="1:12" ht="18" customHeight="1" thickBot="1" x14ac:dyDescent="0.6">
      <c r="A7" s="28"/>
      <c r="B7" s="45" t="s">
        <v>131</v>
      </c>
      <c r="C7" s="45" t="s">
        <v>132</v>
      </c>
      <c r="D7" s="45" t="s">
        <v>133</v>
      </c>
      <c r="E7" s="46" t="s">
        <v>134</v>
      </c>
      <c r="F7" s="47"/>
      <c r="G7" s="45" t="s">
        <v>131</v>
      </c>
      <c r="H7" s="45" t="s">
        <v>132</v>
      </c>
      <c r="I7" s="45" t="s">
        <v>135</v>
      </c>
      <c r="J7" s="48" t="s">
        <v>134</v>
      </c>
      <c r="K7" s="5" t="s">
        <v>136</v>
      </c>
      <c r="L7" s="8" t="s">
        <v>137</v>
      </c>
    </row>
    <row r="8" spans="1:12" x14ac:dyDescent="0.25">
      <c r="A8" s="49" t="s">
        <v>138</v>
      </c>
      <c r="B8" s="50">
        <f>SUM('290118'!I25+'300118'!I25+'310118'!I25+'010218'!I25+'020218'!I25+'030218'!I25)</f>
        <v>0</v>
      </c>
      <c r="C8" s="220"/>
      <c r="D8" s="184"/>
      <c r="E8" s="184"/>
      <c r="F8" s="51" t="s">
        <v>138</v>
      </c>
      <c r="G8" s="50"/>
      <c r="H8" s="184"/>
      <c r="I8" s="184"/>
      <c r="J8" s="186"/>
      <c r="K8" s="49">
        <f>SUM(B8+G8+G31)</f>
        <v>0</v>
      </c>
      <c r="L8" s="216"/>
    </row>
    <row r="9" spans="1:12" x14ac:dyDescent="0.25">
      <c r="A9" s="52" t="s">
        <v>139</v>
      </c>
      <c r="B9" s="53">
        <f>SUM('290118'!C25+'300118'!C25+'310118'!C25+'010218'!C25+'020218'!C25+'030218'!C25)</f>
        <v>0</v>
      </c>
      <c r="C9" s="221"/>
      <c r="D9" s="185"/>
      <c r="E9" s="185"/>
      <c r="F9" s="54" t="s">
        <v>140</v>
      </c>
      <c r="G9" s="53"/>
      <c r="H9" s="185"/>
      <c r="I9" s="185"/>
      <c r="J9" s="187"/>
      <c r="K9" s="52">
        <f>SUM(B9+G9+G32)</f>
        <v>0</v>
      </c>
      <c r="L9" s="217"/>
    </row>
    <row r="10" spans="1:12" x14ac:dyDescent="0.25">
      <c r="A10" s="52" t="s">
        <v>49</v>
      </c>
      <c r="B10" s="55" t="e">
        <f>SUM(B8/B9)</f>
        <v>#DIV/0!</v>
      </c>
      <c r="C10" s="222"/>
      <c r="D10" s="185"/>
      <c r="E10" s="185"/>
      <c r="F10" s="54" t="s">
        <v>141</v>
      </c>
      <c r="G10" s="53" t="e">
        <f>SUM(G8/G9)</f>
        <v>#DIV/0!</v>
      </c>
      <c r="H10" s="185"/>
      <c r="I10" s="185"/>
      <c r="J10" s="187"/>
      <c r="K10" s="56" t="e">
        <f>SUM(K8/K9)</f>
        <v>#DIV/0!</v>
      </c>
      <c r="L10" s="218"/>
    </row>
    <row r="11" spans="1:12" ht="15" customHeight="1" x14ac:dyDescent="0.25">
      <c r="A11" s="52" t="s">
        <v>7</v>
      </c>
      <c r="B11" s="53">
        <f>SUM('290118'!E25+'300118'!E25+'310118'!E25+'010218'!E25+'020218'!E25+'030218'!E25)</f>
        <v>0</v>
      </c>
      <c r="C11" s="57" t="e">
        <f>SUM(B11/B8)</f>
        <v>#DIV/0!</v>
      </c>
      <c r="D11" s="221"/>
      <c r="E11" s="185"/>
      <c r="F11" s="54" t="s">
        <v>7</v>
      </c>
      <c r="G11" s="53"/>
      <c r="H11" s="21" t="e">
        <f>SUM(G11/G8)</f>
        <v>#DIV/0!</v>
      </c>
      <c r="I11" s="185"/>
      <c r="J11" s="187"/>
      <c r="K11" s="52">
        <f t="shared" ref="K11:K17" si="0">SUM(B11+G11+G34)</f>
        <v>0</v>
      </c>
      <c r="L11" s="58" t="e">
        <f>SUM(K11/K8)</f>
        <v>#DIV/0!</v>
      </c>
    </row>
    <row r="12" spans="1:12" x14ac:dyDescent="0.25">
      <c r="A12" s="52" t="s">
        <v>25</v>
      </c>
      <c r="B12" s="53">
        <f>SUM('290118'!F25+'300118'!F25+'310118'!F25+'010218'!F25+'020218'!F25+'030218'!F25)</f>
        <v>0</v>
      </c>
      <c r="C12" s="57" t="e">
        <f>SUM(B12/B8)</f>
        <v>#DIV/0!</v>
      </c>
      <c r="D12" s="221"/>
      <c r="E12" s="185"/>
      <c r="F12" s="54" t="s">
        <v>25</v>
      </c>
      <c r="G12" s="53"/>
      <c r="H12" s="21" t="e">
        <f>SUM(G12/G8)</f>
        <v>#DIV/0!</v>
      </c>
      <c r="I12" s="185"/>
      <c r="J12" s="187"/>
      <c r="K12" s="52">
        <f t="shared" si="0"/>
        <v>0</v>
      </c>
      <c r="L12" s="58" t="e">
        <f>SUM(K12/K8)</f>
        <v>#DIV/0!</v>
      </c>
    </row>
    <row r="13" spans="1:12" x14ac:dyDescent="0.25">
      <c r="A13" s="52" t="s">
        <v>9</v>
      </c>
      <c r="B13" s="53">
        <f>SUM('290118'!G25+'300118'!G25+'310118'!G25+'010218'!G25+'020218'!G25+'030218'!G25)</f>
        <v>0</v>
      </c>
      <c r="C13" s="57" t="e">
        <f>SUM(B13/B8)</f>
        <v>#DIV/0!</v>
      </c>
      <c r="D13" s="221"/>
      <c r="E13" s="185"/>
      <c r="F13" s="54" t="s">
        <v>9</v>
      </c>
      <c r="G13" s="53"/>
      <c r="H13" s="21" t="e">
        <f>SUM(G13/G8)</f>
        <v>#DIV/0!</v>
      </c>
      <c r="I13" s="185"/>
      <c r="J13" s="187"/>
      <c r="K13" s="52">
        <f t="shared" si="0"/>
        <v>0</v>
      </c>
      <c r="L13" s="58" t="e">
        <f>SUM(K13/K8)</f>
        <v>#DIV/0!</v>
      </c>
    </row>
    <row r="14" spans="1:12" x14ac:dyDescent="0.25">
      <c r="A14" s="52" t="s">
        <v>142</v>
      </c>
      <c r="B14" s="53">
        <f>SUM('290118'!H25+'300118'!H25+'310118'!H25+'010218'!H25+'020218'!H25+'030218'!H25)</f>
        <v>0</v>
      </c>
      <c r="C14" s="57" t="e">
        <f>SUM(B14/B8)</f>
        <v>#DIV/0!</v>
      </c>
      <c r="D14" s="221"/>
      <c r="E14" s="185"/>
      <c r="F14" s="54" t="s">
        <v>142</v>
      </c>
      <c r="G14" s="53"/>
      <c r="H14" s="21" t="e">
        <f>SUM(G14/G8)</f>
        <v>#DIV/0!</v>
      </c>
      <c r="I14" s="185"/>
      <c r="J14" s="187"/>
      <c r="K14" s="52">
        <f t="shared" si="0"/>
        <v>0</v>
      </c>
      <c r="L14" s="58" t="e">
        <f>SUM(K14/K8)</f>
        <v>#DIV/0!</v>
      </c>
    </row>
    <row r="15" spans="1:12" ht="15.75" thickBot="1" x14ac:dyDescent="0.3">
      <c r="A15" s="59" t="s">
        <v>143</v>
      </c>
      <c r="B15" s="60">
        <f>SUM('290118'!U25+'300118'!U25+'310118'!U25+'010218'!U25+'020218'!U25+'030218'!U25)</f>
        <v>0</v>
      </c>
      <c r="C15" s="57" t="e">
        <f>SUM(B15/B8)</f>
        <v>#DIV/0!</v>
      </c>
      <c r="D15" s="221"/>
      <c r="E15" s="185"/>
      <c r="F15" s="54" t="s">
        <v>143</v>
      </c>
      <c r="G15" s="53"/>
      <c r="H15" s="21" t="e">
        <f>SUM(G15/G8)</f>
        <v>#DIV/0!</v>
      </c>
      <c r="I15" s="185"/>
      <c r="J15" s="187"/>
      <c r="K15" s="61">
        <f t="shared" si="0"/>
        <v>0</v>
      </c>
      <c r="L15" s="58" t="e">
        <f>SUM(K15/K8)</f>
        <v>#DIV/0!</v>
      </c>
    </row>
    <row r="16" spans="1:12" ht="15.75" thickBot="1" x14ac:dyDescent="0.3">
      <c r="A16" s="62" t="s">
        <v>144</v>
      </c>
      <c r="B16" s="63">
        <f>SUM(B11,B12,B13+(B14-B15))</f>
        <v>0</v>
      </c>
      <c r="C16" s="64"/>
      <c r="D16" s="65" t="e">
        <f>SUM(B16/B8)</f>
        <v>#DIV/0!</v>
      </c>
      <c r="E16" s="223"/>
      <c r="F16" s="66" t="s">
        <v>144</v>
      </c>
      <c r="G16" s="67">
        <f>SUM(G11+G12+G13+(G14-G15))</f>
        <v>0</v>
      </c>
      <c r="H16" s="68"/>
      <c r="I16" s="69" t="e">
        <f>SUM(G16/G8)</f>
        <v>#DIV/0!</v>
      </c>
      <c r="J16" s="188"/>
      <c r="K16" s="61">
        <f t="shared" si="0"/>
        <v>0</v>
      </c>
      <c r="L16" s="58" t="e">
        <f>SUM(K16/K8)</f>
        <v>#DIV/0!</v>
      </c>
    </row>
    <row r="17" spans="1:13" ht="15.75" thickBot="1" x14ac:dyDescent="0.3">
      <c r="A17" s="70" t="s">
        <v>145</v>
      </c>
      <c r="B17" s="71">
        <f>SUM(B11,B12,B13,B14,)</f>
        <v>0</v>
      </c>
      <c r="C17" s="219"/>
      <c r="D17" s="190"/>
      <c r="E17" s="72" t="e">
        <f>SUM(B17/B8)</f>
        <v>#DIV/0!</v>
      </c>
      <c r="F17" s="73" t="s">
        <v>145</v>
      </c>
      <c r="G17" s="74">
        <f>SUM(G11+G12+G13+G14)</f>
        <v>0</v>
      </c>
      <c r="H17" s="189"/>
      <c r="I17" s="190"/>
      <c r="J17" s="75" t="e">
        <f>SUM(G17/G8)</f>
        <v>#DIV/0!</v>
      </c>
      <c r="K17" s="76">
        <f t="shared" si="0"/>
        <v>0</v>
      </c>
      <c r="L17" s="77" t="e">
        <f>SUM(K17/K8)</f>
        <v>#DIV/0!</v>
      </c>
    </row>
    <row r="18" spans="1:13" ht="15.75" thickBot="1" x14ac:dyDescent="0.3">
      <c r="E18" s="78"/>
    </row>
    <row r="19" spans="1:13" ht="15" customHeight="1" x14ac:dyDescent="0.25">
      <c r="A19" s="26"/>
      <c r="B19" s="178" t="s">
        <v>146</v>
      </c>
      <c r="C19" s="179"/>
      <c r="D19" s="179"/>
      <c r="E19" s="180"/>
      <c r="F19" s="80"/>
      <c r="G19" s="170" t="s">
        <v>146</v>
      </c>
      <c r="H19" s="171"/>
      <c r="I19" s="171"/>
      <c r="J19" s="172"/>
      <c r="K19" s="198" t="s">
        <v>147</v>
      </c>
      <c r="L19" s="199"/>
      <c r="M19" s="26"/>
    </row>
    <row r="20" spans="1:13" ht="15" customHeight="1" thickBot="1" x14ac:dyDescent="0.3">
      <c r="B20" s="181"/>
      <c r="C20" s="182"/>
      <c r="D20" s="182"/>
      <c r="E20" s="183"/>
      <c r="F20" s="81"/>
      <c r="G20" s="173"/>
      <c r="H20" s="174"/>
      <c r="I20" s="174"/>
      <c r="J20" s="175"/>
      <c r="K20" s="200"/>
      <c r="L20" s="201"/>
    </row>
    <row r="21" spans="1:13" ht="15" customHeight="1" x14ac:dyDescent="0.25">
      <c r="B21" s="204" t="s">
        <v>148</v>
      </c>
      <c r="C21" s="202"/>
      <c r="D21" s="202">
        <v>0</v>
      </c>
      <c r="E21" s="203"/>
      <c r="F21" s="82"/>
      <c r="G21" s="176" t="s">
        <v>148</v>
      </c>
      <c r="H21" s="177"/>
      <c r="I21" s="177">
        <v>0</v>
      </c>
      <c r="J21" s="154"/>
      <c r="K21" s="204">
        <f>SUM(D21+I21+I44)</f>
        <v>0</v>
      </c>
      <c r="L21" s="203"/>
    </row>
    <row r="22" spans="1:13" ht="15.75" customHeight="1" x14ac:dyDescent="0.25">
      <c r="B22" s="165" t="s">
        <v>149</v>
      </c>
      <c r="C22" s="166"/>
      <c r="D22" s="194">
        <f>SUM(B8-B17)</f>
        <v>0</v>
      </c>
      <c r="E22" s="195"/>
      <c r="F22" s="83"/>
      <c r="G22" s="165" t="s">
        <v>149</v>
      </c>
      <c r="H22" s="166"/>
      <c r="I22" s="166">
        <f>SUM(G8-G17)</f>
        <v>0</v>
      </c>
      <c r="J22" s="169"/>
      <c r="K22" s="196">
        <f>SUM(K8-K17)</f>
        <v>0</v>
      </c>
      <c r="L22" s="195"/>
    </row>
    <row r="23" spans="1:13" ht="15" customHeight="1" x14ac:dyDescent="0.25">
      <c r="B23" s="165" t="s">
        <v>150</v>
      </c>
      <c r="C23" s="166"/>
      <c r="D23" s="167" t="e">
        <f>SUM((D21/D22)*1000)</f>
        <v>#DIV/0!</v>
      </c>
      <c r="E23" s="168"/>
      <c r="F23" s="83"/>
      <c r="G23" s="165" t="s">
        <v>150</v>
      </c>
      <c r="H23" s="166"/>
      <c r="I23" s="167" t="e">
        <f>SUM((I21/I22)*1000)</f>
        <v>#DIV/0!</v>
      </c>
      <c r="J23" s="168"/>
      <c r="K23" s="197" t="e">
        <f>SUM((K21/K22)*1000)</f>
        <v>#DIV/0!</v>
      </c>
      <c r="L23" s="168"/>
    </row>
    <row r="24" spans="1:13" ht="15.75" customHeight="1" x14ac:dyDescent="0.25">
      <c r="B24" s="165" t="s">
        <v>151</v>
      </c>
      <c r="C24" s="166"/>
      <c r="D24" s="166">
        <v>0</v>
      </c>
      <c r="E24" s="169"/>
      <c r="F24" s="83"/>
      <c r="G24" s="165" t="s">
        <v>151</v>
      </c>
      <c r="H24" s="166"/>
      <c r="I24" s="166">
        <v>0</v>
      </c>
      <c r="J24" s="169"/>
      <c r="K24" s="165">
        <f>SUM(D24+I24+I47)</f>
        <v>0</v>
      </c>
      <c r="L24" s="169"/>
    </row>
    <row r="25" spans="1:13" s="79" customFormat="1" ht="15" customHeight="1" x14ac:dyDescent="0.25">
      <c r="B25" s="165" t="s">
        <v>152</v>
      </c>
      <c r="C25" s="166"/>
      <c r="D25" s="166">
        <f>SUM(D21-D24)</f>
        <v>0</v>
      </c>
      <c r="E25" s="169"/>
      <c r="F25" s="84"/>
      <c r="G25" s="165" t="s">
        <v>152</v>
      </c>
      <c r="H25" s="166"/>
      <c r="I25" s="166">
        <f>SUM(I21-I24)</f>
        <v>0</v>
      </c>
      <c r="J25" s="169"/>
      <c r="K25" s="165">
        <f>SUM(D25+I25+I48)</f>
        <v>0</v>
      </c>
      <c r="L25" s="169"/>
    </row>
    <row r="26" spans="1:13" ht="15.75" thickBot="1" x14ac:dyDescent="0.3">
      <c r="B26" s="162" t="s">
        <v>153</v>
      </c>
      <c r="C26" s="163"/>
      <c r="D26" s="191" t="e">
        <f>SUM((D25/D22)*1000)</f>
        <v>#DIV/0!</v>
      </c>
      <c r="E26" s="192"/>
      <c r="F26" s="86"/>
      <c r="G26" s="162" t="s">
        <v>153</v>
      </c>
      <c r="H26" s="163"/>
      <c r="I26" s="163" t="e">
        <f>SUM((I25/I22)*1000)</f>
        <v>#DIV/0!</v>
      </c>
      <c r="J26" s="164"/>
      <c r="K26" s="193" t="e">
        <f>SUM((K25/K22)*1000)</f>
        <v>#DIV/0!</v>
      </c>
      <c r="L26" s="192"/>
    </row>
    <row r="27" spans="1:13" ht="15.75" thickBot="1" x14ac:dyDescent="0.3"/>
    <row r="28" spans="1:13" ht="15.75" thickBot="1" x14ac:dyDescent="0.3">
      <c r="B28" s="89" t="s">
        <v>154</v>
      </c>
      <c r="C28" s="89" t="s">
        <v>155</v>
      </c>
      <c r="D28" s="89" t="s">
        <v>156</v>
      </c>
    </row>
    <row r="29" spans="1:13" ht="15.75" thickBot="1" x14ac:dyDescent="0.3">
      <c r="B29" s="90">
        <f>SUM('290118'!J25+'300118'!J25+'310118'!J25+'010218'!J25+'020218'!J25+'030218'!J25)</f>
        <v>0</v>
      </c>
      <c r="C29" s="91"/>
      <c r="D29" s="90">
        <f>SUM(B29+C29)</f>
        <v>0</v>
      </c>
    </row>
    <row r="30" spans="1:13" x14ac:dyDescent="0.25">
      <c r="B30" s="108"/>
    </row>
    <row r="31" spans="1:13" ht="15.75" thickBot="1" x14ac:dyDescent="0.3">
      <c r="B31" s="109"/>
    </row>
    <row r="32" spans="1:13" ht="15.75" thickBot="1" x14ac:dyDescent="0.3">
      <c r="B32" s="205" t="s">
        <v>157</v>
      </c>
      <c r="C32" s="206"/>
    </row>
    <row r="33" spans="1:4" x14ac:dyDescent="0.25">
      <c r="B33" s="11" t="s">
        <v>33</v>
      </c>
      <c r="C33" s="11">
        <f>SUM('290118'!Z25+'300118'!Z25+'310118'!Z25+'010218'!Z25+'020218'!Z25+'030218'!Z25)</f>
        <v>0</v>
      </c>
    </row>
    <row r="34" spans="1:4" x14ac:dyDescent="0.25">
      <c r="B34" s="111"/>
      <c r="C34" s="111"/>
    </row>
    <row r="35" spans="1:4" ht="15.75" thickBot="1" x14ac:dyDescent="0.3">
      <c r="B35" s="111"/>
      <c r="C35" s="111"/>
    </row>
    <row r="36" spans="1:4" ht="15.75" thickBot="1" x14ac:dyDescent="0.3">
      <c r="A36" s="49" t="s">
        <v>172</v>
      </c>
      <c r="B36" s="50" t="s">
        <v>168</v>
      </c>
      <c r="C36" s="136" t="s">
        <v>169</v>
      </c>
      <c r="D36" s="90" t="s">
        <v>167</v>
      </c>
    </row>
    <row r="37" spans="1:4" ht="15.75" thickBot="1" x14ac:dyDescent="0.3">
      <c r="A37" s="124">
        <v>43129</v>
      </c>
      <c r="B37" s="3" t="e">
        <f>'290118'!W25</f>
        <v>#DIV/0!</v>
      </c>
      <c r="C37" s="3" t="e">
        <f>'290118'!X25</f>
        <v>#DIV/0!</v>
      </c>
      <c r="D37" s="253" t="e">
        <f>C37-B37</f>
        <v>#DIV/0!</v>
      </c>
    </row>
    <row r="38" spans="1:4" ht="15.75" thickBot="1" x14ac:dyDescent="0.3">
      <c r="A38" s="124">
        <v>43130</v>
      </c>
      <c r="B38" s="125" t="e">
        <f>'300118'!W25</f>
        <v>#DIV/0!</v>
      </c>
      <c r="C38" s="125" t="e">
        <f>'300118'!X25</f>
        <v>#DIV/0!</v>
      </c>
      <c r="D38" s="253" t="e">
        <f>C38-B38</f>
        <v>#DIV/0!</v>
      </c>
    </row>
    <row r="39" spans="1:4" ht="15.75" thickBot="1" x14ac:dyDescent="0.3">
      <c r="A39" s="124">
        <v>43131</v>
      </c>
      <c r="B39" s="125" t="e">
        <f>'310118'!W25</f>
        <v>#DIV/0!</v>
      </c>
      <c r="C39" s="125" t="e">
        <f>'310118'!X25</f>
        <v>#DIV/0!</v>
      </c>
      <c r="D39" s="253" t="e">
        <f t="shared" ref="D39:D42" si="1">C39-B39</f>
        <v>#DIV/0!</v>
      </c>
    </row>
    <row r="40" spans="1:4" ht="15.75" thickBot="1" x14ac:dyDescent="0.3">
      <c r="A40" s="124">
        <v>43132</v>
      </c>
      <c r="B40" s="125" t="e">
        <f>'010218'!W25</f>
        <v>#DIV/0!</v>
      </c>
      <c r="C40" s="125" t="e">
        <f>'010218'!X25</f>
        <v>#DIV/0!</v>
      </c>
      <c r="D40" s="253" t="e">
        <f t="shared" si="1"/>
        <v>#DIV/0!</v>
      </c>
    </row>
    <row r="41" spans="1:4" ht="15.75" thickBot="1" x14ac:dyDescent="0.3">
      <c r="A41" s="124">
        <v>43133</v>
      </c>
      <c r="B41" s="125" t="e">
        <f>'020218'!W25</f>
        <v>#DIV/0!</v>
      </c>
      <c r="C41" s="125" t="e">
        <f>'020218'!X25</f>
        <v>#DIV/0!</v>
      </c>
      <c r="D41" s="253" t="e">
        <f t="shared" si="1"/>
        <v>#DIV/0!</v>
      </c>
    </row>
    <row r="42" spans="1:4" ht="15.75" thickBot="1" x14ac:dyDescent="0.3">
      <c r="A42" s="124">
        <v>43134</v>
      </c>
      <c r="B42" s="127" t="e">
        <f>'030218'!W25</f>
        <v>#DIV/0!</v>
      </c>
      <c r="C42" s="127" t="e">
        <f>'030218'!X25</f>
        <v>#DIV/0!</v>
      </c>
      <c r="D42" s="253" t="e">
        <f t="shared" si="1"/>
        <v>#DIV/0!</v>
      </c>
    </row>
    <row r="43" spans="1:4" ht="15.75" thickBot="1" x14ac:dyDescent="0.3">
      <c r="A43" s="121" t="s">
        <v>170</v>
      </c>
      <c r="B43" s="123" t="e">
        <f>AVERAGEIF(B38:B42,"&gt;0")</f>
        <v>#DIV/0!</v>
      </c>
      <c r="C43" s="123" t="e">
        <f>AVERAGEIF(C38:C42,"&gt;0")</f>
        <v>#DIV/0!</v>
      </c>
      <c r="D43" s="254" t="e">
        <f>AVERAGEIF(D38:D42,"&gt;0")</f>
        <v>#DIV/0!</v>
      </c>
    </row>
  </sheetData>
  <mergeCells count="50">
    <mergeCell ref="B32:C32"/>
    <mergeCell ref="A1:B1"/>
    <mergeCell ref="A3:A6"/>
    <mergeCell ref="B3:J4"/>
    <mergeCell ref="K3:L4"/>
    <mergeCell ref="B5:E6"/>
    <mergeCell ref="F5:J6"/>
    <mergeCell ref="K5:L6"/>
    <mergeCell ref="L8:L10"/>
    <mergeCell ref="C17:D17"/>
    <mergeCell ref="H17:I17"/>
    <mergeCell ref="B19:E20"/>
    <mergeCell ref="G19:J20"/>
    <mergeCell ref="K19:L20"/>
    <mergeCell ref="C8:C10"/>
    <mergeCell ref="D8:D15"/>
    <mergeCell ref="E8:E16"/>
    <mergeCell ref="H8:H10"/>
    <mergeCell ref="I8:I15"/>
    <mergeCell ref="J8:J16"/>
    <mergeCell ref="B22:C22"/>
    <mergeCell ref="D22:E22"/>
    <mergeCell ref="G22:H22"/>
    <mergeCell ref="I22:J22"/>
    <mergeCell ref="K22:L22"/>
    <mergeCell ref="B21:C21"/>
    <mergeCell ref="D21:E21"/>
    <mergeCell ref="G21:H21"/>
    <mergeCell ref="I21:J21"/>
    <mergeCell ref="K21:L21"/>
    <mergeCell ref="B24:C24"/>
    <mergeCell ref="D24:E24"/>
    <mergeCell ref="G24:H24"/>
    <mergeCell ref="I24:J24"/>
    <mergeCell ref="K24:L24"/>
    <mergeCell ref="B23:C23"/>
    <mergeCell ref="D23:E23"/>
    <mergeCell ref="G23:H23"/>
    <mergeCell ref="I23:J23"/>
    <mergeCell ref="K23:L23"/>
    <mergeCell ref="B26:C26"/>
    <mergeCell ref="D26:E26"/>
    <mergeCell ref="G26:H26"/>
    <mergeCell ref="I26:J26"/>
    <mergeCell ref="K26:L26"/>
    <mergeCell ref="B25:C25"/>
    <mergeCell ref="D25:E25"/>
    <mergeCell ref="G25:H25"/>
    <mergeCell ref="I25:J25"/>
    <mergeCell ref="K25:L25"/>
  </mergeCells>
  <conditionalFormatting sqref="D37:D43">
    <cfRule type="cellIs" priority="1" operator="equal">
      <formula>0</formula>
    </cfRule>
    <cfRule type="cellIs" dxfId="5" priority="2" operator="between">
      <formula>0.000694444444444444</formula>
      <formula>0.166666666666667</formula>
    </cfRule>
    <cfRule type="cellIs" dxfId="4" priority="3" operator="between">
      <formula>0.166666666666667</formula>
      <formula>0.385416666666667</formula>
    </cfRule>
    <cfRule type="cellIs" dxfId="3" priority="4" operator="greaterThanOrEqual">
      <formula>0.385416666666667</formula>
    </cfRule>
  </conditionalFormatting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>
    <tabColor rgb="FF00B050"/>
  </sheetPr>
  <dimension ref="A1:M43"/>
  <sheetViews>
    <sheetView topLeftCell="A23" workbookViewId="0">
      <selection activeCell="F33" sqref="F33"/>
    </sheetView>
  </sheetViews>
  <sheetFormatPr baseColWidth="10" defaultColWidth="11.42578125" defaultRowHeight="15" x14ac:dyDescent="0.25"/>
  <cols>
    <col min="1" max="1" width="29.28515625" customWidth="1"/>
    <col min="2" max="2" width="13.85546875" customWidth="1"/>
    <col min="4" max="4" width="22.7109375" customWidth="1"/>
    <col min="6" max="6" width="29" customWidth="1"/>
    <col min="7" max="7" width="13.85546875" customWidth="1"/>
    <col min="8" max="8" width="11.42578125" customWidth="1"/>
    <col min="9" max="9" width="22.7109375" customWidth="1"/>
    <col min="11" max="11" width="17.28515625" customWidth="1"/>
    <col min="12" max="12" width="13.85546875" customWidth="1"/>
  </cols>
  <sheetData>
    <row r="1" spans="1:12" x14ac:dyDescent="0.25">
      <c r="A1" s="207" t="s">
        <v>166</v>
      </c>
      <c r="B1" s="207"/>
      <c r="C1" s="27"/>
      <c r="D1" s="27"/>
      <c r="E1" s="27"/>
      <c r="F1" s="43"/>
      <c r="G1" s="43"/>
      <c r="H1" s="43"/>
      <c r="I1" s="43"/>
    </row>
    <row r="2" spans="1:12" ht="15.75" thickBot="1" x14ac:dyDescent="0.3">
      <c r="A2" s="43"/>
      <c r="B2" s="44"/>
      <c r="C2" s="44"/>
      <c r="D2" s="44"/>
      <c r="E2" s="44"/>
      <c r="F2" s="43"/>
      <c r="G2" s="43"/>
      <c r="H2" s="43"/>
      <c r="I2" s="43"/>
    </row>
    <row r="3" spans="1:12" x14ac:dyDescent="0.25">
      <c r="A3" s="250">
        <v>42736</v>
      </c>
      <c r="B3" s="178" t="s">
        <v>126</v>
      </c>
      <c r="C3" s="179"/>
      <c r="D3" s="179"/>
      <c r="E3" s="179"/>
      <c r="F3" s="179"/>
      <c r="G3" s="179"/>
      <c r="H3" s="179"/>
      <c r="I3" s="179"/>
      <c r="J3" s="180"/>
      <c r="K3" s="170" t="s">
        <v>127</v>
      </c>
      <c r="L3" s="172"/>
    </row>
    <row r="4" spans="1:12" ht="15.75" thickBot="1" x14ac:dyDescent="0.3">
      <c r="A4" s="209"/>
      <c r="B4" s="181"/>
      <c r="C4" s="182"/>
      <c r="D4" s="182"/>
      <c r="E4" s="182"/>
      <c r="F4" s="182"/>
      <c r="G4" s="182"/>
      <c r="H4" s="182"/>
      <c r="I4" s="182"/>
      <c r="J4" s="183"/>
      <c r="K4" s="211"/>
      <c r="L4" s="212"/>
    </row>
    <row r="5" spans="1:12" x14ac:dyDescent="0.25">
      <c r="A5" s="209"/>
      <c r="B5" s="213" t="s">
        <v>128</v>
      </c>
      <c r="C5" s="214"/>
      <c r="D5" s="214"/>
      <c r="E5" s="215"/>
      <c r="F5" s="178" t="s">
        <v>129</v>
      </c>
      <c r="G5" s="179"/>
      <c r="H5" s="179"/>
      <c r="I5" s="179"/>
      <c r="J5" s="180"/>
      <c r="K5" s="213" t="s">
        <v>130</v>
      </c>
      <c r="L5" s="215"/>
    </row>
    <row r="6" spans="1:12" ht="15.75" thickBot="1" x14ac:dyDescent="0.3">
      <c r="A6" s="210"/>
      <c r="B6" s="181"/>
      <c r="C6" s="182"/>
      <c r="D6" s="182"/>
      <c r="E6" s="183"/>
      <c r="F6" s="181"/>
      <c r="G6" s="182"/>
      <c r="H6" s="182"/>
      <c r="I6" s="182"/>
      <c r="J6" s="183"/>
      <c r="K6" s="181"/>
      <c r="L6" s="183"/>
    </row>
    <row r="7" spans="1:12" ht="18" customHeight="1" thickBot="1" x14ac:dyDescent="0.6">
      <c r="A7" s="28"/>
      <c r="B7" s="45" t="s">
        <v>131</v>
      </c>
      <c r="C7" s="45" t="s">
        <v>132</v>
      </c>
      <c r="D7" s="45" t="s">
        <v>133</v>
      </c>
      <c r="E7" s="46" t="s">
        <v>134</v>
      </c>
      <c r="F7" s="47"/>
      <c r="G7" s="45" t="s">
        <v>131</v>
      </c>
      <c r="H7" s="45" t="s">
        <v>132</v>
      </c>
      <c r="I7" s="45" t="s">
        <v>135</v>
      </c>
      <c r="J7" s="48" t="s">
        <v>134</v>
      </c>
      <c r="K7" s="5" t="s">
        <v>136</v>
      </c>
      <c r="L7" s="8" t="s">
        <v>137</v>
      </c>
    </row>
    <row r="8" spans="1:12" x14ac:dyDescent="0.25">
      <c r="A8" s="49" t="s">
        <v>138</v>
      </c>
      <c r="B8" s="50">
        <f>SUM('week 1'!B8+'week 2'!B8+'week 3'!B8+'week 4'!B8+'week 5'!B8)</f>
        <v>14668</v>
      </c>
      <c r="C8" s="220"/>
      <c r="D8" s="184"/>
      <c r="E8" s="184"/>
      <c r="F8" s="51" t="s">
        <v>138</v>
      </c>
      <c r="G8" s="50">
        <f>SUM('week 1'!G8+'week 2'!G8+'week 3'!G8+'week 4'!G8)</f>
        <v>0</v>
      </c>
      <c r="H8" s="184"/>
      <c r="I8" s="184"/>
      <c r="J8" s="186"/>
      <c r="K8" s="49">
        <f>SUM(B8+G8)</f>
        <v>14668</v>
      </c>
      <c r="L8" s="216"/>
    </row>
    <row r="9" spans="1:12" x14ac:dyDescent="0.25">
      <c r="A9" s="52" t="s">
        <v>139</v>
      </c>
      <c r="B9" s="53">
        <f>SUM('week 1'!B9+'week 2'!B9+'week 3'!B9+'week 4'!B9+'week 5'!B9)</f>
        <v>134</v>
      </c>
      <c r="C9" s="221"/>
      <c r="D9" s="185"/>
      <c r="E9" s="185"/>
      <c r="F9" s="54" t="s">
        <v>140</v>
      </c>
      <c r="G9" s="53">
        <f>SUM('week 1'!G9+'week 2'!G9+'week 3'!G9+'week 4'!G9)</f>
        <v>0</v>
      </c>
      <c r="H9" s="185"/>
      <c r="I9" s="185"/>
      <c r="J9" s="187"/>
      <c r="K9" s="52">
        <f>SUM(B9+G9)</f>
        <v>134</v>
      </c>
      <c r="L9" s="217"/>
    </row>
    <row r="10" spans="1:12" x14ac:dyDescent="0.25">
      <c r="A10" s="52" t="s">
        <v>49</v>
      </c>
      <c r="B10" s="55">
        <f>SUM(B8/B9)</f>
        <v>109.46268656716418</v>
      </c>
      <c r="C10" s="222"/>
      <c r="D10" s="185"/>
      <c r="E10" s="185"/>
      <c r="F10" s="54" t="s">
        <v>141</v>
      </c>
      <c r="G10" s="53" t="e">
        <f>SUM(G8/G9)</f>
        <v>#DIV/0!</v>
      </c>
      <c r="H10" s="185"/>
      <c r="I10" s="185"/>
      <c r="J10" s="187"/>
      <c r="K10" s="56">
        <f>SUM(K8/K9)</f>
        <v>109.46268656716418</v>
      </c>
      <c r="L10" s="218"/>
    </row>
    <row r="11" spans="1:12" ht="15" customHeight="1" x14ac:dyDescent="0.25">
      <c r="A11" s="52" t="s">
        <v>7</v>
      </c>
      <c r="B11" s="53">
        <f>SUM('week 1'!B11+'week 2'!B11+'week 3'!B11+'week 4'!B11+'week 5'!B11)</f>
        <v>47</v>
      </c>
      <c r="C11" s="57">
        <f>SUM(B11/B8)</f>
        <v>3.2042541587128442E-3</v>
      </c>
      <c r="D11" s="221"/>
      <c r="E11" s="185"/>
      <c r="F11" s="54" t="s">
        <v>7</v>
      </c>
      <c r="G11" s="53">
        <f>SUM('week 1'!G11+'week 2'!G11+'week 3'!G11+'week 4'!G11)</f>
        <v>0</v>
      </c>
      <c r="H11" s="21" t="e">
        <f>SUM(G11/G8)</f>
        <v>#DIV/0!</v>
      </c>
      <c r="I11" s="185"/>
      <c r="J11" s="187"/>
      <c r="K11" s="52">
        <f t="shared" ref="K11:K17" si="0">SUM(B11,G11)</f>
        <v>47</v>
      </c>
      <c r="L11" s="58">
        <f>SUM(K11/K8)</f>
        <v>3.2042541587128442E-3</v>
      </c>
    </row>
    <row r="12" spans="1:12" x14ac:dyDescent="0.25">
      <c r="A12" s="52" t="s">
        <v>25</v>
      </c>
      <c r="B12" s="53">
        <f>SUM('week 1'!B12+'week 2'!B12+'week 3'!B12+'week 4'!B12+'week 5'!B12)</f>
        <v>19</v>
      </c>
      <c r="C12" s="57">
        <f>SUM(B12/B8)</f>
        <v>1.2953367875647669E-3</v>
      </c>
      <c r="D12" s="221"/>
      <c r="E12" s="185"/>
      <c r="F12" s="54" t="s">
        <v>25</v>
      </c>
      <c r="G12" s="53">
        <f>SUM('week 1'!G12+'week 2'!G12+'week 3'!G12+'week 4'!G12)</f>
        <v>0</v>
      </c>
      <c r="H12" s="21" t="e">
        <f>SUM(G12/G8)</f>
        <v>#DIV/0!</v>
      </c>
      <c r="I12" s="185"/>
      <c r="J12" s="187"/>
      <c r="K12" s="52">
        <f t="shared" si="0"/>
        <v>19</v>
      </c>
      <c r="L12" s="58">
        <f>SUM(K12/K8)</f>
        <v>1.2953367875647669E-3</v>
      </c>
    </row>
    <row r="13" spans="1:12" x14ac:dyDescent="0.25">
      <c r="A13" s="52" t="s">
        <v>9</v>
      </c>
      <c r="B13" s="53">
        <f>SUM('week 1'!B13+'week 2'!B13+'week 3'!B13+'week 4'!B13+'week 5'!B13)</f>
        <v>39</v>
      </c>
      <c r="C13" s="57">
        <f>SUM(B13/B8)</f>
        <v>2.6588491955276791E-3</v>
      </c>
      <c r="D13" s="221"/>
      <c r="E13" s="185"/>
      <c r="F13" s="54" t="s">
        <v>9</v>
      </c>
      <c r="G13" s="53">
        <f>SUM('week 1'!G13+'week 2'!G13+'week 3'!G13+'week 4'!G13)</f>
        <v>0</v>
      </c>
      <c r="H13" s="21" t="e">
        <f>SUM(G13/G8)</f>
        <v>#DIV/0!</v>
      </c>
      <c r="I13" s="185"/>
      <c r="J13" s="187"/>
      <c r="K13" s="52">
        <f t="shared" si="0"/>
        <v>39</v>
      </c>
      <c r="L13" s="58">
        <f>SUM(K13/K8)</f>
        <v>2.6588491955276791E-3</v>
      </c>
    </row>
    <row r="14" spans="1:12" x14ac:dyDescent="0.25">
      <c r="A14" s="52" t="s">
        <v>142</v>
      </c>
      <c r="B14" s="53">
        <f>SUM('week 1'!B14+'week 2'!B14+'week 3'!B14+'week 4'!B14+'week 5'!B14)</f>
        <v>79</v>
      </c>
      <c r="C14" s="57">
        <f>SUM(B14/B8)</f>
        <v>5.3858740114535045E-3</v>
      </c>
      <c r="D14" s="221"/>
      <c r="E14" s="185"/>
      <c r="F14" s="54" t="s">
        <v>142</v>
      </c>
      <c r="G14" s="53">
        <f>SUM('week 1'!G14+'week 2'!G14+'week 3'!G14+'week 4'!G14)</f>
        <v>0</v>
      </c>
      <c r="H14" s="21" t="e">
        <f>SUM(G14/G8)</f>
        <v>#DIV/0!</v>
      </c>
      <c r="I14" s="185"/>
      <c r="J14" s="187"/>
      <c r="K14" s="52">
        <f t="shared" si="0"/>
        <v>79</v>
      </c>
      <c r="L14" s="58">
        <f>SUM(K14/K8)</f>
        <v>5.3858740114535045E-3</v>
      </c>
    </row>
    <row r="15" spans="1:12" ht="15.75" thickBot="1" x14ac:dyDescent="0.3">
      <c r="A15" s="59" t="s">
        <v>143</v>
      </c>
      <c r="B15" s="60">
        <f>SUM('week 1'!B15+'week 2'!B15+'week 3'!B15+'week 4'!B15+'week 5'!B15)</f>
        <v>155</v>
      </c>
      <c r="C15" s="57">
        <f>SUM(B15/B8)</f>
        <v>1.0567221161712572E-2</v>
      </c>
      <c r="D15" s="221"/>
      <c r="E15" s="185"/>
      <c r="F15" s="54" t="s">
        <v>143</v>
      </c>
      <c r="G15" s="53">
        <f>SUM('week 1'!G38+'week 2'!G38+'week 3'!G38+'week 4'!G38+'week 5'!G38)</f>
        <v>0</v>
      </c>
      <c r="H15" s="21" t="e">
        <f>SUM(G15/G8)</f>
        <v>#DIV/0!</v>
      </c>
      <c r="I15" s="185"/>
      <c r="J15" s="187"/>
      <c r="K15" s="61">
        <f t="shared" si="0"/>
        <v>155</v>
      </c>
      <c r="L15" s="58">
        <f>SUM(K15/K8)</f>
        <v>1.0567221161712572E-2</v>
      </c>
    </row>
    <row r="16" spans="1:12" ht="15.75" thickBot="1" x14ac:dyDescent="0.3">
      <c r="A16" s="62" t="s">
        <v>144</v>
      </c>
      <c r="B16" s="63">
        <f>SUM(B11,B12,B13+(B14-B15))</f>
        <v>29</v>
      </c>
      <c r="C16" s="64"/>
      <c r="D16" s="65">
        <f>SUM(B16/B8)</f>
        <v>1.9770929915462229E-3</v>
      </c>
      <c r="E16" s="223"/>
      <c r="F16" s="66" t="s">
        <v>144</v>
      </c>
      <c r="G16" s="67">
        <f>SUM(G11+G12+G13+(G14-G15))</f>
        <v>0</v>
      </c>
      <c r="H16" s="68"/>
      <c r="I16" s="69" t="e">
        <f>SUM(G16/G8)</f>
        <v>#DIV/0!</v>
      </c>
      <c r="J16" s="188"/>
      <c r="K16" s="61">
        <f t="shared" si="0"/>
        <v>29</v>
      </c>
      <c r="L16" s="58">
        <f>SUM(K16/K8)</f>
        <v>1.9770929915462229E-3</v>
      </c>
    </row>
    <row r="17" spans="1:13" ht="15.75" thickBot="1" x14ac:dyDescent="0.3">
      <c r="A17" s="70" t="s">
        <v>145</v>
      </c>
      <c r="B17" s="71">
        <f>SUM(B11,B12,B13,B14)</f>
        <v>184</v>
      </c>
      <c r="C17" s="219"/>
      <c r="D17" s="190"/>
      <c r="E17" s="72">
        <f>SUM(B17/B8)</f>
        <v>1.2544314153258795E-2</v>
      </c>
      <c r="F17" s="73" t="s">
        <v>145</v>
      </c>
      <c r="G17" s="74">
        <f>SUM(G11+G12+G13+G14)</f>
        <v>0</v>
      </c>
      <c r="H17" s="189"/>
      <c r="I17" s="190"/>
      <c r="J17" s="75" t="e">
        <f>SUM(G17/G8)</f>
        <v>#DIV/0!</v>
      </c>
      <c r="K17" s="76">
        <f t="shared" si="0"/>
        <v>184</v>
      </c>
      <c r="L17" s="77">
        <f>SUM(K17/K8)</f>
        <v>1.2544314153258795E-2</v>
      </c>
    </row>
    <row r="18" spans="1:13" ht="15.75" thickBot="1" x14ac:dyDescent="0.3">
      <c r="E18" s="78"/>
    </row>
    <row r="19" spans="1:13" ht="15" customHeight="1" x14ac:dyDescent="0.25">
      <c r="A19" s="26"/>
      <c r="B19" s="178" t="s">
        <v>146</v>
      </c>
      <c r="C19" s="179"/>
      <c r="D19" s="179"/>
      <c r="E19" s="180"/>
      <c r="F19" s="80"/>
      <c r="G19" s="170" t="s">
        <v>146</v>
      </c>
      <c r="H19" s="171"/>
      <c r="I19" s="171"/>
      <c r="J19" s="172"/>
      <c r="K19" s="198" t="s">
        <v>147</v>
      </c>
      <c r="L19" s="199"/>
      <c r="M19" s="26"/>
    </row>
    <row r="20" spans="1:13" ht="15" customHeight="1" thickBot="1" x14ac:dyDescent="0.3">
      <c r="B20" s="181"/>
      <c r="C20" s="182"/>
      <c r="D20" s="182"/>
      <c r="E20" s="183"/>
      <c r="F20" s="81"/>
      <c r="G20" s="173"/>
      <c r="H20" s="174"/>
      <c r="I20" s="174"/>
      <c r="J20" s="175"/>
      <c r="K20" s="200"/>
      <c r="L20" s="201"/>
    </row>
    <row r="21" spans="1:13" ht="15" customHeight="1" x14ac:dyDescent="0.25">
      <c r="B21" s="245" t="s">
        <v>148</v>
      </c>
      <c r="C21" s="241"/>
      <c r="D21" s="241">
        <f>SUM('week 1'!D21:E21+'week 2'!D21:E21+'week 3'!D21:E21+'week 4'!D21:E21)</f>
        <v>32</v>
      </c>
      <c r="E21" s="242"/>
      <c r="F21" s="82"/>
      <c r="G21" s="226" t="s">
        <v>148</v>
      </c>
      <c r="H21" s="227"/>
      <c r="I21" s="227">
        <f>SUM('week 1'!I21:J21+'week 2'!I21:J21+'week 3'!I21:J21+'week 4'!I21:J21+'week 5'!I21:J21)</f>
        <v>0</v>
      </c>
      <c r="J21" s="232"/>
      <c r="K21" s="243">
        <f>SUM(D21+I21+I44)</f>
        <v>32</v>
      </c>
      <c r="L21" s="244"/>
    </row>
    <row r="22" spans="1:13" ht="15.75" customHeight="1" x14ac:dyDescent="0.25">
      <c r="B22" s="228" t="s">
        <v>149</v>
      </c>
      <c r="C22" s="229"/>
      <c r="D22" s="246">
        <f>SUM('week 1'!D22:E22+'week 2'!D22:E22+'week 3'!D22:E22+'week 4'!D22:E22)</f>
        <v>14484</v>
      </c>
      <c r="E22" s="247"/>
      <c r="F22" s="83"/>
      <c r="G22" s="228" t="s">
        <v>149</v>
      </c>
      <c r="H22" s="229"/>
      <c r="I22" s="229">
        <f>SUM('week 1'!I22:J22+'week 2'!I22:J22+'week 3'!I22:J22+'week 4'!I22:J22+'week 5'!I22:J22)</f>
        <v>0</v>
      </c>
      <c r="J22" s="233"/>
      <c r="K22" s="248">
        <f>SUM(K8-K17)</f>
        <v>14484</v>
      </c>
      <c r="L22" s="249"/>
    </row>
    <row r="23" spans="1:13" ht="15" customHeight="1" x14ac:dyDescent="0.25">
      <c r="B23" s="228" t="s">
        <v>150</v>
      </c>
      <c r="C23" s="229"/>
      <c r="D23" s="234">
        <f>SUM((D21/D22)*1000)</f>
        <v>2.2093344380005524</v>
      </c>
      <c r="E23" s="235"/>
      <c r="F23" s="83"/>
      <c r="G23" s="228" t="s">
        <v>150</v>
      </c>
      <c r="H23" s="229"/>
      <c r="I23" s="234" t="e">
        <f>SUM((I21/I22)*1000)</f>
        <v>#DIV/0!</v>
      </c>
      <c r="J23" s="235"/>
      <c r="K23" s="237">
        <f>SUM((K21/K22)*1000)</f>
        <v>2.2093344380005524</v>
      </c>
      <c r="L23" s="238"/>
    </row>
    <row r="24" spans="1:13" ht="15.75" customHeight="1" x14ac:dyDescent="0.25">
      <c r="B24" s="228" t="s">
        <v>151</v>
      </c>
      <c r="C24" s="229"/>
      <c r="D24" s="229">
        <f>SUM('week 1'!D24:E24+'week 2'!D24:E24+'week 3'!D24:E24+'week 4'!D24:E24)</f>
        <v>6</v>
      </c>
      <c r="E24" s="233"/>
      <c r="F24" s="83"/>
      <c r="G24" s="228" t="s">
        <v>151</v>
      </c>
      <c r="H24" s="229"/>
      <c r="I24" s="229">
        <f>SUM('week 1'!I24:J24+'week 2'!I24:J24+'week 3'!I24:J24+'week 4'!I24:J24+'week 5'!I24:J24)</f>
        <v>0</v>
      </c>
      <c r="J24" s="233"/>
      <c r="K24" s="239">
        <f>SUM(D24+I24+I47)</f>
        <v>6</v>
      </c>
      <c r="L24" s="240"/>
    </row>
    <row r="25" spans="1:13" s="79" customFormat="1" ht="15" customHeight="1" x14ac:dyDescent="0.25">
      <c r="B25" s="228" t="s">
        <v>152</v>
      </c>
      <c r="C25" s="229"/>
      <c r="D25" s="229">
        <f>SUM(D21-D24)</f>
        <v>26</v>
      </c>
      <c r="E25" s="233"/>
      <c r="F25" s="84"/>
      <c r="G25" s="228" t="s">
        <v>152</v>
      </c>
      <c r="H25" s="229"/>
      <c r="I25" s="229">
        <f>SUM(I21-I24)</f>
        <v>0</v>
      </c>
      <c r="J25" s="233"/>
      <c r="K25" s="239">
        <f>SUM(D25+I25+I48)</f>
        <v>26</v>
      </c>
      <c r="L25" s="240"/>
    </row>
    <row r="26" spans="1:13" ht="15.75" thickBot="1" x14ac:dyDescent="0.3">
      <c r="B26" s="230" t="s">
        <v>153</v>
      </c>
      <c r="C26" s="231"/>
      <c r="D26" s="251">
        <f>SUM((D25/D22)*1000)</f>
        <v>1.7950842308754487</v>
      </c>
      <c r="E26" s="252"/>
      <c r="F26" s="86"/>
      <c r="G26" s="230" t="s">
        <v>153</v>
      </c>
      <c r="H26" s="231"/>
      <c r="I26" s="231" t="e">
        <f>SUM((I25/I22)*1000)</f>
        <v>#DIV/0!</v>
      </c>
      <c r="J26" s="236"/>
      <c r="K26" s="224">
        <f>SUM((K25/K22)*1000)</f>
        <v>1.7950842308754487</v>
      </c>
      <c r="L26" s="225"/>
    </row>
    <row r="27" spans="1:13" ht="15.75" thickBot="1" x14ac:dyDescent="0.3"/>
    <row r="28" spans="1:13" ht="15.75" thickBot="1" x14ac:dyDescent="0.3">
      <c r="B28" s="89" t="s">
        <v>154</v>
      </c>
      <c r="C28" s="89" t="s">
        <v>155</v>
      </c>
      <c r="D28" s="89" t="s">
        <v>156</v>
      </c>
    </row>
    <row r="29" spans="1:13" ht="15.75" thickBot="1" x14ac:dyDescent="0.3">
      <c r="B29" s="90">
        <f>SUM('week 1'!B29+'week 2'!B29+'week 3'!B29+'week 4'!B29+'week 5'!B29)</f>
        <v>13193</v>
      </c>
      <c r="C29" s="91">
        <f>SUM('week 1'!C29+'week 2'!C29+'week 3'!C29+'week 4'!C29+'week 5'!C29)</f>
        <v>0</v>
      </c>
      <c r="D29" s="90">
        <f>SUM(B29+C29)</f>
        <v>13193</v>
      </c>
    </row>
    <row r="30" spans="1:13" x14ac:dyDescent="0.25">
      <c r="B30" s="110"/>
    </row>
    <row r="31" spans="1:13" ht="15.75" thickBot="1" x14ac:dyDescent="0.3">
      <c r="B31" s="109"/>
    </row>
    <row r="32" spans="1:13" ht="15.75" thickBot="1" x14ac:dyDescent="0.3">
      <c r="B32" s="205" t="s">
        <v>157</v>
      </c>
      <c r="C32" s="206"/>
    </row>
    <row r="33" spans="1:4" ht="15.75" thickBot="1" x14ac:dyDescent="0.3">
      <c r="B33" s="5" t="s">
        <v>33</v>
      </c>
      <c r="C33" s="112">
        <f>SUM('week 1'!C33+'week 2'!C33+'week 3'!C33+'week 4'!C33+'week 5'!C33)</f>
        <v>126</v>
      </c>
    </row>
    <row r="34" spans="1:4" x14ac:dyDescent="0.25">
      <c r="B34" s="111"/>
      <c r="C34" s="26"/>
    </row>
    <row r="35" spans="1:4" ht="15.75" thickBot="1" x14ac:dyDescent="0.3">
      <c r="B35" s="111"/>
      <c r="C35" s="26"/>
    </row>
    <row r="36" spans="1:4" ht="15.75" thickBot="1" x14ac:dyDescent="0.3">
      <c r="A36" s="132" t="s">
        <v>173</v>
      </c>
      <c r="B36" s="74" t="s">
        <v>168</v>
      </c>
      <c r="C36" s="74" t="s">
        <v>169</v>
      </c>
      <c r="D36" s="133" t="s">
        <v>167</v>
      </c>
    </row>
    <row r="37" spans="1:4" ht="15.75" thickBot="1" x14ac:dyDescent="0.3">
      <c r="A37" s="130">
        <v>1</v>
      </c>
      <c r="B37" s="131">
        <f>'week 1'!B43</f>
        <v>0.34375</v>
      </c>
      <c r="C37" s="131">
        <f>'week 1'!C43</f>
        <v>0.68348594576719579</v>
      </c>
      <c r="D37" s="253">
        <f>C37-B37</f>
        <v>0.33973594576719579</v>
      </c>
    </row>
    <row r="38" spans="1:4" ht="15.75" thickBot="1" x14ac:dyDescent="0.3">
      <c r="A38" s="129">
        <v>2</v>
      </c>
      <c r="B38" s="125">
        <f>'week 2'!B43</f>
        <v>0.3454861111111111</v>
      </c>
      <c r="C38" s="125">
        <f>'week 2'!C43</f>
        <v>0.69262772817460316</v>
      </c>
      <c r="D38" s="253">
        <f>C38-B38</f>
        <v>0.34714161706349206</v>
      </c>
    </row>
    <row r="39" spans="1:4" ht="15.75" thickBot="1" x14ac:dyDescent="0.3">
      <c r="A39" s="129">
        <v>3</v>
      </c>
      <c r="B39" s="125">
        <f>'week 3'!B43</f>
        <v>0.33810763888888884</v>
      </c>
      <c r="C39" s="125">
        <f>'week 3'!C43</f>
        <v>0.71282655423280417</v>
      </c>
      <c r="D39" s="253">
        <f t="shared" ref="D39:D41" si="1">C39-B39</f>
        <v>0.37471891534391533</v>
      </c>
    </row>
    <row r="40" spans="1:4" ht="15.75" thickBot="1" x14ac:dyDescent="0.3">
      <c r="A40" s="129">
        <v>4</v>
      </c>
      <c r="B40" s="125" t="e">
        <f>'week 4'!B43</f>
        <v>#DIV/0!</v>
      </c>
      <c r="C40" s="125" t="e">
        <f>'week 4'!C43</f>
        <v>#DIV/0!</v>
      </c>
      <c r="D40" s="253" t="e">
        <f t="shared" si="1"/>
        <v>#DIV/0!</v>
      </c>
    </row>
    <row r="41" spans="1:4" ht="15.75" thickBot="1" x14ac:dyDescent="0.3">
      <c r="A41" s="129">
        <v>5</v>
      </c>
      <c r="B41" s="125" t="e">
        <f>'week 5'!B43</f>
        <v>#DIV/0!</v>
      </c>
      <c r="C41" s="125" t="e">
        <f>'week 5'!C43</f>
        <v>#DIV/0!</v>
      </c>
      <c r="D41" s="253" t="e">
        <f t="shared" si="1"/>
        <v>#DIV/0!</v>
      </c>
    </row>
    <row r="42" spans="1:4" ht="15.75" thickBot="1" x14ac:dyDescent="0.3">
      <c r="A42" s="126"/>
      <c r="B42" s="127"/>
      <c r="C42" s="127"/>
      <c r="D42" s="253"/>
    </row>
    <row r="43" spans="1:4" ht="15.75" thickBot="1" x14ac:dyDescent="0.3">
      <c r="A43" s="121" t="s">
        <v>170</v>
      </c>
      <c r="B43" s="123">
        <f>AVERAGEIF(B38:B42,"&gt;0")</f>
        <v>0.341796875</v>
      </c>
      <c r="C43" s="123">
        <f>AVERAGEIF(C38:C42,"&gt;0")</f>
        <v>0.70272714120370372</v>
      </c>
      <c r="D43" s="254">
        <f>AVERAGEIF(D37:D42,"&gt;0")</f>
        <v>0.35386549272486773</v>
      </c>
    </row>
  </sheetData>
  <mergeCells count="50">
    <mergeCell ref="B32:C32"/>
    <mergeCell ref="A1:B1"/>
    <mergeCell ref="A3:A6"/>
    <mergeCell ref="B3:J4"/>
    <mergeCell ref="C17:D17"/>
    <mergeCell ref="H17:I17"/>
    <mergeCell ref="B19:E20"/>
    <mergeCell ref="G19:J20"/>
    <mergeCell ref="D23:E23"/>
    <mergeCell ref="D26:E26"/>
    <mergeCell ref="B23:C23"/>
    <mergeCell ref="B24:C24"/>
    <mergeCell ref="B25:C25"/>
    <mergeCell ref="B26:C26"/>
    <mergeCell ref="B21:C21"/>
    <mergeCell ref="D22:E22"/>
    <mergeCell ref="K22:L22"/>
    <mergeCell ref="B22:C22"/>
    <mergeCell ref="K3:L4"/>
    <mergeCell ref="B5:E6"/>
    <mergeCell ref="F5:J6"/>
    <mergeCell ref="K5:L6"/>
    <mergeCell ref="C8:C10"/>
    <mergeCell ref="D8:D15"/>
    <mergeCell ref="E8:E16"/>
    <mergeCell ref="H8:H10"/>
    <mergeCell ref="I8:I15"/>
    <mergeCell ref="J8:J16"/>
    <mergeCell ref="L8:L10"/>
    <mergeCell ref="D24:E24"/>
    <mergeCell ref="K24:L24"/>
    <mergeCell ref="D25:E25"/>
    <mergeCell ref="K25:L25"/>
    <mergeCell ref="K19:L20"/>
    <mergeCell ref="D21:E21"/>
    <mergeCell ref="K21:L21"/>
    <mergeCell ref="K26:L26"/>
    <mergeCell ref="G21:H21"/>
    <mergeCell ref="G22:H22"/>
    <mergeCell ref="G23:H23"/>
    <mergeCell ref="G24:H24"/>
    <mergeCell ref="G25:H25"/>
    <mergeCell ref="G26:H26"/>
    <mergeCell ref="I21:J21"/>
    <mergeCell ref="I22:J22"/>
    <mergeCell ref="I23:J23"/>
    <mergeCell ref="I24:J24"/>
    <mergeCell ref="I25:J25"/>
    <mergeCell ref="I26:J26"/>
    <mergeCell ref="K23:L23"/>
  </mergeCells>
  <conditionalFormatting sqref="D37:D43">
    <cfRule type="cellIs" priority="1" operator="equal">
      <formula>0</formula>
    </cfRule>
    <cfRule type="cellIs" dxfId="2" priority="2" operator="between">
      <formula>0.000694444444444444</formula>
      <formula>0.166666666666667</formula>
    </cfRule>
    <cfRule type="cellIs" dxfId="1" priority="3" operator="between">
      <formula>0.166666666666667</formula>
      <formula>0.385416666666667</formula>
    </cfRule>
    <cfRule type="cellIs" dxfId="0" priority="4" operator="greaterThanOrEqual">
      <formula>0.385416666666667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39</vt:i4>
      </vt:variant>
    </vt:vector>
  </HeadingPairs>
  <TitlesOfParts>
    <vt:vector size="39" baseType="lpstr">
      <vt:lpstr>a</vt:lpstr>
      <vt:lpstr>b</vt:lpstr>
      <vt:lpstr>c</vt:lpstr>
      <vt:lpstr>010118</vt:lpstr>
      <vt:lpstr>020118</vt:lpstr>
      <vt:lpstr>030118</vt:lpstr>
      <vt:lpstr>040118</vt:lpstr>
      <vt:lpstr>050118</vt:lpstr>
      <vt:lpstr>060118</vt:lpstr>
      <vt:lpstr>week 1</vt:lpstr>
      <vt:lpstr>080118</vt:lpstr>
      <vt:lpstr>090118</vt:lpstr>
      <vt:lpstr>100118</vt:lpstr>
      <vt:lpstr>110118</vt:lpstr>
      <vt:lpstr>120118</vt:lpstr>
      <vt:lpstr>130118</vt:lpstr>
      <vt:lpstr>week 2</vt:lpstr>
      <vt:lpstr>150118</vt:lpstr>
      <vt:lpstr>160118</vt:lpstr>
      <vt:lpstr>170118</vt:lpstr>
      <vt:lpstr>180118</vt:lpstr>
      <vt:lpstr>190118</vt:lpstr>
      <vt:lpstr>200118</vt:lpstr>
      <vt:lpstr>week 3</vt:lpstr>
      <vt:lpstr>220118</vt:lpstr>
      <vt:lpstr>230118</vt:lpstr>
      <vt:lpstr>240118</vt:lpstr>
      <vt:lpstr>250118</vt:lpstr>
      <vt:lpstr>260118</vt:lpstr>
      <vt:lpstr>270118</vt:lpstr>
      <vt:lpstr>week 4</vt:lpstr>
      <vt:lpstr>290118</vt:lpstr>
      <vt:lpstr>300118</vt:lpstr>
      <vt:lpstr>310118</vt:lpstr>
      <vt:lpstr>010218</vt:lpstr>
      <vt:lpstr>020218</vt:lpstr>
      <vt:lpstr>030218</vt:lpstr>
      <vt:lpstr>week 5</vt:lpstr>
      <vt:lpstr>synthese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ar00dl</dc:creator>
  <cp:keywords/>
  <dc:description/>
  <cp:lastModifiedBy>dispatchers</cp:lastModifiedBy>
  <cp:revision/>
  <cp:lastPrinted>2018-01-17T16:26:23Z</cp:lastPrinted>
  <dcterms:created xsi:type="dcterms:W3CDTF">2017-03-27T14:31:56Z</dcterms:created>
  <dcterms:modified xsi:type="dcterms:W3CDTF">2018-01-18T14:11:18Z</dcterms:modified>
  <cp:category/>
  <cp:contentStatus/>
</cp:coreProperties>
</file>