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600" yWindow="225" windowWidth="16455" windowHeight="5265"/>
  </bookViews>
  <sheets>
    <sheet name="Simulation CP" sheetId="4" r:id="rId1"/>
    <sheet name="Données" sheetId="21" r:id="rId2"/>
    <sheet name="AGE" sheetId="16" r:id="rId3"/>
    <sheet name="Feuil5" sheetId="7" state="hidden" r:id="rId4"/>
  </sheets>
  <externalReferences>
    <externalReference r:id="rId5"/>
  </externalReferences>
  <definedNames>
    <definedName name="AGENCE">Feuil5!$C$1:$C$4</definedName>
    <definedName name="AGENCE1">[1]Feuil4!$C$1:$C$4</definedName>
    <definedName name="AGENCES">#REF!</definedName>
    <definedName name="Conventions">Données!$K$3:$K$178</definedName>
    <definedName name="DateSalaire">Données!$B$4:$C$6</definedName>
    <definedName name="Endettement">Données!$E$4:$E$6</definedName>
    <definedName name="Périodicité">Données!$G$4:$G$7</definedName>
    <definedName name="SEGMENTS">#REF!</definedName>
    <definedName name="SIEGE">#REF!</definedName>
    <definedName name="SIEGE1">#REF!</definedName>
    <definedName name="SIEGE2">Feuil5!$A$1:$A$7</definedName>
    <definedName name="SIEGE3">[1]Feuil4!$A$1:$A$7</definedName>
    <definedName name="SIEGE4">[1]Feuil4!$E$1:$E$12</definedName>
    <definedName name="Typedeprêt">Données!$I$4:$I$7</definedName>
    <definedName name="Virementsalaire">Données!$C$4:$C$6</definedName>
  </definedNames>
  <calcPr calcId="125725" concurrentCalc="0"/>
</workbook>
</file>

<file path=xl/calcChain.xml><?xml version="1.0" encoding="utf-8"?>
<calcChain xmlns="http://schemas.openxmlformats.org/spreadsheetml/2006/main">
  <c r="I4" i="4"/>
  <c r="I18"/>
  <c r="J18"/>
  <c r="C29"/>
  <c r="C30"/>
  <c r="C31"/>
  <c r="B23"/>
  <c r="A28"/>
  <c r="C28"/>
  <c r="C41"/>
  <c r="H29"/>
  <c r="H30"/>
  <c r="D19"/>
  <c r="G19"/>
  <c r="F28"/>
  <c r="H28"/>
  <c r="H41"/>
  <c r="F22"/>
  <c r="A2" i="16"/>
  <c r="C6" i="21"/>
  <c r="C5"/>
  <c r="C4"/>
  <c r="H31" i="4"/>
  <c r="H36"/>
  <c r="H37"/>
  <c r="C36"/>
  <c r="C37"/>
  <c r="H32"/>
  <c r="H33"/>
  <c r="H34"/>
  <c r="H38"/>
  <c r="H39"/>
  <c r="H40"/>
  <c r="C32"/>
  <c r="C33"/>
  <c r="C34"/>
  <c r="C35"/>
  <c r="C38"/>
  <c r="C39"/>
  <c r="C40"/>
  <c r="H35"/>
  <c r="H19"/>
  <c r="C11"/>
  <c r="C13"/>
  <c r="C12"/>
  <c r="B2" i="16"/>
  <c r="C14" i="4"/>
  <c r="E14"/>
</calcChain>
</file>

<file path=xl/sharedStrings.xml><?xml version="1.0" encoding="utf-8"?>
<sst xmlns="http://schemas.openxmlformats.org/spreadsheetml/2006/main" count="267" uniqueCount="247">
  <si>
    <t>SIEGE</t>
  </si>
  <si>
    <t>AGENCE</t>
  </si>
  <si>
    <t>AGENCE CENTRALE</t>
  </si>
  <si>
    <t>PRIMA</t>
  </si>
  <si>
    <t>Pièce d'identité du client</t>
  </si>
  <si>
    <t>Deux bulletins de salaire ( 1 bleu / fonct)</t>
  </si>
  <si>
    <t>Attestation d'emploi (Privé)</t>
  </si>
  <si>
    <t>DATE</t>
  </si>
  <si>
    <t>Extraits comptes cyber</t>
  </si>
  <si>
    <t>Entrée En Relation</t>
  </si>
  <si>
    <t xml:space="preserve">Lettre de domicialition de salaire </t>
  </si>
  <si>
    <t>Embauche</t>
  </si>
  <si>
    <t>(Privé / Militaire)</t>
  </si>
  <si>
    <t>Naissance</t>
  </si>
  <si>
    <t>Lettre de présence au corps ( Militaire)</t>
  </si>
  <si>
    <t>Départ à la Retraite</t>
  </si>
  <si>
    <t>Taux d'emprunt</t>
  </si>
  <si>
    <t>Durée</t>
  </si>
  <si>
    <t>Capital emprunté</t>
  </si>
  <si>
    <t>Amortissement</t>
  </si>
  <si>
    <t>TBB</t>
  </si>
  <si>
    <t>x</t>
  </si>
  <si>
    <t>TBB + x</t>
  </si>
  <si>
    <t>Mensuel</t>
  </si>
  <si>
    <t>Global</t>
  </si>
  <si>
    <t>M -2</t>
  </si>
  <si>
    <t>M -1</t>
  </si>
  <si>
    <t>M</t>
  </si>
  <si>
    <t>DEVENIR</t>
  </si>
  <si>
    <t>MONT BOUET</t>
  </si>
  <si>
    <t>OLOUMI</t>
  </si>
  <si>
    <t>RR</t>
  </si>
  <si>
    <t>OWENDO</t>
  </si>
  <si>
    <t>PRESTIGE</t>
  </si>
  <si>
    <t>LOUIS</t>
  </si>
  <si>
    <t>NZENG-AYONG</t>
  </si>
  <si>
    <t>OKALA</t>
  </si>
  <si>
    <t>PORT-GENTIL</t>
  </si>
  <si>
    <t>GAMBA</t>
  </si>
  <si>
    <t>FRANCEVILLE</t>
  </si>
  <si>
    <t>MOANDA</t>
  </si>
  <si>
    <t>MOUILA</t>
  </si>
  <si>
    <t>Salaire</t>
  </si>
  <si>
    <t>Salaire Moyen</t>
  </si>
  <si>
    <t>Revenus</t>
  </si>
  <si>
    <t>Mois</t>
  </si>
  <si>
    <t>An</t>
  </si>
  <si>
    <t>Total</t>
  </si>
  <si>
    <t>Remboursement</t>
  </si>
  <si>
    <t>Coefficient d'endettement</t>
  </si>
  <si>
    <t>Retraite</t>
  </si>
  <si>
    <t xml:space="preserve"> </t>
  </si>
  <si>
    <t>AGE</t>
  </si>
  <si>
    <t>Virement salaire</t>
  </si>
  <si>
    <t>Date de virement</t>
  </si>
  <si>
    <t>Limité à</t>
  </si>
  <si>
    <t>Endettement</t>
  </si>
  <si>
    <t>Périodicité</t>
  </si>
  <si>
    <t>Mensuelle</t>
  </si>
  <si>
    <t>Trimestrielle</t>
  </si>
  <si>
    <t>Semestrielle</t>
  </si>
  <si>
    <t>Annuelle</t>
  </si>
  <si>
    <t>Le</t>
  </si>
  <si>
    <t>Début</t>
  </si>
  <si>
    <t>Fin</t>
  </si>
  <si>
    <t>COMPTE NUMERO</t>
  </si>
  <si>
    <t>Type de Prêt</t>
  </si>
  <si>
    <t>Convention</t>
  </si>
  <si>
    <t>Crédit Sans Garantie</t>
  </si>
  <si>
    <t>Crédit Privé avec RG 20%</t>
  </si>
  <si>
    <t>Crédit Privé avec RG 10%</t>
  </si>
  <si>
    <t>ACERGY GABON SARL CP Aavec RG 20%</t>
  </si>
  <si>
    <t>ACERGY GABON SARL CP Avec Caution</t>
  </si>
  <si>
    <t>ACERGY GABON SARL CP Véhicule Neuf</t>
  </si>
  <si>
    <t>ACERGY GABON SARL Crédits Immobiliers</t>
  </si>
  <si>
    <t>ACG / ASCOMA GABON</t>
  </si>
  <si>
    <t xml:space="preserve">ADL CP Conso Justifiée </t>
  </si>
  <si>
    <t xml:space="preserve">ADL CP Conso Sans Justifs </t>
  </si>
  <si>
    <t>ADL CP Véhicule</t>
  </si>
  <si>
    <t>ADL Immo Avec Titre de Propritété</t>
  </si>
  <si>
    <t>ADL Immo Sans Titre de Propritété</t>
  </si>
  <si>
    <t>AIR France CP Sans Aval</t>
  </si>
  <si>
    <t>AIRTEL (Con. CELTEL) CP Avec Aval</t>
  </si>
  <si>
    <t>AIRTEL (Con. CELTEL) CP Avec RG 20 %</t>
  </si>
  <si>
    <t>AIRTEL (Con. CELTEL) CP Véhicule</t>
  </si>
  <si>
    <t>AIRTEL (Con. CELTEL) Crédits Immobiliers</t>
  </si>
  <si>
    <t>ANBG ( Conv. DG Bourses/Stages) avec Caution</t>
  </si>
  <si>
    <t>ANBG ( Conv. DG Bourses/Stages) CP RG 20%</t>
  </si>
  <si>
    <t>ANBG ( Conv. DG Bourses/Stages) Crédits Immo</t>
  </si>
  <si>
    <t>ASECNA CP Sans Aval</t>
  </si>
  <si>
    <t>ASSEMBLEE NLE CP Conso Justifiée (RG 20 %)</t>
  </si>
  <si>
    <t>ASSEMBLEE NLE CP Conso Justifiée (SS AVAL)</t>
  </si>
  <si>
    <t>ASSEMBLEE NLE CP Conso Justifiée(Caut°/Gag)</t>
  </si>
  <si>
    <t>ASSEMBLEE NLE CP Députés sans Aval</t>
  </si>
  <si>
    <t>ASSEMBLEE NLE CP Fonctionnaires</t>
  </si>
  <si>
    <t>ASSEMBLEE NLE CP Nantissement ou Caut°</t>
  </si>
  <si>
    <t>ASSEMBLEE NLE CP Retenue de Garantie 20%</t>
  </si>
  <si>
    <t>ASSEMBLEE NLE CP Sup Non Siég Sans Aval</t>
  </si>
  <si>
    <t>ASSEMBLEE NLE CP Véhicule Neuf</t>
  </si>
  <si>
    <t>ASSEMBLEE NLE Crédits Immobiliers</t>
  </si>
  <si>
    <t>AXA-ASSURANCES GABON</t>
  </si>
  <si>
    <t>BUREAU VERITAS CP Sans Aval</t>
  </si>
  <si>
    <t>CECA GADIS CP Cadres et Agent de Maîtrise</t>
  </si>
  <si>
    <t>CECA GADIS CP Caution Tierce agent exécution</t>
  </si>
  <si>
    <t>CFAO GABON</t>
  </si>
  <si>
    <t>CFAO TECHNOLOGIES CP Avec Aval</t>
  </si>
  <si>
    <t>CFAO TECHNOLOGIES CP Avec RG 20%</t>
  </si>
  <si>
    <t>CHAMBRE DE COMMERCE CP Contractuels</t>
  </si>
  <si>
    <t>CHAMBRE DE COMMERCE CP Fonctionnaires</t>
  </si>
  <si>
    <t>CIRMF CP AVEC AVAL</t>
  </si>
  <si>
    <t>CIRMF CP AVEC RG 20%</t>
  </si>
  <si>
    <t>CNSS CP Avec Aval</t>
  </si>
  <si>
    <t>CNSS CP Avec RG 20 %</t>
  </si>
  <si>
    <t>CNSS CP Véhicule</t>
  </si>
  <si>
    <t>CNSS Crédits Immobiliers</t>
  </si>
  <si>
    <t>COLAS GABON CP Avec Aval (Cadres &amp; A. M.)</t>
  </si>
  <si>
    <t>COLAS GABON CP Avec Aval (Ouvriers)</t>
  </si>
  <si>
    <t>COLAS GABON CP Avec RG 20 % (Ouvriers)</t>
  </si>
  <si>
    <t>COLAS GABON CP Avec RG 20% (Cadres &amp; A.M.)</t>
  </si>
  <si>
    <t>COLAS GABON CP Véhicule</t>
  </si>
  <si>
    <t>COLAS GABON Crédits Immobiliers</t>
  </si>
  <si>
    <t>COMILOG SA CP</t>
  </si>
  <si>
    <t>COMILOG SA CP Véhicule Neuf</t>
  </si>
  <si>
    <t>COMILOG SA Crédits Immobiliers</t>
  </si>
  <si>
    <t>COMMERCE ET INDUSTRIE CP Sans Aval</t>
  </si>
  <si>
    <t>COMPTABILITE PUBLIQUE CP Sans Aval</t>
  </si>
  <si>
    <t>CONSEIL D'ETAT (Conv.COUR ADMINISTRATIV)</t>
  </si>
  <si>
    <t>CONSEIL NATIONAL DE LA COMMUNICATION</t>
  </si>
  <si>
    <t>COUR DE CASSATION (Conv.COUR JUDICIAIRE)</t>
  </si>
  <si>
    <t>COUR DES COMPTES CP Sans Aval</t>
  </si>
  <si>
    <t>DIRECTION GENERALE DE L'ECONOMIE</t>
  </si>
  <si>
    <t>DIRECTION GENERALE DES DOMAINES</t>
  </si>
  <si>
    <t>DIRECTION GENERALE DES DOUANES</t>
  </si>
  <si>
    <t>DIRECTION GLE CONTRIBUT° DIR/INDIR Immo</t>
  </si>
  <si>
    <t>DIRECTION GLE CONTRIBUT° DIR/INDIR Ss Aval</t>
  </si>
  <si>
    <t>DIRECTION GLE DES IMPOTS CP Sans Aval</t>
  </si>
  <si>
    <t>DIRECTION GLE DES IMPOTS CP Véhicule</t>
  </si>
  <si>
    <t>DIRECTION GLE DES IMPOTS Crédits Immo</t>
  </si>
  <si>
    <t>DIRECTION GLE INFORMATIQUE CP</t>
  </si>
  <si>
    <t>DIRECTION GLE PRIX ET ENQUETE CP Sans Av</t>
  </si>
  <si>
    <t>EAUX ET FORETS CP Avec Aval</t>
  </si>
  <si>
    <t>EAUX ET FORETS CP Avec RG 20%</t>
  </si>
  <si>
    <t>EAUX ET FORETS CP Sans Aval</t>
  </si>
  <si>
    <t>EAUX ET FORETS Crédits Immobiliers</t>
  </si>
  <si>
    <t xml:space="preserve">ENELEC CP </t>
  </si>
  <si>
    <t>ENGEN GABON (Conv. PIZO SHELL) CP Sans Av</t>
  </si>
  <si>
    <t>ENSEIGNANTS DU SUPERIEUR CP</t>
  </si>
  <si>
    <t>ENSEIGNANTS DU SUPERIEUR Crédits Immo</t>
  </si>
  <si>
    <t xml:space="preserve">FIN D'ETUDES (CFESUP) CP </t>
  </si>
  <si>
    <t>GABON TELECOM CP Avaec Caution</t>
  </si>
  <si>
    <t>GABON TELECOM CP Sans Aval</t>
  </si>
  <si>
    <t>GABON TELECOM CP Véhicule Neuf</t>
  </si>
  <si>
    <t>GABON TELECOM Crédits Immobiliers</t>
  </si>
  <si>
    <t>GETMA CP Avec RG 20 %</t>
  </si>
  <si>
    <t>GETMA CP Sans RG</t>
  </si>
  <si>
    <t>GETMA CP Véhicule</t>
  </si>
  <si>
    <t>GETMA Crédit Immobiliers</t>
  </si>
  <si>
    <t xml:space="preserve">GRAS SAVOYE GABON CP Avec RG 20 % </t>
  </si>
  <si>
    <t xml:space="preserve">GRAS SAVOYE GABON Crédits Immobiliers </t>
  </si>
  <si>
    <t>MAIRES ET ADJOINTS</t>
  </si>
  <si>
    <t>MARINE NATIONALE CP Avec Caution/Nantiss</t>
  </si>
  <si>
    <t>MARINE NATIONALE CP Avec RG 20 %</t>
  </si>
  <si>
    <t>MARINE NATIONALE CP Sans Aval</t>
  </si>
  <si>
    <t>MARINE NATIONALE CP Véhicule Neuf</t>
  </si>
  <si>
    <t>MARINE NATIONALE Crédit Immobiliers</t>
  </si>
  <si>
    <t>NESTLE GABON CP Avec RG 20 %</t>
  </si>
  <si>
    <t>NESTLE GABON CP Véhicule</t>
  </si>
  <si>
    <t>NESTLE GABON Crédits Immobiliers</t>
  </si>
  <si>
    <t>NOUVELLES RECRUE (FPN, GENA, FAG, GR…</t>
  </si>
  <si>
    <t>OIL LYBIA(Conv. MOBIL OIL) CAR PLAN</t>
  </si>
  <si>
    <t>OIL LYBIA(Conv. MOBIL OIL) CP V.hicule RG 10%</t>
  </si>
  <si>
    <t>OIL LYBIA(Conv. MOBIL OIL) Crédits Immobiliers</t>
  </si>
  <si>
    <t>ONERO 3 à12 3,77% au delà 4,72%</t>
  </si>
  <si>
    <t>PERRENCO CP Avec Aval</t>
  </si>
  <si>
    <t>PERRENCO CP Avec RG 20%</t>
  </si>
  <si>
    <t>PERRENCO CP Véhicule</t>
  </si>
  <si>
    <t>PERRENCO Crédits Immobiliers</t>
  </si>
  <si>
    <t>PETRO GABON CP Avec RG 20%</t>
  </si>
  <si>
    <t>PETRO GABON CP Véhicule</t>
  </si>
  <si>
    <t>PETRO GABON Crédits Immobiliers</t>
  </si>
  <si>
    <t>PETROLE ET MINES CP Sans Aval</t>
  </si>
  <si>
    <t>PETROLE ET MINES CP Véhicule Neuf</t>
  </si>
  <si>
    <t>PETROLE ET MINES Crédits Immobiliers</t>
  </si>
  <si>
    <t>PLAN EPARGNE AVENIR CP (Hors Immobilier)</t>
  </si>
  <si>
    <t>PLAN EPARGNE AVENIR Crédit Immobilier</t>
  </si>
  <si>
    <t>PLAN EPARGNE CREDIT Caution/Nantissement</t>
  </si>
  <si>
    <t>PLAN EPARGNE CREDIT CP RG 20%</t>
  </si>
  <si>
    <t>PLANIFICATION CP Sans Aval</t>
  </si>
  <si>
    <t>PNUD</t>
  </si>
  <si>
    <t>PREMIERE INSTALLATION PROFESSIONNELLE</t>
  </si>
  <si>
    <t>SANTE AFF. SOCIALES CP Avec Caution</t>
  </si>
  <si>
    <t>SANTE AFF. SOCIALES CP Avec Caution /Justifs</t>
  </si>
  <si>
    <t>SANTE AFF. SOCIALES CP Avec RG 20 %</t>
  </si>
  <si>
    <t>SANTE AFF. SOCIALES CP Avec RG 20% /Justifs</t>
  </si>
  <si>
    <t>SANTE AFF. SOCIALES CP Sans Aval</t>
  </si>
  <si>
    <t>SANTE AFF. SOCIALES CP Sans Aval /Justifs</t>
  </si>
  <si>
    <t>SANTE AFF. SOCIALES CP Véhicule Neuf</t>
  </si>
  <si>
    <t>SANTE AFF. SOCIALES Crédits Immobiliers</t>
  </si>
  <si>
    <t>SANTE MILITAIRE CP Avec Caution</t>
  </si>
  <si>
    <t>SANTE MILITAIRE CP Avec RG 20 %</t>
  </si>
  <si>
    <t>SANTE MILITAIRE CP SANS AVAL</t>
  </si>
  <si>
    <t>SANTE MILITAIRE CP Véhicule Neuf</t>
  </si>
  <si>
    <t>SANTE MILITAIRE Crédits Immobiliers</t>
  </si>
  <si>
    <t>SCHLUMBERGER Crédit Immobiliers</t>
  </si>
  <si>
    <t>SCHLUMBERGER RG 20%</t>
  </si>
  <si>
    <t>SEEG CP Sans Aval</t>
  </si>
  <si>
    <t>SEEG Crédits Immobiliers</t>
  </si>
  <si>
    <t>SEGMENT DEVENIR</t>
  </si>
  <si>
    <t>SEGMENT PRESTIGE</t>
  </si>
  <si>
    <t>SEGMENT PRIMA</t>
  </si>
  <si>
    <t>SEGMENT RR</t>
  </si>
  <si>
    <t>SENAT CP Sans Aval</t>
  </si>
  <si>
    <t>SETRAG CP  Avec Aval</t>
  </si>
  <si>
    <t>SETRAG CP Avec RG 20%</t>
  </si>
  <si>
    <t>SETRAG CP Véhicule</t>
  </si>
  <si>
    <t>SETRAG Crédits Immobiliers</t>
  </si>
  <si>
    <t>SGEPP CP Sans Aval (Agent execution)</t>
  </si>
  <si>
    <t>SGEPP CP Sans Aval (Cadres/Agent de maitrise)</t>
  </si>
  <si>
    <t>SHELL GABON CP Aval Tiers ou Gges Espèces</t>
  </si>
  <si>
    <t>SHELL GABON Crédits Immobiliers</t>
  </si>
  <si>
    <t>SHO TRACTAFRIC CP</t>
  </si>
  <si>
    <t>SOCIGA CP Avec Aval</t>
  </si>
  <si>
    <t>SOCIGA CP Avec RG 20 %</t>
  </si>
  <si>
    <t>SOCIGA CP Véhicule</t>
  </si>
  <si>
    <t>SOCIGA Crédits Immobiliers</t>
  </si>
  <si>
    <t>SOGARA CP Sans Aval</t>
  </si>
  <si>
    <t>SOGARA CP Véhicule Neuf</t>
  </si>
  <si>
    <t>SOGARA Crédits Immobiliers</t>
  </si>
  <si>
    <t>SOGARA Crédits Mobiliers</t>
  </si>
  <si>
    <t>SOGEC CP Avec Aval</t>
  </si>
  <si>
    <t>SOGEC CP avec RG 20 %</t>
  </si>
  <si>
    <t>SOGEC CP Véhicule</t>
  </si>
  <si>
    <t>SPLV (Filiale CFAO GABON)</t>
  </si>
  <si>
    <t>STCG CP Avec Caution</t>
  </si>
  <si>
    <t>STCG CP Avec RG 20 %</t>
  </si>
  <si>
    <t>STCG CP Véhicule Neuf</t>
  </si>
  <si>
    <t>STCG Crédits Immobiliers</t>
  </si>
  <si>
    <t xml:space="preserve">SUCAF CP </t>
  </si>
  <si>
    <t>SUCAF Crédits Immobiliers</t>
  </si>
  <si>
    <t>TOTAL GABON (ELF GABON) CP Ouvriers</t>
  </si>
  <si>
    <t xml:space="preserve">TOTAL GABON (ELF GABON) Créd Immo Cadres </t>
  </si>
  <si>
    <t xml:space="preserve">TOTAL MARKETING CP (Conv. TOTAL FINA ELF) </t>
  </si>
  <si>
    <t>TOTAL MARKETING Crédits Immobiliers</t>
  </si>
  <si>
    <t>TRESORERIE GLE DU GABON CP Sans Aval</t>
  </si>
  <si>
    <t>TRESORERIE GLE DU GABON Crédits Immo</t>
  </si>
  <si>
    <t>Conventions</t>
  </si>
  <si>
    <t>TYPE DE PRÊT</t>
  </si>
</sst>
</file>

<file path=xl/styles.xml><?xml version="1.0" encoding="utf-8"?>
<styleSheet xmlns="http://schemas.openxmlformats.org/spreadsheetml/2006/main">
  <numFmts count="2">
    <numFmt numFmtId="165" formatCode="_-* #,##0.00\ _F_-;\-* #,##0.00\ _F_-;_-* &quot;-&quot;??\ _F_-;_-@_-"/>
    <numFmt numFmtId="169" formatCode="dd/mm/yy;@"/>
  </numFmts>
  <fonts count="25">
    <font>
      <sz val="11"/>
      <color theme="1"/>
      <name val="Calibri"/>
      <family val="2"/>
      <scheme val="minor"/>
    </font>
    <font>
      <sz val="10"/>
      <name val="Arial"/>
      <family val="2"/>
    </font>
    <font>
      <b/>
      <sz val="10"/>
      <name val="Arial"/>
      <family val="2"/>
    </font>
    <font>
      <i/>
      <sz val="10"/>
      <name val="Arial"/>
      <family val="2"/>
    </font>
    <font>
      <b/>
      <sz val="10"/>
      <color theme="0"/>
      <name val="Arial"/>
      <family val="2"/>
    </font>
    <font>
      <b/>
      <sz val="12"/>
      <name val="Arial"/>
      <family val="2"/>
    </font>
    <font>
      <sz val="11"/>
      <name val="Arial"/>
      <family val="2"/>
    </font>
    <font>
      <b/>
      <sz val="11"/>
      <color theme="0"/>
      <name val="Arial"/>
      <family val="2"/>
    </font>
    <font>
      <sz val="12"/>
      <name val="Arial"/>
      <family val="2"/>
    </font>
    <font>
      <b/>
      <sz val="11"/>
      <name val="Arial"/>
      <family val="2"/>
    </font>
    <font>
      <sz val="10"/>
      <name val="Arial"/>
      <family val="2"/>
    </font>
    <font>
      <sz val="11"/>
      <color theme="1"/>
      <name val="Calibri"/>
      <family val="2"/>
      <scheme val="minor"/>
    </font>
    <font>
      <sz val="10"/>
      <color theme="1"/>
      <name val="Arial"/>
      <family val="2"/>
    </font>
    <font>
      <sz val="11"/>
      <color theme="1"/>
      <name val="Arial"/>
      <family val="2"/>
    </font>
    <font>
      <b/>
      <sz val="16"/>
      <color rgb="FFFF0000"/>
      <name val="Arial"/>
      <family val="2"/>
    </font>
    <font>
      <sz val="10"/>
      <color theme="0"/>
      <name val="Arial"/>
      <family val="2"/>
    </font>
    <font>
      <b/>
      <sz val="12"/>
      <color theme="0"/>
      <name val="Arial"/>
      <family val="2"/>
    </font>
    <font>
      <b/>
      <sz val="11"/>
      <color theme="1"/>
      <name val="Arial"/>
      <family val="2"/>
    </font>
    <font>
      <b/>
      <sz val="10"/>
      <color theme="1"/>
      <name val="Arial"/>
      <family val="2"/>
    </font>
    <font>
      <b/>
      <sz val="9"/>
      <color theme="1"/>
      <name val="Arial"/>
      <family val="2"/>
    </font>
    <font>
      <sz val="12"/>
      <color theme="1"/>
      <name val="Calibri"/>
      <family val="2"/>
      <scheme val="minor"/>
    </font>
    <font>
      <b/>
      <sz val="25"/>
      <color rgb="FFFF0000"/>
      <name val="Arial"/>
      <family val="2"/>
    </font>
    <font>
      <b/>
      <sz val="25"/>
      <color theme="1"/>
      <name val="Arial"/>
      <family val="2"/>
    </font>
    <font>
      <sz val="10"/>
      <name val="Arial"/>
    </font>
    <font>
      <b/>
      <sz val="12"/>
      <color theme="1"/>
      <name val="Calibri"/>
      <family val="2"/>
      <scheme val="minor"/>
    </font>
  </fonts>
  <fills count="6">
    <fill>
      <patternFill patternType="none"/>
    </fill>
    <fill>
      <patternFill patternType="gray125"/>
    </fill>
    <fill>
      <patternFill patternType="solid">
        <fgColor rgb="FF80008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98474074526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theme="1"/>
      </left>
      <right style="thin">
        <color theme="1"/>
      </right>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s>
  <cellStyleXfs count="7">
    <xf numFmtId="0" fontId="0" fillId="0" borderId="0"/>
    <xf numFmtId="0" fontId="1" fillId="0" borderId="0"/>
    <xf numFmtId="165" fontId="1" fillId="0" borderId="0" applyFont="0" applyFill="0" applyBorder="0" applyAlignment="0" applyProtection="0"/>
    <xf numFmtId="0" fontId="10" fillId="0" borderId="0"/>
    <xf numFmtId="9" fontId="11" fillId="0" borderId="0" applyFont="0" applyFill="0" applyBorder="0" applyAlignment="0" applyProtection="0"/>
    <xf numFmtId="9" fontId="1" fillId="0" borderId="0" applyFont="0" applyFill="0" applyBorder="0" applyAlignment="0" applyProtection="0"/>
    <xf numFmtId="0" fontId="23" fillId="0" borderId="0"/>
  </cellStyleXfs>
  <cellXfs count="128">
    <xf numFmtId="0" fontId="0" fillId="0" borderId="0" xfId="0"/>
    <xf numFmtId="0" fontId="1" fillId="0" borderId="0" xfId="1"/>
    <xf numFmtId="0" fontId="2" fillId="0" borderId="0" xfId="1" applyFont="1" applyAlignment="1">
      <alignment horizontal="left"/>
    </xf>
    <xf numFmtId="0" fontId="1" fillId="0" borderId="0" xfId="1" applyFont="1"/>
    <xf numFmtId="0" fontId="2" fillId="0" borderId="0" xfId="1" applyFont="1"/>
    <xf numFmtId="0" fontId="3" fillId="0" borderId="0" xfId="1" applyFont="1"/>
    <xf numFmtId="0" fontId="4" fillId="2" borderId="1" xfId="1" applyFont="1" applyFill="1" applyBorder="1" applyAlignment="1">
      <alignment horizontal="center" vertical="center"/>
    </xf>
    <xf numFmtId="0" fontId="4" fillId="2" borderId="1" xfId="1" applyFont="1" applyFill="1" applyBorder="1"/>
    <xf numFmtId="14" fontId="1" fillId="0" borderId="1" xfId="1" applyNumberFormat="1" applyBorder="1" applyAlignment="1">
      <alignment horizontal="center" vertical="center"/>
    </xf>
    <xf numFmtId="3" fontId="1" fillId="0" borderId="1" xfId="1" applyNumberFormat="1" applyBorder="1" applyAlignment="1">
      <alignment horizontal="center" vertical="center"/>
    </xf>
    <xf numFmtId="0" fontId="4" fillId="0" borderId="1" xfId="1" applyFont="1" applyBorder="1" applyAlignment="1">
      <alignment horizontal="center"/>
    </xf>
    <xf numFmtId="3" fontId="4" fillId="2" borderId="2" xfId="1" applyNumberFormat="1" applyFont="1" applyFill="1" applyBorder="1" applyAlignment="1">
      <alignment horizontal="center" vertical="center"/>
    </xf>
    <xf numFmtId="3" fontId="4" fillId="2" borderId="1" xfId="1" applyNumberFormat="1" applyFont="1" applyFill="1" applyBorder="1" applyAlignment="1">
      <alignment vertical="center"/>
    </xf>
    <xf numFmtId="3" fontId="6" fillId="0" borderId="1" xfId="1" applyNumberFormat="1" applyFont="1" applyBorder="1" applyAlignment="1">
      <alignment horizontal="center" vertical="center"/>
    </xf>
    <xf numFmtId="3" fontId="1" fillId="0" borderId="0" xfId="1" applyNumberFormat="1" applyAlignment="1">
      <alignment horizontal="center"/>
    </xf>
    <xf numFmtId="3" fontId="1" fillId="0" borderId="0" xfId="1" applyNumberFormat="1"/>
    <xf numFmtId="0" fontId="1" fillId="0" borderId="0" xfId="3" applyFont="1"/>
    <xf numFmtId="0" fontId="10" fillId="0" borderId="0" xfId="3"/>
    <xf numFmtId="0" fontId="7" fillId="0" borderId="0" xfId="1" applyFont="1" applyFill="1" applyBorder="1" applyAlignment="1">
      <alignment vertical="center"/>
    </xf>
    <xf numFmtId="0" fontId="4" fillId="0" borderId="0" xfId="1" applyFont="1" applyFill="1" applyBorder="1" applyAlignment="1">
      <alignment vertical="center"/>
    </xf>
    <xf numFmtId="3" fontId="1" fillId="0" borderId="0" xfId="1" applyNumberFormat="1" applyFill="1" applyBorder="1" applyAlignment="1"/>
    <xf numFmtId="0" fontId="2" fillId="0" borderId="0" xfId="1" applyFont="1" applyFill="1" applyBorder="1" applyAlignment="1">
      <alignment vertical="center"/>
    </xf>
    <xf numFmtId="3" fontId="2" fillId="0" borderId="0" xfId="1" applyNumberFormat="1" applyFont="1" applyFill="1" applyBorder="1" applyAlignment="1">
      <alignment vertical="center"/>
    </xf>
    <xf numFmtId="3" fontId="7" fillId="0" borderId="0" xfId="1" applyNumberFormat="1" applyFont="1" applyFill="1" applyBorder="1" applyAlignment="1">
      <alignment vertical="center"/>
    </xf>
    <xf numFmtId="3" fontId="4" fillId="0" borderId="0" xfId="1" applyNumberFormat="1" applyFont="1" applyFill="1" applyBorder="1" applyAlignment="1">
      <alignment vertical="center"/>
    </xf>
    <xf numFmtId="3" fontId="7" fillId="2" borderId="0" xfId="1" applyNumberFormat="1" applyFont="1" applyFill="1" applyBorder="1" applyAlignment="1">
      <alignment horizontal="center" vertical="center"/>
    </xf>
    <xf numFmtId="3" fontId="1" fillId="0" borderId="0" xfId="1" applyNumberFormat="1" applyFont="1" applyFill="1" applyBorder="1" applyAlignment="1">
      <alignment vertical="center"/>
    </xf>
    <xf numFmtId="3" fontId="13" fillId="0" borderId="1" xfId="1" applyNumberFormat="1" applyFont="1" applyFill="1" applyBorder="1" applyAlignment="1">
      <alignment horizontal="right" vertical="center"/>
    </xf>
    <xf numFmtId="3" fontId="12" fillId="0" borderId="1" xfId="1" applyNumberFormat="1" applyFont="1" applyBorder="1" applyAlignment="1">
      <alignment horizontal="right"/>
    </xf>
    <xf numFmtId="3" fontId="15" fillId="0" borderId="1" xfId="1" applyNumberFormat="1" applyFont="1" applyFill="1" applyBorder="1" applyAlignment="1">
      <alignment horizontal="right" vertical="center"/>
    </xf>
    <xf numFmtId="3" fontId="1" fillId="0" borderId="1" xfId="1" applyNumberFormat="1" applyFont="1" applyBorder="1" applyAlignment="1">
      <alignment horizontal="right"/>
    </xf>
    <xf numFmtId="3" fontId="12" fillId="0" borderId="1" xfId="1" applyNumberFormat="1" applyFont="1" applyBorder="1" applyAlignment="1">
      <alignment horizontal="center" vertical="center"/>
    </xf>
    <xf numFmtId="3" fontId="15" fillId="0" borderId="1" xfId="1" applyNumberFormat="1" applyFont="1" applyFill="1" applyBorder="1" applyAlignment="1">
      <alignment horizontal="center" vertical="center"/>
    </xf>
    <xf numFmtId="3" fontId="1" fillId="0" borderId="1" xfId="1" applyNumberFormat="1" applyFont="1" applyBorder="1" applyAlignment="1">
      <alignment horizontal="center" vertical="center"/>
    </xf>
    <xf numFmtId="3" fontId="16" fillId="2" borderId="1" xfId="1" applyNumberFormat="1" applyFont="1" applyFill="1" applyBorder="1" applyAlignment="1">
      <alignment horizontal="right" vertical="center"/>
    </xf>
    <xf numFmtId="4" fontId="2" fillId="0" borderId="1" xfId="1" applyNumberFormat="1" applyFont="1" applyBorder="1" applyAlignment="1">
      <alignment horizontal="center" vertical="center"/>
    </xf>
    <xf numFmtId="4" fontId="1" fillId="0" borderId="1" xfId="1" applyNumberFormat="1" applyBorder="1" applyAlignment="1">
      <alignment horizontal="center" vertical="center"/>
    </xf>
    <xf numFmtId="0" fontId="1" fillId="0" borderId="0" xfId="1" applyBorder="1"/>
    <xf numFmtId="3" fontId="18" fillId="0" borderId="0" xfId="1" applyNumberFormat="1" applyFont="1" applyFill="1" applyBorder="1" applyAlignment="1">
      <alignment vertical="center"/>
    </xf>
    <xf numFmtId="3" fontId="12" fillId="0" borderId="0" xfId="1" applyNumberFormat="1" applyFont="1"/>
    <xf numFmtId="0" fontId="12" fillId="0" borderId="0" xfId="1" applyFont="1"/>
    <xf numFmtId="3" fontId="12" fillId="0" borderId="0" xfId="1" applyNumberFormat="1" applyFont="1" applyFill="1" applyBorder="1"/>
    <xf numFmtId="0" fontId="12" fillId="0" borderId="0" xfId="1" applyFont="1" applyFill="1" applyBorder="1"/>
    <xf numFmtId="3" fontId="18" fillId="0" borderId="0" xfId="0" applyNumberFormat="1" applyFont="1" applyFill="1" applyBorder="1" applyAlignment="1"/>
    <xf numFmtId="0" fontId="19" fillId="0" borderId="0" xfId="0" applyFont="1" applyFill="1" applyBorder="1" applyAlignment="1"/>
    <xf numFmtId="3" fontId="12" fillId="0" borderId="0" xfId="1" applyNumberFormat="1" applyFont="1" applyFill="1" applyBorder="1" applyAlignment="1"/>
    <xf numFmtId="3" fontId="17" fillId="0" borderId="0" xfId="1" applyNumberFormat="1" applyFont="1" applyFill="1" applyBorder="1" applyAlignment="1">
      <alignment vertical="center"/>
    </xf>
    <xf numFmtId="3" fontId="19" fillId="0" borderId="0" xfId="0" applyNumberFormat="1" applyFont="1" applyFill="1" applyBorder="1" applyAlignment="1"/>
    <xf numFmtId="169" fontId="7" fillId="4" borderId="0" xfId="1" applyNumberFormat="1" applyFont="1" applyFill="1" applyAlignment="1">
      <alignment horizontal="center"/>
    </xf>
    <xf numFmtId="0" fontId="0" fillId="0" borderId="0" xfId="0" applyAlignment="1">
      <alignment horizontal="center" vertical="center"/>
    </xf>
    <xf numFmtId="0" fontId="0" fillId="0" borderId="11" xfId="0" applyBorder="1" applyAlignment="1">
      <alignment horizontal="center" vertical="center"/>
    </xf>
    <xf numFmtId="4" fontId="14" fillId="0" borderId="0" xfId="4" applyNumberFormat="1" applyFont="1" applyFill="1" applyBorder="1" applyAlignment="1">
      <alignment horizontal="center" vertical="center"/>
    </xf>
    <xf numFmtId="3" fontId="2" fillId="0" borderId="0" xfId="1" applyNumberFormat="1" applyFont="1" applyFill="1" applyBorder="1" applyAlignment="1">
      <alignment horizontal="center" vertical="center"/>
    </xf>
    <xf numFmtId="0" fontId="7" fillId="0" borderId="0" xfId="1" applyFont="1" applyFill="1" applyBorder="1" applyAlignment="1">
      <alignment horizontal="center" vertical="center"/>
    </xf>
    <xf numFmtId="3" fontId="9" fillId="0" borderId="0" xfId="1" applyNumberFormat="1" applyFont="1" applyFill="1" applyBorder="1" applyAlignment="1">
      <alignment horizontal="center"/>
    </xf>
    <xf numFmtId="0" fontId="4" fillId="2" borderId="11" xfId="1" applyFont="1" applyFill="1" applyBorder="1" applyAlignment="1">
      <alignment horizontal="center" vertical="center"/>
    </xf>
    <xf numFmtId="3" fontId="2" fillId="0" borderId="11" xfId="1" applyNumberFormat="1" applyFont="1" applyBorder="1" applyAlignment="1">
      <alignment horizontal="center" vertical="center"/>
    </xf>
    <xf numFmtId="0" fontId="7" fillId="2" borderId="11" xfId="1" applyFont="1" applyFill="1" applyBorder="1" applyAlignment="1">
      <alignment horizontal="center" vertical="center"/>
    </xf>
    <xf numFmtId="4" fontId="14" fillId="0" borderId="0" xfId="4" applyNumberFormat="1" applyFont="1" applyFill="1" applyBorder="1" applyAlignment="1">
      <alignment vertical="center"/>
    </xf>
    <xf numFmtId="0" fontId="7" fillId="4" borderId="15" xfId="1" applyFont="1" applyFill="1" applyBorder="1" applyAlignment="1">
      <alignment vertical="center"/>
    </xf>
    <xf numFmtId="9" fontId="0" fillId="0" borderId="11" xfId="4" applyFont="1" applyBorder="1" applyAlignment="1">
      <alignment horizontal="center" vertical="center"/>
    </xf>
    <xf numFmtId="3" fontId="4" fillId="4" borderId="2" xfId="1" applyNumberFormat="1" applyFont="1" applyFill="1" applyBorder="1" applyAlignment="1">
      <alignment horizontal="center" vertical="center"/>
    </xf>
    <xf numFmtId="0" fontId="0" fillId="0" borderId="16" xfId="0" applyBorder="1" applyAlignment="1">
      <alignment horizontal="right" vertical="center"/>
    </xf>
    <xf numFmtId="14" fontId="0" fillId="0" borderId="18" xfId="0" applyNumberFormat="1" applyBorder="1" applyAlignment="1">
      <alignment horizontal="left" vertical="center"/>
    </xf>
    <xf numFmtId="0" fontId="0" fillId="0" borderId="19" xfId="0" applyBorder="1" applyAlignment="1">
      <alignment horizontal="right" vertical="center"/>
    </xf>
    <xf numFmtId="14" fontId="0" fillId="0" borderId="21" xfId="0" applyNumberFormat="1" applyBorder="1" applyAlignment="1">
      <alignment horizontal="left" vertical="center"/>
    </xf>
    <xf numFmtId="0" fontId="0" fillId="0" borderId="13" xfId="0" applyBorder="1" applyAlignment="1">
      <alignment horizontal="right" vertical="center"/>
    </xf>
    <xf numFmtId="14" fontId="0" fillId="0" borderId="15" xfId="0" applyNumberFormat="1" applyBorder="1" applyAlignment="1">
      <alignment horizontal="left" vertical="center"/>
    </xf>
    <xf numFmtId="14" fontId="2" fillId="0" borderId="13" xfId="1" applyNumberFormat="1" applyFont="1" applyFill="1" applyBorder="1" applyAlignment="1">
      <alignment horizontal="right" vertical="center"/>
    </xf>
    <xf numFmtId="14" fontId="2" fillId="0" borderId="15" xfId="1" applyNumberFormat="1" applyFont="1" applyFill="1" applyBorder="1" applyAlignment="1">
      <alignment horizontal="left" vertical="center"/>
    </xf>
    <xf numFmtId="14" fontId="1" fillId="0" borderId="0" xfId="1" applyNumberFormat="1" applyAlignment="1">
      <alignment horizontal="center" vertical="center"/>
    </xf>
    <xf numFmtId="14" fontId="18" fillId="0" borderId="0" xfId="0" applyNumberFormat="1" applyFont="1" applyFill="1" applyBorder="1" applyAlignment="1"/>
    <xf numFmtId="3" fontId="16" fillId="0" borderId="0" xfId="1" applyNumberFormat="1" applyFont="1" applyFill="1" applyBorder="1" applyAlignment="1">
      <alignment vertical="center"/>
    </xf>
    <xf numFmtId="3" fontId="7" fillId="2" borderId="11" xfId="1" applyNumberFormat="1" applyFont="1" applyFill="1" applyBorder="1" applyAlignment="1">
      <alignment horizontal="center" vertical="center"/>
    </xf>
    <xf numFmtId="3" fontId="12" fillId="0" borderId="11" xfId="1" applyNumberFormat="1" applyFont="1" applyFill="1" applyBorder="1" applyAlignment="1">
      <alignment horizontal="right" vertical="center"/>
    </xf>
    <xf numFmtId="3" fontId="12" fillId="0" borderId="11" xfId="1" applyNumberFormat="1" applyFont="1" applyFill="1" applyBorder="1" applyAlignment="1">
      <alignment horizontal="center" vertical="center"/>
    </xf>
    <xf numFmtId="3" fontId="12" fillId="0" borderId="11" xfId="1" applyNumberFormat="1" applyFont="1" applyFill="1" applyBorder="1" applyAlignment="1">
      <alignment horizontal="left" vertical="center"/>
    </xf>
    <xf numFmtId="3" fontId="12" fillId="0" borderId="11" xfId="2" applyNumberFormat="1" applyFont="1" applyFill="1" applyBorder="1" applyAlignment="1">
      <alignment horizontal="right"/>
    </xf>
    <xf numFmtId="3" fontId="12" fillId="0" borderId="11" xfId="2" applyNumberFormat="1" applyFont="1" applyFill="1" applyBorder="1" applyAlignment="1">
      <alignment horizontal="center"/>
    </xf>
    <xf numFmtId="3" fontId="4" fillId="2" borderId="16" xfId="1" applyNumberFormat="1" applyFont="1" applyFill="1" applyBorder="1" applyAlignment="1">
      <alignment horizontal="center" vertical="center"/>
    </xf>
    <xf numFmtId="3" fontId="9" fillId="0" borderId="2" xfId="1" applyNumberFormat="1" applyFont="1" applyBorder="1" applyAlignment="1">
      <alignment horizontal="center" vertical="center"/>
    </xf>
    <xf numFmtId="3" fontId="2" fillId="0" borderId="2" xfId="1" applyNumberFormat="1" applyFont="1" applyBorder="1" applyAlignment="1">
      <alignment horizontal="center" vertical="center"/>
    </xf>
    <xf numFmtId="0" fontId="0" fillId="0" borderId="1" xfId="0" applyBorder="1" applyAlignment="1">
      <alignment horizontal="left" vertical="center"/>
    </xf>
    <xf numFmtId="0" fontId="20" fillId="0" borderId="0" xfId="0" applyFont="1" applyAlignment="1">
      <alignment horizontal="center" vertical="center"/>
    </xf>
    <xf numFmtId="0" fontId="20" fillId="0" borderId="0" xfId="0" applyFont="1"/>
    <xf numFmtId="0" fontId="24" fillId="3" borderId="1" xfId="6" applyFont="1" applyFill="1" applyBorder="1" applyAlignment="1">
      <alignment vertical="center"/>
    </xf>
    <xf numFmtId="0" fontId="24" fillId="5" borderId="1" xfId="6" applyFont="1" applyFill="1" applyBorder="1" applyAlignment="1">
      <alignment vertical="center"/>
    </xf>
    <xf numFmtId="0" fontId="24" fillId="5" borderId="1" xfId="6" applyFont="1" applyFill="1" applyBorder="1" applyAlignment="1">
      <alignment horizontal="left" vertical="center"/>
    </xf>
    <xf numFmtId="0" fontId="24" fillId="3" borderId="1" xfId="6" applyFont="1" applyFill="1" applyBorder="1" applyAlignment="1">
      <alignment horizontal="left" vertical="center"/>
    </xf>
    <xf numFmtId="0" fontId="20" fillId="0" borderId="1" xfId="0" applyFont="1" applyBorder="1" applyAlignment="1">
      <alignment horizontal="center" vertical="center"/>
    </xf>
    <xf numFmtId="0" fontId="1" fillId="0" borderId="8" xfId="1" applyBorder="1"/>
    <xf numFmtId="0" fontId="2" fillId="5" borderId="8" xfId="1" applyFont="1" applyFill="1" applyBorder="1"/>
    <xf numFmtId="0" fontId="1" fillId="5" borderId="8" xfId="1" applyFill="1" applyBorder="1"/>
    <xf numFmtId="0" fontId="1" fillId="5" borderId="9" xfId="1" applyFill="1" applyBorder="1"/>
    <xf numFmtId="0" fontId="4" fillId="4" borderId="7" xfId="1" applyFont="1" applyFill="1" applyBorder="1"/>
    <xf numFmtId="3" fontId="2" fillId="0" borderId="1" xfId="1" applyNumberFormat="1" applyFont="1" applyBorder="1" applyAlignment="1">
      <alignment horizontal="center" vertical="center"/>
    </xf>
    <xf numFmtId="0" fontId="2" fillId="0" borderId="8" xfId="1" applyFont="1" applyBorder="1"/>
    <xf numFmtId="14" fontId="1" fillId="0" borderId="11" xfId="1" applyNumberFormat="1" applyBorder="1" applyAlignment="1">
      <alignment horizontal="center" vertical="center"/>
    </xf>
    <xf numFmtId="0" fontId="7" fillId="4" borderId="11" xfId="1" applyFont="1" applyFill="1" applyBorder="1" applyAlignment="1">
      <alignment horizontal="center" vertical="center"/>
    </xf>
    <xf numFmtId="0" fontId="7" fillId="2" borderId="13" xfId="1" applyFont="1" applyFill="1" applyBorder="1" applyAlignment="1">
      <alignment horizontal="center" vertical="center"/>
    </xf>
    <xf numFmtId="0" fontId="7" fillId="2" borderId="14" xfId="1" applyFont="1" applyFill="1" applyBorder="1" applyAlignment="1">
      <alignment horizontal="center" vertical="center"/>
    </xf>
    <xf numFmtId="10" fontId="21" fillId="0" borderId="16" xfId="4" applyNumberFormat="1" applyFont="1" applyFill="1" applyBorder="1" applyAlignment="1">
      <alignment horizontal="center" vertical="center"/>
    </xf>
    <xf numFmtId="10" fontId="21" fillId="0" borderId="17" xfId="4" applyNumberFormat="1" applyFont="1" applyFill="1" applyBorder="1" applyAlignment="1">
      <alignment horizontal="center" vertical="center"/>
    </xf>
    <xf numFmtId="10" fontId="21" fillId="0" borderId="19" xfId="4" applyNumberFormat="1" applyFont="1" applyFill="1" applyBorder="1" applyAlignment="1">
      <alignment horizontal="center" vertical="center"/>
    </xf>
    <xf numFmtId="10" fontId="21" fillId="0" borderId="20" xfId="4" applyNumberFormat="1" applyFont="1" applyFill="1" applyBorder="1" applyAlignment="1">
      <alignment horizontal="center" vertical="center"/>
    </xf>
    <xf numFmtId="3" fontId="12" fillId="0" borderId="2" xfId="1" applyNumberFormat="1" applyFont="1" applyBorder="1" applyAlignment="1">
      <alignment horizontal="left" vertical="center"/>
    </xf>
    <xf numFmtId="3" fontId="12" fillId="0" borderId="6" xfId="1" applyNumberFormat="1" applyFont="1" applyBorder="1" applyAlignment="1">
      <alignment horizontal="left" vertical="center"/>
    </xf>
    <xf numFmtId="3" fontId="7" fillId="2" borderId="5" xfId="1" applyNumberFormat="1" applyFont="1" applyFill="1" applyBorder="1" applyAlignment="1">
      <alignment horizontal="center" vertical="center"/>
    </xf>
    <xf numFmtId="3" fontId="12" fillId="0" borderId="2" xfId="1" applyNumberFormat="1" applyFont="1" applyBorder="1" applyAlignment="1">
      <alignment horizontal="left"/>
    </xf>
    <xf numFmtId="3" fontId="12" fillId="0" borderId="6" xfId="1" applyNumberFormat="1" applyFont="1" applyBorder="1" applyAlignment="1">
      <alignment horizontal="left"/>
    </xf>
    <xf numFmtId="3" fontId="2" fillId="0" borderId="2" xfId="1" applyNumberFormat="1" applyFont="1" applyBorder="1" applyAlignment="1">
      <alignment horizontal="center" vertical="center"/>
    </xf>
    <xf numFmtId="3" fontId="2" fillId="0" borderId="6" xfId="1" applyNumberFormat="1" applyFont="1" applyBorder="1" applyAlignment="1">
      <alignment horizontal="center" vertical="center"/>
    </xf>
    <xf numFmtId="3" fontId="7" fillId="2" borderId="2" xfId="1" applyNumberFormat="1" applyFont="1" applyFill="1" applyBorder="1" applyAlignment="1">
      <alignment horizontal="center" vertical="center"/>
    </xf>
    <xf numFmtId="3" fontId="7" fillId="2" borderId="6" xfId="1" applyNumberFormat="1" applyFont="1" applyFill="1" applyBorder="1" applyAlignment="1">
      <alignment horizontal="center" vertical="center"/>
    </xf>
    <xf numFmtId="3" fontId="2" fillId="0" borderId="11" xfId="1" applyNumberFormat="1" applyFont="1" applyBorder="1" applyAlignment="1">
      <alignment horizontal="center" vertical="center"/>
    </xf>
    <xf numFmtId="0" fontId="1" fillId="2" borderId="0" xfId="1" applyFill="1" applyBorder="1" applyAlignment="1">
      <alignment horizontal="center"/>
    </xf>
    <xf numFmtId="3" fontId="4" fillId="2" borderId="1" xfId="1" applyNumberFormat="1" applyFont="1" applyFill="1" applyBorder="1" applyAlignment="1">
      <alignment horizontal="center" vertical="center"/>
    </xf>
    <xf numFmtId="3" fontId="9" fillId="0" borderId="11" xfId="1" applyNumberFormat="1" applyFont="1" applyBorder="1" applyAlignment="1">
      <alignment horizontal="center"/>
    </xf>
    <xf numFmtId="0" fontId="4" fillId="2" borderId="2" xfId="1" applyFont="1" applyFill="1" applyBorder="1" applyAlignment="1">
      <alignment horizontal="center" vertical="center"/>
    </xf>
    <xf numFmtId="0" fontId="4" fillId="2" borderId="10" xfId="1" applyFont="1" applyFill="1" applyBorder="1" applyAlignment="1">
      <alignment horizontal="center" vertical="center"/>
    </xf>
    <xf numFmtId="0" fontId="6" fillId="0" borderId="2" xfId="1" applyNumberFormat="1" applyFont="1" applyBorder="1" applyAlignment="1">
      <alignment horizontal="center" vertical="center"/>
    </xf>
    <xf numFmtId="0" fontId="6" fillId="0" borderId="6" xfId="1" applyNumberFormat="1" applyFont="1" applyBorder="1" applyAlignment="1">
      <alignment horizontal="center" vertical="center"/>
    </xf>
    <xf numFmtId="3" fontId="8" fillId="0" borderId="3" xfId="1" applyNumberFormat="1" applyFont="1" applyBorder="1" applyAlignment="1">
      <alignment horizontal="center" vertical="center"/>
    </xf>
    <xf numFmtId="3" fontId="8" fillId="0" borderId="4" xfId="1" applyNumberFormat="1" applyFont="1" applyBorder="1" applyAlignment="1">
      <alignment horizontal="center" vertical="center"/>
    </xf>
    <xf numFmtId="3" fontId="5" fillId="0" borderId="3" xfId="1" applyNumberFormat="1" applyFont="1" applyBorder="1" applyAlignment="1">
      <alignment horizontal="center" vertical="center"/>
    </xf>
    <xf numFmtId="3" fontId="5" fillId="0" borderId="4" xfId="1" applyNumberFormat="1" applyFont="1" applyBorder="1" applyAlignment="1">
      <alignment horizontal="center" vertical="center"/>
    </xf>
    <xf numFmtId="9" fontId="22" fillId="0" borderId="22" xfId="4" applyFont="1" applyFill="1" applyBorder="1" applyAlignment="1">
      <alignment horizontal="center" vertical="center"/>
    </xf>
    <xf numFmtId="9" fontId="22" fillId="0" borderId="12" xfId="4" applyFont="1" applyFill="1" applyBorder="1" applyAlignment="1">
      <alignment horizontal="center" vertical="center"/>
    </xf>
  </cellXfs>
  <cellStyles count="7">
    <cellStyle name="Milliers 2" xfId="2"/>
    <cellStyle name="Normal" xfId="0" builtinId="0"/>
    <cellStyle name="Normal 2" xfId="1"/>
    <cellStyle name="Normal 3" xfId="3"/>
    <cellStyle name="Normal 4" xfId="6"/>
    <cellStyle name="Pourcentage" xfId="4" builtinId="5"/>
    <cellStyle name="Pourcentage 2" xfId="5"/>
  </cellStyles>
  <dxfs count="4">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colors>
    <mruColors>
      <color rgb="FF80008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Last%20Desktop\Outils\Simulation\Users\J-C_MBIGUIDI\Desktop\La%20banque\HAROLD\HAROLD\nza\Harold%20FAC\SIMULATION%20FAC%2002.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imulation CRS"/>
      <sheetName val="Fiche d'aide à la décision"/>
      <sheetName val="Simulations FAC (2)"/>
      <sheetName val="Simulations FAC"/>
      <sheetName val="Fiche d'aide à la décision CR"/>
      <sheetName val="Feuil4"/>
      <sheetName val="Feuil5"/>
    </sheetNames>
    <sheetDataSet>
      <sheetData sheetId="0">
        <row r="11">
          <cell r="B11">
            <v>36083</v>
          </cell>
        </row>
      </sheetData>
      <sheetData sheetId="1" refreshError="1"/>
      <sheetData sheetId="2" refreshError="1"/>
      <sheetData sheetId="3" refreshError="1"/>
      <sheetData sheetId="4" refreshError="1"/>
      <sheetData sheetId="5">
        <row r="1">
          <cell r="A1" t="str">
            <v>AGENCE CENTRALE</v>
          </cell>
          <cell r="C1" t="str">
            <v>PRIMA</v>
          </cell>
          <cell r="E1" t="str">
            <v>AGENCE CENTRALE</v>
          </cell>
        </row>
        <row r="2">
          <cell r="A2" t="str">
            <v>MONT BOUET</v>
          </cell>
          <cell r="C2" t="str">
            <v>DEVENIR</v>
          </cell>
          <cell r="E2" t="str">
            <v>MONT BOUET</v>
          </cell>
        </row>
        <row r="3">
          <cell r="A3" t="str">
            <v>OLOUMI</v>
          </cell>
          <cell r="C3" t="str">
            <v>RR</v>
          </cell>
          <cell r="E3" t="str">
            <v>OLOUMI</v>
          </cell>
        </row>
        <row r="4">
          <cell r="A4" t="str">
            <v>OWENDO</v>
          </cell>
          <cell r="C4" t="str">
            <v>PRESTIGE</v>
          </cell>
          <cell r="E4" t="str">
            <v>OWENDO</v>
          </cell>
        </row>
        <row r="5">
          <cell r="A5" t="str">
            <v>LOUIS</v>
          </cell>
          <cell r="E5" t="str">
            <v>LOUIS</v>
          </cell>
        </row>
        <row r="6">
          <cell r="A6" t="str">
            <v>NZENG-AYONG</v>
          </cell>
          <cell r="E6" t="str">
            <v>NZENG-AYONG</v>
          </cell>
        </row>
        <row r="7">
          <cell r="A7" t="str">
            <v>OKALA</v>
          </cell>
          <cell r="E7" t="str">
            <v>OKALA</v>
          </cell>
        </row>
        <row r="8">
          <cell r="E8" t="str">
            <v>PORT-GENTIL</v>
          </cell>
        </row>
        <row r="9">
          <cell r="E9" t="str">
            <v>GAMBA</v>
          </cell>
        </row>
        <row r="10">
          <cell r="E10" t="str">
            <v>FRANCEVILLE</v>
          </cell>
        </row>
        <row r="11">
          <cell r="E11" t="str">
            <v>MOANDA</v>
          </cell>
        </row>
        <row r="12">
          <cell r="E12" t="str">
            <v>MOUILA</v>
          </cell>
        </row>
      </sheetData>
      <sheetData sheetId="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2:L48"/>
  <sheetViews>
    <sheetView tabSelected="1" topLeftCell="A10" zoomScaleNormal="100" workbookViewId="0">
      <selection activeCell="F12" sqref="F12"/>
    </sheetView>
  </sheetViews>
  <sheetFormatPr baseColWidth="10" defaultRowHeight="12.75"/>
  <cols>
    <col min="1" max="1" width="19.140625" style="1" customWidth="1"/>
    <col min="2" max="2" width="11.7109375" style="1" customWidth="1"/>
    <col min="3" max="3" width="10.42578125" style="1" customWidth="1"/>
    <col min="4" max="4" width="12.140625" style="1" customWidth="1"/>
    <col min="5" max="5" width="13.140625" style="1" customWidth="1"/>
    <col min="6" max="6" width="17.5703125" style="1" customWidth="1"/>
    <col min="7" max="7" width="11.7109375" style="1" bestFit="1" customWidth="1"/>
    <col min="8" max="8" width="14" style="1" customWidth="1"/>
    <col min="9" max="10" width="16.85546875" style="1" customWidth="1"/>
    <col min="11" max="256" width="11.42578125" style="1"/>
    <col min="257" max="257" width="19.140625" style="1" customWidth="1"/>
    <col min="258" max="258" width="11" style="1" customWidth="1"/>
    <col min="259" max="259" width="10" style="1" customWidth="1"/>
    <col min="260" max="260" width="11.42578125" style="1"/>
    <col min="261" max="261" width="12.140625" style="1" customWidth="1"/>
    <col min="262" max="262" width="15" style="1" customWidth="1"/>
    <col min="263" max="263" width="11.42578125" style="1"/>
    <col min="264" max="264" width="12.5703125" style="1" customWidth="1"/>
    <col min="265" max="265" width="16.28515625" style="1" bestFit="1" customWidth="1"/>
    <col min="266" max="512" width="11.42578125" style="1"/>
    <col min="513" max="513" width="19.140625" style="1" customWidth="1"/>
    <col min="514" max="514" width="11" style="1" customWidth="1"/>
    <col min="515" max="515" width="10" style="1" customWidth="1"/>
    <col min="516" max="516" width="11.42578125" style="1"/>
    <col min="517" max="517" width="12.140625" style="1" customWidth="1"/>
    <col min="518" max="518" width="15" style="1" customWidth="1"/>
    <col min="519" max="519" width="11.42578125" style="1"/>
    <col min="520" max="520" width="12.5703125" style="1" customWidth="1"/>
    <col min="521" max="521" width="16.28515625" style="1" bestFit="1" customWidth="1"/>
    <col min="522" max="768" width="11.42578125" style="1"/>
    <col min="769" max="769" width="19.140625" style="1" customWidth="1"/>
    <col min="770" max="770" width="11" style="1" customWidth="1"/>
    <col min="771" max="771" width="10" style="1" customWidth="1"/>
    <col min="772" max="772" width="11.42578125" style="1"/>
    <col min="773" max="773" width="12.140625" style="1" customWidth="1"/>
    <col min="774" max="774" width="15" style="1" customWidth="1"/>
    <col min="775" max="775" width="11.42578125" style="1"/>
    <col min="776" max="776" width="12.5703125" style="1" customWidth="1"/>
    <col min="777" max="777" width="16.28515625" style="1" bestFit="1" customWidth="1"/>
    <col min="778" max="1024" width="11.42578125" style="1"/>
    <col min="1025" max="1025" width="19.140625" style="1" customWidth="1"/>
    <col min="1026" max="1026" width="11" style="1" customWidth="1"/>
    <col min="1027" max="1027" width="10" style="1" customWidth="1"/>
    <col min="1028" max="1028" width="11.42578125" style="1"/>
    <col min="1029" max="1029" width="12.140625" style="1" customWidth="1"/>
    <col min="1030" max="1030" width="15" style="1" customWidth="1"/>
    <col min="1031" max="1031" width="11.42578125" style="1"/>
    <col min="1032" max="1032" width="12.5703125" style="1" customWidth="1"/>
    <col min="1033" max="1033" width="16.28515625" style="1" bestFit="1" customWidth="1"/>
    <col min="1034" max="1280" width="11.42578125" style="1"/>
    <col min="1281" max="1281" width="19.140625" style="1" customWidth="1"/>
    <col min="1282" max="1282" width="11" style="1" customWidth="1"/>
    <col min="1283" max="1283" width="10" style="1" customWidth="1"/>
    <col min="1284" max="1284" width="11.42578125" style="1"/>
    <col min="1285" max="1285" width="12.140625" style="1" customWidth="1"/>
    <col min="1286" max="1286" width="15" style="1" customWidth="1"/>
    <col min="1287" max="1287" width="11.42578125" style="1"/>
    <col min="1288" max="1288" width="12.5703125" style="1" customWidth="1"/>
    <col min="1289" max="1289" width="16.28515625" style="1" bestFit="1" customWidth="1"/>
    <col min="1290" max="1536" width="11.42578125" style="1"/>
    <col min="1537" max="1537" width="19.140625" style="1" customWidth="1"/>
    <col min="1538" max="1538" width="11" style="1" customWidth="1"/>
    <col min="1539" max="1539" width="10" style="1" customWidth="1"/>
    <col min="1540" max="1540" width="11.42578125" style="1"/>
    <col min="1541" max="1541" width="12.140625" style="1" customWidth="1"/>
    <col min="1542" max="1542" width="15" style="1" customWidth="1"/>
    <col min="1543" max="1543" width="11.42578125" style="1"/>
    <col min="1544" max="1544" width="12.5703125" style="1" customWidth="1"/>
    <col min="1545" max="1545" width="16.28515625" style="1" bestFit="1" customWidth="1"/>
    <col min="1546" max="1792" width="11.42578125" style="1"/>
    <col min="1793" max="1793" width="19.140625" style="1" customWidth="1"/>
    <col min="1794" max="1794" width="11" style="1" customWidth="1"/>
    <col min="1795" max="1795" width="10" style="1" customWidth="1"/>
    <col min="1796" max="1796" width="11.42578125" style="1"/>
    <col min="1797" max="1797" width="12.140625" style="1" customWidth="1"/>
    <col min="1798" max="1798" width="15" style="1" customWidth="1"/>
    <col min="1799" max="1799" width="11.42578125" style="1"/>
    <col min="1800" max="1800" width="12.5703125" style="1" customWidth="1"/>
    <col min="1801" max="1801" width="16.28515625" style="1" bestFit="1" customWidth="1"/>
    <col min="1802" max="2048" width="11.42578125" style="1"/>
    <col min="2049" max="2049" width="19.140625" style="1" customWidth="1"/>
    <col min="2050" max="2050" width="11" style="1" customWidth="1"/>
    <col min="2051" max="2051" width="10" style="1" customWidth="1"/>
    <col min="2052" max="2052" width="11.42578125" style="1"/>
    <col min="2053" max="2053" width="12.140625" style="1" customWidth="1"/>
    <col min="2054" max="2054" width="15" style="1" customWidth="1"/>
    <col min="2055" max="2055" width="11.42578125" style="1"/>
    <col min="2056" max="2056" width="12.5703125" style="1" customWidth="1"/>
    <col min="2057" max="2057" width="16.28515625" style="1" bestFit="1" customWidth="1"/>
    <col min="2058" max="2304" width="11.42578125" style="1"/>
    <col min="2305" max="2305" width="19.140625" style="1" customWidth="1"/>
    <col min="2306" max="2306" width="11" style="1" customWidth="1"/>
    <col min="2307" max="2307" width="10" style="1" customWidth="1"/>
    <col min="2308" max="2308" width="11.42578125" style="1"/>
    <col min="2309" max="2309" width="12.140625" style="1" customWidth="1"/>
    <col min="2310" max="2310" width="15" style="1" customWidth="1"/>
    <col min="2311" max="2311" width="11.42578125" style="1"/>
    <col min="2312" max="2312" width="12.5703125" style="1" customWidth="1"/>
    <col min="2313" max="2313" width="16.28515625" style="1" bestFit="1" customWidth="1"/>
    <col min="2314" max="2560" width="11.42578125" style="1"/>
    <col min="2561" max="2561" width="19.140625" style="1" customWidth="1"/>
    <col min="2562" max="2562" width="11" style="1" customWidth="1"/>
    <col min="2563" max="2563" width="10" style="1" customWidth="1"/>
    <col min="2564" max="2564" width="11.42578125" style="1"/>
    <col min="2565" max="2565" width="12.140625" style="1" customWidth="1"/>
    <col min="2566" max="2566" width="15" style="1" customWidth="1"/>
    <col min="2567" max="2567" width="11.42578125" style="1"/>
    <col min="2568" max="2568" width="12.5703125" style="1" customWidth="1"/>
    <col min="2569" max="2569" width="16.28515625" style="1" bestFit="1" customWidth="1"/>
    <col min="2570" max="2816" width="11.42578125" style="1"/>
    <col min="2817" max="2817" width="19.140625" style="1" customWidth="1"/>
    <col min="2818" max="2818" width="11" style="1" customWidth="1"/>
    <col min="2819" max="2819" width="10" style="1" customWidth="1"/>
    <col min="2820" max="2820" width="11.42578125" style="1"/>
    <col min="2821" max="2821" width="12.140625" style="1" customWidth="1"/>
    <col min="2822" max="2822" width="15" style="1" customWidth="1"/>
    <col min="2823" max="2823" width="11.42578125" style="1"/>
    <col min="2824" max="2824" width="12.5703125" style="1" customWidth="1"/>
    <col min="2825" max="2825" width="16.28515625" style="1" bestFit="1" customWidth="1"/>
    <col min="2826" max="3072" width="11.42578125" style="1"/>
    <col min="3073" max="3073" width="19.140625" style="1" customWidth="1"/>
    <col min="3074" max="3074" width="11" style="1" customWidth="1"/>
    <col min="3075" max="3075" width="10" style="1" customWidth="1"/>
    <col min="3076" max="3076" width="11.42578125" style="1"/>
    <col min="3077" max="3077" width="12.140625" style="1" customWidth="1"/>
    <col min="3078" max="3078" width="15" style="1" customWidth="1"/>
    <col min="3079" max="3079" width="11.42578125" style="1"/>
    <col min="3080" max="3080" width="12.5703125" style="1" customWidth="1"/>
    <col min="3081" max="3081" width="16.28515625" style="1" bestFit="1" customWidth="1"/>
    <col min="3082" max="3328" width="11.42578125" style="1"/>
    <col min="3329" max="3329" width="19.140625" style="1" customWidth="1"/>
    <col min="3330" max="3330" width="11" style="1" customWidth="1"/>
    <col min="3331" max="3331" width="10" style="1" customWidth="1"/>
    <col min="3332" max="3332" width="11.42578125" style="1"/>
    <col min="3333" max="3333" width="12.140625" style="1" customWidth="1"/>
    <col min="3334" max="3334" width="15" style="1" customWidth="1"/>
    <col min="3335" max="3335" width="11.42578125" style="1"/>
    <col min="3336" max="3336" width="12.5703125" style="1" customWidth="1"/>
    <col min="3337" max="3337" width="16.28515625" style="1" bestFit="1" customWidth="1"/>
    <col min="3338" max="3584" width="11.42578125" style="1"/>
    <col min="3585" max="3585" width="19.140625" style="1" customWidth="1"/>
    <col min="3586" max="3586" width="11" style="1" customWidth="1"/>
    <col min="3587" max="3587" width="10" style="1" customWidth="1"/>
    <col min="3588" max="3588" width="11.42578125" style="1"/>
    <col min="3589" max="3589" width="12.140625" style="1" customWidth="1"/>
    <col min="3590" max="3590" width="15" style="1" customWidth="1"/>
    <col min="3591" max="3591" width="11.42578125" style="1"/>
    <col min="3592" max="3592" width="12.5703125" style="1" customWidth="1"/>
    <col min="3593" max="3593" width="16.28515625" style="1" bestFit="1" customWidth="1"/>
    <col min="3594" max="3840" width="11.42578125" style="1"/>
    <col min="3841" max="3841" width="19.140625" style="1" customWidth="1"/>
    <col min="3842" max="3842" width="11" style="1" customWidth="1"/>
    <col min="3843" max="3843" width="10" style="1" customWidth="1"/>
    <col min="3844" max="3844" width="11.42578125" style="1"/>
    <col min="3845" max="3845" width="12.140625" style="1" customWidth="1"/>
    <col min="3846" max="3846" width="15" style="1" customWidth="1"/>
    <col min="3847" max="3847" width="11.42578125" style="1"/>
    <col min="3848" max="3848" width="12.5703125" style="1" customWidth="1"/>
    <col min="3849" max="3849" width="16.28515625" style="1" bestFit="1" customWidth="1"/>
    <col min="3850" max="4096" width="11.42578125" style="1"/>
    <col min="4097" max="4097" width="19.140625" style="1" customWidth="1"/>
    <col min="4098" max="4098" width="11" style="1" customWidth="1"/>
    <col min="4099" max="4099" width="10" style="1" customWidth="1"/>
    <col min="4100" max="4100" width="11.42578125" style="1"/>
    <col min="4101" max="4101" width="12.140625" style="1" customWidth="1"/>
    <col min="4102" max="4102" width="15" style="1" customWidth="1"/>
    <col min="4103" max="4103" width="11.42578125" style="1"/>
    <col min="4104" max="4104" width="12.5703125" style="1" customWidth="1"/>
    <col min="4105" max="4105" width="16.28515625" style="1" bestFit="1" customWidth="1"/>
    <col min="4106" max="4352" width="11.42578125" style="1"/>
    <col min="4353" max="4353" width="19.140625" style="1" customWidth="1"/>
    <col min="4354" max="4354" width="11" style="1" customWidth="1"/>
    <col min="4355" max="4355" width="10" style="1" customWidth="1"/>
    <col min="4356" max="4356" width="11.42578125" style="1"/>
    <col min="4357" max="4357" width="12.140625" style="1" customWidth="1"/>
    <col min="4358" max="4358" width="15" style="1" customWidth="1"/>
    <col min="4359" max="4359" width="11.42578125" style="1"/>
    <col min="4360" max="4360" width="12.5703125" style="1" customWidth="1"/>
    <col min="4361" max="4361" width="16.28515625" style="1" bestFit="1" customWidth="1"/>
    <col min="4362" max="4608" width="11.42578125" style="1"/>
    <col min="4609" max="4609" width="19.140625" style="1" customWidth="1"/>
    <col min="4610" max="4610" width="11" style="1" customWidth="1"/>
    <col min="4611" max="4611" width="10" style="1" customWidth="1"/>
    <col min="4612" max="4612" width="11.42578125" style="1"/>
    <col min="4613" max="4613" width="12.140625" style="1" customWidth="1"/>
    <col min="4614" max="4614" width="15" style="1" customWidth="1"/>
    <col min="4615" max="4615" width="11.42578125" style="1"/>
    <col min="4616" max="4616" width="12.5703125" style="1" customWidth="1"/>
    <col min="4617" max="4617" width="16.28515625" style="1" bestFit="1" customWidth="1"/>
    <col min="4618" max="4864" width="11.42578125" style="1"/>
    <col min="4865" max="4865" width="19.140625" style="1" customWidth="1"/>
    <col min="4866" max="4866" width="11" style="1" customWidth="1"/>
    <col min="4867" max="4867" width="10" style="1" customWidth="1"/>
    <col min="4868" max="4868" width="11.42578125" style="1"/>
    <col min="4869" max="4869" width="12.140625" style="1" customWidth="1"/>
    <col min="4870" max="4870" width="15" style="1" customWidth="1"/>
    <col min="4871" max="4871" width="11.42578125" style="1"/>
    <col min="4872" max="4872" width="12.5703125" style="1" customWidth="1"/>
    <col min="4873" max="4873" width="16.28515625" style="1" bestFit="1" customWidth="1"/>
    <col min="4874" max="5120" width="11.42578125" style="1"/>
    <col min="5121" max="5121" width="19.140625" style="1" customWidth="1"/>
    <col min="5122" max="5122" width="11" style="1" customWidth="1"/>
    <col min="5123" max="5123" width="10" style="1" customWidth="1"/>
    <col min="5124" max="5124" width="11.42578125" style="1"/>
    <col min="5125" max="5125" width="12.140625" style="1" customWidth="1"/>
    <col min="5126" max="5126" width="15" style="1" customWidth="1"/>
    <col min="5127" max="5127" width="11.42578125" style="1"/>
    <col min="5128" max="5128" width="12.5703125" style="1" customWidth="1"/>
    <col min="5129" max="5129" width="16.28515625" style="1" bestFit="1" customWidth="1"/>
    <col min="5130" max="5376" width="11.42578125" style="1"/>
    <col min="5377" max="5377" width="19.140625" style="1" customWidth="1"/>
    <col min="5378" max="5378" width="11" style="1" customWidth="1"/>
    <col min="5379" max="5379" width="10" style="1" customWidth="1"/>
    <col min="5380" max="5380" width="11.42578125" style="1"/>
    <col min="5381" max="5381" width="12.140625" style="1" customWidth="1"/>
    <col min="5382" max="5382" width="15" style="1" customWidth="1"/>
    <col min="5383" max="5383" width="11.42578125" style="1"/>
    <col min="5384" max="5384" width="12.5703125" style="1" customWidth="1"/>
    <col min="5385" max="5385" width="16.28515625" style="1" bestFit="1" customWidth="1"/>
    <col min="5386" max="5632" width="11.42578125" style="1"/>
    <col min="5633" max="5633" width="19.140625" style="1" customWidth="1"/>
    <col min="5634" max="5634" width="11" style="1" customWidth="1"/>
    <col min="5635" max="5635" width="10" style="1" customWidth="1"/>
    <col min="5636" max="5636" width="11.42578125" style="1"/>
    <col min="5637" max="5637" width="12.140625" style="1" customWidth="1"/>
    <col min="5638" max="5638" width="15" style="1" customWidth="1"/>
    <col min="5639" max="5639" width="11.42578125" style="1"/>
    <col min="5640" max="5640" width="12.5703125" style="1" customWidth="1"/>
    <col min="5641" max="5641" width="16.28515625" style="1" bestFit="1" customWidth="1"/>
    <col min="5642" max="5888" width="11.42578125" style="1"/>
    <col min="5889" max="5889" width="19.140625" style="1" customWidth="1"/>
    <col min="5890" max="5890" width="11" style="1" customWidth="1"/>
    <col min="5891" max="5891" width="10" style="1" customWidth="1"/>
    <col min="5892" max="5892" width="11.42578125" style="1"/>
    <col min="5893" max="5893" width="12.140625" style="1" customWidth="1"/>
    <col min="5894" max="5894" width="15" style="1" customWidth="1"/>
    <col min="5895" max="5895" width="11.42578125" style="1"/>
    <col min="5896" max="5896" width="12.5703125" style="1" customWidth="1"/>
    <col min="5897" max="5897" width="16.28515625" style="1" bestFit="1" customWidth="1"/>
    <col min="5898" max="6144" width="11.42578125" style="1"/>
    <col min="6145" max="6145" width="19.140625" style="1" customWidth="1"/>
    <col min="6146" max="6146" width="11" style="1" customWidth="1"/>
    <col min="6147" max="6147" width="10" style="1" customWidth="1"/>
    <col min="6148" max="6148" width="11.42578125" style="1"/>
    <col min="6149" max="6149" width="12.140625" style="1" customWidth="1"/>
    <col min="6150" max="6150" width="15" style="1" customWidth="1"/>
    <col min="6151" max="6151" width="11.42578125" style="1"/>
    <col min="6152" max="6152" width="12.5703125" style="1" customWidth="1"/>
    <col min="6153" max="6153" width="16.28515625" style="1" bestFit="1" customWidth="1"/>
    <col min="6154" max="6400" width="11.42578125" style="1"/>
    <col min="6401" max="6401" width="19.140625" style="1" customWidth="1"/>
    <col min="6402" max="6402" width="11" style="1" customWidth="1"/>
    <col min="6403" max="6403" width="10" style="1" customWidth="1"/>
    <col min="6404" max="6404" width="11.42578125" style="1"/>
    <col min="6405" max="6405" width="12.140625" style="1" customWidth="1"/>
    <col min="6406" max="6406" width="15" style="1" customWidth="1"/>
    <col min="6407" max="6407" width="11.42578125" style="1"/>
    <col min="6408" max="6408" width="12.5703125" style="1" customWidth="1"/>
    <col min="6409" max="6409" width="16.28515625" style="1" bestFit="1" customWidth="1"/>
    <col min="6410" max="6656" width="11.42578125" style="1"/>
    <col min="6657" max="6657" width="19.140625" style="1" customWidth="1"/>
    <col min="6658" max="6658" width="11" style="1" customWidth="1"/>
    <col min="6659" max="6659" width="10" style="1" customWidth="1"/>
    <col min="6660" max="6660" width="11.42578125" style="1"/>
    <col min="6661" max="6661" width="12.140625" style="1" customWidth="1"/>
    <col min="6662" max="6662" width="15" style="1" customWidth="1"/>
    <col min="6663" max="6663" width="11.42578125" style="1"/>
    <col min="6664" max="6664" width="12.5703125" style="1" customWidth="1"/>
    <col min="6665" max="6665" width="16.28515625" style="1" bestFit="1" customWidth="1"/>
    <col min="6666" max="6912" width="11.42578125" style="1"/>
    <col min="6913" max="6913" width="19.140625" style="1" customWidth="1"/>
    <col min="6914" max="6914" width="11" style="1" customWidth="1"/>
    <col min="6915" max="6915" width="10" style="1" customWidth="1"/>
    <col min="6916" max="6916" width="11.42578125" style="1"/>
    <col min="6917" max="6917" width="12.140625" style="1" customWidth="1"/>
    <col min="6918" max="6918" width="15" style="1" customWidth="1"/>
    <col min="6919" max="6919" width="11.42578125" style="1"/>
    <col min="6920" max="6920" width="12.5703125" style="1" customWidth="1"/>
    <col min="6921" max="6921" width="16.28515625" style="1" bestFit="1" customWidth="1"/>
    <col min="6922" max="7168" width="11.42578125" style="1"/>
    <col min="7169" max="7169" width="19.140625" style="1" customWidth="1"/>
    <col min="7170" max="7170" width="11" style="1" customWidth="1"/>
    <col min="7171" max="7171" width="10" style="1" customWidth="1"/>
    <col min="7172" max="7172" width="11.42578125" style="1"/>
    <col min="7173" max="7173" width="12.140625" style="1" customWidth="1"/>
    <col min="7174" max="7174" width="15" style="1" customWidth="1"/>
    <col min="7175" max="7175" width="11.42578125" style="1"/>
    <col min="7176" max="7176" width="12.5703125" style="1" customWidth="1"/>
    <col min="7177" max="7177" width="16.28515625" style="1" bestFit="1" customWidth="1"/>
    <col min="7178" max="7424" width="11.42578125" style="1"/>
    <col min="7425" max="7425" width="19.140625" style="1" customWidth="1"/>
    <col min="7426" max="7426" width="11" style="1" customWidth="1"/>
    <col min="7427" max="7427" width="10" style="1" customWidth="1"/>
    <col min="7428" max="7428" width="11.42578125" style="1"/>
    <col min="7429" max="7429" width="12.140625" style="1" customWidth="1"/>
    <col min="7430" max="7430" width="15" style="1" customWidth="1"/>
    <col min="7431" max="7431" width="11.42578125" style="1"/>
    <col min="7432" max="7432" width="12.5703125" style="1" customWidth="1"/>
    <col min="7433" max="7433" width="16.28515625" style="1" bestFit="1" customWidth="1"/>
    <col min="7434" max="7680" width="11.42578125" style="1"/>
    <col min="7681" max="7681" width="19.140625" style="1" customWidth="1"/>
    <col min="7682" max="7682" width="11" style="1" customWidth="1"/>
    <col min="7683" max="7683" width="10" style="1" customWidth="1"/>
    <col min="7684" max="7684" width="11.42578125" style="1"/>
    <col min="7685" max="7685" width="12.140625" style="1" customWidth="1"/>
    <col min="7686" max="7686" width="15" style="1" customWidth="1"/>
    <col min="7687" max="7687" width="11.42578125" style="1"/>
    <col min="7688" max="7688" width="12.5703125" style="1" customWidth="1"/>
    <col min="7689" max="7689" width="16.28515625" style="1" bestFit="1" customWidth="1"/>
    <col min="7690" max="7936" width="11.42578125" style="1"/>
    <col min="7937" max="7937" width="19.140625" style="1" customWidth="1"/>
    <col min="7938" max="7938" width="11" style="1" customWidth="1"/>
    <col min="7939" max="7939" width="10" style="1" customWidth="1"/>
    <col min="7940" max="7940" width="11.42578125" style="1"/>
    <col min="7941" max="7941" width="12.140625" style="1" customWidth="1"/>
    <col min="7942" max="7942" width="15" style="1" customWidth="1"/>
    <col min="7943" max="7943" width="11.42578125" style="1"/>
    <col min="7944" max="7944" width="12.5703125" style="1" customWidth="1"/>
    <col min="7945" max="7945" width="16.28515625" style="1" bestFit="1" customWidth="1"/>
    <col min="7946" max="8192" width="11.42578125" style="1"/>
    <col min="8193" max="8193" width="19.140625" style="1" customWidth="1"/>
    <col min="8194" max="8194" width="11" style="1" customWidth="1"/>
    <col min="8195" max="8195" width="10" style="1" customWidth="1"/>
    <col min="8196" max="8196" width="11.42578125" style="1"/>
    <col min="8197" max="8197" width="12.140625" style="1" customWidth="1"/>
    <col min="8198" max="8198" width="15" style="1" customWidth="1"/>
    <col min="8199" max="8199" width="11.42578125" style="1"/>
    <col min="8200" max="8200" width="12.5703125" style="1" customWidth="1"/>
    <col min="8201" max="8201" width="16.28515625" style="1" bestFit="1" customWidth="1"/>
    <col min="8202" max="8448" width="11.42578125" style="1"/>
    <col min="8449" max="8449" width="19.140625" style="1" customWidth="1"/>
    <col min="8450" max="8450" width="11" style="1" customWidth="1"/>
    <col min="8451" max="8451" width="10" style="1" customWidth="1"/>
    <col min="8452" max="8452" width="11.42578125" style="1"/>
    <col min="8453" max="8453" width="12.140625" style="1" customWidth="1"/>
    <col min="8454" max="8454" width="15" style="1" customWidth="1"/>
    <col min="8455" max="8455" width="11.42578125" style="1"/>
    <col min="8456" max="8456" width="12.5703125" style="1" customWidth="1"/>
    <col min="8457" max="8457" width="16.28515625" style="1" bestFit="1" customWidth="1"/>
    <col min="8458" max="8704" width="11.42578125" style="1"/>
    <col min="8705" max="8705" width="19.140625" style="1" customWidth="1"/>
    <col min="8706" max="8706" width="11" style="1" customWidth="1"/>
    <col min="8707" max="8707" width="10" style="1" customWidth="1"/>
    <col min="8708" max="8708" width="11.42578125" style="1"/>
    <col min="8709" max="8709" width="12.140625" style="1" customWidth="1"/>
    <col min="8710" max="8710" width="15" style="1" customWidth="1"/>
    <col min="8711" max="8711" width="11.42578125" style="1"/>
    <col min="8712" max="8712" width="12.5703125" style="1" customWidth="1"/>
    <col min="8713" max="8713" width="16.28515625" style="1" bestFit="1" customWidth="1"/>
    <col min="8714" max="8960" width="11.42578125" style="1"/>
    <col min="8961" max="8961" width="19.140625" style="1" customWidth="1"/>
    <col min="8962" max="8962" width="11" style="1" customWidth="1"/>
    <col min="8963" max="8963" width="10" style="1" customWidth="1"/>
    <col min="8964" max="8964" width="11.42578125" style="1"/>
    <col min="8965" max="8965" width="12.140625" style="1" customWidth="1"/>
    <col min="8966" max="8966" width="15" style="1" customWidth="1"/>
    <col min="8967" max="8967" width="11.42578125" style="1"/>
    <col min="8968" max="8968" width="12.5703125" style="1" customWidth="1"/>
    <col min="8969" max="8969" width="16.28515625" style="1" bestFit="1" customWidth="1"/>
    <col min="8970" max="9216" width="11.42578125" style="1"/>
    <col min="9217" max="9217" width="19.140625" style="1" customWidth="1"/>
    <col min="9218" max="9218" width="11" style="1" customWidth="1"/>
    <col min="9219" max="9219" width="10" style="1" customWidth="1"/>
    <col min="9220" max="9220" width="11.42578125" style="1"/>
    <col min="9221" max="9221" width="12.140625" style="1" customWidth="1"/>
    <col min="9222" max="9222" width="15" style="1" customWidth="1"/>
    <col min="9223" max="9223" width="11.42578125" style="1"/>
    <col min="9224" max="9224" width="12.5703125" style="1" customWidth="1"/>
    <col min="9225" max="9225" width="16.28515625" style="1" bestFit="1" customWidth="1"/>
    <col min="9226" max="9472" width="11.42578125" style="1"/>
    <col min="9473" max="9473" width="19.140625" style="1" customWidth="1"/>
    <col min="9474" max="9474" width="11" style="1" customWidth="1"/>
    <col min="9475" max="9475" width="10" style="1" customWidth="1"/>
    <col min="9476" max="9476" width="11.42578125" style="1"/>
    <col min="9477" max="9477" width="12.140625" style="1" customWidth="1"/>
    <col min="9478" max="9478" width="15" style="1" customWidth="1"/>
    <col min="9479" max="9479" width="11.42578125" style="1"/>
    <col min="9480" max="9480" width="12.5703125" style="1" customWidth="1"/>
    <col min="9481" max="9481" width="16.28515625" style="1" bestFit="1" customWidth="1"/>
    <col min="9482" max="9728" width="11.42578125" style="1"/>
    <col min="9729" max="9729" width="19.140625" style="1" customWidth="1"/>
    <col min="9730" max="9730" width="11" style="1" customWidth="1"/>
    <col min="9731" max="9731" width="10" style="1" customWidth="1"/>
    <col min="9732" max="9732" width="11.42578125" style="1"/>
    <col min="9733" max="9733" width="12.140625" style="1" customWidth="1"/>
    <col min="9734" max="9734" width="15" style="1" customWidth="1"/>
    <col min="9735" max="9735" width="11.42578125" style="1"/>
    <col min="9736" max="9736" width="12.5703125" style="1" customWidth="1"/>
    <col min="9737" max="9737" width="16.28515625" style="1" bestFit="1" customWidth="1"/>
    <col min="9738" max="9984" width="11.42578125" style="1"/>
    <col min="9985" max="9985" width="19.140625" style="1" customWidth="1"/>
    <col min="9986" max="9986" width="11" style="1" customWidth="1"/>
    <col min="9987" max="9987" width="10" style="1" customWidth="1"/>
    <col min="9988" max="9988" width="11.42578125" style="1"/>
    <col min="9989" max="9989" width="12.140625" style="1" customWidth="1"/>
    <col min="9990" max="9990" width="15" style="1" customWidth="1"/>
    <col min="9991" max="9991" width="11.42578125" style="1"/>
    <col min="9992" max="9992" width="12.5703125" style="1" customWidth="1"/>
    <col min="9993" max="9993" width="16.28515625" style="1" bestFit="1" customWidth="1"/>
    <col min="9994" max="10240" width="11.42578125" style="1"/>
    <col min="10241" max="10241" width="19.140625" style="1" customWidth="1"/>
    <col min="10242" max="10242" width="11" style="1" customWidth="1"/>
    <col min="10243" max="10243" width="10" style="1" customWidth="1"/>
    <col min="10244" max="10244" width="11.42578125" style="1"/>
    <col min="10245" max="10245" width="12.140625" style="1" customWidth="1"/>
    <col min="10246" max="10246" width="15" style="1" customWidth="1"/>
    <col min="10247" max="10247" width="11.42578125" style="1"/>
    <col min="10248" max="10248" width="12.5703125" style="1" customWidth="1"/>
    <col min="10249" max="10249" width="16.28515625" style="1" bestFit="1" customWidth="1"/>
    <col min="10250" max="10496" width="11.42578125" style="1"/>
    <col min="10497" max="10497" width="19.140625" style="1" customWidth="1"/>
    <col min="10498" max="10498" width="11" style="1" customWidth="1"/>
    <col min="10499" max="10499" width="10" style="1" customWidth="1"/>
    <col min="10500" max="10500" width="11.42578125" style="1"/>
    <col min="10501" max="10501" width="12.140625" style="1" customWidth="1"/>
    <col min="10502" max="10502" width="15" style="1" customWidth="1"/>
    <col min="10503" max="10503" width="11.42578125" style="1"/>
    <col min="10504" max="10504" width="12.5703125" style="1" customWidth="1"/>
    <col min="10505" max="10505" width="16.28515625" style="1" bestFit="1" customWidth="1"/>
    <col min="10506" max="10752" width="11.42578125" style="1"/>
    <col min="10753" max="10753" width="19.140625" style="1" customWidth="1"/>
    <col min="10754" max="10754" width="11" style="1" customWidth="1"/>
    <col min="10755" max="10755" width="10" style="1" customWidth="1"/>
    <col min="10756" max="10756" width="11.42578125" style="1"/>
    <col min="10757" max="10757" width="12.140625" style="1" customWidth="1"/>
    <col min="10758" max="10758" width="15" style="1" customWidth="1"/>
    <col min="10759" max="10759" width="11.42578125" style="1"/>
    <col min="10760" max="10760" width="12.5703125" style="1" customWidth="1"/>
    <col min="10761" max="10761" width="16.28515625" style="1" bestFit="1" customWidth="1"/>
    <col min="10762" max="11008" width="11.42578125" style="1"/>
    <col min="11009" max="11009" width="19.140625" style="1" customWidth="1"/>
    <col min="11010" max="11010" width="11" style="1" customWidth="1"/>
    <col min="11011" max="11011" width="10" style="1" customWidth="1"/>
    <col min="11012" max="11012" width="11.42578125" style="1"/>
    <col min="11013" max="11013" width="12.140625" style="1" customWidth="1"/>
    <col min="11014" max="11014" width="15" style="1" customWidth="1"/>
    <col min="11015" max="11015" width="11.42578125" style="1"/>
    <col min="11016" max="11016" width="12.5703125" style="1" customWidth="1"/>
    <col min="11017" max="11017" width="16.28515625" style="1" bestFit="1" customWidth="1"/>
    <col min="11018" max="11264" width="11.42578125" style="1"/>
    <col min="11265" max="11265" width="19.140625" style="1" customWidth="1"/>
    <col min="11266" max="11266" width="11" style="1" customWidth="1"/>
    <col min="11267" max="11267" width="10" style="1" customWidth="1"/>
    <col min="11268" max="11268" width="11.42578125" style="1"/>
    <col min="11269" max="11269" width="12.140625" style="1" customWidth="1"/>
    <col min="11270" max="11270" width="15" style="1" customWidth="1"/>
    <col min="11271" max="11271" width="11.42578125" style="1"/>
    <col min="11272" max="11272" width="12.5703125" style="1" customWidth="1"/>
    <col min="11273" max="11273" width="16.28515625" style="1" bestFit="1" customWidth="1"/>
    <col min="11274" max="11520" width="11.42578125" style="1"/>
    <col min="11521" max="11521" width="19.140625" style="1" customWidth="1"/>
    <col min="11522" max="11522" width="11" style="1" customWidth="1"/>
    <col min="11523" max="11523" width="10" style="1" customWidth="1"/>
    <col min="11524" max="11524" width="11.42578125" style="1"/>
    <col min="11525" max="11525" width="12.140625" style="1" customWidth="1"/>
    <col min="11526" max="11526" width="15" style="1" customWidth="1"/>
    <col min="11527" max="11527" width="11.42578125" style="1"/>
    <col min="11528" max="11528" width="12.5703125" style="1" customWidth="1"/>
    <col min="11529" max="11529" width="16.28515625" style="1" bestFit="1" customWidth="1"/>
    <col min="11530" max="11776" width="11.42578125" style="1"/>
    <col min="11777" max="11777" width="19.140625" style="1" customWidth="1"/>
    <col min="11778" max="11778" width="11" style="1" customWidth="1"/>
    <col min="11779" max="11779" width="10" style="1" customWidth="1"/>
    <col min="11780" max="11780" width="11.42578125" style="1"/>
    <col min="11781" max="11781" width="12.140625" style="1" customWidth="1"/>
    <col min="11782" max="11782" width="15" style="1" customWidth="1"/>
    <col min="11783" max="11783" width="11.42578125" style="1"/>
    <col min="11784" max="11784" width="12.5703125" style="1" customWidth="1"/>
    <col min="11785" max="11785" width="16.28515625" style="1" bestFit="1" customWidth="1"/>
    <col min="11786" max="12032" width="11.42578125" style="1"/>
    <col min="12033" max="12033" width="19.140625" style="1" customWidth="1"/>
    <col min="12034" max="12034" width="11" style="1" customWidth="1"/>
    <col min="12035" max="12035" width="10" style="1" customWidth="1"/>
    <col min="12036" max="12036" width="11.42578125" style="1"/>
    <col min="12037" max="12037" width="12.140625" style="1" customWidth="1"/>
    <col min="12038" max="12038" width="15" style="1" customWidth="1"/>
    <col min="12039" max="12039" width="11.42578125" style="1"/>
    <col min="12040" max="12040" width="12.5703125" style="1" customWidth="1"/>
    <col min="12041" max="12041" width="16.28515625" style="1" bestFit="1" customWidth="1"/>
    <col min="12042" max="12288" width="11.42578125" style="1"/>
    <col min="12289" max="12289" width="19.140625" style="1" customWidth="1"/>
    <col min="12290" max="12290" width="11" style="1" customWidth="1"/>
    <col min="12291" max="12291" width="10" style="1" customWidth="1"/>
    <col min="12292" max="12292" width="11.42578125" style="1"/>
    <col min="12293" max="12293" width="12.140625" style="1" customWidth="1"/>
    <col min="12294" max="12294" width="15" style="1" customWidth="1"/>
    <col min="12295" max="12295" width="11.42578125" style="1"/>
    <col min="12296" max="12296" width="12.5703125" style="1" customWidth="1"/>
    <col min="12297" max="12297" width="16.28515625" style="1" bestFit="1" customWidth="1"/>
    <col min="12298" max="12544" width="11.42578125" style="1"/>
    <col min="12545" max="12545" width="19.140625" style="1" customWidth="1"/>
    <col min="12546" max="12546" width="11" style="1" customWidth="1"/>
    <col min="12547" max="12547" width="10" style="1" customWidth="1"/>
    <col min="12548" max="12548" width="11.42578125" style="1"/>
    <col min="12549" max="12549" width="12.140625" style="1" customWidth="1"/>
    <col min="12550" max="12550" width="15" style="1" customWidth="1"/>
    <col min="12551" max="12551" width="11.42578125" style="1"/>
    <col min="12552" max="12552" width="12.5703125" style="1" customWidth="1"/>
    <col min="12553" max="12553" width="16.28515625" style="1" bestFit="1" customWidth="1"/>
    <col min="12554" max="12800" width="11.42578125" style="1"/>
    <col min="12801" max="12801" width="19.140625" style="1" customWidth="1"/>
    <col min="12802" max="12802" width="11" style="1" customWidth="1"/>
    <col min="12803" max="12803" width="10" style="1" customWidth="1"/>
    <col min="12804" max="12804" width="11.42578125" style="1"/>
    <col min="12805" max="12805" width="12.140625" style="1" customWidth="1"/>
    <col min="12806" max="12806" width="15" style="1" customWidth="1"/>
    <col min="12807" max="12807" width="11.42578125" style="1"/>
    <col min="12808" max="12808" width="12.5703125" style="1" customWidth="1"/>
    <col min="12809" max="12809" width="16.28515625" style="1" bestFit="1" customWidth="1"/>
    <col min="12810" max="13056" width="11.42578125" style="1"/>
    <col min="13057" max="13057" width="19.140625" style="1" customWidth="1"/>
    <col min="13058" max="13058" width="11" style="1" customWidth="1"/>
    <col min="13059" max="13059" width="10" style="1" customWidth="1"/>
    <col min="13060" max="13060" width="11.42578125" style="1"/>
    <col min="13061" max="13061" width="12.140625" style="1" customWidth="1"/>
    <col min="13062" max="13062" width="15" style="1" customWidth="1"/>
    <col min="13063" max="13063" width="11.42578125" style="1"/>
    <col min="13064" max="13064" width="12.5703125" style="1" customWidth="1"/>
    <col min="13065" max="13065" width="16.28515625" style="1" bestFit="1" customWidth="1"/>
    <col min="13066" max="13312" width="11.42578125" style="1"/>
    <col min="13313" max="13313" width="19.140625" style="1" customWidth="1"/>
    <col min="13314" max="13314" width="11" style="1" customWidth="1"/>
    <col min="13315" max="13315" width="10" style="1" customWidth="1"/>
    <col min="13316" max="13316" width="11.42578125" style="1"/>
    <col min="13317" max="13317" width="12.140625" style="1" customWidth="1"/>
    <col min="13318" max="13318" width="15" style="1" customWidth="1"/>
    <col min="13319" max="13319" width="11.42578125" style="1"/>
    <col min="13320" max="13320" width="12.5703125" style="1" customWidth="1"/>
    <col min="13321" max="13321" width="16.28515625" style="1" bestFit="1" customWidth="1"/>
    <col min="13322" max="13568" width="11.42578125" style="1"/>
    <col min="13569" max="13569" width="19.140625" style="1" customWidth="1"/>
    <col min="13570" max="13570" width="11" style="1" customWidth="1"/>
    <col min="13571" max="13571" width="10" style="1" customWidth="1"/>
    <col min="13572" max="13572" width="11.42578125" style="1"/>
    <col min="13573" max="13573" width="12.140625" style="1" customWidth="1"/>
    <col min="13574" max="13574" width="15" style="1" customWidth="1"/>
    <col min="13575" max="13575" width="11.42578125" style="1"/>
    <col min="13576" max="13576" width="12.5703125" style="1" customWidth="1"/>
    <col min="13577" max="13577" width="16.28515625" style="1" bestFit="1" customWidth="1"/>
    <col min="13578" max="13824" width="11.42578125" style="1"/>
    <col min="13825" max="13825" width="19.140625" style="1" customWidth="1"/>
    <col min="13826" max="13826" width="11" style="1" customWidth="1"/>
    <col min="13827" max="13827" width="10" style="1" customWidth="1"/>
    <col min="13828" max="13828" width="11.42578125" style="1"/>
    <col min="13829" max="13829" width="12.140625" style="1" customWidth="1"/>
    <col min="13830" max="13830" width="15" style="1" customWidth="1"/>
    <col min="13831" max="13831" width="11.42578125" style="1"/>
    <col min="13832" max="13832" width="12.5703125" style="1" customWidth="1"/>
    <col min="13833" max="13833" width="16.28515625" style="1" bestFit="1" customWidth="1"/>
    <col min="13834" max="14080" width="11.42578125" style="1"/>
    <col min="14081" max="14081" width="19.140625" style="1" customWidth="1"/>
    <col min="14082" max="14082" width="11" style="1" customWidth="1"/>
    <col min="14083" max="14083" width="10" style="1" customWidth="1"/>
    <col min="14084" max="14084" width="11.42578125" style="1"/>
    <col min="14085" max="14085" width="12.140625" style="1" customWidth="1"/>
    <col min="14086" max="14086" width="15" style="1" customWidth="1"/>
    <col min="14087" max="14087" width="11.42578125" style="1"/>
    <col min="14088" max="14088" width="12.5703125" style="1" customWidth="1"/>
    <col min="14089" max="14089" width="16.28515625" style="1" bestFit="1" customWidth="1"/>
    <col min="14090" max="14336" width="11.42578125" style="1"/>
    <col min="14337" max="14337" width="19.140625" style="1" customWidth="1"/>
    <col min="14338" max="14338" width="11" style="1" customWidth="1"/>
    <col min="14339" max="14339" width="10" style="1" customWidth="1"/>
    <col min="14340" max="14340" width="11.42578125" style="1"/>
    <col min="14341" max="14341" width="12.140625" style="1" customWidth="1"/>
    <col min="14342" max="14342" width="15" style="1" customWidth="1"/>
    <col min="14343" max="14343" width="11.42578125" style="1"/>
    <col min="14344" max="14344" width="12.5703125" style="1" customWidth="1"/>
    <col min="14345" max="14345" width="16.28515625" style="1" bestFit="1" customWidth="1"/>
    <col min="14346" max="14592" width="11.42578125" style="1"/>
    <col min="14593" max="14593" width="19.140625" style="1" customWidth="1"/>
    <col min="14594" max="14594" width="11" style="1" customWidth="1"/>
    <col min="14595" max="14595" width="10" style="1" customWidth="1"/>
    <col min="14596" max="14596" width="11.42578125" style="1"/>
    <col min="14597" max="14597" width="12.140625" style="1" customWidth="1"/>
    <col min="14598" max="14598" width="15" style="1" customWidth="1"/>
    <col min="14599" max="14599" width="11.42578125" style="1"/>
    <col min="14600" max="14600" width="12.5703125" style="1" customWidth="1"/>
    <col min="14601" max="14601" width="16.28515625" style="1" bestFit="1" customWidth="1"/>
    <col min="14602" max="14848" width="11.42578125" style="1"/>
    <col min="14849" max="14849" width="19.140625" style="1" customWidth="1"/>
    <col min="14850" max="14850" width="11" style="1" customWidth="1"/>
    <col min="14851" max="14851" width="10" style="1" customWidth="1"/>
    <col min="14852" max="14852" width="11.42578125" style="1"/>
    <col min="14853" max="14853" width="12.140625" style="1" customWidth="1"/>
    <col min="14854" max="14854" width="15" style="1" customWidth="1"/>
    <col min="14855" max="14855" width="11.42578125" style="1"/>
    <col min="14856" max="14856" width="12.5703125" style="1" customWidth="1"/>
    <col min="14857" max="14857" width="16.28515625" style="1" bestFit="1" customWidth="1"/>
    <col min="14858" max="15104" width="11.42578125" style="1"/>
    <col min="15105" max="15105" width="19.140625" style="1" customWidth="1"/>
    <col min="15106" max="15106" width="11" style="1" customWidth="1"/>
    <col min="15107" max="15107" width="10" style="1" customWidth="1"/>
    <col min="15108" max="15108" width="11.42578125" style="1"/>
    <col min="15109" max="15109" width="12.140625" style="1" customWidth="1"/>
    <col min="15110" max="15110" width="15" style="1" customWidth="1"/>
    <col min="15111" max="15111" width="11.42578125" style="1"/>
    <col min="15112" max="15112" width="12.5703125" style="1" customWidth="1"/>
    <col min="15113" max="15113" width="16.28515625" style="1" bestFit="1" customWidth="1"/>
    <col min="15114" max="15360" width="11.42578125" style="1"/>
    <col min="15361" max="15361" width="19.140625" style="1" customWidth="1"/>
    <col min="15362" max="15362" width="11" style="1" customWidth="1"/>
    <col min="15363" max="15363" width="10" style="1" customWidth="1"/>
    <col min="15364" max="15364" width="11.42578125" style="1"/>
    <col min="15365" max="15365" width="12.140625" style="1" customWidth="1"/>
    <col min="15366" max="15366" width="15" style="1" customWidth="1"/>
    <col min="15367" max="15367" width="11.42578125" style="1"/>
    <col min="15368" max="15368" width="12.5703125" style="1" customWidth="1"/>
    <col min="15369" max="15369" width="16.28515625" style="1" bestFit="1" customWidth="1"/>
    <col min="15370" max="15616" width="11.42578125" style="1"/>
    <col min="15617" max="15617" width="19.140625" style="1" customWidth="1"/>
    <col min="15618" max="15618" width="11" style="1" customWidth="1"/>
    <col min="15619" max="15619" width="10" style="1" customWidth="1"/>
    <col min="15620" max="15620" width="11.42578125" style="1"/>
    <col min="15621" max="15621" width="12.140625" style="1" customWidth="1"/>
    <col min="15622" max="15622" width="15" style="1" customWidth="1"/>
    <col min="15623" max="15623" width="11.42578125" style="1"/>
    <col min="15624" max="15624" width="12.5703125" style="1" customWidth="1"/>
    <col min="15625" max="15625" width="16.28515625" style="1" bestFit="1" customWidth="1"/>
    <col min="15626" max="15872" width="11.42578125" style="1"/>
    <col min="15873" max="15873" width="19.140625" style="1" customWidth="1"/>
    <col min="15874" max="15874" width="11" style="1" customWidth="1"/>
    <col min="15875" max="15875" width="10" style="1" customWidth="1"/>
    <col min="15876" max="15876" width="11.42578125" style="1"/>
    <col min="15877" max="15877" width="12.140625" style="1" customWidth="1"/>
    <col min="15878" max="15878" width="15" style="1" customWidth="1"/>
    <col min="15879" max="15879" width="11.42578125" style="1"/>
    <col min="15880" max="15880" width="12.5703125" style="1" customWidth="1"/>
    <col min="15881" max="15881" width="16.28515625" style="1" bestFit="1" customWidth="1"/>
    <col min="15882" max="16128" width="11.42578125" style="1"/>
    <col min="16129" max="16129" width="19.140625" style="1" customWidth="1"/>
    <col min="16130" max="16130" width="11" style="1" customWidth="1"/>
    <col min="16131" max="16131" width="10" style="1" customWidth="1"/>
    <col min="16132" max="16132" width="11.42578125" style="1"/>
    <col min="16133" max="16133" width="12.140625" style="1" customWidth="1"/>
    <col min="16134" max="16134" width="15" style="1" customWidth="1"/>
    <col min="16135" max="16135" width="11.42578125" style="1"/>
    <col min="16136" max="16136" width="12.5703125" style="1" customWidth="1"/>
    <col min="16137" max="16137" width="16.28515625" style="1" bestFit="1" customWidth="1"/>
    <col min="16138" max="16384" width="11.42578125" style="1"/>
  </cols>
  <sheetData>
    <row r="2" spans="1:11">
      <c r="E2" s="2"/>
      <c r="F2" s="3"/>
    </row>
    <row r="3" spans="1:11">
      <c r="A3" s="4" t="s">
        <v>0</v>
      </c>
      <c r="C3" s="4" t="s">
        <v>1</v>
      </c>
      <c r="G3" s="4"/>
    </row>
    <row r="4" spans="1:11" ht="15">
      <c r="A4" s="1" t="s">
        <v>2</v>
      </c>
      <c r="C4" s="1" t="s">
        <v>31</v>
      </c>
      <c r="I4" s="48">
        <f ca="1">TODAY()</f>
        <v>41651</v>
      </c>
    </row>
    <row r="5" spans="1:11">
      <c r="A5" s="1" t="s">
        <v>65</v>
      </c>
    </row>
    <row r="6" spans="1:11" ht="13.5" thickBot="1">
      <c r="B6" s="4"/>
    </row>
    <row r="7" spans="1:11" ht="13.5" thickBot="1">
      <c r="A7" s="94" t="s">
        <v>246</v>
      </c>
      <c r="B7" s="96" t="s">
        <v>67</v>
      </c>
      <c r="C7" s="90"/>
      <c r="D7" s="91"/>
      <c r="E7" s="92"/>
      <c r="F7" s="93"/>
      <c r="H7" s="5" t="s">
        <v>4</v>
      </c>
      <c r="I7" s="5"/>
    </row>
    <row r="8" spans="1:11">
      <c r="B8" s="4"/>
      <c r="H8" s="5" t="s">
        <v>5</v>
      </c>
      <c r="I8" s="5"/>
    </row>
    <row r="9" spans="1:11">
      <c r="H9" s="5" t="s">
        <v>6</v>
      </c>
      <c r="I9" s="5"/>
    </row>
    <row r="10" spans="1:11">
      <c r="B10" s="6" t="s">
        <v>7</v>
      </c>
      <c r="C10" s="118" t="s">
        <v>52</v>
      </c>
      <c r="D10" s="119"/>
      <c r="E10" s="115"/>
      <c r="H10" s="5" t="s">
        <v>8</v>
      </c>
      <c r="I10" s="5"/>
    </row>
    <row r="11" spans="1:11" ht="14.25">
      <c r="A11" s="7" t="s">
        <v>9</v>
      </c>
      <c r="B11" s="8">
        <v>36473</v>
      </c>
      <c r="C11" s="120" t="str">
        <f ca="1">DATEDIF(B11,I4,"y")&amp;" années et "&amp;DATEDIF(B11,I4,"ym")&amp;" mois"</f>
        <v>14 années et 2 mois</v>
      </c>
      <c r="D11" s="121"/>
      <c r="E11" s="115"/>
      <c r="H11" s="5" t="s">
        <v>10</v>
      </c>
      <c r="I11" s="5"/>
    </row>
    <row r="12" spans="1:11" ht="14.25">
      <c r="A12" s="7" t="s">
        <v>11</v>
      </c>
      <c r="B12" s="8">
        <v>36642</v>
      </c>
      <c r="C12" s="120" t="str">
        <f ca="1">DATEDIF(B12,I4,"y")&amp;" années et "&amp;DATEDIF(B12,I4,"ym")&amp;" mois"</f>
        <v>13 années et 8 mois</v>
      </c>
      <c r="D12" s="121"/>
      <c r="E12" s="115"/>
      <c r="H12" s="5"/>
      <c r="I12" s="5" t="s">
        <v>12</v>
      </c>
    </row>
    <row r="13" spans="1:11" ht="14.25">
      <c r="A13" s="7" t="s">
        <v>13</v>
      </c>
      <c r="B13" s="8">
        <v>26038</v>
      </c>
      <c r="C13" s="120" t="str">
        <f ca="1">DATEDIF(B13,I4,"y")&amp;" années et "&amp;DATEDIF(B13,I4,"ym")&amp;" mois"</f>
        <v>42 années et 8 mois</v>
      </c>
      <c r="D13" s="121"/>
      <c r="E13" s="10"/>
      <c r="H13" s="5" t="s">
        <v>14</v>
      </c>
      <c r="I13" s="5"/>
    </row>
    <row r="14" spans="1:11" ht="14.25">
      <c r="A14" s="7" t="s">
        <v>15</v>
      </c>
      <c r="B14" s="8">
        <v>47968</v>
      </c>
      <c r="C14" s="120" t="str">
        <f ca="1">DATEDIF(I4,B14,"y")&amp;" années et "&amp;DATEDIF(I4,B14,"ym")&amp;" mois"</f>
        <v>17 années et 3 mois</v>
      </c>
      <c r="D14" s="121"/>
      <c r="E14" s="10" t="str">
        <f ca="1">IF(C14&lt;=3,"Alerte","Néant")</f>
        <v>Néant</v>
      </c>
    </row>
    <row r="15" spans="1:11" ht="6.75" customHeight="1">
      <c r="A15" s="1" t="s">
        <v>51</v>
      </c>
    </row>
    <row r="16" spans="1:11" ht="17.25" customHeight="1">
      <c r="C16" s="112" t="s">
        <v>57</v>
      </c>
      <c r="D16" s="113"/>
      <c r="E16" s="61" t="s">
        <v>58</v>
      </c>
      <c r="K16" s="37"/>
    </row>
    <row r="17" spans="1:12" ht="15.75" customHeight="1">
      <c r="B17" s="116" t="s">
        <v>16</v>
      </c>
      <c r="C17" s="116"/>
      <c r="D17" s="116"/>
      <c r="E17" s="11" t="s">
        <v>17</v>
      </c>
      <c r="F17" s="12" t="s">
        <v>18</v>
      </c>
      <c r="G17" s="116" t="s">
        <v>19</v>
      </c>
      <c r="H17" s="116"/>
      <c r="I17" s="79" t="s">
        <v>63</v>
      </c>
      <c r="J17" s="79" t="s">
        <v>64</v>
      </c>
      <c r="K17" s="72"/>
      <c r="L17" s="15"/>
    </row>
    <row r="18" spans="1:12" ht="14.25" customHeight="1">
      <c r="B18" s="95" t="s">
        <v>20</v>
      </c>
      <c r="C18" s="95" t="s">
        <v>21</v>
      </c>
      <c r="D18" s="95" t="s">
        <v>22</v>
      </c>
      <c r="E18" s="122">
        <v>48</v>
      </c>
      <c r="F18" s="124">
        <v>17500000</v>
      </c>
      <c r="G18" s="95" t="s">
        <v>23</v>
      </c>
      <c r="H18" s="81" t="s">
        <v>24</v>
      </c>
      <c r="I18" s="97">
        <f ca="1">DATE(YEAR(I4),MONTH(I4)+1,DAY(D25)-1)</f>
        <v>41689</v>
      </c>
      <c r="J18" s="97">
        <f ca="1">DATE(YEAR(I4),MONTH(I18)+(E18)-1,DAY(D25)-1)</f>
        <v>43119</v>
      </c>
    </row>
    <row r="19" spans="1:12" ht="14.25" customHeight="1">
      <c r="B19" s="9">
        <v>11</v>
      </c>
      <c r="C19" s="35">
        <v>4</v>
      </c>
      <c r="D19" s="36">
        <f>B19+C19</f>
        <v>15</v>
      </c>
      <c r="E19" s="123"/>
      <c r="F19" s="125"/>
      <c r="G19" s="13">
        <f>(-PMT(D19*1.18%/12,E18,F18))</f>
        <v>511323.20550831221</v>
      </c>
      <c r="H19" s="80">
        <f>G19*E18</f>
        <v>24543513.864398986</v>
      </c>
      <c r="I19" s="97"/>
      <c r="J19" s="97"/>
    </row>
    <row r="21" spans="1:12" ht="15" customHeight="1">
      <c r="B21" s="55" t="s">
        <v>25</v>
      </c>
      <c r="C21" s="55" t="s">
        <v>26</v>
      </c>
      <c r="D21" s="55" t="s">
        <v>27</v>
      </c>
      <c r="F21" s="99" t="s">
        <v>49</v>
      </c>
      <c r="G21" s="100"/>
      <c r="H21" s="59" t="s">
        <v>55</v>
      </c>
      <c r="I21" s="18"/>
      <c r="J21" s="70"/>
    </row>
    <row r="22" spans="1:12" ht="15" customHeight="1">
      <c r="A22" s="57" t="s">
        <v>42</v>
      </c>
      <c r="B22" s="56">
        <v>1000000</v>
      </c>
      <c r="C22" s="56">
        <v>1000000</v>
      </c>
      <c r="D22" s="56">
        <v>1000000</v>
      </c>
      <c r="E22" s="14"/>
      <c r="F22" s="101">
        <f>(H41/C41)</f>
        <v>0.51132320550831223</v>
      </c>
      <c r="G22" s="102"/>
      <c r="H22" s="126">
        <v>0.35</v>
      </c>
      <c r="I22" s="58"/>
    </row>
    <row r="23" spans="1:12" ht="15" customHeight="1">
      <c r="A23" s="57" t="s">
        <v>43</v>
      </c>
      <c r="B23" s="117">
        <f>AVERAGE(B22:D22)</f>
        <v>1000000</v>
      </c>
      <c r="C23" s="117"/>
      <c r="D23" s="117"/>
      <c r="E23" s="15"/>
      <c r="F23" s="103"/>
      <c r="G23" s="104"/>
      <c r="H23" s="127"/>
      <c r="I23" s="58"/>
    </row>
    <row r="24" spans="1:12" ht="6" customHeight="1">
      <c r="A24" s="53"/>
      <c r="B24" s="54"/>
      <c r="C24" s="54"/>
      <c r="D24" s="54"/>
      <c r="E24" s="15"/>
      <c r="F24" s="19"/>
      <c r="G24" s="19"/>
      <c r="H24" s="51"/>
      <c r="I24" s="51"/>
    </row>
    <row r="25" spans="1:12" ht="17.25" customHeight="1">
      <c r="A25" s="98" t="s">
        <v>53</v>
      </c>
      <c r="B25" s="98"/>
      <c r="C25" s="68" t="s">
        <v>62</v>
      </c>
      <c r="D25" s="69">
        <v>41659</v>
      </c>
      <c r="E25" s="15"/>
      <c r="F25" s="19"/>
      <c r="G25" s="21"/>
      <c r="H25" s="22"/>
      <c r="I25" s="22"/>
    </row>
    <row r="26" spans="1:12" ht="6.75" customHeight="1">
      <c r="A26" s="53"/>
      <c r="B26" s="53"/>
      <c r="C26" s="52"/>
      <c r="D26" s="52"/>
      <c r="E26" s="15"/>
      <c r="F26" s="19"/>
      <c r="G26" s="21"/>
      <c r="H26" s="22"/>
      <c r="I26" s="22"/>
    </row>
    <row r="27" spans="1:12" ht="15" customHeight="1">
      <c r="A27" s="25" t="s">
        <v>44</v>
      </c>
      <c r="B27" s="25" t="s">
        <v>45</v>
      </c>
      <c r="C27" s="107" t="s">
        <v>46</v>
      </c>
      <c r="D27" s="107"/>
      <c r="E27" s="15"/>
      <c r="F27" s="73" t="s">
        <v>48</v>
      </c>
      <c r="G27" s="73" t="s">
        <v>45</v>
      </c>
      <c r="H27" s="73" t="s">
        <v>46</v>
      </c>
      <c r="I27" s="23"/>
      <c r="J27" s="15"/>
      <c r="L27" s="15"/>
    </row>
    <row r="28" spans="1:12" ht="12.75" customHeight="1">
      <c r="A28" s="34">
        <f>B23</f>
        <v>1000000</v>
      </c>
      <c r="B28" s="31">
        <v>12</v>
      </c>
      <c r="C28" s="108">
        <f>A28*B28</f>
        <v>12000000</v>
      </c>
      <c r="D28" s="109"/>
      <c r="E28" s="15"/>
      <c r="F28" s="74">
        <f>G19</f>
        <v>511323.20550831221</v>
      </c>
      <c r="G28" s="75">
        <v>12</v>
      </c>
      <c r="H28" s="76">
        <f>F28*G28</f>
        <v>6135878.4660997465</v>
      </c>
      <c r="I28" s="38"/>
      <c r="J28" s="39"/>
      <c r="K28" s="40"/>
    </row>
    <row r="29" spans="1:12" ht="12.75" customHeight="1">
      <c r="A29" s="27"/>
      <c r="B29" s="31"/>
      <c r="C29" s="105">
        <f>A29*B29</f>
        <v>0</v>
      </c>
      <c r="D29" s="106"/>
      <c r="E29" s="15"/>
      <c r="F29" s="74"/>
      <c r="G29" s="75"/>
      <c r="H29" s="76">
        <f t="shared" ref="H29:H40" si="0">F29*G29</f>
        <v>0</v>
      </c>
      <c r="I29" s="72"/>
      <c r="J29" s="72"/>
      <c r="K29" s="72"/>
    </row>
    <row r="30" spans="1:12" ht="12.75" customHeight="1">
      <c r="A30" s="27"/>
      <c r="B30" s="31"/>
      <c r="C30" s="105">
        <f>A30*B30</f>
        <v>0</v>
      </c>
      <c r="D30" s="106"/>
      <c r="E30" s="15"/>
      <c r="F30" s="77"/>
      <c r="G30" s="78"/>
      <c r="H30" s="76">
        <f t="shared" si="0"/>
        <v>0</v>
      </c>
      <c r="I30" s="72"/>
      <c r="J30" s="72"/>
      <c r="K30" s="72"/>
    </row>
    <row r="31" spans="1:12" ht="12.75" customHeight="1">
      <c r="A31" s="27"/>
      <c r="B31" s="31"/>
      <c r="C31" s="105">
        <f>A31*B31</f>
        <v>0</v>
      </c>
      <c r="D31" s="106"/>
      <c r="E31" s="15"/>
      <c r="F31" s="74"/>
      <c r="G31" s="75"/>
      <c r="H31" s="76">
        <f t="shared" si="0"/>
        <v>0</v>
      </c>
      <c r="I31" s="24"/>
      <c r="J31" s="71"/>
      <c r="K31" s="71"/>
    </row>
    <row r="32" spans="1:12" ht="12.75" customHeight="1">
      <c r="A32" s="27"/>
      <c r="B32" s="31"/>
      <c r="C32" s="105">
        <f t="shared" ref="C32:C40" si="1">A32*B32</f>
        <v>0</v>
      </c>
      <c r="D32" s="106"/>
      <c r="E32" s="15"/>
      <c r="F32" s="74"/>
      <c r="G32" s="75"/>
      <c r="H32" s="76">
        <f t="shared" si="0"/>
        <v>0</v>
      </c>
      <c r="I32" s="24"/>
      <c r="J32" s="71"/>
      <c r="K32" s="71"/>
    </row>
    <row r="33" spans="1:12" ht="12.75" customHeight="1">
      <c r="A33" s="27"/>
      <c r="B33" s="31"/>
      <c r="C33" s="105">
        <f t="shared" si="1"/>
        <v>0</v>
      </c>
      <c r="D33" s="106"/>
      <c r="E33" s="15"/>
      <c r="F33" s="74"/>
      <c r="G33" s="75"/>
      <c r="H33" s="76">
        <f t="shared" si="0"/>
        <v>0</v>
      </c>
      <c r="I33" s="38"/>
      <c r="J33" s="47"/>
      <c r="K33" s="44"/>
    </row>
    <row r="34" spans="1:12" ht="12.75" customHeight="1">
      <c r="A34" s="27"/>
      <c r="B34" s="31"/>
      <c r="C34" s="105">
        <f t="shared" si="1"/>
        <v>0</v>
      </c>
      <c r="D34" s="106"/>
      <c r="E34" s="15"/>
      <c r="F34" s="74"/>
      <c r="G34" s="75"/>
      <c r="H34" s="76">
        <f t="shared" si="0"/>
        <v>0</v>
      </c>
      <c r="I34" s="38"/>
      <c r="J34" s="43"/>
      <c r="K34" s="43"/>
    </row>
    <row r="35" spans="1:12" ht="12.75" customHeight="1">
      <c r="A35" s="27"/>
      <c r="B35" s="31"/>
      <c r="C35" s="105">
        <f t="shared" si="1"/>
        <v>0</v>
      </c>
      <c r="D35" s="106"/>
      <c r="E35" s="15"/>
      <c r="F35" s="74"/>
      <c r="G35" s="75"/>
      <c r="H35" s="76">
        <f t="shared" si="0"/>
        <v>0</v>
      </c>
      <c r="I35" s="38"/>
      <c r="J35" s="41"/>
      <c r="K35" s="42"/>
      <c r="L35" s="15"/>
    </row>
    <row r="36" spans="1:12" ht="12.75" customHeight="1">
      <c r="A36" s="27"/>
      <c r="B36" s="31"/>
      <c r="C36" s="105">
        <f>A36*B36</f>
        <v>0</v>
      </c>
      <c r="D36" s="106"/>
      <c r="E36" s="15"/>
      <c r="F36" s="74"/>
      <c r="G36" s="75"/>
      <c r="H36" s="76">
        <f t="shared" si="0"/>
        <v>0</v>
      </c>
      <c r="I36" s="38"/>
      <c r="J36" s="41"/>
      <c r="K36" s="42"/>
    </row>
    <row r="37" spans="1:12" ht="12.75" customHeight="1">
      <c r="A37" s="27"/>
      <c r="B37" s="31"/>
      <c r="C37" s="105">
        <f>A37*B37</f>
        <v>0</v>
      </c>
      <c r="D37" s="106"/>
      <c r="E37" s="15"/>
      <c r="F37" s="74"/>
      <c r="G37" s="75"/>
      <c r="H37" s="76">
        <f t="shared" si="0"/>
        <v>0</v>
      </c>
      <c r="I37" s="38"/>
      <c r="J37" s="41"/>
      <c r="K37" s="42"/>
    </row>
    <row r="38" spans="1:12">
      <c r="A38" s="28"/>
      <c r="B38" s="31"/>
      <c r="C38" s="105">
        <f t="shared" si="1"/>
        <v>0</v>
      </c>
      <c r="D38" s="106"/>
      <c r="E38" s="15"/>
      <c r="F38" s="74"/>
      <c r="G38" s="75"/>
      <c r="H38" s="76">
        <f t="shared" si="0"/>
        <v>0</v>
      </c>
      <c r="I38" s="38"/>
      <c r="J38" s="41"/>
      <c r="K38" s="42"/>
    </row>
    <row r="39" spans="1:12" ht="12.75" customHeight="1">
      <c r="A39" s="29"/>
      <c r="B39" s="32"/>
      <c r="C39" s="105">
        <f t="shared" si="1"/>
        <v>0</v>
      </c>
      <c r="D39" s="106"/>
      <c r="E39" s="15"/>
      <c r="F39" s="74"/>
      <c r="G39" s="75"/>
      <c r="H39" s="76">
        <f t="shared" si="0"/>
        <v>0</v>
      </c>
      <c r="I39" s="38"/>
      <c r="J39" s="41"/>
      <c r="K39" s="42"/>
    </row>
    <row r="40" spans="1:12">
      <c r="A40" s="30"/>
      <c r="B40" s="33"/>
      <c r="C40" s="105">
        <f t="shared" si="1"/>
        <v>0</v>
      </c>
      <c r="D40" s="106"/>
      <c r="E40" s="15"/>
      <c r="F40" s="74"/>
      <c r="G40" s="75"/>
      <c r="H40" s="76">
        <f t="shared" si="0"/>
        <v>0</v>
      </c>
      <c r="I40" s="45"/>
      <c r="J40" s="39"/>
      <c r="K40" s="40"/>
    </row>
    <row r="41" spans="1:12" ht="18.75" customHeight="1">
      <c r="A41" s="110" t="s">
        <v>47</v>
      </c>
      <c r="B41" s="111"/>
      <c r="C41" s="112">
        <f>SUM(C28:D40)</f>
        <v>12000000</v>
      </c>
      <c r="D41" s="113"/>
      <c r="E41" s="15"/>
      <c r="F41" s="114" t="s">
        <v>47</v>
      </c>
      <c r="G41" s="114"/>
      <c r="H41" s="73">
        <f>SUM(H28:H40)</f>
        <v>6135878.4660997465</v>
      </c>
      <c r="I41" s="46"/>
      <c r="J41" s="39"/>
      <c r="K41" s="40"/>
    </row>
    <row r="42" spans="1:12">
      <c r="A42" s="15"/>
      <c r="B42" s="15"/>
      <c r="C42" s="15"/>
      <c r="D42" s="15"/>
      <c r="E42" s="15"/>
      <c r="F42" s="26"/>
      <c r="G42" s="26"/>
      <c r="H42" s="20"/>
      <c r="I42" s="20"/>
      <c r="J42" s="15"/>
    </row>
    <row r="43" spans="1:12">
      <c r="A43" s="15"/>
      <c r="B43" s="15"/>
      <c r="C43" s="15"/>
      <c r="D43" s="15"/>
      <c r="E43" s="15"/>
      <c r="F43" s="15"/>
      <c r="G43" s="15"/>
      <c r="H43" s="15"/>
      <c r="I43" s="15"/>
      <c r="J43" s="15"/>
    </row>
    <row r="48" spans="1:12">
      <c r="F48" s="15"/>
    </row>
  </sheetData>
  <mergeCells count="35">
    <mergeCell ref="E10:E12"/>
    <mergeCell ref="B17:D17"/>
    <mergeCell ref="B23:D23"/>
    <mergeCell ref="G17:H17"/>
    <mergeCell ref="C10:D10"/>
    <mergeCell ref="C14:D14"/>
    <mergeCell ref="C13:D13"/>
    <mergeCell ref="C11:D11"/>
    <mergeCell ref="C12:D12"/>
    <mergeCell ref="E18:E19"/>
    <mergeCell ref="F18:F19"/>
    <mergeCell ref="C16:D16"/>
    <mergeCell ref="H22:H23"/>
    <mergeCell ref="A41:B41"/>
    <mergeCell ref="C39:D39"/>
    <mergeCell ref="C40:D40"/>
    <mergeCell ref="C41:D41"/>
    <mergeCell ref="F41:G41"/>
    <mergeCell ref="C38:D38"/>
    <mergeCell ref="C27:D27"/>
    <mergeCell ref="C36:D36"/>
    <mergeCell ref="C37:D37"/>
    <mergeCell ref="C32:D32"/>
    <mergeCell ref="C33:D33"/>
    <mergeCell ref="C34:D34"/>
    <mergeCell ref="C35:D35"/>
    <mergeCell ref="C28:D28"/>
    <mergeCell ref="C29:D29"/>
    <mergeCell ref="C30:D30"/>
    <mergeCell ref="C31:D31"/>
    <mergeCell ref="J18:J19"/>
    <mergeCell ref="I18:I19"/>
    <mergeCell ref="A25:B25"/>
    <mergeCell ref="F21:G21"/>
    <mergeCell ref="F22:G23"/>
  </mergeCells>
  <conditionalFormatting sqref="H28:I29 H29:H40">
    <cfRule type="containsText" dxfId="3" priority="5" stopIfTrue="1" operator="containsText" text="Plus de 1 000 000">
      <formula>NOT(ISERROR(SEARCH("Plus de 1 000 000",H28)))</formula>
    </cfRule>
  </conditionalFormatting>
  <conditionalFormatting sqref="E13:E14">
    <cfRule type="containsText" dxfId="2" priority="4" stopIfTrue="1" operator="containsText" text="Alerte">
      <formula>NOT(ISERROR(SEARCH("Alerte",E13)))</formula>
    </cfRule>
  </conditionalFormatting>
  <conditionalFormatting sqref="I17:K17">
    <cfRule type="containsText" dxfId="1" priority="2" stopIfTrue="1" operator="containsText" text="Plus de 1 000 000">
      <formula>NOT(ISERROR(SEARCH("Plus de 1 000 000",I17)))</formula>
    </cfRule>
  </conditionalFormatting>
  <conditionalFormatting sqref="I17:K17">
    <cfRule type="containsText" dxfId="0" priority="1" stopIfTrue="1" operator="containsText" text="Plus de 1 000 000">
      <formula>NOT(ISERROR(SEARCH("Plus de 1 000 000",I17)))</formula>
    </cfRule>
  </conditionalFormatting>
  <dataValidations count="8">
    <dataValidation type="list" allowBlank="1" showInputMessage="1" showErrorMessage="1" sqref="WVK983047 C65543 IY65543 SU65543 ACQ65543 AMM65543 AWI65543 BGE65543 BQA65543 BZW65543 CJS65543 CTO65543 DDK65543 DNG65543 DXC65543 EGY65543 EQU65543 FAQ65543 FKM65543 FUI65543 GEE65543 GOA65543 GXW65543 HHS65543 HRO65543 IBK65543 ILG65543 IVC65543 JEY65543 JOU65543 JYQ65543 KIM65543 KSI65543 LCE65543 LMA65543 LVW65543 MFS65543 MPO65543 MZK65543 NJG65543 NTC65543 OCY65543 OMU65543 OWQ65543 PGM65543 PQI65543 QAE65543 QKA65543 QTW65543 RDS65543 RNO65543 RXK65543 SHG65543 SRC65543 TAY65543 TKU65543 TUQ65543 UEM65543 UOI65543 UYE65543 VIA65543 VRW65543 WBS65543 WLO65543 WVK65543 C131079 IY131079 SU131079 ACQ131079 AMM131079 AWI131079 BGE131079 BQA131079 BZW131079 CJS131079 CTO131079 DDK131079 DNG131079 DXC131079 EGY131079 EQU131079 FAQ131079 FKM131079 FUI131079 GEE131079 GOA131079 GXW131079 HHS131079 HRO131079 IBK131079 ILG131079 IVC131079 JEY131079 JOU131079 JYQ131079 KIM131079 KSI131079 LCE131079 LMA131079 LVW131079 MFS131079 MPO131079 MZK131079 NJG131079 NTC131079 OCY131079 OMU131079 OWQ131079 PGM131079 PQI131079 QAE131079 QKA131079 QTW131079 RDS131079 RNO131079 RXK131079 SHG131079 SRC131079 TAY131079 TKU131079 TUQ131079 UEM131079 UOI131079 UYE131079 VIA131079 VRW131079 WBS131079 WLO131079 WVK131079 C196615 IY196615 SU196615 ACQ196615 AMM196615 AWI196615 BGE196615 BQA196615 BZW196615 CJS196615 CTO196615 DDK196615 DNG196615 DXC196615 EGY196615 EQU196615 FAQ196615 FKM196615 FUI196615 GEE196615 GOA196615 GXW196615 HHS196615 HRO196615 IBK196615 ILG196615 IVC196615 JEY196615 JOU196615 JYQ196615 KIM196615 KSI196615 LCE196615 LMA196615 LVW196615 MFS196615 MPO196615 MZK196615 NJG196615 NTC196615 OCY196615 OMU196615 OWQ196615 PGM196615 PQI196615 QAE196615 QKA196615 QTW196615 RDS196615 RNO196615 RXK196615 SHG196615 SRC196615 TAY196615 TKU196615 TUQ196615 UEM196615 UOI196615 UYE196615 VIA196615 VRW196615 WBS196615 WLO196615 WVK196615 C262151 IY262151 SU262151 ACQ262151 AMM262151 AWI262151 BGE262151 BQA262151 BZW262151 CJS262151 CTO262151 DDK262151 DNG262151 DXC262151 EGY262151 EQU262151 FAQ262151 FKM262151 FUI262151 GEE262151 GOA262151 GXW262151 HHS262151 HRO262151 IBK262151 ILG262151 IVC262151 JEY262151 JOU262151 JYQ262151 KIM262151 KSI262151 LCE262151 LMA262151 LVW262151 MFS262151 MPO262151 MZK262151 NJG262151 NTC262151 OCY262151 OMU262151 OWQ262151 PGM262151 PQI262151 QAE262151 QKA262151 QTW262151 RDS262151 RNO262151 RXK262151 SHG262151 SRC262151 TAY262151 TKU262151 TUQ262151 UEM262151 UOI262151 UYE262151 VIA262151 VRW262151 WBS262151 WLO262151 WVK262151 C327687 IY327687 SU327687 ACQ327687 AMM327687 AWI327687 BGE327687 BQA327687 BZW327687 CJS327687 CTO327687 DDK327687 DNG327687 DXC327687 EGY327687 EQU327687 FAQ327687 FKM327687 FUI327687 GEE327687 GOA327687 GXW327687 HHS327687 HRO327687 IBK327687 ILG327687 IVC327687 JEY327687 JOU327687 JYQ327687 KIM327687 KSI327687 LCE327687 LMA327687 LVW327687 MFS327687 MPO327687 MZK327687 NJG327687 NTC327687 OCY327687 OMU327687 OWQ327687 PGM327687 PQI327687 QAE327687 QKA327687 QTW327687 RDS327687 RNO327687 RXK327687 SHG327687 SRC327687 TAY327687 TKU327687 TUQ327687 UEM327687 UOI327687 UYE327687 VIA327687 VRW327687 WBS327687 WLO327687 WVK327687 C393223 IY393223 SU393223 ACQ393223 AMM393223 AWI393223 BGE393223 BQA393223 BZW393223 CJS393223 CTO393223 DDK393223 DNG393223 DXC393223 EGY393223 EQU393223 FAQ393223 FKM393223 FUI393223 GEE393223 GOA393223 GXW393223 HHS393223 HRO393223 IBK393223 ILG393223 IVC393223 JEY393223 JOU393223 JYQ393223 KIM393223 KSI393223 LCE393223 LMA393223 LVW393223 MFS393223 MPO393223 MZK393223 NJG393223 NTC393223 OCY393223 OMU393223 OWQ393223 PGM393223 PQI393223 QAE393223 QKA393223 QTW393223 RDS393223 RNO393223 RXK393223 SHG393223 SRC393223 TAY393223 TKU393223 TUQ393223 UEM393223 UOI393223 UYE393223 VIA393223 VRW393223 WBS393223 WLO393223 WVK393223 C458759 IY458759 SU458759 ACQ458759 AMM458759 AWI458759 BGE458759 BQA458759 BZW458759 CJS458759 CTO458759 DDK458759 DNG458759 DXC458759 EGY458759 EQU458759 FAQ458759 FKM458759 FUI458759 GEE458759 GOA458759 GXW458759 HHS458759 HRO458759 IBK458759 ILG458759 IVC458759 JEY458759 JOU458759 JYQ458759 KIM458759 KSI458759 LCE458759 LMA458759 LVW458759 MFS458759 MPO458759 MZK458759 NJG458759 NTC458759 OCY458759 OMU458759 OWQ458759 PGM458759 PQI458759 QAE458759 QKA458759 QTW458759 RDS458759 RNO458759 RXK458759 SHG458759 SRC458759 TAY458759 TKU458759 TUQ458759 UEM458759 UOI458759 UYE458759 VIA458759 VRW458759 WBS458759 WLO458759 WVK458759 C524295 IY524295 SU524295 ACQ524295 AMM524295 AWI524295 BGE524295 BQA524295 BZW524295 CJS524295 CTO524295 DDK524295 DNG524295 DXC524295 EGY524295 EQU524295 FAQ524295 FKM524295 FUI524295 GEE524295 GOA524295 GXW524295 HHS524295 HRO524295 IBK524295 ILG524295 IVC524295 JEY524295 JOU524295 JYQ524295 KIM524295 KSI524295 LCE524295 LMA524295 LVW524295 MFS524295 MPO524295 MZK524295 NJG524295 NTC524295 OCY524295 OMU524295 OWQ524295 PGM524295 PQI524295 QAE524295 QKA524295 QTW524295 RDS524295 RNO524295 RXK524295 SHG524295 SRC524295 TAY524295 TKU524295 TUQ524295 UEM524295 UOI524295 UYE524295 VIA524295 VRW524295 WBS524295 WLO524295 WVK524295 C589831 IY589831 SU589831 ACQ589831 AMM589831 AWI589831 BGE589831 BQA589831 BZW589831 CJS589831 CTO589831 DDK589831 DNG589831 DXC589831 EGY589831 EQU589831 FAQ589831 FKM589831 FUI589831 GEE589831 GOA589831 GXW589831 HHS589831 HRO589831 IBK589831 ILG589831 IVC589831 JEY589831 JOU589831 JYQ589831 KIM589831 KSI589831 LCE589831 LMA589831 LVW589831 MFS589831 MPO589831 MZK589831 NJG589831 NTC589831 OCY589831 OMU589831 OWQ589831 PGM589831 PQI589831 QAE589831 QKA589831 QTW589831 RDS589831 RNO589831 RXK589831 SHG589831 SRC589831 TAY589831 TKU589831 TUQ589831 UEM589831 UOI589831 UYE589831 VIA589831 VRW589831 WBS589831 WLO589831 WVK589831 C655367 IY655367 SU655367 ACQ655367 AMM655367 AWI655367 BGE655367 BQA655367 BZW655367 CJS655367 CTO655367 DDK655367 DNG655367 DXC655367 EGY655367 EQU655367 FAQ655367 FKM655367 FUI655367 GEE655367 GOA655367 GXW655367 HHS655367 HRO655367 IBK655367 ILG655367 IVC655367 JEY655367 JOU655367 JYQ655367 KIM655367 KSI655367 LCE655367 LMA655367 LVW655367 MFS655367 MPO655367 MZK655367 NJG655367 NTC655367 OCY655367 OMU655367 OWQ655367 PGM655367 PQI655367 QAE655367 QKA655367 QTW655367 RDS655367 RNO655367 RXK655367 SHG655367 SRC655367 TAY655367 TKU655367 TUQ655367 UEM655367 UOI655367 UYE655367 VIA655367 VRW655367 WBS655367 WLO655367 WVK655367 C720903 IY720903 SU720903 ACQ720903 AMM720903 AWI720903 BGE720903 BQA720903 BZW720903 CJS720903 CTO720903 DDK720903 DNG720903 DXC720903 EGY720903 EQU720903 FAQ720903 FKM720903 FUI720903 GEE720903 GOA720903 GXW720903 HHS720903 HRO720903 IBK720903 ILG720903 IVC720903 JEY720903 JOU720903 JYQ720903 KIM720903 KSI720903 LCE720903 LMA720903 LVW720903 MFS720903 MPO720903 MZK720903 NJG720903 NTC720903 OCY720903 OMU720903 OWQ720903 PGM720903 PQI720903 QAE720903 QKA720903 QTW720903 RDS720903 RNO720903 RXK720903 SHG720903 SRC720903 TAY720903 TKU720903 TUQ720903 UEM720903 UOI720903 UYE720903 VIA720903 VRW720903 WBS720903 WLO720903 WVK720903 C786439 IY786439 SU786439 ACQ786439 AMM786439 AWI786439 BGE786439 BQA786439 BZW786439 CJS786439 CTO786439 DDK786439 DNG786439 DXC786439 EGY786439 EQU786439 FAQ786439 FKM786439 FUI786439 GEE786439 GOA786439 GXW786439 HHS786439 HRO786439 IBK786439 ILG786439 IVC786439 JEY786439 JOU786439 JYQ786439 KIM786439 KSI786439 LCE786439 LMA786439 LVW786439 MFS786439 MPO786439 MZK786439 NJG786439 NTC786439 OCY786439 OMU786439 OWQ786439 PGM786439 PQI786439 QAE786439 QKA786439 QTW786439 RDS786439 RNO786439 RXK786439 SHG786439 SRC786439 TAY786439 TKU786439 TUQ786439 UEM786439 UOI786439 UYE786439 VIA786439 VRW786439 WBS786439 WLO786439 WVK786439 C851975 IY851975 SU851975 ACQ851975 AMM851975 AWI851975 BGE851975 BQA851975 BZW851975 CJS851975 CTO851975 DDK851975 DNG851975 DXC851975 EGY851975 EQU851975 FAQ851975 FKM851975 FUI851975 GEE851975 GOA851975 GXW851975 HHS851975 HRO851975 IBK851975 ILG851975 IVC851975 JEY851975 JOU851975 JYQ851975 KIM851975 KSI851975 LCE851975 LMA851975 LVW851975 MFS851975 MPO851975 MZK851975 NJG851975 NTC851975 OCY851975 OMU851975 OWQ851975 PGM851975 PQI851975 QAE851975 QKA851975 QTW851975 RDS851975 RNO851975 RXK851975 SHG851975 SRC851975 TAY851975 TKU851975 TUQ851975 UEM851975 UOI851975 UYE851975 VIA851975 VRW851975 WBS851975 WLO851975 WVK851975 C917511 IY917511 SU917511 ACQ917511 AMM917511 AWI917511 BGE917511 BQA917511 BZW917511 CJS917511 CTO917511 DDK917511 DNG917511 DXC917511 EGY917511 EQU917511 FAQ917511 FKM917511 FUI917511 GEE917511 GOA917511 GXW917511 HHS917511 HRO917511 IBK917511 ILG917511 IVC917511 JEY917511 JOU917511 JYQ917511 KIM917511 KSI917511 LCE917511 LMA917511 LVW917511 MFS917511 MPO917511 MZK917511 NJG917511 NTC917511 OCY917511 OMU917511 OWQ917511 PGM917511 PQI917511 QAE917511 QKA917511 QTW917511 RDS917511 RNO917511 RXK917511 SHG917511 SRC917511 TAY917511 TKU917511 TUQ917511 UEM917511 UOI917511 UYE917511 VIA917511 VRW917511 WBS917511 WLO917511 WVK917511 C983047 IY983047 SU983047 ACQ983047 AMM983047 AWI983047 BGE983047 BQA983047 BZW983047 CJS983047 CTO983047 DDK983047 DNG983047 DXC983047 EGY983047 EQU983047 FAQ983047 FKM983047 FUI983047 GEE983047 GOA983047 GXW983047 HHS983047 HRO983047 IBK983047 ILG983047 IVC983047 JEY983047 JOU983047 JYQ983047 KIM983047 KSI983047 LCE983047 LMA983047 LVW983047 MFS983047 MPO983047 MZK983047 NJG983047 NTC983047 OCY983047 OMU983047 OWQ983047 PGM983047 PQI983047 QAE983047 QKA983047 QTW983047 RDS983047 RNO983047 RXK983047 SHG983047 SRC983047 TAY983047 TKU983047 TUQ983047 UEM983047 UOI983047 UYE983047 VIA983047 VRW983047 WBS983047 WLO983047 WVK4 WLO4 WBS4 VRW4 VIA4 UYE4 UOI4 UEM4 TUQ4 TKU4 TAY4 SRC4 SHG4 RXK4 RNO4 RDS4 QTW4 QKA4 QAE4 PQI4 PGM4 OWQ4 OMU4 OCY4 NTC4 NJG4 MZK4 MPO4 MFS4 LVW4 LMA4 LCE4 KSI4 KIM4 JYQ4 JOU4 JEY4 IVC4 ILG4 IBK4 HRO4 HHS4 GXW4 GOA4 GEE4 FUI4 FKM4 FAQ4 EQU4 EGY4 DXC4 DNG4 DDK4 CTO4 CJS4 BZW4 BQA4 BGE4 AWI4 AMM4 ACQ4 SU4 IY4">
      <formula1>AGENCE1</formula1>
    </dataValidation>
    <dataValidation type="list" allowBlank="1" showInputMessage="1" showErrorMessage="1" sqref="WVI98304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4 WLM4 WBQ4 VRU4 VHY4 UYC4 UOG4 UEK4 TUO4 TKS4 TAW4 SRA4 SHE4 RXI4 RNM4 RDQ4 QTU4 QJY4 QAC4 PQG4 PGK4 OWO4 OMS4 OCW4 NTA4 NJE4 MZI4 MPM4 MFQ4 LVU4 LLY4 LCC4 KSG4 KIK4 JYO4 JOS4 JEW4 IVA4 ILE4 IBI4 HRM4 HHQ4 GXU4 GNY4 GEC4 FUG4 FKK4 FAO4 EQS4 EGW4 DXA4 DNE4 DDI4 CTM4 CJQ4 BZU4 BPY4 BGC4 AWG4 AMK4 ACO4 SS4 IW4">
      <formula1>SIEGE3</formula1>
    </dataValidation>
    <dataValidation type="list" allowBlank="1" showInputMessage="1" showErrorMessage="1" sqref="D25">
      <formula1>Virementsalaire</formula1>
    </dataValidation>
    <dataValidation type="list" allowBlank="1" showInputMessage="1" showErrorMessage="1" sqref="H22">
      <formula1>Endettement</formula1>
    </dataValidation>
    <dataValidation type="list" allowBlank="1" showInputMessage="1" showErrorMessage="1" sqref="A4">
      <formula1>AGENCES</formula1>
    </dataValidation>
    <dataValidation type="list" allowBlank="1" showInputMessage="1" showErrorMessage="1" sqref="C4">
      <formula1>SEGMENTS</formula1>
    </dataValidation>
    <dataValidation type="list" allowBlank="1" showInputMessage="1" showErrorMessage="1" sqref="E16">
      <formula1>Périodicité</formula1>
    </dataValidation>
    <dataValidation type="list" allowBlank="1" showInputMessage="1" showErrorMessage="1" sqref="B7">
      <formula1>Typedeprêt</formula1>
    </dataValidation>
  </dataValidations>
  <pageMargins left="0.70866141732283472" right="0.70866141732283472" top="0.74803149606299213" bottom="0.74803149606299213" header="0.31496062992125984" footer="0.31496062992125984"/>
  <pageSetup paperSize="9" scale="87" orientation="landscape" r:id="rId1"/>
  <legacyDrawing r:id="rId2"/>
</worksheet>
</file>

<file path=xl/worksheets/sheet2.xml><?xml version="1.0" encoding="utf-8"?>
<worksheet xmlns="http://schemas.openxmlformats.org/spreadsheetml/2006/main" xmlns:r="http://schemas.openxmlformats.org/officeDocument/2006/relationships">
  <dimension ref="B2:K178"/>
  <sheetViews>
    <sheetView workbookViewId="0">
      <selection activeCell="C4" sqref="C4:C6"/>
    </sheetView>
  </sheetViews>
  <sheetFormatPr baseColWidth="10" defaultRowHeight="15.75"/>
  <cols>
    <col min="2" max="2" width="5" customWidth="1"/>
    <col min="3" max="3" width="15.140625" customWidth="1"/>
    <col min="7" max="7" width="12.7109375" customWidth="1"/>
    <col min="9" max="9" width="22.85546875" customWidth="1"/>
    <col min="11" max="11" width="47.5703125" style="84" customWidth="1"/>
  </cols>
  <sheetData>
    <row r="2" spans="2:11" s="49" customFormat="1">
      <c r="C2" s="49" t="s">
        <v>54</v>
      </c>
      <c r="E2" s="49" t="s">
        <v>56</v>
      </c>
      <c r="G2" s="49" t="s">
        <v>57</v>
      </c>
      <c r="I2" s="49" t="s">
        <v>66</v>
      </c>
      <c r="K2" s="83" t="s">
        <v>245</v>
      </c>
    </row>
    <row r="3" spans="2:11" s="49" customFormat="1">
      <c r="K3" s="89"/>
    </row>
    <row r="4" spans="2:11" s="49" customFormat="1">
      <c r="B4" s="62" t="s">
        <v>62</v>
      </c>
      <c r="C4" s="63">
        <f ca="1">DATE(YEAR('Simulation CP'!$I$4),MONTH('Simulation CP'!$I$4),DAY(20))</f>
        <v>41659</v>
      </c>
      <c r="E4" s="60">
        <v>0.3</v>
      </c>
      <c r="G4" s="50" t="s">
        <v>58</v>
      </c>
      <c r="I4" s="82" t="s">
        <v>67</v>
      </c>
      <c r="K4" s="85" t="s">
        <v>71</v>
      </c>
    </row>
    <row r="5" spans="2:11" s="49" customFormat="1">
      <c r="B5" s="66" t="s">
        <v>62</v>
      </c>
      <c r="C5" s="67">
        <f ca="1">DATE(YEAR('Simulation CP'!$I$4),MONTH('Simulation CP'!$I$4),DAY(25))</f>
        <v>41664</v>
      </c>
      <c r="E5" s="60">
        <v>0.33</v>
      </c>
      <c r="G5" s="50" t="s">
        <v>59</v>
      </c>
      <c r="I5" s="82" t="s">
        <v>68</v>
      </c>
      <c r="K5" s="85" t="s">
        <v>72</v>
      </c>
    </row>
    <row r="6" spans="2:11" s="49" customFormat="1">
      <c r="B6" s="64" t="s">
        <v>62</v>
      </c>
      <c r="C6" s="65">
        <f ca="1">DATE(YEAR('Simulation CP'!$I$4),MONTH('Simulation CP'!$I$4),DAY(30))</f>
        <v>41669</v>
      </c>
      <c r="E6" s="60">
        <v>0.35</v>
      </c>
      <c r="G6" s="50" t="s">
        <v>60</v>
      </c>
      <c r="I6" s="82" t="s">
        <v>70</v>
      </c>
      <c r="K6" s="85" t="s">
        <v>73</v>
      </c>
    </row>
    <row r="7" spans="2:11">
      <c r="G7" s="50" t="s">
        <v>61</v>
      </c>
      <c r="I7" s="82" t="s">
        <v>69</v>
      </c>
      <c r="K7" s="85" t="s">
        <v>74</v>
      </c>
    </row>
    <row r="8" spans="2:11">
      <c r="K8" s="86" t="s">
        <v>75</v>
      </c>
    </row>
    <row r="9" spans="2:11">
      <c r="K9" s="85" t="s">
        <v>76</v>
      </c>
    </row>
    <row r="10" spans="2:11">
      <c r="K10" s="85" t="s">
        <v>77</v>
      </c>
    </row>
    <row r="11" spans="2:11">
      <c r="K11" s="85" t="s">
        <v>78</v>
      </c>
    </row>
    <row r="12" spans="2:11">
      <c r="K12" s="85" t="s">
        <v>79</v>
      </c>
    </row>
    <row r="13" spans="2:11">
      <c r="K13" s="85" t="s">
        <v>80</v>
      </c>
    </row>
    <row r="14" spans="2:11">
      <c r="K14" s="86" t="s">
        <v>81</v>
      </c>
    </row>
    <row r="15" spans="2:11">
      <c r="K15" s="85" t="s">
        <v>82</v>
      </c>
    </row>
    <row r="16" spans="2:11">
      <c r="K16" s="85" t="s">
        <v>83</v>
      </c>
    </row>
    <row r="17" spans="11:11">
      <c r="K17" s="85" t="s">
        <v>84</v>
      </c>
    </row>
    <row r="18" spans="11:11">
      <c r="K18" s="85" t="s">
        <v>85</v>
      </c>
    </row>
    <row r="19" spans="11:11">
      <c r="K19" s="87" t="s">
        <v>86</v>
      </c>
    </row>
    <row r="20" spans="11:11">
      <c r="K20" s="87" t="s">
        <v>87</v>
      </c>
    </row>
    <row r="21" spans="11:11">
      <c r="K21" s="87" t="s">
        <v>88</v>
      </c>
    </row>
    <row r="22" spans="11:11">
      <c r="K22" s="85" t="s">
        <v>89</v>
      </c>
    </row>
    <row r="23" spans="11:11">
      <c r="K23" s="86" t="s">
        <v>90</v>
      </c>
    </row>
    <row r="24" spans="11:11">
      <c r="K24" s="86" t="s">
        <v>91</v>
      </c>
    </row>
    <row r="25" spans="11:11">
      <c r="K25" s="86" t="s">
        <v>92</v>
      </c>
    </row>
    <row r="26" spans="11:11">
      <c r="K26" s="86" t="s">
        <v>93</v>
      </c>
    </row>
    <row r="27" spans="11:11">
      <c r="K27" s="86" t="s">
        <v>94</v>
      </c>
    </row>
    <row r="28" spans="11:11">
      <c r="K28" s="86" t="s">
        <v>95</v>
      </c>
    </row>
    <row r="29" spans="11:11">
      <c r="K29" s="86" t="s">
        <v>96</v>
      </c>
    </row>
    <row r="30" spans="11:11">
      <c r="K30" s="86" t="s">
        <v>97</v>
      </c>
    </row>
    <row r="31" spans="11:11">
      <c r="K31" s="86" t="s">
        <v>98</v>
      </c>
    </row>
    <row r="32" spans="11:11">
      <c r="K32" s="86" t="s">
        <v>99</v>
      </c>
    </row>
    <row r="33" spans="11:11">
      <c r="K33" s="85" t="s">
        <v>100</v>
      </c>
    </row>
    <row r="34" spans="11:11">
      <c r="K34" s="86" t="s">
        <v>101</v>
      </c>
    </row>
    <row r="35" spans="11:11">
      <c r="K35" s="85" t="s">
        <v>102</v>
      </c>
    </row>
    <row r="36" spans="11:11">
      <c r="K36" s="85" t="s">
        <v>103</v>
      </c>
    </row>
    <row r="37" spans="11:11">
      <c r="K37" s="86" t="s">
        <v>104</v>
      </c>
    </row>
    <row r="38" spans="11:11">
      <c r="K38" s="86" t="s">
        <v>105</v>
      </c>
    </row>
    <row r="39" spans="11:11">
      <c r="K39" s="86" t="s">
        <v>106</v>
      </c>
    </row>
    <row r="40" spans="11:11">
      <c r="K40" s="88" t="s">
        <v>107</v>
      </c>
    </row>
    <row r="41" spans="11:11">
      <c r="K41" s="88" t="s">
        <v>108</v>
      </c>
    </row>
    <row r="42" spans="11:11">
      <c r="K42" s="86" t="s">
        <v>109</v>
      </c>
    </row>
    <row r="43" spans="11:11">
      <c r="K43" s="86" t="s">
        <v>110</v>
      </c>
    </row>
    <row r="44" spans="11:11">
      <c r="K44" s="85" t="s">
        <v>111</v>
      </c>
    </row>
    <row r="45" spans="11:11">
      <c r="K45" s="85" t="s">
        <v>112</v>
      </c>
    </row>
    <row r="46" spans="11:11">
      <c r="K46" s="85" t="s">
        <v>113</v>
      </c>
    </row>
    <row r="47" spans="11:11">
      <c r="K47" s="85" t="s">
        <v>114</v>
      </c>
    </row>
    <row r="48" spans="11:11">
      <c r="K48" s="86" t="s">
        <v>115</v>
      </c>
    </row>
    <row r="49" spans="11:11">
      <c r="K49" s="86" t="s">
        <v>116</v>
      </c>
    </row>
    <row r="50" spans="11:11">
      <c r="K50" s="86" t="s">
        <v>117</v>
      </c>
    </row>
    <row r="51" spans="11:11">
      <c r="K51" s="86" t="s">
        <v>118</v>
      </c>
    </row>
    <row r="52" spans="11:11">
      <c r="K52" s="86" t="s">
        <v>119</v>
      </c>
    </row>
    <row r="53" spans="11:11">
      <c r="K53" s="86" t="s">
        <v>120</v>
      </c>
    </row>
    <row r="54" spans="11:11">
      <c r="K54" s="85" t="s">
        <v>121</v>
      </c>
    </row>
    <row r="55" spans="11:11">
      <c r="K55" s="85" t="s">
        <v>122</v>
      </c>
    </row>
    <row r="56" spans="11:11">
      <c r="K56" s="85" t="s">
        <v>123</v>
      </c>
    </row>
    <row r="57" spans="11:11">
      <c r="K57" s="86" t="s">
        <v>124</v>
      </c>
    </row>
    <row r="58" spans="11:11">
      <c r="K58" s="85" t="s">
        <v>125</v>
      </c>
    </row>
    <row r="59" spans="11:11">
      <c r="K59" s="86" t="s">
        <v>126</v>
      </c>
    </row>
    <row r="60" spans="11:11">
      <c r="K60" s="85" t="s">
        <v>127</v>
      </c>
    </row>
    <row r="61" spans="11:11">
      <c r="K61" s="86" t="s">
        <v>128</v>
      </c>
    </row>
    <row r="62" spans="11:11">
      <c r="K62" s="85" t="s">
        <v>129</v>
      </c>
    </row>
    <row r="63" spans="11:11">
      <c r="K63" s="88" t="s">
        <v>130</v>
      </c>
    </row>
    <row r="64" spans="11:11">
      <c r="K64" s="87" t="s">
        <v>131</v>
      </c>
    </row>
    <row r="65" spans="11:11">
      <c r="K65" s="88" t="s">
        <v>132</v>
      </c>
    </row>
    <row r="66" spans="11:11">
      <c r="K66" s="86" t="s">
        <v>133</v>
      </c>
    </row>
    <row r="67" spans="11:11">
      <c r="K67" s="86" t="s">
        <v>134</v>
      </c>
    </row>
    <row r="68" spans="11:11">
      <c r="K68" s="85" t="s">
        <v>135</v>
      </c>
    </row>
    <row r="69" spans="11:11">
      <c r="K69" s="85" t="s">
        <v>135</v>
      </c>
    </row>
    <row r="70" spans="11:11">
      <c r="K70" s="85" t="s">
        <v>136</v>
      </c>
    </row>
    <row r="71" spans="11:11">
      <c r="K71" s="85" t="s">
        <v>137</v>
      </c>
    </row>
    <row r="72" spans="11:11">
      <c r="K72" s="86" t="s">
        <v>138</v>
      </c>
    </row>
    <row r="73" spans="11:11">
      <c r="K73" s="85" t="s">
        <v>139</v>
      </c>
    </row>
    <row r="74" spans="11:11">
      <c r="K74" s="86" t="s">
        <v>140</v>
      </c>
    </row>
    <row r="75" spans="11:11">
      <c r="K75" s="86" t="s">
        <v>141</v>
      </c>
    </row>
    <row r="76" spans="11:11">
      <c r="K76" s="86" t="s">
        <v>142</v>
      </c>
    </row>
    <row r="77" spans="11:11">
      <c r="K77" s="86" t="s">
        <v>143</v>
      </c>
    </row>
    <row r="78" spans="11:11">
      <c r="K78" s="85" t="s">
        <v>144</v>
      </c>
    </row>
    <row r="79" spans="11:11">
      <c r="K79" s="86" t="s">
        <v>145</v>
      </c>
    </row>
    <row r="80" spans="11:11">
      <c r="K80" s="85" t="s">
        <v>146</v>
      </c>
    </row>
    <row r="81" spans="11:11">
      <c r="K81" s="85" t="s">
        <v>147</v>
      </c>
    </row>
    <row r="82" spans="11:11">
      <c r="K82" s="86" t="s">
        <v>148</v>
      </c>
    </row>
    <row r="83" spans="11:11">
      <c r="K83" s="85" t="s">
        <v>149</v>
      </c>
    </row>
    <row r="84" spans="11:11">
      <c r="K84" s="85" t="s">
        <v>150</v>
      </c>
    </row>
    <row r="85" spans="11:11">
      <c r="K85" s="85" t="s">
        <v>151</v>
      </c>
    </row>
    <row r="86" spans="11:11">
      <c r="K86" s="85" t="s">
        <v>152</v>
      </c>
    </row>
    <row r="87" spans="11:11">
      <c r="K87" s="86" t="s">
        <v>153</v>
      </c>
    </row>
    <row r="88" spans="11:11">
      <c r="K88" s="86" t="s">
        <v>154</v>
      </c>
    </row>
    <row r="89" spans="11:11">
      <c r="K89" s="86" t="s">
        <v>155</v>
      </c>
    </row>
    <row r="90" spans="11:11">
      <c r="K90" s="86" t="s">
        <v>156</v>
      </c>
    </row>
    <row r="91" spans="11:11">
      <c r="K91" s="85" t="s">
        <v>157</v>
      </c>
    </row>
    <row r="92" spans="11:11">
      <c r="K92" s="85" t="s">
        <v>158</v>
      </c>
    </row>
    <row r="93" spans="11:11">
      <c r="K93" s="87" t="s">
        <v>159</v>
      </c>
    </row>
    <row r="94" spans="11:11">
      <c r="K94" s="85" t="s">
        <v>160</v>
      </c>
    </row>
    <row r="95" spans="11:11">
      <c r="K95" s="85" t="s">
        <v>161</v>
      </c>
    </row>
    <row r="96" spans="11:11">
      <c r="K96" s="85" t="s">
        <v>162</v>
      </c>
    </row>
    <row r="97" spans="11:11">
      <c r="K97" s="85" t="s">
        <v>163</v>
      </c>
    </row>
    <row r="98" spans="11:11">
      <c r="K98" s="85" t="s">
        <v>164</v>
      </c>
    </row>
    <row r="99" spans="11:11">
      <c r="K99" s="87" t="s">
        <v>165</v>
      </c>
    </row>
    <row r="100" spans="11:11">
      <c r="K100" s="87" t="s">
        <v>166</v>
      </c>
    </row>
    <row r="101" spans="11:11">
      <c r="K101" s="87" t="s">
        <v>167</v>
      </c>
    </row>
    <row r="102" spans="11:11">
      <c r="K102" s="85" t="s">
        <v>168</v>
      </c>
    </row>
    <row r="103" spans="11:11">
      <c r="K103" s="86" t="s">
        <v>169</v>
      </c>
    </row>
    <row r="104" spans="11:11">
      <c r="K104" s="86" t="s">
        <v>170</v>
      </c>
    </row>
    <row r="105" spans="11:11">
      <c r="K105" s="86" t="s">
        <v>171</v>
      </c>
    </row>
    <row r="106" spans="11:11">
      <c r="K106" s="85" t="s">
        <v>172</v>
      </c>
    </row>
    <row r="107" spans="11:11">
      <c r="K107" s="87" t="s">
        <v>173</v>
      </c>
    </row>
    <row r="108" spans="11:11">
      <c r="K108" s="87" t="s">
        <v>174</v>
      </c>
    </row>
    <row r="109" spans="11:11">
      <c r="K109" s="87" t="s">
        <v>175</v>
      </c>
    </row>
    <row r="110" spans="11:11">
      <c r="K110" s="87" t="s">
        <v>176</v>
      </c>
    </row>
    <row r="111" spans="11:11">
      <c r="K111" s="85" t="s">
        <v>177</v>
      </c>
    </row>
    <row r="112" spans="11:11">
      <c r="K112" s="85" t="s">
        <v>178</v>
      </c>
    </row>
    <row r="113" spans="11:11">
      <c r="K113" s="85" t="s">
        <v>179</v>
      </c>
    </row>
    <row r="114" spans="11:11">
      <c r="K114" s="86" t="s">
        <v>180</v>
      </c>
    </row>
    <row r="115" spans="11:11">
      <c r="K115" s="86" t="s">
        <v>181</v>
      </c>
    </row>
    <row r="116" spans="11:11">
      <c r="K116" s="86" t="s">
        <v>182</v>
      </c>
    </row>
    <row r="117" spans="11:11">
      <c r="K117" s="85" t="s">
        <v>183</v>
      </c>
    </row>
    <row r="118" spans="11:11">
      <c r="K118" s="85" t="s">
        <v>184</v>
      </c>
    </row>
    <row r="119" spans="11:11">
      <c r="K119" s="86" t="s">
        <v>185</v>
      </c>
    </row>
    <row r="120" spans="11:11">
      <c r="K120" s="86" t="s">
        <v>186</v>
      </c>
    </row>
    <row r="121" spans="11:11">
      <c r="K121" s="85" t="s">
        <v>187</v>
      </c>
    </row>
    <row r="122" spans="11:11">
      <c r="K122" s="86" t="s">
        <v>188</v>
      </c>
    </row>
    <row r="123" spans="11:11">
      <c r="K123" s="85" t="s">
        <v>189</v>
      </c>
    </row>
    <row r="124" spans="11:11">
      <c r="K124" s="86" t="s">
        <v>190</v>
      </c>
    </row>
    <row r="125" spans="11:11">
      <c r="K125" s="86" t="s">
        <v>191</v>
      </c>
    </row>
    <row r="126" spans="11:11">
      <c r="K126" s="86" t="s">
        <v>192</v>
      </c>
    </row>
    <row r="127" spans="11:11">
      <c r="K127" s="86" t="s">
        <v>193</v>
      </c>
    </row>
    <row r="128" spans="11:11">
      <c r="K128" s="86" t="s">
        <v>194</v>
      </c>
    </row>
    <row r="129" spans="11:11">
      <c r="K129" s="86" t="s">
        <v>195</v>
      </c>
    </row>
    <row r="130" spans="11:11">
      <c r="K130" s="86" t="s">
        <v>196</v>
      </c>
    </row>
    <row r="131" spans="11:11">
      <c r="K131" s="86" t="s">
        <v>197</v>
      </c>
    </row>
    <row r="132" spans="11:11">
      <c r="K132" s="85" t="s">
        <v>198</v>
      </c>
    </row>
    <row r="133" spans="11:11">
      <c r="K133" s="85" t="s">
        <v>199</v>
      </c>
    </row>
    <row r="134" spans="11:11">
      <c r="K134" s="85" t="s">
        <v>200</v>
      </c>
    </row>
    <row r="135" spans="11:11">
      <c r="K135" s="85" t="s">
        <v>201</v>
      </c>
    </row>
    <row r="136" spans="11:11">
      <c r="K136" s="85" t="s">
        <v>202</v>
      </c>
    </row>
    <row r="137" spans="11:11">
      <c r="K137" s="86" t="s">
        <v>203</v>
      </c>
    </row>
    <row r="138" spans="11:11">
      <c r="K138" s="86" t="s">
        <v>204</v>
      </c>
    </row>
    <row r="139" spans="11:11">
      <c r="K139" s="85" t="s">
        <v>205</v>
      </c>
    </row>
    <row r="140" spans="11:11">
      <c r="K140" s="85" t="s">
        <v>206</v>
      </c>
    </row>
    <row r="141" spans="11:11">
      <c r="K141" s="86" t="s">
        <v>207</v>
      </c>
    </row>
    <row r="142" spans="11:11">
      <c r="K142" s="86" t="s">
        <v>208</v>
      </c>
    </row>
    <row r="143" spans="11:11">
      <c r="K143" s="86" t="s">
        <v>209</v>
      </c>
    </row>
    <row r="144" spans="11:11">
      <c r="K144" s="86" t="s">
        <v>210</v>
      </c>
    </row>
    <row r="145" spans="11:11">
      <c r="K145" s="85" t="s">
        <v>211</v>
      </c>
    </row>
    <row r="146" spans="11:11">
      <c r="K146" s="86" t="s">
        <v>212</v>
      </c>
    </row>
    <row r="147" spans="11:11">
      <c r="K147" s="86" t="s">
        <v>213</v>
      </c>
    </row>
    <row r="148" spans="11:11">
      <c r="K148" s="86" t="s">
        <v>214</v>
      </c>
    </row>
    <row r="149" spans="11:11">
      <c r="K149" s="86" t="s">
        <v>215</v>
      </c>
    </row>
    <row r="150" spans="11:11">
      <c r="K150" s="85" t="s">
        <v>216</v>
      </c>
    </row>
    <row r="151" spans="11:11">
      <c r="K151" s="85" t="s">
        <v>217</v>
      </c>
    </row>
    <row r="152" spans="11:11">
      <c r="K152" s="86" t="s">
        <v>218</v>
      </c>
    </row>
    <row r="153" spans="11:11">
      <c r="K153" s="86" t="s">
        <v>219</v>
      </c>
    </row>
    <row r="154" spans="11:11">
      <c r="K154" s="85" t="s">
        <v>220</v>
      </c>
    </row>
    <row r="155" spans="11:11">
      <c r="K155" s="86" t="s">
        <v>221</v>
      </c>
    </row>
    <row r="156" spans="11:11">
      <c r="K156" s="86" t="s">
        <v>222</v>
      </c>
    </row>
    <row r="157" spans="11:11">
      <c r="K157" s="86" t="s">
        <v>223</v>
      </c>
    </row>
    <row r="158" spans="11:11">
      <c r="K158" s="86" t="s">
        <v>224</v>
      </c>
    </row>
    <row r="159" spans="11:11">
      <c r="K159" s="85" t="s">
        <v>225</v>
      </c>
    </row>
    <row r="160" spans="11:11">
      <c r="K160" s="85" t="s">
        <v>226</v>
      </c>
    </row>
    <row r="161" spans="11:11">
      <c r="K161" s="85" t="s">
        <v>227</v>
      </c>
    </row>
    <row r="162" spans="11:11">
      <c r="K162" s="85" t="s">
        <v>228</v>
      </c>
    </row>
    <row r="163" spans="11:11">
      <c r="K163" s="86" t="s">
        <v>229</v>
      </c>
    </row>
    <row r="164" spans="11:11">
      <c r="K164" s="86" t="s">
        <v>230</v>
      </c>
    </row>
    <row r="165" spans="11:11">
      <c r="K165" s="86" t="s">
        <v>231</v>
      </c>
    </row>
    <row r="166" spans="11:11">
      <c r="K166" s="85" t="s">
        <v>232</v>
      </c>
    </row>
    <row r="167" spans="11:11">
      <c r="K167" s="86" t="s">
        <v>233</v>
      </c>
    </row>
    <row r="168" spans="11:11">
      <c r="K168" s="86" t="s">
        <v>234</v>
      </c>
    </row>
    <row r="169" spans="11:11">
      <c r="K169" s="86" t="s">
        <v>235</v>
      </c>
    </row>
    <row r="170" spans="11:11">
      <c r="K170" s="86" t="s">
        <v>236</v>
      </c>
    </row>
    <row r="171" spans="11:11">
      <c r="K171" s="85" t="s">
        <v>237</v>
      </c>
    </row>
    <row r="172" spans="11:11">
      <c r="K172" s="85" t="s">
        <v>238</v>
      </c>
    </row>
    <row r="173" spans="11:11">
      <c r="K173" s="86" t="s">
        <v>239</v>
      </c>
    </row>
    <row r="174" spans="11:11">
      <c r="K174" s="86" t="s">
        <v>240</v>
      </c>
    </row>
    <row r="175" spans="11:11">
      <c r="K175" s="85" t="s">
        <v>241</v>
      </c>
    </row>
    <row r="176" spans="11:11">
      <c r="K176" s="85" t="s">
        <v>242</v>
      </c>
    </row>
    <row r="177" spans="11:11">
      <c r="K177" s="86" t="s">
        <v>243</v>
      </c>
    </row>
    <row r="178" spans="11:11">
      <c r="K178" s="86" t="s">
        <v>244</v>
      </c>
    </row>
  </sheetData>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dimension ref="A1:B2"/>
  <sheetViews>
    <sheetView workbookViewId="0">
      <selection activeCell="E64" sqref="E64"/>
    </sheetView>
  </sheetViews>
  <sheetFormatPr baseColWidth="10" defaultRowHeight="15"/>
  <sheetData>
    <row r="1" spans="1:2">
      <c r="A1" t="s">
        <v>52</v>
      </c>
      <c r="B1" t="s">
        <v>50</v>
      </c>
    </row>
    <row r="2" spans="1:2">
      <c r="A2">
        <f ca="1">DATEDIF('Simulation CP'!B13,'Simulation CP'!I4,"y")</f>
        <v>42</v>
      </c>
      <c r="B2">
        <f ca="1">DATEDIF('Simulation CP'!I4,'Simulation CP'!B14,"y")</f>
        <v>17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F12"/>
  <sheetViews>
    <sheetView workbookViewId="0">
      <selection activeCell="C1" sqref="C1:C4"/>
    </sheetView>
  </sheetViews>
  <sheetFormatPr baseColWidth="10" defaultRowHeight="15"/>
  <sheetData>
    <row r="1" spans="1:6">
      <c r="A1" s="16" t="s">
        <v>2</v>
      </c>
      <c r="B1" s="17"/>
      <c r="C1" s="16" t="s">
        <v>3</v>
      </c>
      <c r="D1" s="17"/>
      <c r="E1" s="16" t="s">
        <v>2</v>
      </c>
      <c r="F1" s="17"/>
    </row>
    <row r="2" spans="1:6">
      <c r="A2" s="16" t="s">
        <v>29</v>
      </c>
      <c r="B2" s="17"/>
      <c r="C2" s="16" t="s">
        <v>28</v>
      </c>
      <c r="D2" s="17"/>
      <c r="E2" s="16" t="s">
        <v>29</v>
      </c>
      <c r="F2" s="17"/>
    </row>
    <row r="3" spans="1:6">
      <c r="A3" s="16" t="s">
        <v>30</v>
      </c>
      <c r="B3" s="17"/>
      <c r="C3" s="16" t="s">
        <v>31</v>
      </c>
      <c r="D3" s="17"/>
      <c r="E3" s="16" t="s">
        <v>30</v>
      </c>
      <c r="F3" s="17"/>
    </row>
    <row r="4" spans="1:6">
      <c r="A4" s="16" t="s">
        <v>32</v>
      </c>
      <c r="B4" s="17"/>
      <c r="C4" s="16" t="s">
        <v>33</v>
      </c>
      <c r="D4" s="17"/>
      <c r="E4" s="16" t="s">
        <v>32</v>
      </c>
      <c r="F4" s="17"/>
    </row>
    <row r="5" spans="1:6">
      <c r="A5" s="16" t="s">
        <v>34</v>
      </c>
      <c r="B5" s="17"/>
      <c r="C5" s="17"/>
      <c r="D5" s="17"/>
      <c r="E5" s="16" t="s">
        <v>34</v>
      </c>
      <c r="F5" s="17"/>
    </row>
    <row r="6" spans="1:6">
      <c r="A6" s="16" t="s">
        <v>35</v>
      </c>
      <c r="B6" s="17"/>
      <c r="C6" s="17"/>
      <c r="D6" s="17"/>
      <c r="E6" s="16" t="s">
        <v>35</v>
      </c>
      <c r="F6" s="17"/>
    </row>
    <row r="7" spans="1:6">
      <c r="A7" s="16" t="s">
        <v>36</v>
      </c>
      <c r="B7" s="17"/>
      <c r="C7" s="17"/>
      <c r="D7" s="17"/>
      <c r="E7" s="16" t="s">
        <v>36</v>
      </c>
      <c r="F7" s="17"/>
    </row>
    <row r="8" spans="1:6">
      <c r="A8" s="17"/>
      <c r="B8" s="17"/>
      <c r="C8" s="17"/>
      <c r="D8" s="17"/>
      <c r="E8" s="16" t="s">
        <v>37</v>
      </c>
      <c r="F8" s="17"/>
    </row>
    <row r="9" spans="1:6">
      <c r="A9" s="17"/>
      <c r="B9" s="17"/>
      <c r="C9" s="17"/>
      <c r="D9" s="17"/>
      <c r="E9" s="16" t="s">
        <v>38</v>
      </c>
      <c r="F9" s="17"/>
    </row>
    <row r="10" spans="1:6">
      <c r="A10" s="17"/>
      <c r="B10" s="17"/>
      <c r="C10" s="17"/>
      <c r="D10" s="17"/>
      <c r="E10" s="16" t="s">
        <v>39</v>
      </c>
      <c r="F10" s="17"/>
    </row>
    <row r="11" spans="1:6">
      <c r="A11" s="17"/>
      <c r="B11" s="17"/>
      <c r="C11" s="17"/>
      <c r="D11" s="17"/>
      <c r="E11" s="16" t="s">
        <v>40</v>
      </c>
      <c r="F11" s="17"/>
    </row>
    <row r="12" spans="1:6">
      <c r="A12" s="17"/>
      <c r="B12" s="17"/>
      <c r="C12" s="17"/>
      <c r="D12" s="17"/>
      <c r="E12" s="16" t="s">
        <v>41</v>
      </c>
      <c r="F12" s="1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8</vt:i4>
      </vt:variant>
    </vt:vector>
  </HeadingPairs>
  <TitlesOfParts>
    <vt:vector size="12" baseType="lpstr">
      <vt:lpstr>Simulation CP</vt:lpstr>
      <vt:lpstr>Données</vt:lpstr>
      <vt:lpstr>AGE</vt:lpstr>
      <vt:lpstr>Feuil5</vt:lpstr>
      <vt:lpstr>AGENCE</vt:lpstr>
      <vt:lpstr>Conventions</vt:lpstr>
      <vt:lpstr>DateSalaire</vt:lpstr>
      <vt:lpstr>Endettement</vt:lpstr>
      <vt:lpstr>Périodicité</vt:lpstr>
      <vt:lpstr>SIEGE2</vt:lpstr>
      <vt:lpstr>Typedeprêt</vt:lpstr>
      <vt:lpstr>Virementsalaire</vt:lpstr>
    </vt:vector>
  </TitlesOfParts>
  <Company>BICI GABON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Crédit Rentrée Scolaire</dc:title>
  <dc:subject>Simulation</dc:subject>
  <dc:creator>Harold NZAHOU OGOWET</dc:creator>
  <cp:lastModifiedBy>Harold NZAHOU OGOWET</cp:lastModifiedBy>
  <cp:lastPrinted>2013-09-07T11:53:32Z</cp:lastPrinted>
  <dcterms:created xsi:type="dcterms:W3CDTF">2012-08-19T22:24:00Z</dcterms:created>
  <dcterms:modified xsi:type="dcterms:W3CDTF">2014-01-12T19:13:50Z</dcterms:modified>
</cp:coreProperties>
</file>