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0" yWindow="90" windowWidth="14550" windowHeight="7935" firstSheet="8" activeTab="10"/>
  </bookViews>
  <sheets>
    <sheet name="Lists" sheetId="16" r:id="rId1"/>
    <sheet name="SYNTHESIS (Automatic)" sheetId="4" r:id="rId2"/>
    <sheet name="APPROVAL FORM" sheetId="12" r:id="rId3"/>
    <sheet name="KEY TO SOURCE CRITICALITY" sheetId="5" state="hidden" r:id="rId4"/>
    <sheet name="2-S8 ASSESSMENT FORM" sheetId="8" state="hidden" r:id="rId5"/>
    <sheet name="S8 ASSESSMENT DOCUMENTATION" sheetId="6" state="hidden" r:id="rId6"/>
    <sheet name="RISK SYNTHESIS" sheetId="11" state="hidden" r:id="rId7"/>
    <sheet name="Parms" sheetId="3" state="hidden" r:id="rId8"/>
    <sheet name="ASSESSMENT RATING" sheetId="1" r:id="rId9"/>
    <sheet name="PanelSelection" sheetId="13" r:id="rId10"/>
    <sheet name="CoreBusiness" sheetId="14" r:id="rId11"/>
    <sheet name="Corebusiness2" sheetId="20" r:id="rId12"/>
  </sheets>
  <externalReferences>
    <externalReference r:id="rId13"/>
  </externalReferences>
  <definedNames>
    <definedName name="CompanyName">'S8 ASSESSMENT DOCUMENTATION'!$G$6</definedName>
    <definedName name="FamilyName" localSheetId="4">'S8 ASSESSMENT DOCUMENTATION'!#REF!</definedName>
    <definedName name="FamilyName" localSheetId="2">'S8 ASSESSMENT DOCUMENTATION'!#REF!</definedName>
    <definedName name="FamilyName">'S8 ASSESSMENT DOCUMENTATION'!#REF!</definedName>
    <definedName name="_xlnm.Print_Titles" localSheetId="4">'2-S8 ASSESSMENT FORM'!$1:$2</definedName>
    <definedName name="_xlnm.Print_Titles" localSheetId="8">'ASSESSMENT RATING'!#REF!</definedName>
    <definedName name="ListAssessment1">Parms!$B$12:$B$16</definedName>
    <definedName name="ListAssessment2">Parms!$B$18:$B$23</definedName>
    <definedName name="ListAssessment3">Parms!$B$25:$B$28</definedName>
    <definedName name="ListAssessment4">Parms!$B$30:$B$32</definedName>
    <definedName name="ListCompet">Parms!$B$38:$B$40</definedName>
    <definedName name="ListCompetitiveness">Parms!$B$47:$B$50</definedName>
    <definedName name="ListCoreBusiness">'[1]Parms (Lists)'!$B$28:$B$31</definedName>
    <definedName name="ListCountries">'[1]Parms(Countries)'!$A$3:$A$252</definedName>
    <definedName name="ListCriticity">Parms!$B$74:$B$78</definedName>
    <definedName name="ListDifficult">Parms!$B$52:$B$55</definedName>
    <definedName name="ListHighMediumLow">Parms!$B$42:$B$45</definedName>
    <definedName name="ListOkFail">'[1]Parms (Lists)'!$B$15:$B$17</definedName>
    <definedName name="ListOKPoor" localSheetId="4">Parms!#REF!</definedName>
    <definedName name="ListOKPoor" localSheetId="2">Parms!#REF!</definedName>
    <definedName name="ListOKPoor">Parms!#REF!</definedName>
    <definedName name="ListPrice">'[1]Parms (Lists)'!$B$8:$B$11</definedName>
    <definedName name="ListRating">'[1]Parms (Lists)'!$B$32:$B$36</definedName>
    <definedName name="ListRiskLevel">'[1]Parms (Lists)'!$B$18:$B$22</definedName>
    <definedName name="ListStatus">'[1]Parms (Lists)'!$B$18:$B$22</definedName>
    <definedName name="ListYesNo" localSheetId="5">'S8 ASSESSMENT DOCUMENTATION'!$H$73:$H$75</definedName>
    <definedName name="ListYesNo">Parms!$B$34:$B$36</definedName>
    <definedName name="TableAssessment">Parms!$B$1:$C$10</definedName>
    <definedName name="TableCompetitivity">Parms!$A$80:$C$83</definedName>
    <definedName name="TableCountries">'[1]Parms(Countries)'!$A$4:$B$252</definedName>
    <definedName name="TableCriticityA">Parms!$F$1:$G$4</definedName>
    <definedName name="TableCriticityB">Parms!$F$6:$G$9</definedName>
    <definedName name="TableCriticityKEY">Parms!$F$12:$G$20</definedName>
    <definedName name="TableHML">Parms!$B$64:$C$67</definedName>
    <definedName name="TableHMLa">Parms!$B$69:$C$72</definedName>
    <definedName name="TableStrategyMatch">Parms!$B$57:$C$62</definedName>
    <definedName name="tableYesNo">Parms!$B$34:$C$36</definedName>
    <definedName name="_xlnm.Print_Area" localSheetId="4">'2-S8 ASSESSMENT FORM'!$A$1:$F$59</definedName>
    <definedName name="_xlnm.Print_Area" localSheetId="2">'APPROVAL FORM'!$A$1:$D$23</definedName>
    <definedName name="_xlnm.Print_Area" localSheetId="8">'ASSESSMENT RATING'!$A$1:$K$2</definedName>
    <definedName name="_xlnm.Print_Area" localSheetId="5">'S8 ASSESSMENT DOCUMENTATION'!$A$1:$K$58</definedName>
    <definedName name="_xlnm.Print_Area" localSheetId="1">'SYNTHESIS (Automatic)'!$A$1:$D$71</definedName>
  </definedNames>
  <calcPr calcId="145621"/>
</workbook>
</file>

<file path=xl/calcChain.xml><?xml version="1.0" encoding="utf-8"?>
<calcChain xmlns="http://schemas.openxmlformats.org/spreadsheetml/2006/main">
  <c r="C47" i="4" l="1"/>
  <c r="C48" i="4"/>
  <c r="C49" i="4"/>
  <c r="C50" i="4"/>
  <c r="C51" i="4"/>
  <c r="C52" i="4"/>
  <c r="C53" i="4"/>
  <c r="C54" i="4"/>
  <c r="C55" i="4"/>
  <c r="F4" i="13" l="1"/>
  <c r="E4" i="13"/>
  <c r="A1" i="13"/>
  <c r="C4" i="14" l="1"/>
  <c r="C5" i="14"/>
  <c r="C6" i="14"/>
  <c r="C7" i="14"/>
  <c r="C8" i="14"/>
  <c r="C9" i="14"/>
  <c r="C10" i="14"/>
  <c r="C11" i="14"/>
  <c r="C12" i="14"/>
  <c r="C13" i="14"/>
  <c r="C14" i="14"/>
  <c r="G15" i="14"/>
  <c r="G17" i="14"/>
  <c r="G19" i="14"/>
  <c r="G4" i="14"/>
  <c r="G5" i="14"/>
  <c r="G6" i="14"/>
  <c r="G7" i="14"/>
  <c r="G8" i="14"/>
  <c r="G9" i="14"/>
  <c r="G10" i="14"/>
  <c r="G11" i="14"/>
  <c r="G12" i="14"/>
  <c r="G13" i="14"/>
  <c r="G14" i="14"/>
  <c r="G16" i="14"/>
  <c r="G18" i="14"/>
  <c r="B67" i="4"/>
  <c r="B6" i="12"/>
  <c r="A6" i="12"/>
  <c r="D4" i="12"/>
  <c r="B4" i="12"/>
  <c r="D5" i="8"/>
  <c r="D49" i="8" s="1"/>
  <c r="F5" i="8"/>
  <c r="D7" i="8"/>
  <c r="D51" i="8" s="1"/>
  <c r="H9" i="8"/>
  <c r="I9" i="8" s="1"/>
  <c r="J9" i="8"/>
  <c r="A12" i="8"/>
  <c r="H14" i="8"/>
  <c r="I14" i="8" s="1"/>
  <c r="J14" i="8"/>
  <c r="H18" i="8"/>
  <c r="I18" i="8" s="1"/>
  <c r="J18" i="8"/>
  <c r="H22" i="8"/>
  <c r="G22" i="8" s="1"/>
  <c r="G52" i="8" s="1"/>
  <c r="J22" i="8"/>
  <c r="A26" i="8"/>
  <c r="H28" i="8"/>
  <c r="G28" i="8" s="1"/>
  <c r="J28" i="8"/>
  <c r="H32" i="8"/>
  <c r="I32" i="8" s="1"/>
  <c r="J32" i="8"/>
  <c r="J37" i="8"/>
  <c r="L37" i="8"/>
  <c r="F37" i="8" s="1"/>
  <c r="F49" i="8"/>
  <c r="J52" i="8"/>
  <c r="D60" i="8"/>
  <c r="B4" i="4"/>
  <c r="D4" i="4"/>
  <c r="A6" i="4"/>
  <c r="B6" i="4"/>
  <c r="A9" i="11"/>
  <c r="B9" i="11"/>
  <c r="C9" i="11"/>
  <c r="D9" i="11"/>
  <c r="A10" i="11"/>
  <c r="B10" i="11"/>
  <c r="C10" i="11"/>
  <c r="A11" i="11"/>
  <c r="B11" i="11"/>
  <c r="C11" i="11"/>
  <c r="A12" i="11"/>
  <c r="B12" i="11"/>
  <c r="C12" i="11"/>
  <c r="A13" i="11"/>
  <c r="B13" i="11"/>
  <c r="C13" i="11"/>
  <c r="A14" i="11"/>
  <c r="B14" i="11"/>
  <c r="C14" i="11"/>
  <c r="A15" i="11"/>
  <c r="B15" i="11"/>
  <c r="C15" i="11"/>
  <c r="D15" i="11"/>
  <c r="A16" i="11"/>
  <c r="A17" i="11"/>
  <c r="A18" i="11"/>
  <c r="G6" i="6"/>
  <c r="D41" i="4"/>
  <c r="D16" i="11"/>
  <c r="B17" i="11"/>
  <c r="D18" i="11"/>
  <c r="D47" i="4"/>
  <c r="D48" i="4"/>
  <c r="D49" i="4"/>
  <c r="D50" i="4"/>
  <c r="D51" i="4"/>
  <c r="D52" i="4"/>
  <c r="D53" i="4"/>
  <c r="D54" i="4"/>
  <c r="D55" i="4"/>
  <c r="D17" i="11"/>
  <c r="I28" i="8"/>
  <c r="B37" i="4" l="1"/>
  <c r="B35" i="4"/>
  <c r="B33" i="4"/>
  <c r="B31" i="4"/>
  <c r="B29" i="4"/>
  <c r="B27" i="4"/>
  <c r="B25" i="4"/>
  <c r="B23" i="4"/>
  <c r="B21" i="4"/>
  <c r="B11" i="4"/>
  <c r="B38" i="4"/>
  <c r="B36" i="4"/>
  <c r="B34" i="4"/>
  <c r="B32" i="4"/>
  <c r="B30" i="4"/>
  <c r="B28" i="4"/>
  <c r="B26" i="4"/>
  <c r="B24" i="4"/>
  <c r="B22" i="4"/>
  <c r="B20" i="4"/>
  <c r="B18" i="4"/>
  <c r="B16" i="4"/>
  <c r="B14" i="4"/>
  <c r="B12" i="4"/>
  <c r="B17" i="4"/>
  <c r="B15" i="4"/>
  <c r="B13" i="4"/>
  <c r="B18" i="11"/>
  <c r="H37" i="8"/>
  <c r="I37" i="8" s="1"/>
  <c r="F60" i="8"/>
  <c r="B16" i="11"/>
  <c r="I22" i="8"/>
  <c r="I52" i="8" s="1"/>
  <c r="D52" i="8" s="1"/>
  <c r="D53" i="8" s="1"/>
  <c r="D43" i="4" l="1"/>
  <c r="B42" i="4"/>
  <c r="F2" i="13"/>
  <c r="I2" i="13"/>
</calcChain>
</file>

<file path=xl/comments1.xml><?xml version="1.0" encoding="utf-8"?>
<comments xmlns="http://schemas.openxmlformats.org/spreadsheetml/2006/main">
  <authors>
    <author>Camille JAGANATHEN</author>
  </authors>
  <commentList>
    <comment ref="A20" authorId="0">
      <text>
        <r>
          <rPr>
            <b/>
            <sz val="8"/>
            <color indexed="81"/>
            <rFont val="Tahoma"/>
            <family val="2"/>
          </rPr>
          <t xml:space="preserve">For example:
- Severe outdoor condition
- Work at height
- Work at night
</t>
        </r>
        <r>
          <rPr>
            <sz val="8"/>
            <color indexed="81"/>
            <rFont val="Tahoma"/>
            <family val="2"/>
          </rPr>
          <t xml:space="preserve">
</t>
        </r>
      </text>
    </comment>
  </commentList>
</comments>
</file>

<file path=xl/comments2.xml><?xml version="1.0" encoding="utf-8"?>
<comments xmlns="http://schemas.openxmlformats.org/spreadsheetml/2006/main">
  <authors>
    <author>Camille JAGANATHEN</author>
  </authors>
  <commentList>
    <comment ref="W3" authorId="0">
      <text>
        <r>
          <rPr>
            <b/>
            <sz val="8"/>
            <color indexed="81"/>
            <rFont val="Tahoma"/>
            <family val="2"/>
          </rPr>
          <t xml:space="preserve">For example:
- Severe outdoor condition
- Work at height
- Work at night
</t>
        </r>
        <r>
          <rPr>
            <sz val="8"/>
            <color indexed="81"/>
            <rFont val="Tahoma"/>
            <family val="2"/>
          </rPr>
          <t xml:space="preserve">
</t>
        </r>
      </text>
    </comment>
  </commentList>
</comments>
</file>

<file path=xl/comments3.xml><?xml version="1.0" encoding="utf-8"?>
<comments xmlns="http://schemas.openxmlformats.org/spreadsheetml/2006/main">
  <authors>
    <author>Camille JAGANATHEN</author>
  </authors>
  <commentList>
    <comment ref="B7" authorId="0">
      <text>
        <r>
          <rPr>
            <b/>
            <sz val="8"/>
            <color indexed="81"/>
            <rFont val="Tahoma"/>
            <family val="2"/>
          </rPr>
          <t xml:space="preserve">For example:
- Severe outdoor condition
- Work at height
- Work at night
</t>
        </r>
        <r>
          <rPr>
            <sz val="8"/>
            <color indexed="81"/>
            <rFont val="Tahoma"/>
            <family val="2"/>
          </rPr>
          <t xml:space="preserve">
</t>
        </r>
      </text>
    </comment>
  </commentList>
</comments>
</file>

<file path=xl/sharedStrings.xml><?xml version="1.0" encoding="utf-8"?>
<sst xmlns="http://schemas.openxmlformats.org/spreadsheetml/2006/main" count="501" uniqueCount="277">
  <si>
    <t>RELATIONSHIP WITH THALES</t>
  </si>
  <si>
    <t>4 level criteria to avoid medium centric evaluations</t>
  </si>
  <si>
    <t>Criterium
Score</t>
  </si>
  <si>
    <t>Weighted score</t>
  </si>
  <si>
    <t>Max Weighted score</t>
  </si>
  <si>
    <t>Select…</t>
  </si>
  <si>
    <t>GOOD</t>
  </si>
  <si>
    <t>AVERAGE</t>
  </si>
  <si>
    <t>POOR</t>
  </si>
  <si>
    <t>ListAssessment</t>
  </si>
  <si>
    <t>INPUTS: Finance asessment, turnover ratio
RETEX from all Thales Country/units with business relationship
Non Technical Audit Report
Technical Audit report (from verified RFI)
THALES activity requirement in Country/Region</t>
  </si>
  <si>
    <t>MATURITY OF RELATIONSHIP WITH THALES</t>
  </si>
  <si>
    <t>THALES BUSINESS COVERAGE</t>
  </si>
  <si>
    <t>STRATEGY
MATCH</t>
  </si>
  <si>
    <t>Selective Reservation</t>
  </si>
  <si>
    <t>ListYesNo</t>
  </si>
  <si>
    <t>YES</t>
  </si>
  <si>
    <t>NO</t>
  </si>
  <si>
    <t>YES/NO</t>
  </si>
  <si>
    <t>TableStrategyMatch</t>
  </si>
  <si>
    <t>-</t>
  </si>
  <si>
    <t>PARTNER PERFORMANCE</t>
  </si>
  <si>
    <t>PRICE &amp;
COMPETITIVE-
NESS</t>
  </si>
  <si>
    <t>DELIVERY SCHEDULE &amp; MANAGEMENT</t>
  </si>
  <si>
    <t>Is THALES a priority customer for the Partner
(in Top 5 customers or from other evidence)?</t>
  </si>
  <si>
    <t>CAPABILITIES &amp; QUALITY</t>
  </si>
  <si>
    <t>Is the Partner capable of operational flexibility on Request?
(workload increase, local subcontractors, local workmanship, ...)</t>
  </si>
  <si>
    <t>Is the Partner capable of administrative support on Request?
(relationship with local authorities, work visa, security clearances, …)</t>
  </si>
  <si>
    <r>
      <t xml:space="preserve">If required, replace this text with 
</t>
    </r>
    <r>
      <rPr>
        <b/>
        <sz val="16"/>
        <color indexed="10"/>
        <rFont val="Calibri"/>
        <family val="2"/>
      </rPr>
      <t>Country/Region specific</t>
    </r>
    <r>
      <rPr>
        <b/>
        <sz val="16"/>
        <color indexed="8"/>
        <rFont val="Calibri"/>
        <family val="2"/>
      </rPr>
      <t xml:space="preserve"> KEY CRITERIA question</t>
    </r>
  </si>
  <si>
    <t>VERY GOOD,  GOOD,
 AVERAGE,  POOR</t>
  </si>
  <si>
    <t>ListAssessment2</t>
  </si>
  <si>
    <t>ListAssessment3</t>
  </si>
  <si>
    <r>
      <rPr>
        <b/>
        <sz val="12"/>
        <color indexed="30"/>
        <rFont val="Calibri"/>
        <family val="2"/>
      </rPr>
      <t>(Requires THALES Country/Region Acquisition Strategy Report)</t>
    </r>
    <r>
      <rPr>
        <b/>
        <sz val="16"/>
        <color indexed="8"/>
        <rFont val="Calibri"/>
        <family val="2"/>
      </rPr>
      <t xml:space="preserve">
References in Thales Business Domains or with Thales customer targeted in Country/Region (Aerospace/Defence/Security/Transport)</t>
    </r>
  </si>
  <si>
    <t>FUNCTION</t>
  </si>
  <si>
    <t>DATE</t>
  </si>
  <si>
    <t>SIGNATURE</t>
  </si>
  <si>
    <t>VALIDATED BY THALES COUNTRY/REGION REPRESENTATIVE</t>
  </si>
  <si>
    <t>VALIDATED BY THALES GROUP REPRESENTATIVE</t>
  </si>
  <si>
    <t xml:space="preserve"> THALES
 LEGAL ENTITY</t>
  </si>
  <si>
    <t>CONSTRUCTION AND INSTALLATION PARTNER ASSESSMENT FORM</t>
  </si>
  <si>
    <t>Ref ----</t>
  </si>
  <si>
    <t>NAME OF REVIEWERS</t>
  </si>
  <si>
    <t>ListCriticity</t>
  </si>
  <si>
    <t>C3</t>
  </si>
  <si>
    <t>C2</t>
  </si>
  <si>
    <t>C1</t>
  </si>
  <si>
    <t>has the partner similar development strategy in other countries
targeted by THALES?</t>
  </si>
  <si>
    <t>OK</t>
  </si>
  <si>
    <t>ListAssessment4</t>
  </si>
  <si>
    <t>TableAssessment</t>
  </si>
  <si>
    <t>HIGH</t>
  </si>
  <si>
    <t>MEDIUM</t>
  </si>
  <si>
    <t>LOW</t>
  </si>
  <si>
    <t>ListHighMediumLow</t>
  </si>
  <si>
    <t>NAME</t>
  </si>
  <si>
    <t>POSSIBLE
COMPETITOR</t>
  </si>
  <si>
    <t>NOT A 
COMPETITOR</t>
  </si>
  <si>
    <t>OPTIONAL</t>
  </si>
  <si>
    <t>ListCompet</t>
  </si>
  <si>
    <t>ASSESSMENT RESULTS</t>
  </si>
  <si>
    <t>THALES GROUP
RATING</t>
  </si>
  <si>
    <t>RATING A</t>
  </si>
  <si>
    <t>RATING B</t>
  </si>
  <si>
    <t>RATING P</t>
  </si>
  <si>
    <t xml:space="preserve">Total Score &lt;40% and
specific reservation </t>
  </si>
  <si>
    <t xml:space="preserve"> PRE-ASSESSED COMPANY SUBJECT TO CASE BY CASE ANALYSIS BEFORE PARTNERSHIP
--- Restricted to validated INSTALLATION/CONSTRUCTION capabilities ---</t>
  </si>
  <si>
    <t>TOTAL
SCORE</t>
  </si>
  <si>
    <t xml:space="preserve">SUPPORTING EVIDENCE and COMMENT:
</t>
  </si>
  <si>
    <t>NC</t>
  </si>
  <si>
    <t>GOOD if references in all targeted business, 
OK if references in some targeted business,
AVERAGE, if no reference
 POOR not used</t>
  </si>
  <si>
    <t>GOOD, OK, AVERAGE, POOR</t>
  </si>
  <si>
    <t>VALIDATED
 RFI REQUIRED
(PENDING)</t>
  </si>
  <si>
    <r>
      <t xml:space="preserve">
Adequation of partner </t>
    </r>
    <r>
      <rPr>
        <b/>
        <u/>
        <sz val="16"/>
        <color indexed="8"/>
        <rFont val="Calibri"/>
        <family val="2"/>
      </rPr>
      <t>CORE in-house activities</t>
    </r>
    <r>
      <rPr>
        <b/>
        <sz val="16"/>
        <color indexed="8"/>
        <rFont val="Calibri"/>
        <family val="2"/>
      </rPr>
      <t xml:space="preserve"> to THALES Requirements in Country/Region
Include quality of delivered Services/Works if feedback available</t>
    </r>
  </si>
  <si>
    <r>
      <rPr>
        <b/>
        <sz val="12"/>
        <color indexed="8"/>
        <rFont val="Calibri"/>
        <family val="2"/>
      </rPr>
      <t xml:space="preserve">SUPPORTING EVIDENCE and COMMENT: </t>
    </r>
    <r>
      <rPr>
        <sz val="12"/>
        <color indexed="8"/>
        <rFont val="Calibri"/>
        <family val="2"/>
      </rPr>
      <t xml:space="preserve"> </t>
    </r>
  </si>
  <si>
    <t xml:space="preserve">GOOD, OK, AVERAGE, POOR
if  POOR --&gt; Rating P </t>
  </si>
  <si>
    <r>
      <rPr>
        <b/>
        <sz val="12"/>
        <color indexed="8"/>
        <rFont val="Calibri"/>
        <family val="2"/>
      </rPr>
      <t>SUPPORTING EVIDENCE and COMMENT:</t>
    </r>
    <r>
      <rPr>
        <sz val="12"/>
        <color indexed="8"/>
        <rFont val="Calibri"/>
        <family val="2"/>
      </rPr>
      <t xml:space="preserve">
</t>
    </r>
  </si>
  <si>
    <t xml:space="preserve"> THALES RECOMMENDED PARTNER IN TARGET COUNTRY WITH VERY FEW RESERVATIONS
--- Restricted to validated INSTALLATION/CONSTRUCTION capabilities ---</t>
  </si>
  <si>
    <t>THIS ASSESSMENT FORM DELIVERS THE THALES GROUP RATING  REGARDING AN INSTALLATION/CONSTRUCTION COMPANY IN A TARGET COUNTRY</t>
  </si>
  <si>
    <t xml:space="preserve"> COMPATIBILITY OF THE COMPANY STRATEGY  WITH THALES </t>
  </si>
  <si>
    <t>(Requires</t>
  </si>
  <si>
    <r>
      <t xml:space="preserve">AVERAGE OF ALL THALES UNITS RETEX
If  available, use </t>
    </r>
    <r>
      <rPr>
        <b/>
        <sz val="12"/>
        <color indexed="56"/>
        <rFont val="Calibri"/>
        <family val="2"/>
      </rPr>
      <t>global ORD indicator</t>
    </r>
    <r>
      <rPr>
        <sz val="12"/>
        <color indexed="56"/>
        <rFont val="Calibri"/>
        <family val="2"/>
      </rPr>
      <t xml:space="preserve"> of Thales unit, match mark 4,3,2,1 to GOOD, OK, AVERAGE, POOR
</t>
    </r>
  </si>
  <si>
    <r>
      <rPr>
        <b/>
        <sz val="12"/>
        <color indexed="8"/>
        <rFont val="Calibri"/>
        <family val="2"/>
      </rPr>
      <t xml:space="preserve"> </t>
    </r>
    <r>
      <rPr>
        <b/>
        <sz val="12"/>
        <color indexed="10"/>
        <rFont val="Calibri"/>
        <family val="2"/>
      </rPr>
      <t>Requires Validated RFI  and/or Technical Audit Report</t>
    </r>
    <r>
      <rPr>
        <sz val="12"/>
        <color indexed="8"/>
        <rFont val="Calibri"/>
        <family val="2"/>
      </rPr>
      <t xml:space="preserve">
</t>
    </r>
    <r>
      <rPr>
        <sz val="12"/>
        <color indexed="56"/>
        <rFont val="Calibri"/>
        <family val="2"/>
      </rPr>
      <t xml:space="preserve">AVERAGE OF ALL THALES UNITS RETEX
If  available, use </t>
    </r>
    <r>
      <rPr>
        <b/>
        <sz val="12"/>
        <color indexed="56"/>
        <rFont val="Calibri"/>
        <family val="2"/>
      </rPr>
      <t>global OCD indicator</t>
    </r>
    <r>
      <rPr>
        <sz val="12"/>
        <color indexed="56"/>
        <rFont val="Calibri"/>
        <family val="2"/>
      </rPr>
      <t xml:space="preserve"> of Thales unit, match mark 4,3,2,1 to GOOD, OK, AVERAGE, POOR</t>
    </r>
    <r>
      <rPr>
        <sz val="12"/>
        <color indexed="8"/>
        <rFont val="Calibri"/>
        <family val="2"/>
      </rPr>
      <t xml:space="preserve">
</t>
    </r>
  </si>
  <si>
    <t xml:space="preserve">AVERAGE OF ALL THALES UNITS RETEX
</t>
  </si>
  <si>
    <t>EASY</t>
  </si>
  <si>
    <t>DIFFICULT</t>
  </si>
  <si>
    <t xml:space="preserve"> ASSESSMENT PERFORMED BY THALES ENTITIES WITH BUSINESS IN THE TARGET COUNTRY /REGION
 SCORE BASED ON PERFORMANCE AND RELATIONSHIP
 RATING BASED ON PREREQUISITE CRITERIA AND TOTAL SCORE</t>
  </si>
  <si>
    <t>ListDifficult</t>
  </si>
  <si>
    <t>TableCriticityKEY</t>
  </si>
  <si>
    <t>TableCriticityA</t>
  </si>
  <si>
    <t>TableCriticityB</t>
  </si>
  <si>
    <t>Total Score &gt;= 60%</t>
  </si>
  <si>
    <t>Total Score &gt;= 40% and &lt;60%</t>
  </si>
  <si>
    <t>TERRITORY OF ASSESSMENT</t>
  </si>
  <si>
    <r>
      <rPr>
        <sz val="12"/>
        <color indexed="10"/>
        <rFont val="Calibri"/>
        <family val="2"/>
      </rPr>
      <t>Requires  feedback from partner strategy and answers to the following questions</t>
    </r>
    <r>
      <rPr>
        <b/>
        <sz val="12"/>
        <color indexed="56"/>
        <rFont val="Calibri"/>
        <family val="2"/>
      </rPr>
      <t xml:space="preserve">
GOOD if 3 or more yes                 OK if 2 yes                     AVERAGE if  1 yes                     POOR if no yes
</t>
    </r>
  </si>
  <si>
    <t>CONSTRUCTION AND INSTALLATION - PARTNER ASSESSMENT FORM</t>
  </si>
  <si>
    <t xml:space="preserve"> THALES RECOMMENDED PARTNER IN TARGET COUNTRY WITH SOME RESERVATIONS
--- Restricted to validated INSTALLATION/CONSTRUCTION capabilities ---</t>
  </si>
  <si>
    <r>
      <rPr>
        <b/>
        <sz val="12"/>
        <color indexed="8"/>
        <rFont val="Calibri"/>
        <family val="2"/>
      </rPr>
      <t xml:space="preserve">SUPPORTING EVIDENCE and COMMENT: </t>
    </r>
    <r>
      <rPr>
        <sz val="12"/>
        <color indexed="8"/>
        <rFont val="Calibri"/>
        <family val="2"/>
      </rPr>
      <t xml:space="preserve"> include technical RFI reviewers and dates</t>
    </r>
  </si>
  <si>
    <t xml:space="preserve">
GOOD, OK, AVERAGE, POOR</t>
  </si>
  <si>
    <t xml:space="preserve">
GOOD, OK, AVERAGE, POOR
if NO VALIDATED RFI 
AVAILABLE
 --&gt; Rating P </t>
  </si>
  <si>
    <t>Feedback on Price information if reference available from Thales units (through actual quotations, benchmark, or acquisition logs)
If no reference, set to Average.</t>
  </si>
  <si>
    <r>
      <rPr>
        <sz val="12"/>
        <color indexed="56"/>
        <rFont val="Calibri"/>
        <family val="2"/>
      </rPr>
      <t xml:space="preserve">AVERAGE OF ALL THALES UNITS RETEX
If  available, use </t>
    </r>
    <r>
      <rPr>
        <b/>
        <sz val="12"/>
        <color indexed="56"/>
        <rFont val="Calibri"/>
        <family val="2"/>
      </rPr>
      <t>global OTD indicator</t>
    </r>
    <r>
      <rPr>
        <sz val="12"/>
        <color indexed="56"/>
        <rFont val="Calibri"/>
        <family val="2"/>
      </rPr>
      <t xml:space="preserve">  of Thales unit, match mark 4,3,2,1 to GOOD, OK, AVERAGE, POOR</t>
    </r>
  </si>
  <si>
    <t xml:space="preserve">
Feedback from Thales units on compliance with  time schedule, statement of work and contract, and credibility about Project management, 
Through (Peer reviews, customer feedbacks, engineering, quality, safety teams) 
If no reference, set to Average.</t>
  </si>
  <si>
    <r>
      <t xml:space="preserve">
Average Return on Experience of THALES over last 2 years. If several THALES Entities with different RETEX, </t>
    </r>
    <r>
      <rPr>
        <b/>
        <sz val="16"/>
        <color indexed="10"/>
        <rFont val="Calibri"/>
        <family val="2"/>
      </rPr>
      <t>evaluate average (with reviewers)</t>
    </r>
    <r>
      <rPr>
        <b/>
        <sz val="16"/>
        <color indexed="8"/>
        <rFont val="Calibri"/>
        <family val="2"/>
      </rPr>
      <t xml:space="preserve">  If no previous experience set to Average. 
</t>
    </r>
    <r>
      <rPr>
        <b/>
        <sz val="16"/>
        <color indexed="10"/>
        <rFont val="Calibri"/>
        <family val="2"/>
      </rPr>
      <t>If KIP use Partnership qualification criteria</t>
    </r>
    <r>
      <rPr>
        <b/>
        <sz val="16"/>
        <color indexed="8"/>
        <rFont val="Calibri"/>
        <family val="2"/>
      </rPr>
      <t xml:space="preserve">
</t>
    </r>
  </si>
  <si>
    <r>
      <rPr>
        <b/>
        <sz val="12"/>
        <color indexed="8"/>
        <rFont val="Calibri"/>
        <family val="2"/>
      </rPr>
      <t xml:space="preserve"> </t>
    </r>
    <r>
      <rPr>
        <b/>
        <sz val="12"/>
        <color indexed="10"/>
        <rFont val="Calibri"/>
        <family val="2"/>
      </rPr>
      <t>Requires THALES Country/Region Acquisition Strategy Report and or Thales market analysis in region)</t>
    </r>
    <r>
      <rPr>
        <sz val="12"/>
        <color indexed="56"/>
        <rFont val="Calibri"/>
        <family val="2"/>
      </rPr>
      <t/>
    </r>
  </si>
  <si>
    <t xml:space="preserve"> PRE ASSESSMENT FILE</t>
  </si>
  <si>
    <t>Provided
YES/NO</t>
  </si>
  <si>
    <t>FULL
Pre-Assessment</t>
  </si>
  <si>
    <r>
      <t xml:space="preserve">  A - PRE ASSESSMENT FILE SUMMARY  </t>
    </r>
    <r>
      <rPr>
        <b/>
        <sz val="10"/>
        <rFont val="Calibri"/>
        <family val="2"/>
      </rPr>
      <t xml:space="preserve"> </t>
    </r>
    <r>
      <rPr>
        <sz val="10"/>
        <rFont val="Calibri"/>
        <family val="2"/>
      </rPr>
      <t xml:space="preserve">(This document)  </t>
    </r>
    <r>
      <rPr>
        <b/>
        <sz val="10"/>
        <color indexed="8"/>
        <rFont val="Calibri"/>
        <family val="2"/>
      </rPr>
      <t xml:space="preserve">  </t>
    </r>
    <r>
      <rPr>
        <b/>
        <sz val="14"/>
        <color indexed="8"/>
        <rFont val="Calibri"/>
        <family val="2"/>
      </rPr>
      <t xml:space="preserve">                                  </t>
    </r>
    <r>
      <rPr>
        <i/>
        <sz val="14"/>
        <color indexed="10"/>
        <rFont val="Calibri"/>
        <family val="2"/>
      </rPr>
      <t xml:space="preserve"> </t>
    </r>
  </si>
  <si>
    <t>Select..</t>
  </si>
  <si>
    <t>MANDATORY</t>
  </si>
  <si>
    <t>NON-TECHNICAL PRE ASSESSMENT</t>
  </si>
  <si>
    <t xml:space="preserve">1        IDENTIFICATION FORM                    </t>
  </si>
  <si>
    <t xml:space="preserve">2        GENERAL COMPANY PROFILE       </t>
  </si>
  <si>
    <r>
      <t xml:space="preserve">3        ADDITIONAL NON TECHNICAL DATA </t>
    </r>
    <r>
      <rPr>
        <sz val="14"/>
        <color indexed="10"/>
        <rFont val="Calibri"/>
        <family val="2"/>
      </rPr>
      <t xml:space="preserve"> </t>
    </r>
  </si>
  <si>
    <r>
      <t>NON TECHNICAL PRE ASSESSMENT Appendices</t>
    </r>
    <r>
      <rPr>
        <sz val="14"/>
        <color indexed="10"/>
        <rFont val="Calibri"/>
        <family val="2"/>
      </rPr>
      <t xml:space="preserve">                        </t>
    </r>
  </si>
  <si>
    <t>Copy of QUALITY Certificates</t>
  </si>
  <si>
    <t>RECOMMENDED</t>
  </si>
  <si>
    <t>Copy of INSURANCE DOCUMENTS</t>
  </si>
  <si>
    <t>Copy of certificate of registration or trade register</t>
  </si>
  <si>
    <t>Evidence of shareholding</t>
  </si>
  <si>
    <t>Curriculum Vitae of officer authorized to legally bind the company</t>
  </si>
  <si>
    <t>Last 3 years Financial Statements</t>
  </si>
  <si>
    <t>Legal Evidence of Facilities, subsidiary or affiliate companies</t>
  </si>
  <si>
    <t xml:space="preserve">  C - QUALITY MATURITY Self Assessment Questionnaire</t>
  </si>
  <si>
    <t xml:space="preserve">Include self assessment about Quality, Health, Safety, Environment, Energy </t>
  </si>
  <si>
    <t xml:space="preserve">  D - PURCHASING AND CORPORATE RESPONSIBILITY CHARTER</t>
  </si>
  <si>
    <t>1        Charter</t>
  </si>
  <si>
    <t>2         Assessment Questionnaire</t>
  </si>
  <si>
    <t>TECHNICAL PRE ASSESSMENT</t>
  </si>
  <si>
    <t xml:space="preserve">1      IDENTIFICATION FORM             </t>
  </si>
  <si>
    <t xml:space="preserve">2      COMPANY ORGANIZATION      </t>
  </si>
  <si>
    <r>
      <t xml:space="preserve">3      ACTIVITIES AND SKILLS - SERVICES             </t>
    </r>
    <r>
      <rPr>
        <sz val="14"/>
        <color indexed="10"/>
        <rFont val="Calibri"/>
        <family val="2"/>
      </rPr>
      <t xml:space="preserve">  </t>
    </r>
  </si>
  <si>
    <r>
      <t xml:space="preserve">4      ACTIVITIES AND SKILLS - WORKS             </t>
    </r>
    <r>
      <rPr>
        <sz val="14"/>
        <color indexed="10"/>
        <rFont val="Calibri"/>
        <family val="2"/>
      </rPr>
      <t xml:space="preserve">  </t>
    </r>
  </si>
  <si>
    <t xml:space="preserve">5      TURNOVER STRUCTURE            </t>
  </si>
  <si>
    <t>6      REFERENCES</t>
  </si>
  <si>
    <t xml:space="preserve">7      EXTENSIVE DOMESTIC FOOTPRINT AND NETWORK           </t>
  </si>
  <si>
    <t xml:space="preserve">8      EXTENSIVE INTERNATIONAL FOOTPRINT AND NETWORK           </t>
  </si>
  <si>
    <r>
      <t xml:space="preserve">TECHNICAL PRE ASSESSMENT Appendices </t>
    </r>
    <r>
      <rPr>
        <sz val="14"/>
        <color indexed="10"/>
        <rFont val="Calibri"/>
        <family val="2"/>
      </rPr>
      <t xml:space="preserve">                              </t>
    </r>
  </si>
  <si>
    <t>Copy of SPECIFIC CERTIFICATES related to SERVICES</t>
  </si>
  <si>
    <t>MANDATORY
(if applicable)</t>
  </si>
  <si>
    <t>Copy of SPECIFIC CERTIFICATES related to WORKS</t>
  </si>
  <si>
    <t>Detailed COMPANY RESOURCES</t>
  </si>
  <si>
    <t>Detailed list of REFERENCE PROJECTS</t>
  </si>
  <si>
    <t>Additional Technical skill and Expertise Questionnaires</t>
  </si>
  <si>
    <t xml:space="preserve">   ANY PRESENTATION DOCUMENT(S) OF YOUR COMPANY</t>
  </si>
  <si>
    <r>
      <t xml:space="preserve">THALES Accounting Registration Questionnaire                                       </t>
    </r>
    <r>
      <rPr>
        <sz val="14"/>
        <color indexed="10"/>
        <rFont val="Calibri"/>
        <family val="2"/>
      </rPr>
      <t xml:space="preserve"> </t>
    </r>
  </si>
  <si>
    <t>Copy of BANK ACCOUNT REFERENCE document</t>
  </si>
  <si>
    <t>No</t>
  </si>
  <si>
    <t>Template TRN</t>
  </si>
  <si>
    <t>0001-0002372867</t>
  </si>
  <si>
    <t>YES or NO
if NO,  rating P</t>
  </si>
  <si>
    <t>COMPLETE ALL YELLOW BOXES. BOXES OUTLINED IN RED INDICATE A MINIMUM LEVEL IS REQUIRED TO REACH A RECOMMENDATION LEVEL</t>
  </si>
  <si>
    <t>TIME TO DEVELOP</t>
  </si>
  <si>
    <t>ALTERNATIVE SOURCE</t>
  </si>
  <si>
    <t>COST TO DEVELOP ALTERNATIVE SOURCE</t>
  </si>
  <si>
    <t>&lt; 3 MONTHS</t>
  </si>
  <si>
    <t>&lt; 6 MONTHS</t>
  </si>
  <si>
    <t>&gt; 6 MONTHS</t>
  </si>
  <si>
    <t>&gt; 12 MONTHS</t>
  </si>
  <si>
    <t>&lt; 50 K€</t>
  </si>
  <si>
    <t>&gt; 50 K€</t>
  </si>
  <si>
    <t>&gt; 500 K€</t>
  </si>
  <si>
    <t>&gt; 100 K€</t>
  </si>
  <si>
    <t>ADDITIONAL (not MANDATORY for assessment)</t>
  </si>
  <si>
    <t xml:space="preserve"> AUDIT FILE</t>
  </si>
  <si>
    <t>PRE ASSESSMENT FILE AND AUDIT FILE COMPLETED</t>
  </si>
  <si>
    <t xml:space="preserve">This </t>
  </si>
  <si>
    <r>
      <t xml:space="preserve">  E - CONSTRUCTION &amp; ON-SITE INSTALLATION</t>
    </r>
    <r>
      <rPr>
        <sz val="16"/>
        <color indexed="10"/>
        <rFont val="Calibri"/>
        <family val="2"/>
      </rPr>
      <t xml:space="preserve">
        </t>
    </r>
    <r>
      <rPr>
        <b/>
        <sz val="16"/>
        <rFont val="Calibri"/>
        <family val="2"/>
      </rPr>
      <t xml:space="preserve">DETAILED Questionnaire </t>
    </r>
  </si>
  <si>
    <t xml:space="preserve">  B  - GENERAL INFORMATION Questionnaire</t>
  </si>
  <si>
    <r>
      <t xml:space="preserve">Checklist of the required documentation for full assessment
</t>
    </r>
    <r>
      <rPr>
        <sz val="13"/>
        <color indexed="10"/>
        <rFont val="Calibri"/>
        <family val="2"/>
      </rPr>
      <t>IF MANDATORY DOCUMENTATION IS MISSING, NO RECOMMENDATION LEVEL DELIVERED --&gt; Rating P</t>
    </r>
  </si>
  <si>
    <r>
      <t xml:space="preserve">  F - COMPLETED AUDIT REPORT </t>
    </r>
    <r>
      <rPr>
        <b/>
        <sz val="10"/>
        <rFont val="Calibri"/>
        <family val="2"/>
      </rPr>
      <t xml:space="preserve"> </t>
    </r>
    <r>
      <rPr>
        <sz val="10"/>
        <rFont val="Calibri"/>
        <family val="2"/>
      </rPr>
      <t xml:space="preserve">(by Thales Audit team)  </t>
    </r>
    <r>
      <rPr>
        <b/>
        <sz val="10"/>
        <color indexed="8"/>
        <rFont val="Calibri"/>
        <family val="2"/>
      </rPr>
      <t xml:space="preserve">  </t>
    </r>
    <r>
      <rPr>
        <b/>
        <sz val="14"/>
        <color indexed="8"/>
        <rFont val="Calibri"/>
        <family val="2"/>
      </rPr>
      <t xml:space="preserve">                                  </t>
    </r>
    <r>
      <rPr>
        <i/>
        <sz val="14"/>
        <color indexed="10"/>
        <rFont val="Calibri"/>
        <family val="2"/>
      </rPr>
      <t xml:space="preserve"> </t>
    </r>
  </si>
  <si>
    <r>
      <t xml:space="preserve"> G - UPDATED PRE-ASSESSMENT FILE </t>
    </r>
    <r>
      <rPr>
        <b/>
        <sz val="10"/>
        <rFont val="Calibri"/>
        <family val="2"/>
      </rPr>
      <t xml:space="preserve"> </t>
    </r>
    <r>
      <rPr>
        <sz val="10"/>
        <rFont val="Calibri"/>
        <family val="2"/>
      </rPr>
      <t xml:space="preserve">(following Audit Report)  </t>
    </r>
    <r>
      <rPr>
        <b/>
        <sz val="10"/>
        <color indexed="8"/>
        <rFont val="Calibri"/>
        <family val="2"/>
      </rPr>
      <t xml:space="preserve">  </t>
    </r>
    <r>
      <rPr>
        <b/>
        <sz val="14"/>
        <color indexed="8"/>
        <rFont val="Calibri"/>
        <family val="2"/>
      </rPr>
      <t xml:space="preserve">                                  </t>
    </r>
    <r>
      <rPr>
        <i/>
        <sz val="14"/>
        <color indexed="10"/>
        <rFont val="Calibri"/>
        <family val="2"/>
      </rPr>
      <t xml:space="preserve"> </t>
    </r>
  </si>
  <si>
    <t xml:space="preserve">CONSTRUCTION and ON-SITE INSTALLATION
ASSESSMENT
DOCUMENTATION </t>
  </si>
  <si>
    <t xml:space="preserve">VERIFY CHECKLIST IN ASSESSMENT DOCUMENTATION LIST
IF MANDATORY DOCUMENTATION IS MISSING, NO RECOMMENDATION LEVEL DELIVERED --&gt; Rating P </t>
  </si>
  <si>
    <t>COMPANY NAME &gt;&gt;&gt;</t>
  </si>
  <si>
    <t>ALL MANDATORY
DOCUMENTS
DELIVERED</t>
  </si>
  <si>
    <t>STRUCTURAL RISK ASSESSMENT FORM</t>
  </si>
  <si>
    <t>TableHML</t>
  </si>
  <si>
    <t>TableHMLa</t>
  </si>
  <si>
    <t>Automatic …</t>
  </si>
  <si>
    <t>THALES GROUP LEVEL</t>
  </si>
  <si>
    <t>BUSINESS UNITS LEVEL</t>
  </si>
  <si>
    <t>COMPLETE YELLOW BOXES.</t>
  </si>
  <si>
    <r>
      <t xml:space="preserve">LOW </t>
    </r>
    <r>
      <rPr>
        <sz val="10"/>
        <color indexed="8"/>
        <rFont val="Calibri"/>
        <family val="2"/>
      </rPr>
      <t>(NC)</t>
    </r>
  </si>
  <si>
    <r>
      <t>LOW</t>
    </r>
    <r>
      <rPr>
        <sz val="10"/>
        <color indexed="8"/>
        <rFont val="Calibri"/>
        <family val="2"/>
      </rPr>
      <t xml:space="preserve"> (C3)</t>
    </r>
  </si>
  <si>
    <r>
      <t>MEDIUM</t>
    </r>
    <r>
      <rPr>
        <sz val="10"/>
        <color indexed="8"/>
        <rFont val="Calibri"/>
        <family val="2"/>
      </rPr>
      <t xml:space="preserve"> (C2)</t>
    </r>
  </si>
  <si>
    <r>
      <t>HIGH</t>
    </r>
    <r>
      <rPr>
        <sz val="10"/>
        <color indexed="8"/>
        <rFont val="Calibri"/>
        <family val="2"/>
      </rPr>
      <t xml:space="preserve"> (C1)</t>
    </r>
  </si>
  <si>
    <t>EVALUATION OF RISK RELATED TO
 ALTERNATIVE SOURCE CRITICALITY</t>
  </si>
  <si>
    <t>All</t>
  </si>
  <si>
    <t>Group Level</t>
  </si>
  <si>
    <t>Business Level</t>
  </si>
  <si>
    <t>(MAY INVOLVE THALES REVIEWERS FROM OTHER THALES COUNTRY/REGION)</t>
  </si>
  <si>
    <t>OVERALL 
STRUCTURAL RISK  LEVEL</t>
  </si>
  <si>
    <t>(Highest risk from all criteria)</t>
  </si>
  <si>
    <t>(Highest risk from all
Group Level criteria)</t>
  </si>
  <si>
    <t>(Highest risk from all
BU Level criteria)</t>
  </si>
  <si>
    <t>(Highest risk from 
each BU criteria)</t>
  </si>
  <si>
    <t>Relevant Business Unit(s)</t>
  </si>
  <si>
    <t>competitiveness</t>
  </si>
  <si>
    <t>ListCompetitiveness</t>
  </si>
  <si>
    <t>FINAL ASSESSMENT LEVEL (A, B, P)</t>
  </si>
  <si>
    <t>TableCompetitivity</t>
  </si>
  <si>
    <t>INSTALLATION (F80)</t>
  </si>
  <si>
    <r>
      <rPr>
        <b/>
        <sz val="10"/>
        <color indexed="8"/>
        <rFont val="Calibri"/>
        <family val="2"/>
      </rPr>
      <t>824</t>
    </r>
    <r>
      <rPr>
        <sz val="10"/>
        <color indexed="8"/>
        <rFont val="Calibri"/>
        <family val="2"/>
      </rPr>
      <t xml:space="preserve"> - Installation Services</t>
    </r>
  </si>
  <si>
    <r>
      <rPr>
        <b/>
        <sz val="10"/>
        <color indexed="8"/>
        <rFont val="Calibri"/>
        <family val="2"/>
      </rPr>
      <t>825</t>
    </r>
    <r>
      <rPr>
        <sz val="10"/>
        <color indexed="8"/>
        <rFont val="Calibri"/>
        <family val="2"/>
      </rPr>
      <t xml:space="preserve"> - Installation
Works</t>
    </r>
  </si>
  <si>
    <t>CONSTRUCTION (F81)</t>
  </si>
  <si>
    <r>
      <rPr>
        <b/>
        <sz val="10"/>
        <color indexed="8"/>
        <rFont val="Calibri"/>
        <family val="2"/>
      </rPr>
      <t>826</t>
    </r>
    <r>
      <rPr>
        <sz val="10"/>
        <color indexed="8"/>
        <rFont val="Calibri"/>
        <family val="2"/>
      </rPr>
      <t xml:space="preserve"> -  Construction
Services</t>
    </r>
  </si>
  <si>
    <r>
      <rPr>
        <b/>
        <sz val="10"/>
        <color indexed="8"/>
        <rFont val="Calibri"/>
        <family val="2"/>
      </rPr>
      <t>827</t>
    </r>
    <r>
      <rPr>
        <sz val="10"/>
        <color indexed="8"/>
        <rFont val="Calibri"/>
        <family val="2"/>
      </rPr>
      <t xml:space="preserve"> - Construction Works - Building</t>
    </r>
  </si>
  <si>
    <r>
      <rPr>
        <b/>
        <sz val="10"/>
        <color indexed="8"/>
        <rFont val="Calibri"/>
        <family val="2"/>
      </rPr>
      <t>828</t>
    </r>
    <r>
      <rPr>
        <sz val="10"/>
        <color indexed="8"/>
        <rFont val="Calibri"/>
        <family val="2"/>
      </rPr>
      <t xml:space="preserve"> - Construction Works - Infrastr.</t>
    </r>
  </si>
  <si>
    <r>
      <rPr>
        <b/>
        <sz val="10"/>
        <color indexed="8"/>
        <rFont val="Calibri"/>
        <family val="2"/>
      </rPr>
      <t>829</t>
    </r>
    <r>
      <rPr>
        <sz val="10"/>
        <color indexed="8"/>
        <rFont val="Calibri"/>
        <family val="2"/>
      </rPr>
      <t xml:space="preserve"> - Construction Works - Pylon</t>
    </r>
  </si>
  <si>
    <t>Installation</t>
  </si>
  <si>
    <t>Construction</t>
  </si>
  <si>
    <t>Company Data</t>
  </si>
  <si>
    <t>Installation Expertise</t>
  </si>
  <si>
    <t>Construction
Activity</t>
  </si>
  <si>
    <t>Construction Expertise</t>
  </si>
  <si>
    <t>Metal Pylons &amp; Towers</t>
  </si>
  <si>
    <t>COMPANY NAME</t>
  </si>
  <si>
    <t>Destination Panel Country</t>
  </si>
  <si>
    <t>Destination Panel
Country Code</t>
  </si>
  <si>
    <t xml:space="preserve">Company HQ
 Country </t>
  </si>
  <si>
    <t>Company HQ 
Country Code</t>
  </si>
  <si>
    <t>Outdoor Specific
 Work conditions</t>
  </si>
  <si>
    <t>in Aircraft</t>
  </si>
  <si>
    <t>Rail Signalling</t>
  </si>
  <si>
    <t>Airport</t>
  </si>
  <si>
    <t>Naval</t>
  </si>
  <si>
    <t>Car Park</t>
  </si>
  <si>
    <t>Radio Equipment</t>
  </si>
  <si>
    <t>Other Installation
cabling Indoor/outdoor</t>
  </si>
  <si>
    <t>Project Management</t>
  </si>
  <si>
    <t>Design/Engineering</t>
  </si>
  <si>
    <t>DESIGN &amp; BUILD</t>
  </si>
  <si>
    <t>CONSTRUCTION Works</t>
  </si>
  <si>
    <t>Conformity &amp; Certification</t>
  </si>
  <si>
    <t>Interior</t>
  </si>
  <si>
    <t>HVAC</t>
  </si>
  <si>
    <t>Electrical
Low Voltage</t>
  </si>
  <si>
    <t>Other
Construction Trade</t>
  </si>
  <si>
    <t>Masts &amp; Standard
Pylons (&lt;60m)</t>
  </si>
  <si>
    <t>Specific Towers, high
pylons, or metal works</t>
  </si>
  <si>
    <t>CEGELEC Maroc</t>
  </si>
  <si>
    <t>Core</t>
  </si>
  <si>
    <t>Y</t>
  </si>
  <si>
    <t>Sec.</t>
  </si>
  <si>
    <t>N</t>
  </si>
  <si>
    <t>Good</t>
  </si>
  <si>
    <t>DIMENSION DATA</t>
  </si>
  <si>
    <t>Low</t>
  </si>
  <si>
    <t>Poor</t>
  </si>
  <si>
    <t>SBI</t>
  </si>
  <si>
    <t>COLAS RAIL Maroc</t>
  </si>
  <si>
    <t>SPIE Maroc</t>
  </si>
  <si>
    <t>DLM</t>
  </si>
  <si>
    <t>Average</t>
  </si>
  <si>
    <t>TER</t>
  </si>
  <si>
    <t>EMTEYCO</t>
  </si>
  <si>
    <t>TIBCO Maroc</t>
  </si>
  <si>
    <t>LUMIERE et TECHNOLOGIE</t>
  </si>
  <si>
    <t>ARTELIA</t>
  </si>
  <si>
    <t>EGIS</t>
  </si>
  <si>
    <t>NSS</t>
  </si>
  <si>
    <t>TELEPAC</t>
  </si>
  <si>
    <t>SEINTECHNO</t>
  </si>
  <si>
    <t>WATCOM</t>
  </si>
  <si>
    <t>STROC INDUSTRIE</t>
  </si>
  <si>
    <t>GSE</t>
  </si>
  <si>
    <t>Core business</t>
  </si>
  <si>
    <t>CONSTRUCTION 
Specialities</t>
  </si>
  <si>
    <t>INSTALLATION 
Specialities</t>
  </si>
  <si>
    <t>CTA</t>
  </si>
  <si>
    <t>Family</t>
  </si>
  <si>
    <t>Sec</t>
  </si>
  <si>
    <t>Données du Panel</t>
  </si>
  <si>
    <t>High</t>
  </si>
  <si>
    <t>Medium</t>
  </si>
  <si>
    <t>AA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</si>
</sst>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43" formatCode="_-* #,##0.00\ _€_-;\-* #,##0.00\ _€_-;_-* &quot;-&quot;??\ _€_-;_-@_-"/>
  </numFmts>
  <fonts count="84" x14ac:knownFonts="1">
    <font>
      <sz val="11"/>
      <color theme="1"/>
      <name val="Calibri"/>
      <family val="2"/>
      <scheme val="minor"/>
    </font>
    <font>
      <sz val="11"/>
      <color theme="1"/>
      <name val="Arial"/>
      <family val="2"/>
    </font>
    <font>
      <b/>
      <sz val="16"/>
      <name val="Calibri"/>
      <family val="2"/>
    </font>
    <font>
      <b/>
      <sz val="12"/>
      <color indexed="8"/>
      <name val="Calibri"/>
      <family val="2"/>
    </font>
    <font>
      <b/>
      <sz val="16"/>
      <color indexed="8"/>
      <name val="Calibri"/>
      <family val="2"/>
    </font>
    <font>
      <b/>
      <sz val="16"/>
      <color indexed="10"/>
      <name val="Calibri"/>
      <family val="2"/>
    </font>
    <font>
      <b/>
      <sz val="20"/>
      <color indexed="8"/>
      <name val="Calibri"/>
      <family val="2"/>
    </font>
    <font>
      <sz val="12"/>
      <color indexed="8"/>
      <name val="Calibri"/>
      <family val="2"/>
    </font>
    <font>
      <b/>
      <sz val="10"/>
      <color indexed="8"/>
      <name val="Calibri"/>
      <family val="2"/>
    </font>
    <font>
      <b/>
      <sz val="16"/>
      <color indexed="30"/>
      <name val="Calibri"/>
      <family val="2"/>
    </font>
    <font>
      <b/>
      <sz val="20"/>
      <color indexed="30"/>
      <name val="Calibri"/>
      <family val="2"/>
    </font>
    <font>
      <sz val="10"/>
      <color indexed="8"/>
      <name val="Calibri"/>
      <family val="2"/>
    </font>
    <font>
      <b/>
      <u/>
      <sz val="16"/>
      <color indexed="8"/>
      <name val="Calibri"/>
      <family val="2"/>
    </font>
    <font>
      <sz val="11"/>
      <color indexed="8"/>
      <name val="Calibri"/>
      <family val="2"/>
    </font>
    <font>
      <b/>
      <i/>
      <sz val="11"/>
      <color indexed="9"/>
      <name val="Calibri"/>
      <family val="2"/>
    </font>
    <font>
      <b/>
      <i/>
      <sz val="10"/>
      <color indexed="56"/>
      <name val="Calibri"/>
      <family val="2"/>
    </font>
    <font>
      <sz val="10"/>
      <name val="Arial"/>
      <family val="2"/>
    </font>
    <font>
      <b/>
      <i/>
      <sz val="14"/>
      <color indexed="9"/>
      <name val="Calibri"/>
      <family val="2"/>
    </font>
    <font>
      <b/>
      <i/>
      <sz val="12"/>
      <color indexed="56"/>
      <name val="Calibri"/>
      <family val="2"/>
    </font>
    <font>
      <b/>
      <i/>
      <sz val="18"/>
      <color indexed="9"/>
      <name val="Calibri"/>
      <family val="2"/>
    </font>
    <font>
      <b/>
      <sz val="12"/>
      <color indexed="30"/>
      <name val="Calibri"/>
      <family val="2"/>
    </font>
    <font>
      <b/>
      <sz val="14"/>
      <color indexed="8"/>
      <name val="Calibri"/>
      <family val="2"/>
    </font>
    <font>
      <sz val="12"/>
      <name val="Calibri"/>
      <family val="2"/>
    </font>
    <font>
      <b/>
      <sz val="12"/>
      <color indexed="10"/>
      <name val="Calibri"/>
      <family val="2"/>
    </font>
    <font>
      <b/>
      <sz val="20"/>
      <color indexed="10"/>
      <name val="Calibri"/>
      <family val="2"/>
    </font>
    <font>
      <b/>
      <sz val="11"/>
      <color indexed="8"/>
      <name val="Calibri"/>
      <family val="2"/>
    </font>
    <font>
      <sz val="16"/>
      <color indexed="8"/>
      <name val="Calibri"/>
      <family val="2"/>
    </font>
    <font>
      <sz val="10"/>
      <color indexed="10"/>
      <name val="Calibri"/>
      <family val="2"/>
    </font>
    <font>
      <sz val="14"/>
      <color indexed="8"/>
      <name val="Calibri"/>
      <family val="2"/>
    </font>
    <font>
      <sz val="20"/>
      <color indexed="8"/>
      <name val="Calibri"/>
      <family val="2"/>
    </font>
    <font>
      <b/>
      <sz val="16"/>
      <color indexed="18"/>
      <name val="Calibri"/>
      <family val="2"/>
    </font>
    <font>
      <b/>
      <sz val="20"/>
      <name val="Calibri"/>
      <family val="2"/>
    </font>
    <font>
      <sz val="20"/>
      <color indexed="10"/>
      <name val="Calibri"/>
      <family val="2"/>
    </font>
    <font>
      <sz val="10"/>
      <name val="Calibri"/>
      <family val="2"/>
    </font>
    <font>
      <b/>
      <sz val="14"/>
      <color indexed="10"/>
      <name val="Calibri"/>
      <family val="2"/>
    </font>
    <font>
      <b/>
      <sz val="18"/>
      <color indexed="8"/>
      <name val="Calibri"/>
      <family val="2"/>
    </font>
    <font>
      <b/>
      <sz val="28"/>
      <color indexed="56"/>
      <name val="Calibri"/>
      <family val="2"/>
    </font>
    <font>
      <b/>
      <sz val="12"/>
      <color indexed="56"/>
      <name val="Calibri"/>
      <family val="2"/>
    </font>
    <font>
      <sz val="12"/>
      <color indexed="56"/>
      <name val="Calibri"/>
      <family val="2"/>
    </font>
    <font>
      <sz val="12"/>
      <color indexed="10"/>
      <name val="Calibri"/>
      <family val="2"/>
    </font>
    <font>
      <b/>
      <sz val="16"/>
      <name val="Calibri"/>
      <family val="2"/>
    </font>
    <font>
      <sz val="9"/>
      <color indexed="10"/>
      <name val="Calibri"/>
      <family val="2"/>
    </font>
    <font>
      <b/>
      <sz val="10"/>
      <name val="Calibri"/>
      <family val="2"/>
    </font>
    <font>
      <sz val="11"/>
      <color indexed="10"/>
      <name val="Calibri"/>
      <family val="2"/>
    </font>
    <font>
      <b/>
      <sz val="12"/>
      <color indexed="8"/>
      <name val="Calibri"/>
      <family val="2"/>
    </font>
    <font>
      <b/>
      <sz val="16"/>
      <color indexed="8"/>
      <name val="Calibri"/>
      <family val="2"/>
    </font>
    <font>
      <sz val="10"/>
      <color indexed="8"/>
      <name val="Arial"/>
      <family val="2"/>
    </font>
    <font>
      <sz val="14"/>
      <color indexed="8"/>
      <name val="Arial"/>
      <family val="2"/>
    </font>
    <font>
      <sz val="13"/>
      <name val="Calibri"/>
      <family val="2"/>
    </font>
    <font>
      <sz val="13"/>
      <color indexed="10"/>
      <name val="Calibri"/>
      <family val="2"/>
    </font>
    <font>
      <b/>
      <sz val="12"/>
      <name val="Arial"/>
      <family val="2"/>
    </font>
    <font>
      <b/>
      <sz val="11"/>
      <color indexed="8"/>
      <name val="Calibri"/>
      <family val="2"/>
    </font>
    <font>
      <b/>
      <sz val="16"/>
      <color indexed="8"/>
      <name val="Calibri"/>
      <family val="2"/>
    </font>
    <font>
      <sz val="8"/>
      <color indexed="8"/>
      <name val="Calibri"/>
      <family val="2"/>
    </font>
    <font>
      <b/>
      <sz val="11"/>
      <name val="Calibri"/>
      <family val="2"/>
    </font>
    <font>
      <b/>
      <sz val="14"/>
      <color indexed="8"/>
      <name val="Calibri"/>
      <family val="2"/>
    </font>
    <font>
      <i/>
      <sz val="14"/>
      <color indexed="10"/>
      <name val="Calibri"/>
      <family val="2"/>
    </font>
    <font>
      <sz val="9"/>
      <color indexed="8"/>
      <name val="Calibri"/>
      <family val="2"/>
    </font>
    <font>
      <b/>
      <sz val="11"/>
      <color indexed="10"/>
      <name val="Calibri"/>
      <family val="2"/>
    </font>
    <font>
      <sz val="14"/>
      <color indexed="8"/>
      <name val="Calibri"/>
      <family val="2"/>
    </font>
    <font>
      <sz val="14"/>
      <color indexed="10"/>
      <name val="Calibri"/>
      <family val="2"/>
    </font>
    <font>
      <sz val="14"/>
      <name val="Calibri"/>
      <family val="2"/>
    </font>
    <font>
      <sz val="11"/>
      <color indexed="8"/>
      <name val="Calibri"/>
      <family val="2"/>
    </font>
    <font>
      <b/>
      <sz val="14"/>
      <name val="Calibri"/>
      <family val="2"/>
    </font>
    <font>
      <sz val="16"/>
      <color indexed="10"/>
      <name val="Calibri"/>
      <family val="2"/>
    </font>
    <font>
      <sz val="8"/>
      <color indexed="8"/>
      <name val="Calibri"/>
      <family val="2"/>
    </font>
    <font>
      <b/>
      <sz val="14"/>
      <color indexed="60"/>
      <name val="Calibri"/>
      <family val="2"/>
    </font>
    <font>
      <b/>
      <sz val="14"/>
      <color indexed="17"/>
      <name val="Calibri"/>
      <family val="2"/>
    </font>
    <font>
      <b/>
      <sz val="14"/>
      <color indexed="8"/>
      <name val="Arial"/>
      <family val="2"/>
    </font>
    <font>
      <b/>
      <sz val="9"/>
      <color indexed="10"/>
      <name val="Calibri"/>
      <family val="2"/>
    </font>
    <font>
      <i/>
      <sz val="12"/>
      <color indexed="8"/>
      <name val="Calibri"/>
      <family val="2"/>
    </font>
    <font>
      <sz val="11"/>
      <color theme="1"/>
      <name val="Calibri"/>
      <family val="2"/>
      <scheme val="minor"/>
    </font>
    <font>
      <sz val="11"/>
      <color rgb="FF9C6500"/>
      <name val="Calibri"/>
      <family val="2"/>
      <scheme val="minor"/>
    </font>
    <font>
      <sz val="11"/>
      <color rgb="FF006100"/>
      <name val="Calibri"/>
      <family val="2"/>
      <scheme val="minor"/>
    </font>
    <font>
      <sz val="8"/>
      <color rgb="FF000000"/>
      <name val="Tahoma"/>
      <family val="2"/>
    </font>
    <font>
      <sz val="11"/>
      <color rgb="FF9C0006"/>
      <name val="Arial"/>
      <family val="2"/>
    </font>
    <font>
      <sz val="6"/>
      <color indexed="8"/>
      <name val="Calibri"/>
      <family val="2"/>
    </font>
    <font>
      <sz val="10"/>
      <color indexed="20"/>
      <name val="Calibri"/>
      <family val="2"/>
    </font>
    <font>
      <b/>
      <sz val="8"/>
      <color indexed="81"/>
      <name val="Tahoma"/>
      <family val="2"/>
    </font>
    <font>
      <sz val="8"/>
      <color indexed="81"/>
      <name val="Tahoma"/>
      <family val="2"/>
    </font>
    <font>
      <b/>
      <sz val="16"/>
      <color rgb="FFFF0000"/>
      <name val="Calibri"/>
      <family val="2"/>
    </font>
    <font>
      <b/>
      <sz val="11"/>
      <color theme="0"/>
      <name val="Calibri"/>
      <family val="2"/>
      <scheme val="minor"/>
    </font>
    <font>
      <b/>
      <sz val="10"/>
      <color theme="0"/>
      <name val="Calibri"/>
      <family val="2"/>
    </font>
    <font>
      <b/>
      <sz val="11"/>
      <name val="Calibri"/>
      <family val="2"/>
      <scheme val="minor"/>
    </font>
  </fonts>
  <fills count="31">
    <fill>
      <patternFill patternType="none"/>
    </fill>
    <fill>
      <patternFill patternType="gray125"/>
    </fill>
    <fill>
      <patternFill patternType="solid">
        <fgColor indexed="45"/>
      </patternFill>
    </fill>
    <fill>
      <patternFill patternType="solid">
        <fgColor indexed="49"/>
        <bgColor indexed="64"/>
      </patternFill>
    </fill>
    <fill>
      <patternFill patternType="solid">
        <fgColor indexed="9"/>
        <bgColor indexed="64"/>
      </patternFill>
    </fill>
    <fill>
      <patternFill patternType="solid">
        <fgColor indexed="26"/>
        <bgColor indexed="64"/>
      </patternFill>
    </fill>
    <fill>
      <patternFill patternType="solid">
        <fgColor indexed="27"/>
        <bgColor indexed="64"/>
      </patternFill>
    </fill>
    <fill>
      <patternFill patternType="solid">
        <fgColor indexed="11"/>
        <bgColor indexed="64"/>
      </patternFill>
    </fill>
    <fill>
      <patternFill patternType="solid">
        <fgColor indexed="42"/>
        <bgColor indexed="64"/>
      </patternFill>
    </fill>
    <fill>
      <patternFill patternType="solid">
        <fgColor indexed="10"/>
        <bgColor indexed="64"/>
      </patternFill>
    </fill>
    <fill>
      <patternFill patternType="solid">
        <fgColor indexed="13"/>
        <bgColor indexed="64"/>
      </patternFill>
    </fill>
    <fill>
      <patternFill patternType="solid">
        <fgColor indexed="47"/>
        <bgColor indexed="64"/>
      </patternFill>
    </fill>
    <fill>
      <patternFill patternType="solid">
        <fgColor indexed="45"/>
        <bgColor indexed="64"/>
      </patternFill>
    </fill>
    <fill>
      <patternFill patternType="solid">
        <fgColor indexed="51"/>
        <bgColor indexed="64"/>
      </patternFill>
    </fill>
    <fill>
      <patternFill patternType="solid">
        <fgColor indexed="22"/>
        <bgColor indexed="64"/>
      </patternFill>
    </fill>
    <fill>
      <patternFill patternType="solid">
        <fgColor rgb="FFFFEB9C"/>
      </patternFill>
    </fill>
    <fill>
      <patternFill patternType="solid">
        <fgColor rgb="FFC6EFCE"/>
      </patternFill>
    </fill>
    <fill>
      <patternFill patternType="solid">
        <fgColor rgb="FFFFC7CE"/>
      </patternFill>
    </fill>
    <fill>
      <patternFill patternType="solid">
        <fgColor theme="7" tint="0.79998168889431442"/>
        <bgColor indexed="65"/>
      </patternFill>
    </fill>
    <fill>
      <patternFill patternType="solid">
        <fgColor theme="9" tint="0.79998168889431442"/>
        <bgColor indexed="65"/>
      </patternFill>
    </fill>
    <fill>
      <patternFill patternType="solid">
        <fgColor indexed="46"/>
        <bgColor indexed="64"/>
      </patternFill>
    </fill>
    <fill>
      <patternFill patternType="solid">
        <fgColor theme="9"/>
        <bgColor indexed="64"/>
      </patternFill>
    </fill>
    <fill>
      <patternFill patternType="solid">
        <fgColor theme="7"/>
        <bgColor indexed="64"/>
      </patternFill>
    </fill>
    <fill>
      <patternFill patternType="solid">
        <fgColor theme="7" tint="0.59999389629810485"/>
        <bgColor indexed="64"/>
      </patternFill>
    </fill>
    <fill>
      <patternFill patternType="solid">
        <fgColor indexed="29"/>
        <bgColor indexed="64"/>
      </patternFill>
    </fill>
    <fill>
      <patternFill patternType="solid">
        <fgColor indexed="41"/>
        <bgColor indexed="64"/>
      </patternFill>
    </fill>
    <fill>
      <patternFill patternType="solid">
        <fgColor theme="9" tint="0.39997558519241921"/>
        <bgColor indexed="64"/>
      </patternFill>
    </fill>
    <fill>
      <patternFill patternType="solid">
        <fgColor rgb="FFFFFF00"/>
        <bgColor indexed="64"/>
      </patternFill>
    </fill>
    <fill>
      <patternFill patternType="solid">
        <fgColor theme="9" tint="-0.249977111117893"/>
        <bgColor indexed="64"/>
      </patternFill>
    </fill>
    <fill>
      <patternFill patternType="solid">
        <fgColor theme="7" tint="-0.249977111117893"/>
        <bgColor indexed="64"/>
      </patternFill>
    </fill>
    <fill>
      <patternFill patternType="solid">
        <fgColor theme="9" tint="0.59999389629810485"/>
        <bgColor indexed="64"/>
      </patternFill>
    </fill>
  </fills>
  <borders count="53">
    <border>
      <left/>
      <right/>
      <top/>
      <bottom/>
      <diagonal/>
    </border>
    <border>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ck">
        <color indexed="10"/>
      </left>
      <right style="thick">
        <color indexed="10"/>
      </right>
      <top style="thick">
        <color indexed="10"/>
      </top>
      <bottom style="thick">
        <color indexed="10"/>
      </bottom>
      <diagonal/>
    </border>
    <border>
      <left/>
      <right/>
      <top style="thick">
        <color indexed="62"/>
      </top>
      <bottom/>
      <diagonal/>
    </border>
    <border>
      <left style="thick">
        <color indexed="62"/>
      </left>
      <right style="thick">
        <color indexed="62"/>
      </right>
      <top style="thick">
        <color indexed="62"/>
      </top>
      <bottom style="thick">
        <color indexed="62"/>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ck">
        <color indexed="62"/>
      </right>
      <top/>
      <bottom/>
      <diagonal/>
    </border>
    <border>
      <left/>
      <right/>
      <top style="thick">
        <color indexed="10"/>
      </top>
      <bottom/>
      <diagonal/>
    </border>
    <border>
      <left style="thick">
        <color indexed="60"/>
      </left>
      <right/>
      <top style="thick">
        <color indexed="60"/>
      </top>
      <bottom style="thick">
        <color indexed="60"/>
      </bottom>
      <diagonal/>
    </border>
    <border>
      <left/>
      <right/>
      <top style="thick">
        <color indexed="60"/>
      </top>
      <bottom style="thick">
        <color indexed="60"/>
      </bottom>
      <diagonal/>
    </border>
    <border>
      <left/>
      <right style="thick">
        <color indexed="60"/>
      </right>
      <top style="thick">
        <color indexed="60"/>
      </top>
      <bottom style="thick">
        <color indexed="60"/>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17">
    <xf numFmtId="0" fontId="0" fillId="0" borderId="0"/>
    <xf numFmtId="0" fontId="71" fillId="2" borderId="0" applyNumberFormat="0" applyBorder="0" applyAlignment="0" applyProtection="0"/>
    <xf numFmtId="0" fontId="16"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0" fontId="72" fillId="15" borderId="0" applyNumberFormat="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9" fontId="13" fillId="0" borderId="0" applyFont="0" applyFill="0" applyBorder="0" applyAlignment="0" applyProtection="0"/>
    <xf numFmtId="0" fontId="73" fillId="16" borderId="0" applyNumberFormat="0" applyBorder="0" applyAlignment="0" applyProtection="0"/>
    <xf numFmtId="0" fontId="75"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cellStyleXfs>
  <cellXfs count="375">
    <xf numFmtId="0" fontId="0" fillId="0" borderId="0" xfId="0"/>
    <xf numFmtId="0" fontId="0" fillId="0" borderId="0" xfId="0" applyAlignment="1">
      <alignment wrapText="1"/>
    </xf>
    <xf numFmtId="0" fontId="3" fillId="0" borderId="0" xfId="0" applyFont="1" applyAlignment="1">
      <alignment wrapText="1"/>
    </xf>
    <xf numFmtId="0" fontId="4" fillId="0" borderId="0" xfId="0" applyFont="1" applyAlignment="1">
      <alignment wrapText="1"/>
    </xf>
    <xf numFmtId="0" fontId="7" fillId="0" borderId="0" xfId="0" applyFont="1" applyAlignment="1">
      <alignment wrapText="1"/>
    </xf>
    <xf numFmtId="0" fontId="6" fillId="0" borderId="0" xfId="0" applyFont="1" applyFill="1" applyAlignment="1">
      <alignment horizontal="left" wrapText="1"/>
    </xf>
    <xf numFmtId="0" fontId="9" fillId="0" borderId="0" xfId="0" applyFont="1" applyFill="1" applyAlignment="1">
      <alignment wrapText="1"/>
    </xf>
    <xf numFmtId="0" fontId="11" fillId="0" borderId="0" xfId="0" applyFont="1" applyAlignment="1">
      <alignment wrapText="1"/>
    </xf>
    <xf numFmtId="0" fontId="4" fillId="0" borderId="0" xfId="0" applyFont="1" applyFill="1" applyAlignment="1">
      <alignment wrapText="1"/>
    </xf>
    <xf numFmtId="0" fontId="8" fillId="0" borderId="0" xfId="0" applyFont="1" applyFill="1" applyAlignment="1">
      <alignment wrapText="1"/>
    </xf>
    <xf numFmtId="0" fontId="0" fillId="0" borderId="0" xfId="0" applyAlignment="1">
      <alignment horizontal="center" vertical="center" wrapText="1"/>
    </xf>
    <xf numFmtId="0" fontId="3" fillId="0" borderId="0" xfId="0" applyFont="1" applyAlignment="1">
      <alignment horizontal="center" vertical="center" wrapText="1"/>
    </xf>
    <xf numFmtId="0" fontId="6" fillId="0" borderId="0" xfId="0" applyFont="1" applyAlignment="1">
      <alignment horizontal="center" vertical="center" wrapText="1"/>
    </xf>
    <xf numFmtId="2" fontId="3" fillId="0" borderId="0" xfId="0" applyNumberFormat="1" applyFont="1" applyAlignment="1">
      <alignment horizontal="center" vertical="center" wrapText="1"/>
    </xf>
    <xf numFmtId="0" fontId="9" fillId="0" borderId="0" xfId="0" applyFont="1" applyFill="1" applyAlignment="1">
      <alignment horizontal="center" vertical="center"/>
    </xf>
    <xf numFmtId="0" fontId="14" fillId="3" borderId="0" xfId="0" applyFont="1" applyFill="1" applyBorder="1" applyAlignment="1">
      <alignment horizontal="right" vertical="center"/>
    </xf>
    <xf numFmtId="0" fontId="15" fillId="4" borderId="0" xfId="0" applyFont="1" applyFill="1" applyBorder="1" applyAlignment="1">
      <alignment vertical="center" wrapText="1"/>
    </xf>
    <xf numFmtId="0" fontId="16" fillId="0" borderId="0" xfId="8" applyBorder="1"/>
    <xf numFmtId="0" fontId="17" fillId="3" borderId="1" xfId="0" applyFont="1" applyFill="1" applyBorder="1" applyAlignment="1">
      <alignment horizontal="right" vertical="center"/>
    </xf>
    <xf numFmtId="0" fontId="18" fillId="4" borderId="0" xfId="0" applyFont="1" applyFill="1" applyBorder="1" applyAlignment="1">
      <alignment vertical="center" wrapText="1"/>
    </xf>
    <xf numFmtId="0" fontId="16" fillId="0" borderId="0" xfId="8" applyBorder="1" applyAlignment="1">
      <alignment vertical="center"/>
    </xf>
    <xf numFmtId="0" fontId="0" fillId="0" borderId="0" xfId="0" quotePrefix="1"/>
    <xf numFmtId="0" fontId="19" fillId="3" borderId="0" xfId="0" applyFont="1" applyFill="1" applyBorder="1" applyAlignment="1">
      <alignment horizontal="right" vertical="center"/>
    </xf>
    <xf numFmtId="0" fontId="19" fillId="3" borderId="1" xfId="0" applyFont="1" applyFill="1" applyBorder="1" applyAlignment="1">
      <alignment horizontal="right" vertical="center"/>
    </xf>
    <xf numFmtId="0" fontId="4" fillId="0" borderId="2" xfId="0" applyFont="1" applyBorder="1" applyAlignment="1">
      <alignment wrapText="1"/>
    </xf>
    <xf numFmtId="0" fontId="4" fillId="0" borderId="3" xfId="0" applyFont="1" applyBorder="1" applyAlignment="1">
      <alignment wrapText="1"/>
    </xf>
    <xf numFmtId="0" fontId="0" fillId="0" borderId="4" xfId="0" applyBorder="1" applyAlignment="1">
      <alignment wrapText="1"/>
    </xf>
    <xf numFmtId="0" fontId="4" fillId="5" borderId="3" xfId="0" applyFont="1" applyFill="1" applyBorder="1" applyAlignment="1" applyProtection="1">
      <alignment wrapText="1"/>
      <protection locked="0"/>
    </xf>
    <xf numFmtId="9" fontId="4" fillId="6" borderId="0" xfId="0" applyNumberFormat="1" applyFont="1" applyFill="1" applyAlignment="1">
      <alignment horizontal="left" vertical="top" wrapText="1"/>
    </xf>
    <xf numFmtId="0" fontId="4" fillId="6" borderId="0" xfId="0" applyFont="1" applyFill="1" applyAlignment="1">
      <alignment wrapText="1"/>
    </xf>
    <xf numFmtId="0" fontId="6" fillId="6" borderId="0" xfId="0" applyFont="1" applyFill="1" applyAlignment="1">
      <alignment horizontal="left" wrapText="1"/>
    </xf>
    <xf numFmtId="9" fontId="4" fillId="0" borderId="0" xfId="0" applyNumberFormat="1" applyFont="1" applyFill="1" applyBorder="1" applyAlignment="1">
      <alignment vertical="center" textRotation="90" wrapText="1"/>
    </xf>
    <xf numFmtId="0" fontId="4" fillId="0" borderId="0" xfId="0" applyFont="1" applyFill="1" applyBorder="1" applyAlignment="1">
      <alignment wrapText="1"/>
    </xf>
    <xf numFmtId="0" fontId="4" fillId="6" borderId="5" xfId="0" applyFont="1" applyFill="1" applyBorder="1" applyAlignment="1">
      <alignment wrapText="1"/>
    </xf>
    <xf numFmtId="0" fontId="20" fillId="0" borderId="6" xfId="0" applyFont="1" applyBorder="1" applyAlignment="1">
      <alignment vertical="top" wrapText="1"/>
    </xf>
    <xf numFmtId="0" fontId="22" fillId="0" borderId="0" xfId="0" applyFont="1" applyAlignment="1">
      <alignment wrapText="1"/>
    </xf>
    <xf numFmtId="0" fontId="3" fillId="0" borderId="0" xfId="0" applyFont="1" applyFill="1" applyAlignment="1">
      <alignment wrapText="1"/>
    </xf>
    <xf numFmtId="0" fontId="4" fillId="0" borderId="3" xfId="0" applyFont="1" applyFill="1" applyBorder="1" applyAlignment="1">
      <alignment wrapText="1"/>
    </xf>
    <xf numFmtId="0" fontId="0" fillId="0" borderId="0" xfId="0" quotePrefix="1" applyAlignment="1">
      <alignment wrapText="1"/>
    </xf>
    <xf numFmtId="0" fontId="4" fillId="0" borderId="0" xfId="0" applyFont="1" applyAlignment="1"/>
    <xf numFmtId="0" fontId="4" fillId="5" borderId="7" xfId="0" applyFont="1" applyFill="1" applyBorder="1" applyAlignment="1" applyProtection="1">
      <alignment wrapText="1"/>
      <protection locked="0"/>
    </xf>
    <xf numFmtId="0" fontId="11" fillId="5" borderId="7" xfId="0" applyFont="1" applyFill="1" applyBorder="1" applyAlignment="1" applyProtection="1">
      <alignment wrapText="1"/>
      <protection locked="0"/>
    </xf>
    <xf numFmtId="0" fontId="9" fillId="5" borderId="7" xfId="0" applyFont="1" applyFill="1" applyBorder="1" applyAlignment="1" applyProtection="1">
      <alignment wrapText="1"/>
      <protection locked="0"/>
    </xf>
    <xf numFmtId="0" fontId="21" fillId="0" borderId="0" xfId="0" applyFont="1" applyFill="1" applyBorder="1" applyAlignment="1">
      <alignment horizontal="center" wrapText="1"/>
    </xf>
    <xf numFmtId="0" fontId="24" fillId="5" borderId="8" xfId="0" applyFont="1" applyFill="1" applyBorder="1" applyAlignment="1" applyProtection="1">
      <alignment horizontal="center" vertical="center" wrapText="1"/>
      <protection locked="0"/>
    </xf>
    <xf numFmtId="0" fontId="26" fillId="0" borderId="0" xfId="0" applyFont="1" applyAlignment="1">
      <alignment horizontal="center" wrapText="1"/>
    </xf>
    <xf numFmtId="0" fontId="7" fillId="0" borderId="0" xfId="0" applyFont="1" applyAlignment="1">
      <alignment horizontal="center" wrapText="1"/>
    </xf>
    <xf numFmtId="0" fontId="4" fillId="0" borderId="0" xfId="0" applyFont="1" applyAlignment="1">
      <alignment vertical="center" wrapText="1"/>
    </xf>
    <xf numFmtId="0" fontId="10" fillId="0" borderId="0" xfId="0" applyFont="1" applyFill="1" applyAlignment="1">
      <alignment vertical="center" wrapText="1"/>
    </xf>
    <xf numFmtId="0" fontId="0" fillId="0" borderId="0" xfId="0" applyAlignment="1">
      <alignment vertical="center" wrapText="1"/>
    </xf>
    <xf numFmtId="0" fontId="27" fillId="0" borderId="0" xfId="0" applyFont="1" applyAlignment="1"/>
    <xf numFmtId="0" fontId="25" fillId="0" borderId="0" xfId="0" applyFont="1"/>
    <xf numFmtId="0" fontId="29" fillId="7" borderId="7" xfId="0" applyFont="1" applyFill="1" applyBorder="1" applyAlignment="1">
      <alignment horizontal="center" vertical="center"/>
    </xf>
    <xf numFmtId="0" fontId="29" fillId="8" borderId="7" xfId="0" applyFont="1" applyFill="1" applyBorder="1" applyAlignment="1">
      <alignment horizontal="center" vertical="center"/>
    </xf>
    <xf numFmtId="0" fontId="29" fillId="9" borderId="7" xfId="0" applyFont="1" applyFill="1" applyBorder="1" applyAlignment="1">
      <alignment horizontal="center" vertical="center"/>
    </xf>
    <xf numFmtId="0" fontId="21" fillId="0" borderId="0" xfId="0" applyFont="1" applyFill="1" applyBorder="1" applyAlignment="1">
      <alignment horizontal="right" vertical="center" wrapText="1"/>
    </xf>
    <xf numFmtId="0" fontId="21" fillId="0" borderId="0" xfId="0" applyFont="1" applyAlignment="1">
      <alignment horizontal="right" vertical="center"/>
    </xf>
    <xf numFmtId="0" fontId="21" fillId="0" borderId="0" xfId="0" applyFont="1" applyAlignment="1">
      <alignment horizontal="center"/>
    </xf>
    <xf numFmtId="0" fontId="4" fillId="0" borderId="9" xfId="0" applyFont="1" applyBorder="1" applyAlignment="1">
      <alignment wrapText="1"/>
    </xf>
    <xf numFmtId="0" fontId="4" fillId="0" borderId="0" xfId="0" applyFont="1" applyBorder="1" applyAlignment="1">
      <alignment wrapText="1"/>
    </xf>
    <xf numFmtId="0" fontId="20" fillId="0" borderId="0" xfId="0" applyFont="1" applyBorder="1" applyAlignment="1">
      <alignment vertical="top" wrapText="1"/>
    </xf>
    <xf numFmtId="0" fontId="4" fillId="0" borderId="0" xfId="0" applyFont="1" applyBorder="1" applyAlignment="1">
      <alignment horizontal="right" vertical="center" wrapText="1"/>
    </xf>
    <xf numFmtId="0" fontId="24" fillId="5" borderId="10" xfId="0" applyFont="1" applyFill="1" applyBorder="1" applyAlignment="1" applyProtection="1">
      <alignment horizontal="center" vertical="center" wrapText="1"/>
      <protection locked="0"/>
    </xf>
    <xf numFmtId="0" fontId="24" fillId="0" borderId="10" xfId="0" applyFont="1" applyFill="1" applyBorder="1" applyAlignment="1" applyProtection="1">
      <alignment horizontal="center" vertical="center" wrapText="1"/>
      <protection locked="0"/>
    </xf>
    <xf numFmtId="0" fontId="24" fillId="5" borderId="7" xfId="0" applyFont="1" applyFill="1" applyBorder="1" applyAlignment="1" applyProtection="1">
      <alignment horizontal="center" vertical="center" wrapText="1"/>
      <protection locked="0"/>
    </xf>
    <xf numFmtId="0" fontId="11" fillId="0" borderId="0" xfId="0" applyFont="1"/>
    <xf numFmtId="0" fontId="25" fillId="0" borderId="1" xfId="0" applyFont="1" applyBorder="1"/>
    <xf numFmtId="0" fontId="32" fillId="5" borderId="7" xfId="0" applyFont="1" applyFill="1" applyBorder="1" applyAlignment="1" applyProtection="1">
      <alignment horizontal="center" vertical="center" wrapText="1"/>
      <protection locked="0"/>
    </xf>
    <xf numFmtId="0" fontId="8" fillId="0" borderId="2" xfId="0" applyFont="1" applyBorder="1" applyAlignment="1">
      <alignment horizontal="center" vertical="center" wrapText="1"/>
    </xf>
    <xf numFmtId="49" fontId="0" fillId="0" borderId="0" xfId="0" applyNumberFormat="1" applyAlignment="1">
      <alignment wrapText="1"/>
    </xf>
    <xf numFmtId="0" fontId="34" fillId="5" borderId="10" xfId="0" applyFont="1" applyFill="1" applyBorder="1" applyAlignment="1" applyProtection="1">
      <alignment horizontal="center" vertical="center" wrapText="1"/>
      <protection locked="0"/>
    </xf>
    <xf numFmtId="0" fontId="4" fillId="10" borderId="0" xfId="0" applyFont="1" applyFill="1" applyAlignment="1">
      <alignment wrapText="1"/>
    </xf>
    <xf numFmtId="0" fontId="3" fillId="10" borderId="0" xfId="1" applyFont="1" applyFill="1" applyBorder="1" applyAlignment="1">
      <alignment vertical="center" wrapText="1"/>
    </xf>
    <xf numFmtId="9" fontId="6" fillId="0" borderId="0" xfId="12" applyFont="1" applyFill="1" applyBorder="1" applyAlignment="1">
      <alignment horizontal="center" vertical="center"/>
    </xf>
    <xf numFmtId="0" fontId="11" fillId="0" borderId="0" xfId="0" applyFont="1" applyAlignment="1">
      <alignment vertical="center" wrapText="1"/>
    </xf>
    <xf numFmtId="0" fontId="4" fillId="7" borderId="11" xfId="0" applyFont="1" applyFill="1" applyBorder="1" applyAlignment="1">
      <alignment horizontal="center" vertical="center" wrapText="1"/>
    </xf>
    <xf numFmtId="0" fontId="4" fillId="8" borderId="11" xfId="0" applyFont="1" applyFill="1" applyBorder="1" applyAlignment="1">
      <alignment horizontal="center" vertical="center" wrapText="1"/>
    </xf>
    <xf numFmtId="0" fontId="4" fillId="11" borderId="11" xfId="0" applyFont="1" applyFill="1" applyBorder="1" applyAlignment="1">
      <alignment horizontal="center" vertical="center" wrapText="1"/>
    </xf>
    <xf numFmtId="0" fontId="3" fillId="0" borderId="0" xfId="0" applyFont="1" applyFill="1" applyBorder="1" applyAlignment="1">
      <alignment horizontal="right" vertical="center" wrapText="1"/>
    </xf>
    <xf numFmtId="0" fontId="10" fillId="0" borderId="7" xfId="0" applyFont="1" applyFill="1" applyBorder="1" applyAlignment="1" applyProtection="1">
      <alignment horizontal="center" vertical="center" wrapText="1"/>
    </xf>
    <xf numFmtId="15" fontId="9" fillId="0" borderId="7" xfId="0" applyNumberFormat="1" applyFont="1" applyFill="1" applyBorder="1" applyAlignment="1" applyProtection="1">
      <alignment horizontal="center" vertical="center" wrapText="1"/>
    </xf>
    <xf numFmtId="0" fontId="4" fillId="0" borderId="7"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4" fillId="0" borderId="12" xfId="0" applyFont="1" applyBorder="1" applyAlignment="1">
      <alignment wrapText="1"/>
    </xf>
    <xf numFmtId="0" fontId="4" fillId="0" borderId="13" xfId="0" applyFont="1" applyBorder="1" applyAlignment="1">
      <alignment horizontal="right" vertical="center" wrapText="1"/>
    </xf>
    <xf numFmtId="0" fontId="11" fillId="0" borderId="0" xfId="0" applyFont="1" applyAlignment="1">
      <alignment horizontal="left" wrapText="1"/>
    </xf>
    <xf numFmtId="0" fontId="11" fillId="0" borderId="0" xfId="0" applyFont="1" applyAlignment="1">
      <alignment vertical="top" wrapText="1"/>
    </xf>
    <xf numFmtId="0" fontId="4" fillId="0" borderId="12" xfId="0" applyFont="1" applyFill="1" applyBorder="1" applyAlignment="1">
      <alignment wrapText="1"/>
    </xf>
    <xf numFmtId="0" fontId="4" fillId="0" borderId="12" xfId="0" applyFont="1" applyFill="1" applyBorder="1" applyAlignment="1">
      <alignment vertical="top" wrapText="1"/>
    </xf>
    <xf numFmtId="0" fontId="11" fillId="0" borderId="0" xfId="0" applyFont="1" applyFill="1" applyAlignment="1">
      <alignment horizontal="center" vertical="top" wrapText="1"/>
    </xf>
    <xf numFmtId="0" fontId="40" fillId="0" borderId="6" xfId="0" applyFont="1" applyBorder="1" applyAlignment="1">
      <alignment vertical="center" wrapText="1"/>
    </xf>
    <xf numFmtId="0" fontId="4" fillId="0" borderId="2" xfId="0" applyFont="1" applyFill="1" applyBorder="1" applyAlignment="1">
      <alignment wrapText="1"/>
    </xf>
    <xf numFmtId="0" fontId="33" fillId="0" borderId="0" xfId="0" applyFont="1" applyAlignment="1">
      <alignment horizontal="center" vertical="center" wrapText="1"/>
    </xf>
    <xf numFmtId="0" fontId="21" fillId="0" borderId="14" xfId="0" applyFont="1" applyFill="1" applyBorder="1" applyAlignment="1">
      <alignment wrapText="1"/>
    </xf>
    <xf numFmtId="0" fontId="3" fillId="0" borderId="14" xfId="0" applyFont="1" applyFill="1" applyBorder="1" applyAlignment="1">
      <alignment wrapText="1"/>
    </xf>
    <xf numFmtId="0" fontId="3" fillId="0" borderId="14" xfId="0" applyFont="1" applyFill="1" applyBorder="1" applyAlignment="1">
      <alignment horizontal="center" vertical="center" wrapText="1"/>
    </xf>
    <xf numFmtId="0" fontId="36" fillId="10" borderId="0" xfId="0" applyFont="1" applyFill="1" applyBorder="1" applyAlignment="1">
      <alignment horizontal="center" vertical="center" wrapText="1"/>
    </xf>
    <xf numFmtId="0" fontId="35" fillId="0" borderId="0" xfId="0" applyFont="1" applyFill="1" applyBorder="1" applyAlignment="1">
      <alignment horizontal="right" wrapText="1"/>
    </xf>
    <xf numFmtId="0" fontId="4" fillId="0" borderId="15" xfId="0" applyFont="1" applyFill="1" applyBorder="1" applyAlignment="1">
      <alignment vertical="center" wrapText="1"/>
    </xf>
    <xf numFmtId="0" fontId="0" fillId="0" borderId="7" xfId="0" applyBorder="1" applyAlignment="1">
      <alignment horizontal="center" vertical="center" wrapText="1"/>
    </xf>
    <xf numFmtId="0" fontId="0" fillId="0" borderId="1" xfId="0" applyBorder="1"/>
    <xf numFmtId="0" fontId="0" fillId="0" borderId="16" xfId="0" applyBorder="1"/>
    <xf numFmtId="0" fontId="0" fillId="0" borderId="15" xfId="0" applyBorder="1"/>
    <xf numFmtId="0" fontId="0" fillId="0" borderId="0" xfId="0" applyBorder="1"/>
    <xf numFmtId="0" fontId="0" fillId="0" borderId="17" xfId="0" applyBorder="1"/>
    <xf numFmtId="0" fontId="0" fillId="0" borderId="18" xfId="0" applyBorder="1"/>
    <xf numFmtId="0" fontId="0" fillId="0" borderId="19" xfId="0" applyBorder="1"/>
    <xf numFmtId="0" fontId="0" fillId="0" borderId="1" xfId="0" applyBorder="1" applyAlignment="1">
      <alignment horizontal="center"/>
    </xf>
    <xf numFmtId="0" fontId="0" fillId="0" borderId="0" xfId="0" applyBorder="1" applyAlignment="1">
      <alignment horizontal="center"/>
    </xf>
    <xf numFmtId="0" fontId="0" fillId="0" borderId="18" xfId="0" applyBorder="1" applyAlignment="1">
      <alignment horizontal="center"/>
    </xf>
    <xf numFmtId="0" fontId="0" fillId="7" borderId="19" xfId="0" applyFill="1" applyBorder="1" applyAlignment="1">
      <alignment horizontal="center"/>
    </xf>
    <xf numFmtId="0" fontId="0" fillId="11" borderId="17" xfId="0" applyFill="1" applyBorder="1" applyAlignment="1">
      <alignment horizontal="center"/>
    </xf>
    <xf numFmtId="0" fontId="0" fillId="8" borderId="17" xfId="0" applyFill="1" applyBorder="1" applyAlignment="1">
      <alignment horizontal="center"/>
    </xf>
    <xf numFmtId="0" fontId="0" fillId="9" borderId="16" xfId="0" applyFill="1" applyBorder="1" applyAlignment="1">
      <alignment horizontal="center"/>
    </xf>
    <xf numFmtId="0" fontId="41" fillId="0" borderId="0" xfId="0" applyFont="1" applyAlignment="1">
      <alignment vertical="center"/>
    </xf>
    <xf numFmtId="0" fontId="8" fillId="0" borderId="17" xfId="0" applyFont="1" applyBorder="1" applyAlignment="1">
      <alignment horizontal="right" textRotation="90" wrapText="1"/>
    </xf>
    <xf numFmtId="0" fontId="11" fillId="0" borderId="0" xfId="0" applyFont="1" applyAlignment="1">
      <alignment horizontal="center" vertical="top" wrapText="1"/>
    </xf>
    <xf numFmtId="0" fontId="11" fillId="0" borderId="0" xfId="0" applyFont="1" applyAlignment="1">
      <alignment horizontal="left" vertical="top" wrapText="1"/>
    </xf>
    <xf numFmtId="0" fontId="0" fillId="0" borderId="0" xfId="0" applyFill="1"/>
    <xf numFmtId="0" fontId="0" fillId="0" borderId="0" xfId="0" applyFill="1" applyBorder="1"/>
    <xf numFmtId="0" fontId="46" fillId="0" borderId="0" xfId="0" applyFont="1" applyBorder="1"/>
    <xf numFmtId="0" fontId="47" fillId="0" borderId="0" xfId="0" applyFont="1" applyBorder="1"/>
    <xf numFmtId="0" fontId="50" fillId="0" borderId="0" xfId="0" applyFont="1" applyFill="1" applyBorder="1" applyAlignment="1" applyProtection="1">
      <alignment horizontal="right" vertical="center" wrapText="1" indent="1"/>
    </xf>
    <xf numFmtId="0" fontId="51" fillId="4" borderId="20" xfId="0" applyFont="1" applyFill="1" applyBorder="1" applyAlignment="1">
      <alignment horizontal="center" vertical="center"/>
    </xf>
    <xf numFmtId="0" fontId="51" fillId="4" borderId="14" xfId="0" applyFont="1" applyFill="1" applyBorder="1" applyAlignment="1">
      <alignment horizontal="center" vertical="center"/>
    </xf>
    <xf numFmtId="0" fontId="53" fillId="4" borderId="7" xfId="0" applyFont="1" applyFill="1" applyBorder="1" applyAlignment="1">
      <alignment horizontal="center" vertical="center" wrapText="1"/>
    </xf>
    <xf numFmtId="0" fontId="42" fillId="4" borderId="7" xfId="0" applyFont="1" applyFill="1" applyBorder="1" applyAlignment="1">
      <alignment horizontal="center" vertical="center" wrapText="1"/>
    </xf>
    <xf numFmtId="0" fontId="54" fillId="0" borderId="0" xfId="0" applyFont="1" applyBorder="1" applyAlignment="1">
      <alignment horizontal="center"/>
    </xf>
    <xf numFmtId="0" fontId="51" fillId="4" borderId="21" xfId="0" applyFont="1" applyFill="1" applyBorder="1" applyAlignment="1">
      <alignment horizontal="center" vertical="center"/>
    </xf>
    <xf numFmtId="0" fontId="28" fillId="0" borderId="0" xfId="0" applyFont="1" applyBorder="1"/>
    <xf numFmtId="0" fontId="55" fillId="0" borderId="0" xfId="0" applyFont="1" applyFill="1" applyBorder="1" applyAlignment="1">
      <alignment horizontal="left" vertical="center" wrapText="1"/>
    </xf>
    <xf numFmtId="0" fontId="57" fillId="5" borderId="7" xfId="0" applyFont="1" applyFill="1" applyBorder="1" applyAlignment="1" applyProtection="1">
      <alignment horizontal="center" vertical="center" wrapText="1"/>
      <protection locked="0"/>
    </xf>
    <xf numFmtId="0" fontId="58" fillId="0" borderId="7" xfId="0" applyFont="1" applyFill="1" applyBorder="1" applyAlignment="1">
      <alignment horizontal="center" vertical="center"/>
    </xf>
    <xf numFmtId="0" fontId="55" fillId="4" borderId="22" xfId="0" applyFont="1" applyFill="1" applyBorder="1" applyAlignment="1">
      <alignment horizontal="center" vertical="center"/>
    </xf>
    <xf numFmtId="0" fontId="28" fillId="0" borderId="20" xfId="0" applyFont="1" applyBorder="1"/>
    <xf numFmtId="0" fontId="55" fillId="0" borderId="15" xfId="0" applyFont="1" applyFill="1" applyBorder="1" applyAlignment="1">
      <alignment horizontal="left" vertical="center" wrapText="1"/>
    </xf>
    <xf numFmtId="0" fontId="11" fillId="5" borderId="7" xfId="0" applyFont="1" applyFill="1" applyBorder="1" applyAlignment="1" applyProtection="1">
      <alignment horizontal="center" vertical="center" wrapText="1"/>
      <protection locked="0"/>
    </xf>
    <xf numFmtId="0" fontId="59" fillId="0" borderId="15" xfId="0" applyFont="1" applyFill="1" applyBorder="1" applyAlignment="1">
      <alignment horizontal="left" vertical="center" indent="6"/>
    </xf>
    <xf numFmtId="0" fontId="58" fillId="4" borderId="21" xfId="0" applyFont="1" applyFill="1" applyBorder="1" applyAlignment="1">
      <alignment horizontal="center" vertical="center" textRotation="90"/>
    </xf>
    <xf numFmtId="0" fontId="55" fillId="0" borderId="15" xfId="0" applyFont="1" applyFill="1" applyBorder="1" applyAlignment="1">
      <alignment horizontal="left" vertical="center" indent="6"/>
    </xf>
    <xf numFmtId="0" fontId="46" fillId="0" borderId="0" xfId="0" applyFont="1" applyBorder="1" applyAlignment="1">
      <alignment horizontal="left" indent="4"/>
    </xf>
    <xf numFmtId="0" fontId="61" fillId="0" borderId="15" xfId="0" applyFont="1" applyFill="1" applyBorder="1" applyAlignment="1" applyProtection="1">
      <alignment horizontal="left" vertical="center" wrapText="1" indent="11"/>
    </xf>
    <xf numFmtId="0" fontId="0" fillId="0" borderId="0" xfId="0" applyBorder="1" applyAlignment="1">
      <alignment horizontal="left" indent="4"/>
    </xf>
    <xf numFmtId="0" fontId="33" fillId="0" borderId="7" xfId="0" applyFont="1" applyFill="1" applyBorder="1" applyAlignment="1">
      <alignment horizontal="center" vertical="center"/>
    </xf>
    <xf numFmtId="0" fontId="57" fillId="0" borderId="0" xfId="0" applyFont="1" applyBorder="1" applyAlignment="1">
      <alignment horizontal="center" vertical="center"/>
    </xf>
    <xf numFmtId="0" fontId="27" fillId="0" borderId="7" xfId="0" applyFont="1" applyFill="1" applyBorder="1" applyAlignment="1">
      <alignment horizontal="center" vertical="center"/>
    </xf>
    <xf numFmtId="0" fontId="0" fillId="0" borderId="17" xfId="0" applyBorder="1" applyAlignment="1">
      <alignment horizontal="left" indent="4"/>
    </xf>
    <xf numFmtId="0" fontId="0" fillId="0" borderId="0" xfId="0" applyAlignment="1">
      <alignment horizontal="left" indent="4"/>
    </xf>
    <xf numFmtId="0" fontId="62" fillId="0" borderId="0" xfId="0" applyFont="1" applyBorder="1"/>
    <xf numFmtId="0" fontId="0" fillId="0" borderId="21" xfId="0" applyBorder="1"/>
    <xf numFmtId="0" fontId="63" fillId="0" borderId="23" xfId="0" applyFont="1" applyFill="1" applyBorder="1" applyAlignment="1" applyProtection="1">
      <alignment horizontal="left" vertical="center" wrapText="1" indent="7"/>
    </xf>
    <xf numFmtId="0" fontId="25" fillId="0" borderId="18" xfId="0" applyFont="1" applyBorder="1" applyAlignment="1">
      <alignment horizontal="center" vertical="center"/>
    </xf>
    <xf numFmtId="0" fontId="0" fillId="0" borderId="18" xfId="0" applyBorder="1" applyAlignment="1">
      <alignment horizontal="center" vertical="center"/>
    </xf>
    <xf numFmtId="0" fontId="58" fillId="0" borderId="18" xfId="0" applyFont="1" applyFill="1" applyBorder="1" applyAlignment="1">
      <alignment horizontal="center" vertical="center"/>
    </xf>
    <xf numFmtId="0" fontId="63" fillId="0" borderId="0" xfId="0" applyFont="1" applyFill="1" applyBorder="1" applyAlignment="1" applyProtection="1">
      <alignment horizontal="left" vertical="center" wrapText="1" indent="7"/>
    </xf>
    <xf numFmtId="0" fontId="25" fillId="0" borderId="0" xfId="0" applyFont="1" applyAlignment="1">
      <alignment horizontal="center" vertical="center"/>
    </xf>
    <xf numFmtId="0" fontId="0" fillId="0" borderId="0" xfId="0" applyBorder="1" applyAlignment="1">
      <alignment horizontal="center" vertical="center"/>
    </xf>
    <xf numFmtId="0" fontId="58" fillId="0" borderId="0" xfId="0" applyFont="1" applyFill="1" applyAlignment="1">
      <alignment horizontal="center" vertical="center"/>
    </xf>
    <xf numFmtId="0" fontId="63" fillId="0" borderId="20" xfId="0" applyFont="1" applyFill="1" applyBorder="1" applyAlignment="1" applyProtection="1">
      <alignment horizontal="left" vertical="center" wrapText="1" indent="7"/>
    </xf>
    <xf numFmtId="0" fontId="25" fillId="0" borderId="1" xfId="0" applyFont="1" applyBorder="1" applyAlignment="1">
      <alignment horizontal="center" vertical="center"/>
    </xf>
    <xf numFmtId="0" fontId="0" fillId="0" borderId="1" xfId="0" applyBorder="1" applyAlignment="1">
      <alignment horizontal="center" vertical="center"/>
    </xf>
    <xf numFmtId="0" fontId="58" fillId="0" borderId="1" xfId="0" applyFont="1" applyFill="1" applyBorder="1" applyAlignment="1">
      <alignment horizontal="center" vertical="center"/>
    </xf>
    <xf numFmtId="0" fontId="63" fillId="0" borderId="15" xfId="0" applyFont="1" applyFill="1" applyBorder="1" applyAlignment="1" applyProtection="1">
      <alignment horizontal="left" vertical="center" wrapText="1"/>
    </xf>
    <xf numFmtId="0" fontId="43" fillId="0" borderId="7" xfId="0" applyFont="1" applyFill="1" applyBorder="1" applyAlignment="1">
      <alignment horizontal="center" vertical="center"/>
    </xf>
    <xf numFmtId="0" fontId="0" fillId="0" borderId="0" xfId="0" applyFont="1" applyBorder="1" applyAlignment="1">
      <alignment horizontal="center" vertical="center"/>
    </xf>
    <xf numFmtId="0" fontId="59" fillId="0" borderId="15" xfId="0" applyFont="1" applyFill="1" applyBorder="1" applyAlignment="1">
      <alignment horizontal="left" vertical="center" indent="4"/>
    </xf>
    <xf numFmtId="0" fontId="63" fillId="0" borderId="20" xfId="0" applyFont="1" applyFill="1" applyBorder="1" applyAlignment="1" applyProtection="1">
      <alignment horizontal="left" vertical="center" wrapText="1"/>
    </xf>
    <xf numFmtId="0" fontId="51" fillId="4" borderId="24" xfId="0" applyFont="1" applyFill="1" applyBorder="1" applyAlignment="1">
      <alignment horizontal="center" vertical="center"/>
    </xf>
    <xf numFmtId="44" fontId="46" fillId="0" borderId="0" xfId="4" applyFont="1" applyBorder="1"/>
    <xf numFmtId="44" fontId="28" fillId="0" borderId="0" xfId="4" applyFont="1" applyBorder="1"/>
    <xf numFmtId="44" fontId="71" fillId="0" borderId="0" xfId="4" applyFont="1" applyBorder="1"/>
    <xf numFmtId="44" fontId="71" fillId="0" borderId="0" xfId="4" applyFont="1"/>
    <xf numFmtId="44" fontId="25" fillId="0" borderId="0" xfId="4" applyFont="1" applyAlignment="1">
      <alignment horizontal="center" vertical="center"/>
    </xf>
    <xf numFmtId="44" fontId="71" fillId="0" borderId="0" xfId="4" applyFont="1" applyBorder="1" applyAlignment="1">
      <alignment horizontal="center" vertical="center"/>
    </xf>
    <xf numFmtId="0" fontId="63" fillId="0" borderId="14" xfId="0" applyFont="1" applyFill="1" applyBorder="1" applyAlignment="1" applyProtection="1">
      <alignment horizontal="left" vertical="center" wrapText="1" indent="7"/>
    </xf>
    <xf numFmtId="0" fontId="52" fillId="0" borderId="15" xfId="0" applyFont="1" applyFill="1" applyBorder="1" applyAlignment="1">
      <alignment horizontal="left" vertical="center" wrapText="1"/>
    </xf>
    <xf numFmtId="0" fontId="0" fillId="0" borderId="0" xfId="0" applyBorder="1" applyAlignment="1">
      <alignment horizontal="right"/>
    </xf>
    <xf numFmtId="0" fontId="27" fillId="0" borderId="7" xfId="0" applyFont="1" applyFill="1" applyBorder="1" applyAlignment="1">
      <alignment horizontal="center" vertical="center" wrapText="1"/>
    </xf>
    <xf numFmtId="0" fontId="57" fillId="0" borderId="17" xfId="0" applyFont="1" applyBorder="1"/>
    <xf numFmtId="0" fontId="58" fillId="4" borderId="24" xfId="0" applyFont="1" applyFill="1" applyBorder="1" applyAlignment="1">
      <alignment horizontal="center" vertical="center" textRotation="90"/>
    </xf>
    <xf numFmtId="0" fontId="61" fillId="0" borderId="23" xfId="0" applyFont="1" applyFill="1" applyBorder="1" applyAlignment="1" applyProtection="1">
      <alignment horizontal="left" vertical="center" wrapText="1" indent="11"/>
    </xf>
    <xf numFmtId="0" fontId="41" fillId="0" borderId="18" xfId="0" applyFont="1" applyFill="1" applyBorder="1" applyAlignment="1">
      <alignment horizontal="center" vertical="center" wrapText="1"/>
    </xf>
    <xf numFmtId="0" fontId="57" fillId="0" borderId="18" xfId="0" applyFont="1" applyBorder="1" applyAlignment="1">
      <alignment horizontal="center" vertical="center"/>
    </xf>
    <xf numFmtId="0" fontId="59" fillId="0" borderId="15" xfId="0" applyFont="1" applyFill="1" applyBorder="1" applyAlignment="1">
      <alignment horizontal="left" vertical="center" wrapText="1" indent="10"/>
    </xf>
    <xf numFmtId="0" fontId="7" fillId="0" borderId="23" xfId="0" applyFont="1" applyBorder="1"/>
    <xf numFmtId="0" fontId="65" fillId="0" borderId="0" xfId="0" applyFont="1" applyFill="1" applyBorder="1"/>
    <xf numFmtId="0" fontId="65" fillId="0" borderId="0" xfId="7" applyFont="1" applyFill="1" applyBorder="1"/>
    <xf numFmtId="0" fontId="4" fillId="12" borderId="5" xfId="0" applyFont="1" applyFill="1" applyBorder="1" applyAlignment="1">
      <alignment vertical="top" wrapText="1"/>
    </xf>
    <xf numFmtId="0" fontId="7" fillId="0" borderId="0" xfId="0" applyFont="1" applyAlignment="1">
      <alignment textRotation="90" wrapText="1"/>
    </xf>
    <xf numFmtId="0" fontId="3" fillId="0" borderId="0" xfId="0" applyFont="1" applyAlignment="1">
      <alignment textRotation="90" wrapText="1"/>
    </xf>
    <xf numFmtId="0" fontId="29" fillId="13" borderId="7" xfId="0" applyFont="1" applyFill="1" applyBorder="1" applyAlignment="1">
      <alignment horizontal="center" vertical="center"/>
    </xf>
    <xf numFmtId="0" fontId="72" fillId="15" borderId="20" xfId="5" applyBorder="1" applyAlignment="1">
      <alignment horizontal="center" vertical="center"/>
    </xf>
    <xf numFmtId="0" fontId="72" fillId="15" borderId="14" xfId="5" applyBorder="1" applyAlignment="1">
      <alignment horizontal="center" vertical="center"/>
    </xf>
    <xf numFmtId="0" fontId="73" fillId="16" borderId="20" xfId="13" applyBorder="1" applyAlignment="1">
      <alignment horizontal="center" vertical="center"/>
    </xf>
    <xf numFmtId="0" fontId="73" fillId="16" borderId="14" xfId="13" applyBorder="1" applyAlignment="1">
      <alignment horizontal="center" vertical="center"/>
    </xf>
    <xf numFmtId="0" fontId="72" fillId="15" borderId="21" xfId="5" applyBorder="1" applyAlignment="1">
      <alignment horizontal="center" vertical="center"/>
    </xf>
    <xf numFmtId="0" fontId="66" fillId="15" borderId="22" xfId="5" applyFont="1" applyBorder="1" applyAlignment="1">
      <alignment horizontal="center" vertical="center"/>
    </xf>
    <xf numFmtId="0" fontId="73" fillId="16" borderId="21" xfId="13" applyBorder="1" applyAlignment="1">
      <alignment horizontal="center" vertical="center"/>
    </xf>
    <xf numFmtId="0" fontId="67" fillId="16" borderId="22" xfId="13" applyFont="1" applyBorder="1" applyAlignment="1">
      <alignment horizontal="center" vertical="center"/>
    </xf>
    <xf numFmtId="0" fontId="58" fillId="4" borderId="14" xfId="0" applyFont="1" applyFill="1" applyBorder="1" applyAlignment="1">
      <alignment horizontal="center" vertical="center" textRotation="90"/>
    </xf>
    <xf numFmtId="0" fontId="73" fillId="16" borderId="24" xfId="13" applyBorder="1" applyAlignment="1">
      <alignment horizontal="center" vertical="center"/>
    </xf>
    <xf numFmtId="0" fontId="0" fillId="10" borderId="20" xfId="0" applyFill="1" applyBorder="1" applyAlignment="1">
      <alignment horizontal="center"/>
    </xf>
    <xf numFmtId="0" fontId="0" fillId="10" borderId="15" xfId="0" applyFill="1" applyBorder="1" applyAlignment="1">
      <alignment horizontal="center"/>
    </xf>
    <xf numFmtId="0" fontId="0" fillId="10" borderId="23" xfId="0" applyFill="1" applyBorder="1" applyAlignment="1">
      <alignment horizontal="center"/>
    </xf>
    <xf numFmtId="0" fontId="0" fillId="10" borderId="20" xfId="0" applyFill="1" applyBorder="1"/>
    <xf numFmtId="0" fontId="0" fillId="10" borderId="15" xfId="0" applyFill="1" applyBorder="1"/>
    <xf numFmtId="0" fontId="0" fillId="10" borderId="23" xfId="0" applyFill="1" applyBorder="1"/>
    <xf numFmtId="0" fontId="8" fillId="7" borderId="5" xfId="0" applyFont="1" applyFill="1" applyBorder="1" applyAlignment="1">
      <alignment vertical="center" wrapText="1"/>
    </xf>
    <xf numFmtId="0" fontId="69" fillId="0" borderId="0" xfId="0" applyFont="1" applyAlignment="1">
      <alignment vertical="center"/>
    </xf>
    <xf numFmtId="0" fontId="8" fillId="14" borderId="5" xfId="0" applyFont="1" applyFill="1" applyBorder="1" applyAlignment="1">
      <alignment wrapText="1"/>
    </xf>
    <xf numFmtId="0" fontId="0" fillId="0" borderId="0" xfId="0"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27" xfId="0" applyBorder="1" applyAlignment="1">
      <alignment horizontal="center" vertical="center"/>
    </xf>
    <xf numFmtId="0" fontId="0" fillId="6" borderId="25" xfId="0" applyFill="1" applyBorder="1" applyAlignment="1">
      <alignment horizontal="center" vertical="center"/>
    </xf>
    <xf numFmtId="0" fontId="0" fillId="6" borderId="28" xfId="0" applyFill="1" applyBorder="1" applyAlignment="1">
      <alignment horizontal="center" vertical="center" wrapText="1"/>
    </xf>
    <xf numFmtId="0" fontId="0" fillId="6" borderId="29" xfId="0" applyFill="1" applyBorder="1" applyAlignment="1">
      <alignment horizontal="center" vertical="center" wrapText="1"/>
    </xf>
    <xf numFmtId="0" fontId="0" fillId="14" borderId="0" xfId="0" applyFill="1" applyAlignment="1">
      <alignment horizontal="center" vertical="center"/>
    </xf>
    <xf numFmtId="0" fontId="28" fillId="0" borderId="0" xfId="0" applyFont="1" applyFill="1" applyBorder="1" applyAlignment="1">
      <alignment horizontal="right" vertical="center" wrapText="1"/>
    </xf>
    <xf numFmtId="0" fontId="28" fillId="0" borderId="0" xfId="0" applyFont="1" applyFill="1" applyBorder="1" applyAlignment="1">
      <alignment horizontal="left" vertical="center"/>
    </xf>
    <xf numFmtId="0" fontId="70" fillId="0" borderId="0" xfId="0" applyFont="1" applyFill="1" applyBorder="1" applyAlignment="1">
      <alignment horizontal="right" vertical="center" wrapText="1"/>
    </xf>
    <xf numFmtId="0" fontId="70" fillId="0" borderId="0" xfId="0" applyFont="1" applyFill="1" applyBorder="1" applyAlignment="1">
      <alignment horizontal="center" vertical="top" wrapText="1"/>
    </xf>
    <xf numFmtId="0" fontId="21" fillId="0" borderId="0" xfId="0" applyFont="1" applyFill="1" applyBorder="1" applyAlignment="1">
      <alignment horizontal="left" vertical="center"/>
    </xf>
    <xf numFmtId="0" fontId="34" fillId="0" borderId="7" xfId="0"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wrapText="1"/>
    </xf>
    <xf numFmtId="3" fontId="8" fillId="11" borderId="37" xfId="16" applyNumberFormat="1" applyFont="1" applyFill="1" applyBorder="1" applyAlignment="1">
      <alignment horizontal="center" vertical="center" textRotation="90" wrapText="1"/>
    </xf>
    <xf numFmtId="3" fontId="11" fillId="19" borderId="37" xfId="16" applyNumberFormat="1" applyFont="1" applyBorder="1" applyAlignment="1">
      <alignment horizontal="center" vertical="center" textRotation="90" wrapText="1"/>
    </xf>
    <xf numFmtId="3" fontId="8" fillId="20" borderId="37" xfId="15" applyNumberFormat="1" applyFont="1" applyFill="1" applyBorder="1" applyAlignment="1">
      <alignment horizontal="center" vertical="center" textRotation="90" wrapText="1"/>
    </xf>
    <xf numFmtId="3" fontId="11" fillId="20" borderId="37" xfId="15" applyNumberFormat="1" applyFont="1" applyFill="1" applyBorder="1" applyAlignment="1">
      <alignment horizontal="center" vertical="center" textRotation="90" wrapText="1"/>
    </xf>
    <xf numFmtId="0" fontId="26" fillId="0" borderId="12" xfId="0" applyFont="1" applyFill="1" applyBorder="1" applyAlignment="1">
      <alignment horizontal="right" vertical="center"/>
    </xf>
    <xf numFmtId="3" fontId="76" fillId="14" borderId="38" xfId="16" applyNumberFormat="1" applyFont="1" applyFill="1" applyBorder="1" applyAlignment="1">
      <alignment horizontal="center" vertical="center" textRotation="90" wrapText="1"/>
    </xf>
    <xf numFmtId="3" fontId="8" fillId="14" borderId="6" xfId="16" applyNumberFormat="1" applyFont="1" applyFill="1" applyBorder="1" applyAlignment="1">
      <alignment horizontal="center" vertical="center" textRotation="90" wrapText="1"/>
    </xf>
    <xf numFmtId="3" fontId="76" fillId="14" borderId="39" xfId="16" applyNumberFormat="1" applyFont="1" applyFill="1" applyBorder="1" applyAlignment="1">
      <alignment horizontal="center" vertical="center" wrapText="1"/>
    </xf>
    <xf numFmtId="0" fontId="11" fillId="0" borderId="0" xfId="0" applyFont="1" applyFill="1" applyBorder="1"/>
    <xf numFmtId="0" fontId="11" fillId="14" borderId="13" xfId="0" applyFont="1" applyFill="1" applyBorder="1"/>
    <xf numFmtId="0" fontId="76" fillId="14" borderId="17" xfId="0" applyFont="1" applyFill="1" applyBorder="1"/>
    <xf numFmtId="0" fontId="8" fillId="14" borderId="3" xfId="0" applyFont="1" applyFill="1" applyBorder="1" applyAlignment="1">
      <alignment horizontal="center"/>
    </xf>
    <xf numFmtId="0" fontId="76" fillId="14" borderId="44" xfId="0" applyFont="1" applyFill="1" applyBorder="1" applyAlignment="1"/>
    <xf numFmtId="3" fontId="53" fillId="11" borderId="12" xfId="0" applyNumberFormat="1" applyFont="1" applyFill="1" applyBorder="1" applyAlignment="1">
      <alignment horizontal="center" vertical="center"/>
    </xf>
    <xf numFmtId="0" fontId="11" fillId="11" borderId="0" xfId="0" applyFont="1" applyFill="1" applyBorder="1"/>
    <xf numFmtId="0" fontId="11" fillId="11" borderId="3" xfId="0" applyFont="1" applyFill="1" applyBorder="1"/>
    <xf numFmtId="3" fontId="53" fillId="20" borderId="12" xfId="0" applyNumberFormat="1" applyFont="1" applyFill="1" applyBorder="1" applyAlignment="1">
      <alignment horizontal="center" vertical="center"/>
    </xf>
    <xf numFmtId="0" fontId="11" fillId="20" borderId="0" xfId="0" applyFont="1" applyFill="1" applyBorder="1"/>
    <xf numFmtId="0" fontId="11" fillId="20" borderId="3" xfId="0" applyFont="1" applyFill="1" applyBorder="1"/>
    <xf numFmtId="0" fontId="11" fillId="0" borderId="16" xfId="0" applyFont="1" applyFill="1" applyBorder="1"/>
    <xf numFmtId="0" fontId="11" fillId="0" borderId="26" xfId="0" applyFont="1" applyFill="1" applyBorder="1"/>
    <xf numFmtId="0" fontId="11" fillId="0" borderId="20" xfId="0" applyFont="1" applyFill="1" applyBorder="1"/>
    <xf numFmtId="0" fontId="53" fillId="0" borderId="2" xfId="0" applyFont="1" applyFill="1" applyBorder="1" applyAlignment="1">
      <alignment horizontal="center" vertical="center"/>
    </xf>
    <xf numFmtId="0" fontId="53" fillId="0" borderId="0" xfId="0" applyFont="1" applyFill="1" applyBorder="1" applyAlignment="1">
      <alignment horizontal="center" vertical="center"/>
    </xf>
    <xf numFmtId="0" fontId="53" fillId="0" borderId="3" xfId="0" applyFont="1" applyFill="1" applyBorder="1" applyAlignment="1">
      <alignment horizontal="center" vertical="center"/>
    </xf>
    <xf numFmtId="0" fontId="11" fillId="0" borderId="45" xfId="0" applyFont="1" applyFill="1" applyBorder="1"/>
    <xf numFmtId="0" fontId="11" fillId="0" borderId="7" xfId="0" applyFont="1" applyFill="1" applyBorder="1"/>
    <xf numFmtId="0" fontId="11" fillId="0" borderId="46" xfId="0" applyFont="1" applyFill="1" applyBorder="1"/>
    <xf numFmtId="0" fontId="11" fillId="0" borderId="0" xfId="0" applyFont="1" applyBorder="1"/>
    <xf numFmtId="0" fontId="28" fillId="14" borderId="47" xfId="0" applyFont="1" applyFill="1" applyBorder="1" applyAlignment="1">
      <alignment horizontal="center" vertical="center"/>
    </xf>
    <xf numFmtId="3" fontId="7" fillId="14" borderId="37" xfId="16" applyNumberFormat="1" applyFont="1" applyFill="1" applyBorder="1" applyAlignment="1">
      <alignment horizontal="center" vertical="center" wrapText="1"/>
    </xf>
    <xf numFmtId="3" fontId="8" fillId="14" borderId="37" xfId="16" applyNumberFormat="1" applyFont="1" applyFill="1" applyBorder="1" applyAlignment="1">
      <alignment horizontal="center" vertical="center" textRotation="90" wrapText="1"/>
    </xf>
    <xf numFmtId="3" fontId="77" fillId="17" borderId="37" xfId="14" applyNumberFormat="1" applyFont="1" applyBorder="1" applyAlignment="1">
      <alignment horizontal="center" vertical="center" textRotation="90" wrapText="1"/>
    </xf>
    <xf numFmtId="3" fontId="11" fillId="11" borderId="48" xfId="16" applyNumberFormat="1" applyFont="1" applyFill="1" applyBorder="1" applyAlignment="1">
      <alignment horizontal="center" vertical="center" textRotation="90" wrapText="1"/>
    </xf>
    <xf numFmtId="3" fontId="11" fillId="11" borderId="49" xfId="16" applyNumberFormat="1" applyFont="1" applyFill="1" applyBorder="1" applyAlignment="1">
      <alignment horizontal="center" vertical="center" textRotation="90" wrapText="1"/>
    </xf>
    <xf numFmtId="3" fontId="11" fillId="11" borderId="49" xfId="16" applyNumberFormat="1" applyFont="1" applyFill="1" applyBorder="1" applyAlignment="1">
      <alignment horizontal="center" vertical="center" textRotation="90"/>
    </xf>
    <xf numFmtId="3" fontId="11" fillId="11" borderId="50" xfId="16" applyNumberFormat="1" applyFont="1" applyFill="1" applyBorder="1" applyAlignment="1">
      <alignment horizontal="center" vertical="center" textRotation="90" wrapText="1"/>
    </xf>
    <xf numFmtId="3" fontId="11" fillId="20" borderId="48" xfId="15" applyNumberFormat="1" applyFont="1" applyFill="1" applyBorder="1" applyAlignment="1">
      <alignment horizontal="center" vertical="center" textRotation="90" wrapText="1"/>
    </xf>
    <xf numFmtId="3" fontId="11" fillId="20" borderId="49" xfId="15" applyNumberFormat="1" applyFont="1" applyFill="1" applyBorder="1" applyAlignment="1">
      <alignment horizontal="center" vertical="center" textRotation="90" wrapText="1"/>
    </xf>
    <xf numFmtId="3" fontId="11" fillId="20" borderId="50" xfId="15" applyNumberFormat="1" applyFont="1" applyFill="1" applyBorder="1" applyAlignment="1">
      <alignment horizontal="center" vertical="center" textRotation="90" wrapText="1"/>
    </xf>
    <xf numFmtId="0" fontId="76" fillId="0" borderId="7" xfId="0" applyFont="1" applyFill="1" applyBorder="1" applyAlignment="1">
      <alignment wrapText="1"/>
    </xf>
    <xf numFmtId="0" fontId="8" fillId="14" borderId="7" xfId="0" applyFont="1" applyFill="1" applyBorder="1" applyAlignment="1">
      <alignment horizontal="center"/>
    </xf>
    <xf numFmtId="0" fontId="7" fillId="0" borderId="7" xfId="0" applyFont="1" applyFill="1" applyBorder="1" applyAlignment="1">
      <alignment vertical="center" wrapText="1"/>
    </xf>
    <xf numFmtId="0" fontId="8" fillId="11" borderId="7" xfId="16" applyFont="1" applyFill="1" applyBorder="1" applyAlignment="1">
      <alignment horizontal="center" vertical="center"/>
    </xf>
    <xf numFmtId="0" fontId="33" fillId="0" borderId="7" xfId="6" applyFont="1" applyFill="1" applyBorder="1" applyAlignment="1">
      <alignment horizontal="center" vertical="center"/>
    </xf>
    <xf numFmtId="0" fontId="8" fillId="20" borderId="7" xfId="15" applyFont="1" applyFill="1" applyBorder="1" applyAlignment="1">
      <alignment horizontal="center" vertical="center"/>
    </xf>
    <xf numFmtId="0" fontId="11" fillId="0" borderId="7" xfId="0" applyFont="1" applyFill="1" applyBorder="1" applyAlignment="1">
      <alignment horizontal="center" vertical="center"/>
    </xf>
    <xf numFmtId="0" fontId="11" fillId="0" borderId="7" xfId="0" applyFont="1" applyFill="1" applyBorder="1" applyAlignment="1">
      <alignment vertical="center"/>
    </xf>
    <xf numFmtId="0" fontId="11" fillId="0" borderId="45" xfId="6" applyFont="1" applyFill="1" applyBorder="1" applyAlignment="1">
      <alignment horizontal="center" vertical="center"/>
    </xf>
    <xf numFmtId="0" fontId="11" fillId="0" borderId="7" xfId="6" applyFont="1" applyFill="1" applyBorder="1" applyAlignment="1">
      <alignment horizontal="center" vertical="center"/>
    </xf>
    <xf numFmtId="0" fontId="11" fillId="0" borderId="46" xfId="6" applyFont="1" applyFill="1" applyBorder="1" applyAlignment="1">
      <alignment horizontal="center" vertical="center"/>
    </xf>
    <xf numFmtId="0" fontId="35" fillId="25" borderId="7" xfId="0" applyFont="1" applyFill="1" applyBorder="1" applyAlignment="1">
      <alignment wrapText="1"/>
    </xf>
    <xf numFmtId="0" fontId="33" fillId="0" borderId="0" xfId="6" applyFont="1" applyBorder="1"/>
    <xf numFmtId="0" fontId="33" fillId="0" borderId="0" xfId="6" applyFont="1" applyBorder="1" applyAlignment="1">
      <alignment horizontal="center" vertical="center"/>
    </xf>
    <xf numFmtId="0" fontId="76" fillId="0" borderId="0" xfId="0" applyFont="1" applyBorder="1" applyAlignment="1">
      <alignment wrapText="1"/>
    </xf>
    <xf numFmtId="0" fontId="8" fillId="14" borderId="0" xfId="0" applyFont="1" applyFill="1" applyBorder="1" applyAlignment="1">
      <alignment horizontal="center"/>
    </xf>
    <xf numFmtId="0" fontId="42" fillId="0" borderId="0" xfId="6" applyFont="1" applyFill="1" applyBorder="1"/>
    <xf numFmtId="0" fontId="21" fillId="0" borderId="0" xfId="0" applyFont="1" applyBorder="1"/>
    <xf numFmtId="3" fontId="8" fillId="21" borderId="7" xfId="16" applyNumberFormat="1" applyFont="1" applyFill="1" applyBorder="1" applyAlignment="1">
      <alignment horizontal="center" vertical="center" wrapText="1"/>
    </xf>
    <xf numFmtId="3" fontId="11" fillId="19" borderId="7" xfId="16" applyNumberFormat="1" applyFont="1" applyBorder="1" applyAlignment="1">
      <alignment horizontal="center" vertical="center" wrapText="1"/>
    </xf>
    <xf numFmtId="3" fontId="8" fillId="22" borderId="7" xfId="15" applyNumberFormat="1" applyFont="1" applyFill="1" applyBorder="1" applyAlignment="1">
      <alignment horizontal="center" vertical="center" wrapText="1"/>
    </xf>
    <xf numFmtId="3" fontId="11" fillId="23" borderId="7" xfId="15" applyNumberFormat="1" applyFont="1" applyFill="1" applyBorder="1" applyAlignment="1">
      <alignment horizontal="center" vertical="center" wrapText="1"/>
    </xf>
    <xf numFmtId="0" fontId="42" fillId="0" borderId="7" xfId="0" applyFont="1" applyFill="1" applyBorder="1" applyAlignment="1" applyProtection="1">
      <alignment horizontal="center" vertical="center" wrapText="1"/>
    </xf>
    <xf numFmtId="0" fontId="42" fillId="0" borderId="0" xfId="0" applyFont="1" applyFill="1" applyBorder="1" applyAlignment="1" applyProtection="1">
      <alignment horizontal="center" vertical="center" wrapText="1"/>
    </xf>
    <xf numFmtId="0" fontId="0" fillId="0" borderId="0" xfId="0" applyFont="1" applyAlignment="1">
      <alignment wrapText="1"/>
    </xf>
    <xf numFmtId="3" fontId="11" fillId="0" borderId="0" xfId="15" applyNumberFormat="1" applyFont="1" applyFill="1" applyBorder="1" applyAlignment="1">
      <alignment horizontal="center" vertical="center" wrapText="1"/>
    </xf>
    <xf numFmtId="3" fontId="11" fillId="11" borderId="48" xfId="16" applyNumberFormat="1" applyFont="1" applyFill="1" applyBorder="1" applyAlignment="1">
      <alignment horizontal="center" vertical="center" wrapText="1"/>
    </xf>
    <xf numFmtId="3" fontId="11" fillId="11" borderId="49" xfId="16" applyNumberFormat="1" applyFont="1" applyFill="1" applyBorder="1" applyAlignment="1">
      <alignment horizontal="center" vertical="center" wrapText="1"/>
    </xf>
    <xf numFmtId="3" fontId="11" fillId="11" borderId="49" xfId="16" applyNumberFormat="1" applyFont="1" applyFill="1" applyBorder="1" applyAlignment="1">
      <alignment horizontal="center" vertical="center"/>
    </xf>
    <xf numFmtId="3" fontId="11" fillId="11" borderId="50" xfId="16" applyNumberFormat="1" applyFont="1" applyFill="1" applyBorder="1" applyAlignment="1">
      <alignment horizontal="center" vertical="center" wrapText="1"/>
    </xf>
    <xf numFmtId="3" fontId="11" fillId="20" borderId="48" xfId="15" applyNumberFormat="1" applyFont="1" applyFill="1" applyBorder="1" applyAlignment="1">
      <alignment horizontal="center" vertical="center" wrapText="1"/>
    </xf>
    <xf numFmtId="3" fontId="11" fillId="20" borderId="49" xfId="15" applyNumberFormat="1" applyFont="1" applyFill="1" applyBorder="1" applyAlignment="1">
      <alignment horizontal="center" vertical="center" wrapText="1"/>
    </xf>
    <xf numFmtId="3" fontId="11" fillId="20" borderId="50" xfId="15" applyNumberFormat="1" applyFont="1" applyFill="1" applyBorder="1" applyAlignment="1">
      <alignment horizontal="center" vertical="center" wrapText="1"/>
    </xf>
    <xf numFmtId="0" fontId="4" fillId="0" borderId="7" xfId="0" applyFont="1" applyBorder="1" applyAlignment="1">
      <alignment wrapText="1"/>
    </xf>
    <xf numFmtId="0" fontId="31" fillId="0" borderId="7" xfId="0" applyFont="1" applyFill="1" applyBorder="1" applyAlignment="1" applyProtection="1">
      <alignment horizontal="center" vertical="center" wrapText="1"/>
    </xf>
    <xf numFmtId="0" fontId="80" fillId="26" borderId="7" xfId="0" applyFont="1" applyFill="1" applyBorder="1" applyAlignment="1">
      <alignment horizontal="center" vertical="center" wrapText="1"/>
    </xf>
    <xf numFmtId="0" fontId="83" fillId="0" borderId="0" xfId="0" applyFont="1" applyFill="1" applyBorder="1" applyAlignment="1">
      <alignment vertical="center" textRotation="90"/>
    </xf>
    <xf numFmtId="3" fontId="33" fillId="0" borderId="0" xfId="16" applyNumberFormat="1" applyFont="1" applyFill="1" applyBorder="1" applyAlignment="1">
      <alignment horizontal="center" vertical="center" wrapText="1"/>
    </xf>
    <xf numFmtId="3" fontId="33" fillId="0" borderId="0" xfId="16" applyNumberFormat="1" applyFont="1" applyFill="1" applyBorder="1" applyAlignment="1">
      <alignment horizontal="center" vertical="center"/>
    </xf>
    <xf numFmtId="3" fontId="42" fillId="0" borderId="0" xfId="15" applyNumberFormat="1" applyFont="1" applyFill="1" applyBorder="1" applyAlignment="1">
      <alignment vertical="center" wrapText="1"/>
    </xf>
    <xf numFmtId="3" fontId="33" fillId="0" borderId="0" xfId="15" applyNumberFormat="1" applyFont="1" applyFill="1" applyBorder="1" applyAlignment="1">
      <alignment horizontal="center" vertical="center" wrapText="1"/>
    </xf>
    <xf numFmtId="3" fontId="82" fillId="28" borderId="7" xfId="16" applyNumberFormat="1" applyFont="1" applyFill="1" applyBorder="1" applyAlignment="1">
      <alignment horizontal="center" vertical="center" textRotation="90" wrapText="1"/>
    </xf>
    <xf numFmtId="3" fontId="82" fillId="28" borderId="7" xfId="16" applyNumberFormat="1" applyFont="1" applyFill="1" applyBorder="1" applyAlignment="1">
      <alignment vertical="center" wrapText="1"/>
    </xf>
    <xf numFmtId="3" fontId="82" fillId="29" borderId="7" xfId="15" applyNumberFormat="1" applyFont="1" applyFill="1" applyBorder="1" applyAlignment="1">
      <alignment horizontal="center" vertical="center" textRotation="90" wrapText="1"/>
    </xf>
    <xf numFmtId="3" fontId="82" fillId="29" borderId="7" xfId="15" applyNumberFormat="1" applyFont="1" applyFill="1" applyBorder="1" applyAlignment="1">
      <alignment vertical="center" wrapText="1"/>
    </xf>
    <xf numFmtId="3" fontId="11" fillId="30" borderId="7" xfId="16" applyNumberFormat="1" applyFont="1" applyFill="1" applyBorder="1" applyAlignment="1">
      <alignment horizontal="center" vertical="center" wrapText="1"/>
    </xf>
    <xf numFmtId="3" fontId="11" fillId="30" borderId="7" xfId="16" applyNumberFormat="1" applyFont="1" applyFill="1" applyBorder="1" applyAlignment="1">
      <alignment horizontal="center" vertical="center"/>
    </xf>
    <xf numFmtId="0" fontId="83" fillId="27" borderId="7" xfId="0" applyFont="1" applyFill="1" applyBorder="1" applyAlignment="1">
      <alignment horizontal="center" vertical="center"/>
    </xf>
    <xf numFmtId="0" fontId="7" fillId="5" borderId="30" xfId="0" applyFont="1" applyFill="1" applyBorder="1" applyAlignment="1" applyProtection="1">
      <alignment horizontal="left" vertical="top" wrapText="1"/>
      <protection locked="0"/>
    </xf>
    <xf numFmtId="0" fontId="7" fillId="5" borderId="31" xfId="0" applyFont="1" applyFill="1" applyBorder="1" applyAlignment="1" applyProtection="1">
      <alignment horizontal="left" vertical="top" wrapText="1"/>
      <protection locked="0"/>
    </xf>
    <xf numFmtId="0" fontId="6" fillId="10" borderId="0" xfId="1" applyFont="1" applyFill="1" applyBorder="1" applyAlignment="1">
      <alignment horizontal="center" vertical="center"/>
    </xf>
    <xf numFmtId="0" fontId="3" fillId="0" borderId="0" xfId="0" applyFont="1" applyFill="1" applyBorder="1" applyAlignment="1">
      <alignment horizontal="right" vertical="center" wrapText="1"/>
    </xf>
    <xf numFmtId="0" fontId="3" fillId="0" borderId="32" xfId="0" applyFont="1" applyFill="1" applyBorder="1" applyAlignment="1">
      <alignment horizontal="right" vertical="center" wrapText="1"/>
    </xf>
    <xf numFmtId="0" fontId="3" fillId="5" borderId="30" xfId="0" applyFont="1" applyFill="1" applyBorder="1" applyAlignment="1" applyProtection="1">
      <alignment horizontal="left" vertical="top" wrapText="1"/>
      <protection locked="0"/>
    </xf>
    <xf numFmtId="0" fontId="81" fillId="28" borderId="7" xfId="0" applyFont="1" applyFill="1" applyBorder="1" applyAlignment="1">
      <alignment horizontal="center" vertical="center" textRotation="90" wrapText="1"/>
    </xf>
    <xf numFmtId="0" fontId="83" fillId="0" borderId="0" xfId="0" applyFont="1" applyFill="1" applyBorder="1" applyAlignment="1">
      <alignment horizontal="center" vertical="center" textRotation="90" wrapText="1"/>
    </xf>
    <xf numFmtId="0" fontId="83" fillId="0" borderId="0" xfId="0" applyFont="1" applyFill="1" applyBorder="1" applyAlignment="1">
      <alignment horizontal="center" vertical="center" textRotation="90"/>
    </xf>
    <xf numFmtId="0" fontId="81" fillId="28" borderId="7" xfId="0" applyFont="1" applyFill="1" applyBorder="1" applyAlignment="1">
      <alignment horizontal="center" vertical="center" textRotation="90"/>
    </xf>
    <xf numFmtId="0" fontId="81" fillId="29" borderId="26" xfId="0" applyFont="1" applyFill="1" applyBorder="1" applyAlignment="1">
      <alignment horizontal="center" vertical="center" textRotation="90"/>
    </xf>
    <xf numFmtId="0" fontId="81" fillId="29" borderId="21" xfId="0" applyFont="1" applyFill="1" applyBorder="1" applyAlignment="1">
      <alignment horizontal="center" vertical="center" textRotation="90"/>
    </xf>
    <xf numFmtId="0" fontId="81" fillId="29" borderId="24" xfId="0" applyFont="1" applyFill="1" applyBorder="1" applyAlignment="1">
      <alignment horizontal="center" vertical="center" textRotation="90"/>
    </xf>
    <xf numFmtId="0" fontId="81" fillId="29" borderId="26" xfId="0" applyFont="1" applyFill="1" applyBorder="1" applyAlignment="1">
      <alignment horizontal="center" vertical="center" textRotation="90" wrapText="1"/>
    </xf>
    <xf numFmtId="0" fontId="81" fillId="29" borderId="21" xfId="0" applyFont="1" applyFill="1" applyBorder="1" applyAlignment="1">
      <alignment horizontal="center" vertical="center" textRotation="90" wrapText="1"/>
    </xf>
    <xf numFmtId="0" fontId="81" fillId="29" borderId="24" xfId="0" applyFont="1" applyFill="1" applyBorder="1" applyAlignment="1">
      <alignment horizontal="center" vertical="center" textRotation="90" wrapText="1"/>
    </xf>
    <xf numFmtId="0" fontId="30" fillId="0" borderId="18" xfId="0" applyFont="1" applyBorder="1" applyAlignment="1">
      <alignment horizontal="center" vertical="center" wrapText="1"/>
    </xf>
    <xf numFmtId="49" fontId="7" fillId="5" borderId="30" xfId="0" applyNumberFormat="1" applyFont="1" applyFill="1" applyBorder="1" applyAlignment="1" applyProtection="1">
      <alignment horizontal="left" vertical="top" wrapText="1"/>
      <protection locked="0"/>
    </xf>
    <xf numFmtId="49" fontId="7" fillId="5" borderId="31" xfId="0" applyNumberFormat="1" applyFont="1" applyFill="1" applyBorder="1" applyAlignment="1" applyProtection="1">
      <alignment horizontal="left" vertical="top" wrapText="1"/>
      <protection locked="0"/>
    </xf>
    <xf numFmtId="0" fontId="38" fillId="0" borderId="0" xfId="0" applyFont="1" applyBorder="1" applyAlignment="1">
      <alignment horizontal="left" vertical="top" wrapText="1"/>
    </xf>
    <xf numFmtId="0" fontId="11" fillId="0" borderId="0" xfId="0" applyFont="1" applyAlignment="1">
      <alignment horizontal="center" wrapText="1"/>
    </xf>
    <xf numFmtId="0" fontId="38" fillId="0" borderId="2" xfId="0" applyFont="1" applyFill="1" applyBorder="1" applyAlignment="1" applyProtection="1">
      <alignment horizontal="left" vertical="top" wrapText="1"/>
      <protection locked="0"/>
    </xf>
    <xf numFmtId="0" fontId="38" fillId="0" borderId="3" xfId="0" applyFont="1" applyFill="1" applyBorder="1" applyAlignment="1" applyProtection="1">
      <alignment horizontal="left" vertical="top" wrapText="1"/>
      <protection locked="0"/>
    </xf>
    <xf numFmtId="0" fontId="7" fillId="0" borderId="2" xfId="0" applyFont="1" applyFill="1" applyBorder="1" applyAlignment="1" applyProtection="1">
      <alignment horizontal="left" vertical="top" wrapText="1"/>
      <protection locked="0"/>
    </xf>
    <xf numFmtId="0" fontId="7" fillId="0" borderId="3" xfId="0" applyFont="1" applyFill="1" applyBorder="1" applyAlignment="1" applyProtection="1">
      <alignment horizontal="left" vertical="top" wrapText="1"/>
      <protection locked="0"/>
    </xf>
    <xf numFmtId="0" fontId="11" fillId="0" borderId="0" xfId="0" applyFont="1" applyAlignment="1">
      <alignment horizontal="left" vertical="top" wrapText="1"/>
    </xf>
    <xf numFmtId="0" fontId="7" fillId="0" borderId="0" xfId="0" applyFont="1" applyAlignment="1">
      <alignment horizontal="center" textRotation="90" wrapText="1"/>
    </xf>
    <xf numFmtId="9" fontId="4" fillId="6" borderId="0" xfId="0" applyNumberFormat="1" applyFont="1" applyFill="1" applyAlignment="1">
      <alignment horizontal="right" vertical="top" wrapText="1"/>
    </xf>
    <xf numFmtId="0" fontId="6" fillId="6" borderId="0" xfId="1" applyFont="1" applyFill="1" applyBorder="1" applyAlignment="1">
      <alignment horizontal="center" vertical="center"/>
    </xf>
    <xf numFmtId="0" fontId="3" fillId="0" borderId="0" xfId="0" applyFont="1" applyAlignment="1">
      <alignment horizontal="center" textRotation="90" wrapText="1"/>
    </xf>
    <xf numFmtId="0" fontId="7" fillId="0" borderId="30" xfId="0" applyFont="1" applyFill="1" applyBorder="1" applyAlignment="1" applyProtection="1">
      <alignment horizontal="left" vertical="top" wrapText="1"/>
      <protection locked="0"/>
    </xf>
    <xf numFmtId="0" fontId="7" fillId="0" borderId="31" xfId="0" applyFont="1" applyFill="1" applyBorder="1" applyAlignment="1" applyProtection="1">
      <alignment horizontal="left" vertical="top" wrapText="1"/>
      <protection locked="0"/>
    </xf>
    <xf numFmtId="0" fontId="11" fillId="0" borderId="33" xfId="0" applyFont="1" applyBorder="1" applyAlignment="1">
      <alignment horizontal="center" vertical="top" wrapText="1"/>
    </xf>
    <xf numFmtId="0" fontId="11" fillId="0" borderId="0" xfId="0" applyFont="1" applyAlignment="1">
      <alignment horizontal="center" vertical="top" wrapText="1"/>
    </xf>
    <xf numFmtId="0" fontId="44" fillId="0" borderId="0" xfId="1" applyFont="1" applyFill="1" applyBorder="1" applyAlignment="1">
      <alignment horizontal="center" vertical="center" wrapText="1"/>
    </xf>
    <xf numFmtId="0" fontId="45" fillId="4" borderId="23" xfId="1" applyFont="1" applyFill="1" applyBorder="1" applyAlignment="1">
      <alignment horizontal="center" vertical="center" wrapText="1"/>
    </xf>
    <xf numFmtId="0" fontId="45" fillId="4" borderId="18" xfId="1" applyFont="1" applyFill="1" applyBorder="1" applyAlignment="1">
      <alignment horizontal="center" vertical="center" wrapText="1"/>
    </xf>
    <xf numFmtId="0" fontId="45" fillId="4" borderId="19" xfId="1" applyFont="1" applyFill="1" applyBorder="1" applyAlignment="1">
      <alignment horizontal="center" vertical="center" wrapText="1"/>
    </xf>
    <xf numFmtId="0" fontId="48" fillId="4" borderId="0" xfId="0" applyFont="1" applyFill="1" applyBorder="1" applyAlignment="1">
      <alignment horizontal="left" vertical="center" wrapText="1"/>
    </xf>
    <xf numFmtId="0" fontId="68" fillId="0" borderId="34" xfId="3" applyNumberFormat="1" applyFont="1" applyFill="1" applyBorder="1" applyAlignment="1" applyProtection="1">
      <alignment horizontal="center" vertical="center" wrapText="1"/>
      <protection locked="0"/>
    </xf>
    <xf numFmtId="0" fontId="68" fillId="0" borderId="35" xfId="3" applyNumberFormat="1" applyFont="1" applyFill="1" applyBorder="1" applyAlignment="1" applyProtection="1">
      <alignment horizontal="center" vertical="center" wrapText="1"/>
      <protection locked="0"/>
    </xf>
    <xf numFmtId="0" fontId="68" fillId="0" borderId="36" xfId="3" applyNumberFormat="1" applyFont="1" applyFill="1" applyBorder="1" applyAlignment="1" applyProtection="1">
      <alignment horizontal="center" vertical="center" wrapText="1"/>
      <protection locked="0"/>
    </xf>
    <xf numFmtId="3" fontId="53" fillId="20" borderId="41" xfId="15" applyNumberFormat="1" applyFont="1" applyFill="1" applyBorder="1" applyAlignment="1">
      <alignment horizontal="center" vertical="center" wrapText="1"/>
    </xf>
    <xf numFmtId="3" fontId="53" fillId="20" borderId="43" xfId="15" applyNumberFormat="1" applyFont="1" applyFill="1" applyBorder="1" applyAlignment="1">
      <alignment horizontal="center" vertical="center" wrapText="1"/>
    </xf>
    <xf numFmtId="3" fontId="8" fillId="11" borderId="4" xfId="16" applyNumberFormat="1" applyFont="1" applyFill="1" applyBorder="1" applyAlignment="1">
      <alignment horizontal="center" vertical="center" wrapText="1"/>
    </xf>
    <xf numFmtId="3" fontId="8" fillId="11" borderId="40" xfId="16" applyNumberFormat="1" applyFont="1" applyFill="1" applyBorder="1" applyAlignment="1">
      <alignment horizontal="center" vertical="center" wrapText="1"/>
    </xf>
    <xf numFmtId="3" fontId="8" fillId="11" borderId="6" xfId="16" applyNumberFormat="1" applyFont="1" applyFill="1" applyBorder="1" applyAlignment="1">
      <alignment horizontal="center" vertical="center" wrapText="1"/>
    </xf>
    <xf numFmtId="3" fontId="8" fillId="20" borderId="4" xfId="15" applyNumberFormat="1" applyFont="1" applyFill="1" applyBorder="1" applyAlignment="1">
      <alignment horizontal="center" vertical="center" wrapText="1"/>
    </xf>
    <xf numFmtId="3" fontId="8" fillId="20" borderId="40" xfId="15" applyNumberFormat="1" applyFont="1" applyFill="1" applyBorder="1" applyAlignment="1">
      <alignment horizontal="center" vertical="center" wrapText="1"/>
    </xf>
    <xf numFmtId="3" fontId="8" fillId="20" borderId="6" xfId="15" applyNumberFormat="1" applyFont="1" applyFill="1" applyBorder="1" applyAlignment="1">
      <alignment horizontal="center" vertical="center" wrapText="1"/>
    </xf>
    <xf numFmtId="3" fontId="11" fillId="11" borderId="4" xfId="15" applyNumberFormat="1" applyFont="1" applyFill="1" applyBorder="1" applyAlignment="1">
      <alignment horizontal="center" vertical="center" wrapText="1"/>
    </xf>
    <xf numFmtId="3" fontId="11" fillId="11" borderId="40" xfId="15" applyNumberFormat="1" applyFont="1" applyFill="1" applyBorder="1" applyAlignment="1">
      <alignment horizontal="center" vertical="center" wrapText="1"/>
    </xf>
    <xf numFmtId="3" fontId="11" fillId="11" borderId="6" xfId="15" applyNumberFormat="1" applyFont="1" applyFill="1" applyBorder="1" applyAlignment="1">
      <alignment horizontal="center" vertical="center" wrapText="1"/>
    </xf>
    <xf numFmtId="3" fontId="11" fillId="20" borderId="41" xfId="16" applyNumberFormat="1" applyFont="1" applyFill="1" applyBorder="1" applyAlignment="1">
      <alignment horizontal="center" vertical="center" wrapText="1"/>
    </xf>
    <xf numFmtId="3" fontId="11" fillId="20" borderId="42" xfId="16" applyNumberFormat="1" applyFont="1" applyFill="1" applyBorder="1" applyAlignment="1">
      <alignment horizontal="center" vertical="center" wrapText="1"/>
    </xf>
    <xf numFmtId="3" fontId="11" fillId="20" borderId="43" xfId="16" applyNumberFormat="1" applyFont="1" applyFill="1" applyBorder="1" applyAlignment="1">
      <alignment horizontal="center" vertical="center" wrapText="1"/>
    </xf>
    <xf numFmtId="3" fontId="11" fillId="20" borderId="41" xfId="15" applyNumberFormat="1" applyFont="1" applyFill="1" applyBorder="1" applyAlignment="1">
      <alignment horizontal="center" vertical="center" wrapText="1"/>
    </xf>
    <xf numFmtId="3" fontId="11" fillId="20" borderId="42" xfId="15" applyNumberFormat="1" applyFont="1" applyFill="1" applyBorder="1" applyAlignment="1">
      <alignment horizontal="center" vertical="center" wrapText="1"/>
    </xf>
    <xf numFmtId="3" fontId="11" fillId="20" borderId="43" xfId="15" applyNumberFormat="1" applyFont="1" applyFill="1" applyBorder="1" applyAlignment="1">
      <alignment horizontal="center" vertical="center" wrapText="1"/>
    </xf>
    <xf numFmtId="3" fontId="8" fillId="24" borderId="52" xfId="6" applyNumberFormat="1" applyFont="1" applyFill="1" applyBorder="1" applyAlignment="1">
      <alignment horizontal="center" vertical="center" wrapText="1"/>
    </xf>
    <xf numFmtId="3" fontId="8" fillId="24" borderId="14" xfId="6" applyNumberFormat="1" applyFont="1" applyFill="1" applyBorder="1" applyAlignment="1">
      <alignment horizontal="center" vertical="center" wrapText="1"/>
    </xf>
    <xf numFmtId="3" fontId="8" fillId="24" borderId="51" xfId="6" applyNumberFormat="1" applyFont="1" applyFill="1" applyBorder="1" applyAlignment="1">
      <alignment horizontal="center" vertical="center" wrapText="1"/>
    </xf>
  </cellXfs>
  <cellStyles count="17">
    <cellStyle name="20 % - Accent2" xfId="1" builtinId="34"/>
    <cellStyle name="20 % - Accent4" xfId="15" builtinId="42"/>
    <cellStyle name="20 % - Accent6" xfId="16" builtinId="50"/>
    <cellStyle name="Eu" xfId="2"/>
    <cellStyle name="Insatisfaisant" xfId="14" builtinId="27"/>
    <cellStyle name="Milliers" xfId="3" builtinId="3"/>
    <cellStyle name="Monétaire" xfId="4" builtinId="4"/>
    <cellStyle name="Neutre" xfId="5" builtinId="28"/>
    <cellStyle name="Normal" xfId="0" builtinId="0"/>
    <cellStyle name="Normal 2" xfId="6"/>
    <cellStyle name="Normal 2 2" xfId="7"/>
    <cellStyle name="Normal 3" xfId="8"/>
    <cellStyle name="Normal 3 2" xfId="9"/>
    <cellStyle name="Normal 3 2 2" xfId="10"/>
    <cellStyle name="Normal 3 3" xfId="11"/>
    <cellStyle name="Pourcentage" xfId="12" builtinId="5"/>
    <cellStyle name="Satisfaisant" xfId="13" builtinId="26"/>
  </cellStyles>
  <dxfs count="85">
    <dxf>
      <fill>
        <patternFill>
          <bgColor rgb="FF00FF00"/>
        </patternFill>
      </fill>
    </dxf>
    <dxf>
      <fill>
        <patternFill>
          <bgColor rgb="FFCCFF99"/>
        </patternFill>
      </fill>
    </dxf>
    <dxf>
      <fill>
        <patternFill>
          <bgColor rgb="FF00FF00"/>
        </patternFill>
      </fill>
    </dxf>
    <dxf>
      <fill>
        <patternFill>
          <bgColor rgb="FFCCFF99"/>
        </patternFill>
      </fill>
    </dxf>
    <dxf>
      <fill>
        <patternFill>
          <bgColor rgb="FF00FF00"/>
        </patternFill>
      </fill>
    </dxf>
    <dxf>
      <fill>
        <patternFill>
          <bgColor rgb="FFCCFF99"/>
        </patternFill>
      </fill>
    </dxf>
    <dxf>
      <font>
        <color rgb="FFFF0000"/>
      </font>
    </dxf>
    <dxf>
      <font>
        <b/>
        <i val="0"/>
        <color theme="4"/>
      </font>
    </dxf>
    <dxf>
      <fill>
        <patternFill>
          <bgColor rgb="FFCCFFCC"/>
        </patternFill>
      </fill>
    </dxf>
    <dxf>
      <fill>
        <patternFill>
          <bgColor rgb="FFC3FFC3"/>
        </patternFill>
      </fill>
    </dxf>
    <dxf>
      <fill>
        <patternFill>
          <bgColor rgb="FFCCFFCC"/>
        </patternFill>
      </fill>
    </dxf>
    <dxf>
      <fill>
        <patternFill>
          <bgColor rgb="FFC3FFC3"/>
        </patternFill>
      </fill>
    </dxf>
    <dxf>
      <fill>
        <patternFill>
          <bgColor rgb="FFCCFFCC"/>
        </patternFill>
      </fill>
    </dxf>
    <dxf>
      <fill>
        <patternFill>
          <bgColor rgb="FFCCFFCC"/>
        </patternFill>
      </fill>
    </dxf>
    <dxf>
      <fill>
        <patternFill>
          <bgColor rgb="FFC3FFC3"/>
        </patternFill>
      </fill>
    </dxf>
    <dxf>
      <fill>
        <patternFill>
          <bgColor rgb="FFCCFFCC"/>
        </patternFill>
      </fill>
    </dxf>
    <dxf>
      <fill>
        <patternFill>
          <bgColor rgb="FFC3FFC3"/>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3FFC3"/>
        </patternFill>
      </fill>
    </dxf>
    <dxf>
      <fill>
        <patternFill>
          <bgColor rgb="FFC3FFC3"/>
        </patternFill>
      </fill>
    </dxf>
    <dxf>
      <fill>
        <patternFill>
          <bgColor rgb="FFC3FFC3"/>
        </patternFill>
      </fill>
    </dxf>
    <dxf>
      <fill>
        <patternFill>
          <bgColor rgb="FFC3FFC3"/>
        </patternFill>
      </fill>
    </dxf>
    <dxf>
      <fill>
        <patternFill>
          <bgColor rgb="FFC3FFC3"/>
        </patternFill>
      </fill>
    </dxf>
    <dxf>
      <fill>
        <patternFill>
          <bgColor rgb="FFC3FFC3"/>
        </patternFill>
      </fill>
    </dxf>
    <dxf>
      <fill>
        <patternFill>
          <bgColor rgb="FFC3FFC3"/>
        </patternFill>
      </fill>
    </dxf>
    <dxf>
      <fill>
        <patternFill>
          <bgColor rgb="FFC3FFC3"/>
        </patternFill>
      </fill>
    </dxf>
    <dxf>
      <fill>
        <patternFill>
          <bgColor rgb="FFC3FFC3"/>
        </patternFill>
      </fill>
    </dxf>
    <dxf>
      <font>
        <color rgb="FF7030A0"/>
      </font>
      <fill>
        <patternFill>
          <bgColor rgb="FF66FF66"/>
        </patternFill>
      </fill>
    </dxf>
    <dxf>
      <font>
        <color rgb="FF7030A0"/>
      </font>
      <fill>
        <patternFill>
          <bgColor rgb="FFFFCC99"/>
        </patternFill>
      </fill>
    </dxf>
    <dxf>
      <font>
        <b/>
        <i val="0"/>
        <color theme="4"/>
      </font>
    </dxf>
    <dxf>
      <font>
        <color rgb="FF7030A0"/>
      </font>
      <fill>
        <patternFill>
          <bgColor theme="0" tint="-4.9989318521683403E-2"/>
        </patternFill>
      </fill>
    </dxf>
    <dxf>
      <font>
        <color rgb="FF7030A0"/>
      </font>
      <fill>
        <patternFill>
          <bgColor rgb="FFCCFFCC"/>
        </patternFill>
      </fill>
    </dxf>
    <dxf>
      <font>
        <color rgb="FF7030A0"/>
      </font>
      <fill>
        <patternFill>
          <bgColor rgb="FF66FF66"/>
        </patternFill>
      </fill>
    </dxf>
    <dxf>
      <font>
        <color rgb="FF7030A0"/>
      </font>
      <fill>
        <patternFill>
          <bgColor rgb="FFFFCC99"/>
        </patternFill>
      </fill>
    </dxf>
    <dxf>
      <font>
        <color rgb="FF7030A0"/>
      </font>
      <fill>
        <patternFill>
          <bgColor theme="0" tint="-4.9989318521683403E-2"/>
        </patternFill>
      </fill>
    </dxf>
    <dxf>
      <font>
        <color rgb="FF7030A0"/>
      </font>
      <fill>
        <patternFill>
          <bgColor rgb="FFCCFFCC"/>
        </patternFill>
      </fill>
    </dxf>
    <dxf>
      <font>
        <color rgb="FF7030A0"/>
      </font>
      <fill>
        <patternFill>
          <bgColor rgb="FF66FF66"/>
        </patternFill>
      </fill>
    </dxf>
    <dxf>
      <font>
        <color rgb="FF7030A0"/>
      </font>
      <fill>
        <patternFill>
          <bgColor rgb="FFFFCC99"/>
        </patternFill>
      </fill>
    </dxf>
    <dxf>
      <fill>
        <patternFill>
          <bgColor rgb="FF66FF66"/>
        </patternFill>
      </fill>
    </dxf>
    <dxf>
      <fill>
        <patternFill>
          <bgColor rgb="FFCCFFCC"/>
        </patternFill>
      </fill>
    </dxf>
    <dxf>
      <fill>
        <patternFill>
          <bgColor rgb="FFFFCC99"/>
        </patternFill>
      </fill>
    </dxf>
    <dxf>
      <font>
        <color rgb="FF7030A0"/>
      </font>
      <fill>
        <patternFill>
          <bgColor theme="0" tint="-4.9989318521683403E-2"/>
        </patternFill>
      </fill>
    </dxf>
    <dxf>
      <font>
        <color rgb="FF7030A0"/>
      </font>
      <fill>
        <patternFill>
          <bgColor rgb="FFCCFFCC"/>
        </patternFill>
      </fill>
    </dxf>
    <dxf>
      <font>
        <color rgb="FF7030A0"/>
      </font>
      <fill>
        <patternFill>
          <bgColor rgb="FF66FF66"/>
        </patternFill>
      </fill>
    </dxf>
    <dxf>
      <font>
        <color rgb="FF7030A0"/>
      </font>
      <fill>
        <patternFill>
          <bgColor rgb="FFFFCC99"/>
        </patternFill>
      </fill>
    </dxf>
    <dxf>
      <font>
        <color rgb="FF7030A0"/>
      </font>
      <fill>
        <patternFill>
          <bgColor theme="0" tint="-4.9989318521683403E-2"/>
        </patternFill>
      </fill>
    </dxf>
    <dxf>
      <font>
        <color rgb="FF7030A0"/>
      </font>
      <fill>
        <patternFill>
          <bgColor rgb="FFCCFFCC"/>
        </patternFill>
      </fill>
    </dxf>
    <dxf>
      <font>
        <color rgb="FF7030A0"/>
      </font>
      <fill>
        <patternFill>
          <bgColor rgb="FF66FF66"/>
        </patternFill>
      </fill>
    </dxf>
    <dxf>
      <font>
        <color rgb="FF7030A0"/>
      </font>
      <fill>
        <patternFill>
          <bgColor rgb="FFFFCC99"/>
        </patternFill>
      </fill>
    </dxf>
    <dxf>
      <font>
        <color rgb="FF7030A0"/>
      </font>
      <fill>
        <patternFill>
          <bgColor theme="0" tint="-4.9989318521683403E-2"/>
        </patternFill>
      </fill>
    </dxf>
    <dxf>
      <font>
        <color rgb="FF7030A0"/>
      </font>
      <fill>
        <patternFill>
          <bgColor rgb="FFCCFFCC"/>
        </patternFill>
      </fill>
    </dxf>
    <dxf>
      <font>
        <color rgb="FF7030A0"/>
      </font>
      <fill>
        <patternFill>
          <bgColor rgb="FF66FF66"/>
        </patternFill>
      </fill>
    </dxf>
    <dxf>
      <font>
        <color rgb="FF7030A0"/>
      </font>
      <fill>
        <patternFill>
          <bgColor rgb="FFFFCC99"/>
        </patternFill>
      </fill>
    </dxf>
    <dxf>
      <font>
        <b/>
        <i val="0"/>
        <strike val="0"/>
        <color theme="4"/>
      </font>
    </dxf>
    <dxf>
      <font>
        <b/>
        <i val="0"/>
        <color theme="4"/>
      </font>
    </dxf>
    <dxf>
      <font>
        <b/>
        <i val="0"/>
        <color theme="4"/>
      </font>
    </dxf>
    <dxf>
      <font>
        <color rgb="FF7030A0"/>
      </font>
      <fill>
        <patternFill>
          <bgColor rgb="FFFFCC99"/>
        </patternFill>
      </fill>
    </dxf>
    <dxf>
      <font>
        <color rgb="FF7030A0"/>
      </font>
      <fill>
        <patternFill>
          <bgColor rgb="FFCCFFCC"/>
        </patternFill>
      </fill>
    </dxf>
    <dxf>
      <font>
        <color rgb="FF7030A0"/>
      </font>
      <fill>
        <patternFill>
          <bgColor rgb="FF66FF66"/>
        </patternFill>
      </fill>
    </dxf>
    <dxf>
      <font>
        <color rgb="FF7030A0"/>
      </font>
      <fill>
        <patternFill>
          <bgColor rgb="FFFF6699"/>
        </patternFill>
      </fill>
    </dxf>
    <dxf>
      <fill>
        <patternFill>
          <bgColor rgb="FF00FF00"/>
        </patternFill>
      </fill>
    </dxf>
    <dxf>
      <fill>
        <patternFill>
          <bgColor rgb="FFCCFF99"/>
        </patternFill>
      </fill>
    </dxf>
    <dxf>
      <font>
        <color theme="0"/>
      </font>
      <fill>
        <patternFill>
          <fgColor theme="0"/>
        </patternFill>
      </fill>
    </dxf>
    <dxf>
      <font>
        <b/>
        <i val="0"/>
        <color theme="0"/>
      </font>
    </dxf>
    <dxf>
      <fill>
        <patternFill>
          <bgColor rgb="FFCCFFCC"/>
        </patternFill>
      </fill>
    </dxf>
    <dxf>
      <fill>
        <patternFill>
          <bgColor rgb="FFCCECFF"/>
        </patternFill>
      </fill>
    </dxf>
    <dxf>
      <fill>
        <patternFill>
          <bgColor rgb="FFFFCC99"/>
        </patternFill>
      </fill>
    </dxf>
    <dxf>
      <font>
        <b/>
        <i val="0"/>
        <color theme="4"/>
      </font>
    </dxf>
    <dxf>
      <fill>
        <patternFill>
          <bgColor rgb="FFCCFFCC"/>
        </patternFill>
      </fill>
    </dxf>
    <dxf>
      <fill>
        <patternFill>
          <bgColor rgb="FFCCECFF"/>
        </patternFill>
      </fill>
    </dxf>
    <dxf>
      <fill>
        <patternFill>
          <bgColor rgb="FFFFCC99"/>
        </patternFill>
      </fill>
    </dxf>
    <dxf>
      <font>
        <b/>
        <i val="0"/>
        <color theme="4"/>
      </font>
    </dxf>
    <dxf>
      <fill>
        <patternFill>
          <bgColor rgb="FFCCFFCC"/>
        </patternFill>
      </fill>
    </dxf>
    <dxf>
      <fill>
        <patternFill>
          <bgColor rgb="FFCCECFF"/>
        </patternFill>
      </fill>
    </dxf>
    <dxf>
      <fill>
        <patternFill>
          <bgColor rgb="FFFFCC99"/>
        </patternFill>
      </fill>
    </dxf>
    <dxf>
      <font>
        <b/>
        <i val="0"/>
        <color theme="4"/>
      </font>
    </dxf>
    <dxf>
      <fill>
        <patternFill>
          <bgColor rgb="FFCCFFCC"/>
        </patternFill>
      </fill>
    </dxf>
    <dxf>
      <fill>
        <patternFill>
          <bgColor rgb="FFCCECFF"/>
        </patternFill>
      </fill>
    </dxf>
    <dxf>
      <fill>
        <patternFill>
          <bgColor rgb="FFFFCC99"/>
        </patternFill>
      </fill>
    </dxf>
  </dxfs>
  <tableStyles count="0" defaultTableStyle="TableStyleMedium2" defaultPivotStyle="PivotStyleLight16"/>
  <colors>
    <mruColors>
      <color rgb="FFCCECFF"/>
      <color rgb="FFCCFFCC"/>
      <color rgb="FFCCFF99"/>
      <color rgb="FF66FF99"/>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radarChart>
        <c:radarStyle val="filled"/>
        <c:varyColors val="0"/>
        <c:ser>
          <c:idx val="0"/>
          <c:order val="0"/>
          <c:tx>
            <c:strRef>
              <c:f>'RISK SYNTHESIS'!$B$8</c:f>
              <c:strCache>
                <c:ptCount val="1"/>
                <c:pt idx="0">
                  <c:v>All</c:v>
                </c:pt>
              </c:strCache>
            </c:strRef>
          </c:tx>
          <c:spPr>
            <a:ln w="25400">
              <a:noFill/>
            </a:ln>
          </c:spPr>
          <c:cat>
            <c:numRef>
              <c:f>'RISK SYNTHESIS'!$A$9:$A$18</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'RISK SYNTHESIS'!$B$9:$B$18</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1"/>
          <c:order val="1"/>
          <c:tx>
            <c:strRef>
              <c:f>'RISK SYNTHESIS'!$C$8</c:f>
              <c:strCache>
                <c:ptCount val="1"/>
                <c:pt idx="0">
                  <c:v>Group Level</c:v>
                </c:pt>
              </c:strCache>
            </c:strRef>
          </c:tx>
          <c:spPr>
            <a:solidFill>
              <a:schemeClr val="tx2">
                <a:lumMod val="40000"/>
                <a:lumOff val="60000"/>
              </a:schemeClr>
            </a:solidFill>
            <a:ln w="25400">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c:spPr>
          <c:cat>
            <c:numRef>
              <c:f>'RISK SYNTHESIS'!$A$9:$A$18</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'RISK SYNTHESIS'!$C$9:$C$18</c:f>
              <c:numCache>
                <c:formatCode>General</c:formatCode>
                <c:ptCount val="10"/>
                <c:pt idx="0">
                  <c:v>0</c:v>
                </c:pt>
                <c:pt idx="1">
                  <c:v>0</c:v>
                </c:pt>
                <c:pt idx="2">
                  <c:v>0</c:v>
                </c:pt>
                <c:pt idx="3">
                  <c:v>0</c:v>
                </c:pt>
                <c:pt idx="4">
                  <c:v>0</c:v>
                </c:pt>
                <c:pt idx="5">
                  <c:v>0</c:v>
                </c:pt>
                <c:pt idx="6">
                  <c:v>0</c:v>
                </c:pt>
              </c:numCache>
            </c:numRef>
          </c:val>
        </c:ser>
        <c:ser>
          <c:idx val="2"/>
          <c:order val="2"/>
          <c:tx>
            <c:strRef>
              <c:f>'RISK SYNTHESIS'!$D$8</c:f>
              <c:strCache>
                <c:ptCount val="1"/>
                <c:pt idx="0">
                  <c:v>Business Level</c:v>
                </c:pt>
              </c:strCache>
            </c:strRef>
          </c:tx>
          <c:spPr>
            <a:solidFill>
              <a:srgbClr val="FFC000"/>
            </a:solidFill>
            <a:ln w="25400">
              <a:solidFill>
                <a:srgbClr val="FFCC99"/>
              </a:solidFill>
            </a:ln>
          </c:spPr>
          <c:cat>
            <c:numRef>
              <c:f>'RISK SYNTHESIS'!$A$9:$A$18</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'RISK SYNTHESIS'!$D$9:$D$18</c:f>
              <c:numCache>
                <c:formatCode>General</c:formatCode>
                <c:ptCount val="10"/>
                <c:pt idx="0">
                  <c:v>0</c:v>
                </c:pt>
                <c:pt idx="6">
                  <c:v>0</c:v>
                </c:pt>
                <c:pt idx="7">
                  <c:v>0</c:v>
                </c:pt>
                <c:pt idx="8">
                  <c:v>0</c:v>
                </c:pt>
                <c:pt idx="9">
                  <c:v>0</c:v>
                </c:pt>
              </c:numCache>
            </c:numRef>
          </c:val>
        </c:ser>
        <c:dLbls>
          <c:showLegendKey val="0"/>
          <c:showVal val="0"/>
          <c:showCatName val="0"/>
          <c:showSerName val="0"/>
          <c:showPercent val="0"/>
          <c:showBubbleSize val="0"/>
        </c:dLbls>
        <c:axId val="147225216"/>
        <c:axId val="129667840"/>
      </c:radarChart>
      <c:catAx>
        <c:axId val="147225216"/>
        <c:scaling>
          <c:orientation val="minMax"/>
        </c:scaling>
        <c:delete val="0"/>
        <c:axPos val="b"/>
        <c:majorGridlines/>
        <c:numFmt formatCode="General" sourceLinked="1"/>
        <c:majorTickMark val="out"/>
        <c:minorTickMark val="none"/>
        <c:tickLblPos val="nextTo"/>
        <c:txPr>
          <a:bodyPr/>
          <a:lstStyle/>
          <a:p>
            <a:pPr>
              <a:defRPr lang="en-GB"/>
            </a:pPr>
            <a:endParaRPr lang="en-US"/>
          </a:p>
        </c:txPr>
        <c:crossAx val="129667840"/>
        <c:crosses val="autoZero"/>
        <c:auto val="0"/>
        <c:lblAlgn val="ctr"/>
        <c:lblOffset val="100"/>
        <c:noMultiLvlLbl val="0"/>
      </c:catAx>
      <c:valAx>
        <c:axId val="129667840"/>
        <c:scaling>
          <c:orientation val="minMax"/>
          <c:max val="3"/>
          <c:min val="0"/>
        </c:scaling>
        <c:delete val="0"/>
        <c:axPos val="l"/>
        <c:majorGridlines>
          <c:spPr>
            <a:ln>
              <a:solidFill>
                <a:schemeClr val="accent1"/>
              </a:solidFill>
            </a:ln>
          </c:spPr>
        </c:majorGridlines>
        <c:numFmt formatCode="General" sourceLinked="1"/>
        <c:majorTickMark val="none"/>
        <c:minorTickMark val="none"/>
        <c:tickLblPos val="none"/>
        <c:txPr>
          <a:bodyPr/>
          <a:lstStyle/>
          <a:p>
            <a:pPr>
              <a:defRPr lang="en-GB"/>
            </a:pPr>
            <a:endParaRPr lang="en-US"/>
          </a:p>
        </c:txPr>
        <c:crossAx val="147225216"/>
        <c:crosses val="autoZero"/>
        <c:crossBetween val="between"/>
        <c:majorUnit val="1"/>
      </c:valAx>
    </c:plotArea>
    <c:plotVisOnly val="1"/>
    <c:dispBlanksAs val="gap"/>
    <c:showDLblsOverMax val="0"/>
  </c:chart>
  <c:printSettings>
    <c:headerFooter/>
    <c:pageMargins b="0.75000000000000011" l="0.70000000000000007" r="0.70000000000000007" t="0.75000000000000011" header="0.30000000000000004" footer="0.30000000000000004"/>
    <c:pageSetup/>
  </c:printSettings>
  <c:userShapes r:id="rId1"/>
</c:chartSpace>
</file>

<file path=xl/ctrlProps/ctrlProp1.xml><?xml version="1.0" encoding="utf-8"?>
<formControlPr xmlns="http://schemas.microsoft.com/office/spreadsheetml/2009/9/main" objectType="Radio" firstButton="1" fmlaLink="#REF!"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Radio" lockText="1" noThreeD="1"/>
</file>

<file path=xl/ctrlProps/ctrlProp26.xml><?xml version="1.0" encoding="utf-8"?>
<formControlPr xmlns="http://schemas.microsoft.com/office/spreadsheetml/2009/9/main" objectType="Radio" lockText="1" noThreeD="1"/>
</file>

<file path=xl/ctrlProps/ctrlProp27.xml><?xml version="1.0" encoding="utf-8"?>
<formControlPr xmlns="http://schemas.microsoft.com/office/spreadsheetml/2009/9/main" objectType="Radio" lockText="1"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Radio" lockText="1" noThreeD="1"/>
</file>

<file path=xl/ctrlProps/ctrlProp34.xml><?xml version="1.0" encoding="utf-8"?>
<formControlPr xmlns="http://schemas.microsoft.com/office/spreadsheetml/2009/9/main" objectType="Radio"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Radio" lockText="1" noThreeD="1"/>
</file>

<file path=xl/ctrlProps/ctrlProp38.xml><?xml version="1.0" encoding="utf-8"?>
<formControlPr xmlns="http://schemas.microsoft.com/office/spreadsheetml/2009/9/main" objectType="Radio" lockText="1" noThreeD="1"/>
</file>

<file path=xl/ctrlProps/ctrlProp39.xml><?xml version="1.0" encoding="utf-8"?>
<formControlPr xmlns="http://schemas.microsoft.com/office/spreadsheetml/2009/9/main" objectType="Radio" lockText="1"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Radio" lockText="1" noThreeD="1"/>
</file>

<file path=xl/ctrlProps/ctrlProp42.xml><?xml version="1.0" encoding="utf-8"?>
<formControlPr xmlns="http://schemas.microsoft.com/office/spreadsheetml/2009/9/main" objectType="Radio" lockText="1" noThreeD="1"/>
</file>

<file path=xl/ctrlProps/ctrlProp43.xml><?xml version="1.0" encoding="utf-8"?>
<formControlPr xmlns="http://schemas.microsoft.com/office/spreadsheetml/2009/9/main" objectType="Radio" lockText="1" noThreeD="1"/>
</file>

<file path=xl/ctrlProps/ctrlProp44.xml><?xml version="1.0" encoding="utf-8"?>
<formControlPr xmlns="http://schemas.microsoft.com/office/spreadsheetml/2009/9/main" objectType="GBox" noThreeD="1"/>
</file>

<file path=xl/ctrlProps/ctrlProp45.xml><?xml version="1.0" encoding="utf-8"?>
<formControlPr xmlns="http://schemas.microsoft.com/office/spreadsheetml/2009/9/main" objectType="Radio" lockText="1" noThreeD="1"/>
</file>

<file path=xl/ctrlProps/ctrlProp46.xml><?xml version="1.0" encoding="utf-8"?>
<formControlPr xmlns="http://schemas.microsoft.com/office/spreadsheetml/2009/9/main" objectType="Radio" lockText="1" noThreeD="1"/>
</file>

<file path=xl/ctrlProps/ctrlProp47.xml><?xml version="1.0" encoding="utf-8"?>
<formControlPr xmlns="http://schemas.microsoft.com/office/spreadsheetml/2009/9/main" objectType="Radio" lockText="1" noThreeD="1"/>
</file>

<file path=xl/ctrlProps/ctrlProp48.xml><?xml version="1.0" encoding="utf-8"?>
<formControlPr xmlns="http://schemas.microsoft.com/office/spreadsheetml/2009/9/main" objectType="GBox" noThreeD="1"/>
</file>

<file path=xl/ctrlProps/ctrlProp49.xml><?xml version="1.0" encoding="utf-8"?>
<formControlPr xmlns="http://schemas.microsoft.com/office/spreadsheetml/2009/9/main" objectType="Radio" lockText="1" noThreeD="1"/>
</file>

<file path=xl/ctrlProps/ctrlProp50.xml><?xml version="1.0" encoding="utf-8"?>
<formControlPr xmlns="http://schemas.microsoft.com/office/spreadsheetml/2009/9/main" objectType="Radio" lockText="1" noThreeD="1"/>
</file>

<file path=xl/ctrlProps/ctrlProp51.xml><?xml version="1.0" encoding="utf-8"?>
<formControlPr xmlns="http://schemas.microsoft.com/office/spreadsheetml/2009/9/main" objectType="Radio" lockText="1" noThreeD="1"/>
</file>

<file path=xl/ctrlProps/ctrlProp52.xml><?xml version="1.0" encoding="utf-8"?>
<formControlPr xmlns="http://schemas.microsoft.com/office/spreadsheetml/2009/9/main" objectType="GBox" noThreeD="1"/>
</file>

<file path=xl/ctrlProps/ctrlProp53.xml><?xml version="1.0" encoding="utf-8"?>
<formControlPr xmlns="http://schemas.microsoft.com/office/spreadsheetml/2009/9/main" objectType="Radio" lockText="1" noThreeD="1"/>
</file>

<file path=xl/ctrlProps/ctrlProp54.xml><?xml version="1.0" encoding="utf-8"?>
<formControlPr xmlns="http://schemas.microsoft.com/office/spreadsheetml/2009/9/main" objectType="Radio" lockText="1" noThreeD="1"/>
</file>

<file path=xl/ctrlProps/ctrlProp55.xml><?xml version="1.0" encoding="utf-8"?>
<formControlPr xmlns="http://schemas.microsoft.com/office/spreadsheetml/2009/9/main" objectType="Radio" lockText="1"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Radio" lockText="1" noThreeD="1"/>
</file>

<file path=xl/ctrlProps/ctrlProp58.xml><?xml version="1.0" encoding="utf-8"?>
<formControlPr xmlns="http://schemas.microsoft.com/office/spreadsheetml/2009/9/main" objectType="Radio" lockText="1" noThreeD="1"/>
</file>

<file path=xl/ctrlProps/ctrlProp59.xml><?xml version="1.0" encoding="utf-8"?>
<formControlPr xmlns="http://schemas.microsoft.com/office/spreadsheetml/2009/9/main" objectType="Radio" lockText="1" noThreeD="1"/>
</file>

<file path=xl/ctrlProps/ctrlProp60.xml><?xml version="1.0" encoding="utf-8"?>
<formControlPr xmlns="http://schemas.microsoft.com/office/spreadsheetml/2009/9/main" objectType="GBox" noThreeD="1"/>
</file>

<file path=xl/ctrlProps/ctrlProp61.xml><?xml version="1.0" encoding="utf-8"?>
<formControlPr xmlns="http://schemas.microsoft.com/office/spreadsheetml/2009/9/main" objectType="Radio" lockText="1" noThreeD="1"/>
</file>

<file path=xl/ctrlProps/ctrlProp62.xml><?xml version="1.0" encoding="utf-8"?>
<formControlPr xmlns="http://schemas.microsoft.com/office/spreadsheetml/2009/9/main" objectType="Radio" lockText="1" noThreeD="1"/>
</file>

<file path=xl/ctrlProps/ctrlProp63.xml><?xml version="1.0" encoding="utf-8"?>
<formControlPr xmlns="http://schemas.microsoft.com/office/spreadsheetml/2009/9/main" objectType="Radio" lockText="1" noThreeD="1"/>
</file>

<file path=xl/ctrlProps/ctrlProp64.xml><?xml version="1.0" encoding="utf-8"?>
<formControlPr xmlns="http://schemas.microsoft.com/office/spreadsheetml/2009/9/main" objectType="GBox" noThreeD="1"/>
</file>

<file path=xl/ctrlProps/ctrlProp65.xml><?xml version="1.0" encoding="utf-8"?>
<formControlPr xmlns="http://schemas.microsoft.com/office/spreadsheetml/2009/9/main" objectType="Radio" lockText="1" noThreeD="1"/>
</file>

<file path=xl/ctrlProps/ctrlProp66.xml><?xml version="1.0" encoding="utf-8"?>
<formControlPr xmlns="http://schemas.microsoft.com/office/spreadsheetml/2009/9/main" objectType="Radio" lockText="1" noThreeD="1"/>
</file>

<file path=xl/ctrlProps/ctrlProp67.xml><?xml version="1.0" encoding="utf-8"?>
<formControlPr xmlns="http://schemas.microsoft.com/office/spreadsheetml/2009/9/main" objectType="Radio" lockText="1"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Radio" lockText="1" noThreeD="1"/>
</file>

<file path=xl/ctrlProps/ctrlProp70.xml><?xml version="1.0" encoding="utf-8"?>
<formControlPr xmlns="http://schemas.microsoft.com/office/spreadsheetml/2009/9/main" objectType="Radio" lockText="1" noThreeD="1"/>
</file>

<file path=xl/ctrlProps/ctrlProp71.xml><?xml version="1.0" encoding="utf-8"?>
<formControlPr xmlns="http://schemas.microsoft.com/office/spreadsheetml/2009/9/main" objectType="Radio" lockText="1" noThreeD="1"/>
</file>

<file path=xl/ctrlProps/ctrlProp72.xml><?xml version="1.0" encoding="utf-8"?>
<formControlPr xmlns="http://schemas.microsoft.com/office/spreadsheetml/2009/9/main" objectType="GBox" noThreeD="1"/>
</file>

<file path=xl/ctrlProps/ctrlProp73.xml><?xml version="1.0" encoding="utf-8"?>
<formControlPr xmlns="http://schemas.microsoft.com/office/spreadsheetml/2009/9/main" objectType="Radio" lockText="1" noThreeD="1"/>
</file>

<file path=xl/ctrlProps/ctrlProp74.xml><?xml version="1.0" encoding="utf-8"?>
<formControlPr xmlns="http://schemas.microsoft.com/office/spreadsheetml/2009/9/main" objectType="Radio" lockText="1" noThreeD="1"/>
</file>

<file path=xl/ctrlProps/ctrlProp75.xml><?xml version="1.0" encoding="utf-8"?>
<formControlPr xmlns="http://schemas.microsoft.com/office/spreadsheetml/2009/9/main" objectType="Radio" lockText="1" noThreeD="1"/>
</file>

<file path=xl/ctrlProps/ctrlProp76.xml><?xml version="1.0" encoding="utf-8"?>
<formControlPr xmlns="http://schemas.microsoft.com/office/spreadsheetml/2009/9/main" objectType="GBox"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lockText="1" noThreeD="1"/>
</file>

<file path=xl/ctrlProps/ctrlProp79.xml><?xml version="1.0" encoding="utf-8"?>
<formControlPr xmlns="http://schemas.microsoft.com/office/spreadsheetml/2009/9/main" objectType="Radio" lockText="1" noThreeD="1"/>
</file>

<file path=xl/ctrlProps/ctrlProp80.xml><?xml version="1.0" encoding="utf-8"?>
<formControlPr xmlns="http://schemas.microsoft.com/office/spreadsheetml/2009/9/main" objectType="GBox" noThreeD="1"/>
</file>

<file path=xl/ctrlProps/ctrlProp81.xml><?xml version="1.0" encoding="utf-8"?>
<formControlPr xmlns="http://schemas.microsoft.com/office/spreadsheetml/2009/9/main" objectType="Radio" lockText="1" noThreeD="1"/>
</file>

<file path=xl/ctrlProps/ctrlProp82.xml><?xml version="1.0" encoding="utf-8"?>
<formControlPr xmlns="http://schemas.microsoft.com/office/spreadsheetml/2009/9/main" objectType="Radio" lockText="1" noThreeD="1"/>
</file>

<file path=xl/ctrlProps/ctrlProp83.xml><?xml version="1.0" encoding="utf-8"?>
<formControlPr xmlns="http://schemas.microsoft.com/office/spreadsheetml/2009/9/main" objectType="Radio" lockText="1"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Radio" lockText="1" noThreeD="1"/>
</file>

<file path=xl/ctrlProps/ctrlProp86.xml><?xml version="1.0" encoding="utf-8"?>
<formControlPr xmlns="http://schemas.microsoft.com/office/spreadsheetml/2009/9/main" objectType="Radio" lockText="1" noThreeD="1"/>
</file>

<file path=xl/ctrlProps/ctrlProp87.xml><?xml version="1.0" encoding="utf-8"?>
<formControlPr xmlns="http://schemas.microsoft.com/office/spreadsheetml/2009/9/main" objectType="Radio" lockText="1" noThreeD="1"/>
</file>

<file path=xl/ctrlProps/ctrlProp88.xml><?xml version="1.0" encoding="utf-8"?>
<formControlPr xmlns="http://schemas.microsoft.com/office/spreadsheetml/2009/9/main" objectType="GBox" noThreeD="1"/>
</file>

<file path=xl/ctrlProps/ctrlProp89.xml><?xml version="1.0" encoding="utf-8"?>
<formControlPr xmlns="http://schemas.microsoft.com/office/spreadsheetml/2009/9/main" objectType="Radio" lockText="1" noThreeD="1"/>
</file>

<file path=xl/ctrlProps/ctrlProp90.xml><?xml version="1.0" encoding="utf-8"?>
<formControlPr xmlns="http://schemas.microsoft.com/office/spreadsheetml/2009/9/main" objectType="Radio" lockText="1" noThreeD="1"/>
</file>

<file path=xl/ctrlProps/ctrlProp91.xml><?xml version="1.0" encoding="utf-8"?>
<formControlPr xmlns="http://schemas.microsoft.com/office/spreadsheetml/2009/9/main" objectType="Radio" lockText="1" noThreeD="1"/>
</file>

<file path=xl/ctrlProps/ctrlProp92.xml><?xml version="1.0" encoding="utf-8"?>
<formControlPr xmlns="http://schemas.microsoft.com/office/spreadsheetml/2009/9/main" objectType="GBox" noThreeD="1"/>
</file>

<file path=xl/ctrlProps/ctrlProp93.xml><?xml version="1.0" encoding="utf-8"?>
<formControlPr xmlns="http://schemas.microsoft.com/office/spreadsheetml/2009/9/main" objectType="Radio" lockText="1" noThreeD="1"/>
</file>

<file path=xl/ctrlProps/ctrlProp94.xml><?xml version="1.0" encoding="utf-8"?>
<formControlPr xmlns="http://schemas.microsoft.com/office/spreadsheetml/2009/9/main" objectType="Radio" lockText="1" noThreeD="1"/>
</file>

<file path=xl/ctrlProps/ctrlProp95.xml><?xml version="1.0" encoding="utf-8"?>
<formControlPr xmlns="http://schemas.microsoft.com/office/spreadsheetml/2009/9/main" objectType="Radio" lockText="1" noThreeD="1"/>
</file>

<file path=xl/ctrlProps/ctrlProp96.xml><?xml version="1.0" encoding="utf-8"?>
<formControlPr xmlns="http://schemas.microsoft.com/office/spreadsheetml/2009/9/main" objectType="GBox" noThreeD="1"/>
</file>

<file path=xl/ctrlProps/ctrlProp97.xml><?xml version="1.0" encoding="utf-8"?>
<formControlPr xmlns="http://schemas.microsoft.com/office/spreadsheetml/2009/9/main" objectType="Radio" lockText="1" noThreeD="1"/>
</file>

<file path=xl/ctrlProps/ctrlProp98.xml><?xml version="1.0" encoding="utf-8"?>
<formControlPr xmlns="http://schemas.microsoft.com/office/spreadsheetml/2009/9/main" objectType="Radio" lockText="1" noThreeD="1"/>
</file>

<file path=xl/ctrlProps/ctrlProp99.xml><?xml version="1.0" encoding="utf-8"?>
<formControlPr xmlns="http://schemas.microsoft.com/office/spreadsheetml/2009/9/main" objectType="Radio" lockText="1" noThreeD="1"/>
</file>

<file path=xl/ctrlProps/ctrlProp100.xml><?xml version="1.0" encoding="utf-8"?>
<formControlPr xmlns="http://schemas.microsoft.com/office/spreadsheetml/2009/9/main" objectType="GBox" noThreeD="1"/>
</file>

<file path=xl/ctrlProps/ctrlProp101.xml><?xml version="1.0" encoding="utf-8"?>
<formControlPr xmlns="http://schemas.microsoft.com/office/spreadsheetml/2009/9/main" objectType="Radio" lockText="1" noThreeD="1"/>
</file>

<file path=xl/ctrlProps/ctrlProp102.xml><?xml version="1.0" encoding="utf-8"?>
<formControlPr xmlns="http://schemas.microsoft.com/office/spreadsheetml/2009/9/main" objectType="Radio" lockText="1" noThreeD="1"/>
</file>

<file path=xl/ctrlProps/ctrlProp103.xml><?xml version="1.0" encoding="utf-8"?>
<formControlPr xmlns="http://schemas.microsoft.com/office/spreadsheetml/2009/9/main" objectType="Radio" lockText="1" noThreeD="1"/>
</file>

<file path=xl/ctrlProps/ctrlProp104.xml><?xml version="1.0" encoding="utf-8"?>
<formControlPr xmlns="http://schemas.microsoft.com/office/spreadsheetml/2009/9/main" objectType="GBox" noThreeD="1"/>
</file>

<file path=xl/ctrlProps/ctrlProp105.xml><?xml version="1.0" encoding="utf-8"?>
<formControlPr xmlns="http://schemas.microsoft.com/office/spreadsheetml/2009/9/main" objectType="Radio" lockText="1" noThreeD="1"/>
</file>

<file path=xl/ctrlProps/ctrlProp106.xml><?xml version="1.0" encoding="utf-8"?>
<formControlPr xmlns="http://schemas.microsoft.com/office/spreadsheetml/2009/9/main" objectType="Radio" lockText="1" noThreeD="1"/>
</file>

<file path=xl/ctrlProps/ctrlProp107.xml><?xml version="1.0" encoding="utf-8"?>
<formControlPr xmlns="http://schemas.microsoft.com/office/spreadsheetml/2009/9/main" objectType="Radio" lockText="1" noThreeD="1"/>
</file>

<file path=xl/ctrlProps/ctrlProp108.xml><?xml version="1.0" encoding="utf-8"?>
<formControlPr xmlns="http://schemas.microsoft.com/office/spreadsheetml/2009/9/main" objectType="GBox" noThreeD="1"/>
</file>

<file path=xl/ctrlProps/ctrlProp109.xml><?xml version="1.0" encoding="utf-8"?>
<formControlPr xmlns="http://schemas.microsoft.com/office/spreadsheetml/2009/9/main" objectType="Radio" lockText="1" noThreeD="1"/>
</file>

<file path=xl/ctrlProps/ctrlProp110.xml><?xml version="1.0" encoding="utf-8"?>
<formControlPr xmlns="http://schemas.microsoft.com/office/spreadsheetml/2009/9/main" objectType="Radio" lockText="1" noThreeD="1"/>
</file>

<file path=xl/ctrlProps/ctrlProp111.xml><?xml version="1.0" encoding="utf-8"?>
<formControlPr xmlns="http://schemas.microsoft.com/office/spreadsheetml/2009/9/main" objectType="Radio" lockText="1" noThreeD="1"/>
</file>

<file path=xl/ctrlProps/ctrlProp112.xml><?xml version="1.0" encoding="utf-8"?>
<formControlPr xmlns="http://schemas.microsoft.com/office/spreadsheetml/2009/9/main" objectType="Radio" lockText="1" noThreeD="1"/>
</file>

<file path=xl/ctrlProps/ctrlProp113.xml><?xml version="1.0" encoding="utf-8"?>
<formControlPr xmlns="http://schemas.microsoft.com/office/spreadsheetml/2009/9/main" objectType="Radio" lockText="1" noThreeD="1"/>
</file>

<file path=xl/ctrlProps/ctrlProp114.xml><?xml version="1.0" encoding="utf-8"?>
<formControlPr xmlns="http://schemas.microsoft.com/office/spreadsheetml/2009/9/main" objectType="Radio" lockText="1" noThreeD="1"/>
</file>

<file path=xl/ctrlProps/ctrlProp115.xml><?xml version="1.0" encoding="utf-8"?>
<formControlPr xmlns="http://schemas.microsoft.com/office/spreadsheetml/2009/9/main" objectType="Radio" lockText="1" noThreeD="1"/>
</file>

<file path=xl/ctrlProps/ctrlProp116.xml><?xml version="1.0" encoding="utf-8"?>
<formControlPr xmlns="http://schemas.microsoft.com/office/spreadsheetml/2009/9/main" objectType="Radio" lockText="1" noThreeD="1"/>
</file>

<file path=xl/ctrlProps/ctrlProp117.xml><?xml version="1.0" encoding="utf-8"?>
<formControlPr xmlns="http://schemas.microsoft.com/office/spreadsheetml/2009/9/main" objectType="Radio" lockText="1" noThreeD="1"/>
</file>

<file path=xl/ctrlProps/ctrlProp118.xml><?xml version="1.0" encoding="utf-8"?>
<formControlPr xmlns="http://schemas.microsoft.com/office/spreadsheetml/2009/9/main" objectType="Radio" lockText="1" noThreeD="1"/>
</file>

<file path=xl/ctrlProps/ctrlProp119.xml><?xml version="1.0" encoding="utf-8"?>
<formControlPr xmlns="http://schemas.microsoft.com/office/spreadsheetml/2009/9/main" objectType="Radio" lockText="1" noThreeD="1"/>
</file>

<file path=xl/ctrlProps/ctrlProp120.xml><?xml version="1.0" encoding="utf-8"?>
<formControlPr xmlns="http://schemas.microsoft.com/office/spreadsheetml/2009/9/main" objectType="Radio" lockText="1" noThreeD="1"/>
</file>

<file path=xl/ctrlProps/ctrlProp121.xml><?xml version="1.0" encoding="utf-8"?>
<formControlPr xmlns="http://schemas.microsoft.com/office/spreadsheetml/2009/9/main" objectType="Radio" lockText="1" noThreeD="1"/>
</file>

<file path=xl/ctrlProps/ctrlProp122.xml><?xml version="1.0" encoding="utf-8"?>
<formControlPr xmlns="http://schemas.microsoft.com/office/spreadsheetml/2009/9/main" objectType="Radio" lockText="1" noThreeD="1"/>
</file>

<file path=xl/ctrlProps/ctrlProp123.xml><?xml version="1.0" encoding="utf-8"?>
<formControlPr xmlns="http://schemas.microsoft.com/office/spreadsheetml/2009/9/main" objectType="Radio" lockText="1" noThreeD="1"/>
</file>

<file path=xl/ctrlProps/ctrlProp124.xml><?xml version="1.0" encoding="utf-8"?>
<formControlPr xmlns="http://schemas.microsoft.com/office/spreadsheetml/2009/9/main" objectType="Radio" lockText="1" noThreeD="1"/>
</file>

<file path=xl/ctrlProps/ctrlProp125.xml><?xml version="1.0" encoding="utf-8"?>
<formControlPr xmlns="http://schemas.microsoft.com/office/spreadsheetml/2009/9/main" objectType="Radio" lockText="1" noThreeD="1"/>
</file>

<file path=xl/ctrlProps/ctrlProp126.xml><?xml version="1.0" encoding="utf-8"?>
<formControlPr xmlns="http://schemas.microsoft.com/office/spreadsheetml/2009/9/main" objectType="Radio" lockText="1" noThreeD="1"/>
</file>

<file path=xl/ctrlProps/ctrlProp127.xml><?xml version="1.0" encoding="utf-8"?>
<formControlPr xmlns="http://schemas.microsoft.com/office/spreadsheetml/2009/9/main" objectType="Radio" lockText="1" noThreeD="1"/>
</file>

<file path=xl/ctrlProps/ctrlProp128.xml><?xml version="1.0" encoding="utf-8"?>
<formControlPr xmlns="http://schemas.microsoft.com/office/spreadsheetml/2009/9/main" objectType="Radio" lockText="1" noThreeD="1"/>
</file>

<file path=xl/ctrlProps/ctrlProp129.xml><?xml version="1.0" encoding="utf-8"?>
<formControlPr xmlns="http://schemas.microsoft.com/office/spreadsheetml/2009/9/main" objectType="Radio" lockText="1" noThreeD="1"/>
</file>

<file path=xl/ctrlProps/ctrlProp130.xml><?xml version="1.0" encoding="utf-8"?>
<formControlPr xmlns="http://schemas.microsoft.com/office/spreadsheetml/2009/9/main" objectType="Radio" lockText="1" noThreeD="1"/>
</file>

<file path=xl/ctrlProps/ctrlProp131.xml><?xml version="1.0" encoding="utf-8"?>
<formControlPr xmlns="http://schemas.microsoft.com/office/spreadsheetml/2009/9/main" objectType="Radio" lockText="1" noThreeD="1"/>
</file>

<file path=xl/ctrlProps/ctrlProp132.xml><?xml version="1.0" encoding="utf-8"?>
<formControlPr xmlns="http://schemas.microsoft.com/office/spreadsheetml/2009/9/main" objectType="Radio" lockText="1" noThreeD="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Radio" lockText="1" noThreeD="1"/>
</file>

<file path=xl/ctrlProps/ctrlProp135.xml><?xml version="1.0" encoding="utf-8"?>
<formControlPr xmlns="http://schemas.microsoft.com/office/spreadsheetml/2009/9/main" objectType="Radio" lockText="1" noThreeD="1"/>
</file>

<file path=xl/ctrlProps/ctrlProp136.xml><?xml version="1.0" encoding="utf-8"?>
<formControlPr xmlns="http://schemas.microsoft.com/office/spreadsheetml/2009/9/main" objectType="Radio" lockText="1" noThreeD="1"/>
</file>

<file path=xl/ctrlProps/ctrlProp137.xml><?xml version="1.0" encoding="utf-8"?>
<formControlPr xmlns="http://schemas.microsoft.com/office/spreadsheetml/2009/9/main" objectType="GBox" noThreeD="1"/>
</file>

<file path=xl/ctrlProps/ctrlProp138.xml><?xml version="1.0" encoding="utf-8"?>
<formControlPr xmlns="http://schemas.microsoft.com/office/spreadsheetml/2009/9/main" objectType="Radio" lockText="1" noThreeD="1"/>
</file>

<file path=xl/ctrlProps/ctrlProp139.xml><?xml version="1.0" encoding="utf-8"?>
<formControlPr xmlns="http://schemas.microsoft.com/office/spreadsheetml/2009/9/main" objectType="Radio" lockText="1" noThreeD="1"/>
</file>

<file path=xl/ctrlProps/ctrlProp140.xml><?xml version="1.0" encoding="utf-8"?>
<formControlPr xmlns="http://schemas.microsoft.com/office/spreadsheetml/2009/9/main" objectType="Radio" lockText="1" noThreeD="1"/>
</file>

<file path=xl/ctrlProps/ctrlProp141.xml><?xml version="1.0" encoding="utf-8"?>
<formControlPr xmlns="http://schemas.microsoft.com/office/spreadsheetml/2009/9/main" objectType="Radio" lockText="1" noThreeD="1"/>
</file>

<file path=xl/ctrlProps/ctrlProp142.xml><?xml version="1.0" encoding="utf-8"?>
<formControlPr xmlns="http://schemas.microsoft.com/office/spreadsheetml/2009/9/main" objectType="Radio" lockText="1" noThreeD="1"/>
</file>

<file path=xl/ctrlProps/ctrlProp143.xml><?xml version="1.0" encoding="utf-8"?>
<formControlPr xmlns="http://schemas.microsoft.com/office/spreadsheetml/2009/9/main" objectType="Radio" lockText="1" noThreeD="1"/>
</file>

<file path=xl/ctrlProps/ctrlProp144.xml><?xml version="1.0" encoding="utf-8"?>
<formControlPr xmlns="http://schemas.microsoft.com/office/spreadsheetml/2009/9/main" objectType="Radio" lockText="1" noThreeD="1"/>
</file>

<file path=xl/ctrlProps/ctrlProp145.xml><?xml version="1.0" encoding="utf-8"?>
<formControlPr xmlns="http://schemas.microsoft.com/office/spreadsheetml/2009/9/main" objectType="Radio" lockText="1" noThreeD="1"/>
</file>

<file path=xl/ctrlProps/ctrlProp146.xml><?xml version="1.0" encoding="utf-8"?>
<formControlPr xmlns="http://schemas.microsoft.com/office/spreadsheetml/2009/9/main" objectType="Radio" lockText="1" noThreeD="1"/>
</file>

<file path=xl/ctrlProps/ctrlProp147.xml><?xml version="1.0" encoding="utf-8"?>
<formControlPr xmlns="http://schemas.microsoft.com/office/spreadsheetml/2009/9/main" objectType="Radio" lockText="1" noThreeD="1"/>
</file>

<file path=xl/ctrlProps/ctrlProp148.xml><?xml version="1.0" encoding="utf-8"?>
<formControlPr xmlns="http://schemas.microsoft.com/office/spreadsheetml/2009/9/main" objectType="Radio" lockText="1" noThreeD="1"/>
</file>

<file path=xl/ctrlProps/ctrlProp149.xml><?xml version="1.0" encoding="utf-8"?>
<formControlPr xmlns="http://schemas.microsoft.com/office/spreadsheetml/2009/9/main" objectType="Radio" lockText="1" noThreeD="1"/>
</file>

<file path=xl/ctrlProps/ctrlProp150.xml><?xml version="1.0" encoding="utf-8"?>
<formControlPr xmlns="http://schemas.microsoft.com/office/spreadsheetml/2009/9/main" objectType="Radio" lockText="1" noThreeD="1"/>
</file>

<file path=xl/ctrlProps/ctrlProp151.xml><?xml version="1.0" encoding="utf-8"?>
<formControlPr xmlns="http://schemas.microsoft.com/office/spreadsheetml/2009/9/main" objectType="Radio" lockText="1" noThreeD="1"/>
</file>

<file path=xl/ctrlProps/ctrlProp152.xml><?xml version="1.0" encoding="utf-8"?>
<formControlPr xmlns="http://schemas.microsoft.com/office/spreadsheetml/2009/9/main" objectType="Radio" lockText="1" noThreeD="1"/>
</file>

<file path=xl/ctrlProps/ctrlProp153.xml><?xml version="1.0" encoding="utf-8"?>
<formControlPr xmlns="http://schemas.microsoft.com/office/spreadsheetml/2009/9/main" objectType="Radio" lockText="1" noThreeD="1"/>
</file>

<file path=xl/ctrlProps/ctrlProp154.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257175</xdr:colOff>
      <xdr:row>0</xdr:row>
      <xdr:rowOff>57150</xdr:rowOff>
    </xdr:from>
    <xdr:to>
      <xdr:col>0</xdr:col>
      <xdr:colOff>1733550</xdr:colOff>
      <xdr:row>1</xdr:row>
      <xdr:rowOff>190500</xdr:rowOff>
    </xdr:to>
    <xdr:pic>
      <xdr:nvPicPr>
        <xdr:cNvPr id="2053"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57150"/>
          <a:ext cx="1476375"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809625</xdr:colOff>
      <xdr:row>45</xdr:row>
      <xdr:rowOff>57150</xdr:rowOff>
    </xdr:from>
    <xdr:to>
      <xdr:col>1</xdr:col>
      <xdr:colOff>3067050</xdr:colOff>
      <xdr:row>56</xdr:row>
      <xdr:rowOff>0</xdr:rowOff>
    </xdr:to>
    <xdr:graphicFrame macro="">
      <xdr:nvGraphicFramePr>
        <xdr:cNvPr id="2054"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0</xdr:col>
      <xdr:colOff>919382</xdr:colOff>
      <xdr:row>45</xdr:row>
      <xdr:rowOff>40241</xdr:rowOff>
    </xdr:from>
    <xdr:ext cx="985620" cy="517071"/>
    <xdr:sp macro="" textlink="">
      <xdr:nvSpPr>
        <xdr:cNvPr id="5" name="ZoneTexte 4"/>
        <xdr:cNvSpPr txBox="1"/>
      </xdr:nvSpPr>
      <xdr:spPr>
        <a:xfrm>
          <a:off x="919382" y="4197623"/>
          <a:ext cx="985620" cy="5170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ctr"/>
          <a:r>
            <a:rPr lang="en-GB" sz="1100">
              <a:solidFill>
                <a:schemeClr val="tx2">
                  <a:lumMod val="60000"/>
                  <a:lumOff val="40000"/>
                </a:schemeClr>
              </a:solidFill>
            </a:rPr>
            <a:t>Business Level</a:t>
          </a:r>
        </a:p>
        <a:p>
          <a:pPr algn="ctr"/>
          <a:r>
            <a:rPr lang="en-GB" sz="1100">
              <a:solidFill>
                <a:schemeClr val="tx2">
                  <a:lumMod val="60000"/>
                  <a:lumOff val="40000"/>
                </a:schemeClr>
              </a:solidFill>
            </a:rPr>
            <a:t>Criteria</a:t>
          </a:r>
        </a:p>
      </xdr:txBody>
    </xdr:sp>
    <xdr:clientData/>
  </xdr:oneCellAnchor>
  <xdr:twoCellAnchor>
    <xdr:from>
      <xdr:col>0</xdr:col>
      <xdr:colOff>954323</xdr:colOff>
      <xdr:row>46</xdr:row>
      <xdr:rowOff>2447</xdr:rowOff>
    </xdr:from>
    <xdr:to>
      <xdr:col>0</xdr:col>
      <xdr:colOff>1879129</xdr:colOff>
      <xdr:row>53</xdr:row>
      <xdr:rowOff>121228</xdr:rowOff>
    </xdr:to>
    <xdr:sp macro="" textlink="">
      <xdr:nvSpPr>
        <xdr:cNvPr id="12" name="Forme libre 11"/>
        <xdr:cNvSpPr/>
      </xdr:nvSpPr>
      <xdr:spPr>
        <a:xfrm>
          <a:off x="954323" y="4444561"/>
          <a:ext cx="924806" cy="1997803"/>
        </a:xfrm>
        <a:custGeom>
          <a:avLst/>
          <a:gdLst>
            <a:gd name="connsiteX0" fmla="*/ 0 w 843643"/>
            <a:gd name="connsiteY0" fmla="*/ 0 h 1809750"/>
            <a:gd name="connsiteX1" fmla="*/ 27214 w 843643"/>
            <a:gd name="connsiteY1" fmla="*/ 1809750 h 1809750"/>
            <a:gd name="connsiteX2" fmla="*/ 843643 w 843643"/>
            <a:gd name="connsiteY2" fmla="*/ 1809750 h 1809750"/>
            <a:gd name="connsiteX3" fmla="*/ 843643 w 843643"/>
            <a:gd name="connsiteY3" fmla="*/ 1741714 h 1809750"/>
            <a:gd name="connsiteX4" fmla="*/ 830035 w 843643"/>
            <a:gd name="connsiteY4" fmla="*/ 1728107 h 1809750"/>
            <a:gd name="connsiteX0" fmla="*/ 12025 w 855668"/>
            <a:gd name="connsiteY0" fmla="*/ 0 h 1809750"/>
            <a:gd name="connsiteX1" fmla="*/ 0 w 855668"/>
            <a:gd name="connsiteY1" fmla="*/ 1809750 h 1809750"/>
            <a:gd name="connsiteX2" fmla="*/ 855668 w 855668"/>
            <a:gd name="connsiteY2" fmla="*/ 1809750 h 1809750"/>
            <a:gd name="connsiteX3" fmla="*/ 855668 w 855668"/>
            <a:gd name="connsiteY3" fmla="*/ 1741714 h 1809750"/>
            <a:gd name="connsiteX4" fmla="*/ 842060 w 855668"/>
            <a:gd name="connsiteY4" fmla="*/ 1728107 h 1809750"/>
            <a:gd name="connsiteX0" fmla="*/ 12025 w 861679"/>
            <a:gd name="connsiteY0" fmla="*/ 0 h 1809750"/>
            <a:gd name="connsiteX1" fmla="*/ 0 w 861679"/>
            <a:gd name="connsiteY1" fmla="*/ 1809750 h 1809750"/>
            <a:gd name="connsiteX2" fmla="*/ 855668 w 861679"/>
            <a:gd name="connsiteY2" fmla="*/ 1809750 h 1809750"/>
            <a:gd name="connsiteX3" fmla="*/ 855668 w 861679"/>
            <a:gd name="connsiteY3" fmla="*/ 1741714 h 1809750"/>
            <a:gd name="connsiteX4" fmla="*/ 861679 w 861679"/>
            <a:gd name="connsiteY4" fmla="*/ 1201388 h 1809750"/>
            <a:gd name="connsiteX0" fmla="*/ 12025 w 861679"/>
            <a:gd name="connsiteY0" fmla="*/ 0 h 1823255"/>
            <a:gd name="connsiteX1" fmla="*/ 0 w 861679"/>
            <a:gd name="connsiteY1" fmla="*/ 1823255 h 1823255"/>
            <a:gd name="connsiteX2" fmla="*/ 855668 w 861679"/>
            <a:gd name="connsiteY2" fmla="*/ 1809750 h 1823255"/>
            <a:gd name="connsiteX3" fmla="*/ 855668 w 861679"/>
            <a:gd name="connsiteY3" fmla="*/ 1741714 h 1823255"/>
            <a:gd name="connsiteX4" fmla="*/ 861679 w 861679"/>
            <a:gd name="connsiteY4" fmla="*/ 1201388 h 1823255"/>
            <a:gd name="connsiteX0" fmla="*/ 12025 w 871489"/>
            <a:gd name="connsiteY0" fmla="*/ 0 h 1823255"/>
            <a:gd name="connsiteX1" fmla="*/ 0 w 871489"/>
            <a:gd name="connsiteY1" fmla="*/ 1823255 h 1823255"/>
            <a:gd name="connsiteX2" fmla="*/ 855668 w 871489"/>
            <a:gd name="connsiteY2" fmla="*/ 1809750 h 1823255"/>
            <a:gd name="connsiteX3" fmla="*/ 855668 w 871489"/>
            <a:gd name="connsiteY3" fmla="*/ 1741714 h 1823255"/>
            <a:gd name="connsiteX4" fmla="*/ 871489 w 871489"/>
            <a:gd name="connsiteY4" fmla="*/ 1539028 h 1823255"/>
            <a:gd name="connsiteX0" fmla="*/ 12025 w 855668"/>
            <a:gd name="connsiteY0" fmla="*/ 0 h 1823255"/>
            <a:gd name="connsiteX1" fmla="*/ 0 w 855668"/>
            <a:gd name="connsiteY1" fmla="*/ 1823255 h 1823255"/>
            <a:gd name="connsiteX2" fmla="*/ 855668 w 855668"/>
            <a:gd name="connsiteY2" fmla="*/ 1809750 h 1823255"/>
            <a:gd name="connsiteX3" fmla="*/ 855668 w 855668"/>
            <a:gd name="connsiteY3" fmla="*/ 1741714 h 1823255"/>
            <a:gd name="connsiteX0" fmla="*/ 2553 w 846196"/>
            <a:gd name="connsiteY0" fmla="*/ 0 h 1809750"/>
            <a:gd name="connsiteX1" fmla="*/ 0 w 846196"/>
            <a:gd name="connsiteY1" fmla="*/ 1790096 h 1809750"/>
            <a:gd name="connsiteX2" fmla="*/ 846196 w 846196"/>
            <a:gd name="connsiteY2" fmla="*/ 1809750 h 1809750"/>
            <a:gd name="connsiteX3" fmla="*/ 846196 w 846196"/>
            <a:gd name="connsiteY3" fmla="*/ 1741714 h 1809750"/>
            <a:gd name="connsiteX0" fmla="*/ 2553 w 846196"/>
            <a:gd name="connsiteY0" fmla="*/ 0 h 1790096"/>
            <a:gd name="connsiteX1" fmla="*/ 0 w 846196"/>
            <a:gd name="connsiteY1" fmla="*/ 1790096 h 1790096"/>
            <a:gd name="connsiteX2" fmla="*/ 846196 w 846196"/>
            <a:gd name="connsiteY2" fmla="*/ 1776591 h 1790096"/>
            <a:gd name="connsiteX3" fmla="*/ 846196 w 846196"/>
            <a:gd name="connsiteY3" fmla="*/ 1741714 h 1790096"/>
            <a:gd name="connsiteX0" fmla="*/ 2553 w 846196"/>
            <a:gd name="connsiteY0" fmla="*/ 0 h 1790096"/>
            <a:gd name="connsiteX1" fmla="*/ 0 w 846196"/>
            <a:gd name="connsiteY1" fmla="*/ 1790096 h 1790096"/>
            <a:gd name="connsiteX2" fmla="*/ 846196 w 846196"/>
            <a:gd name="connsiteY2" fmla="*/ 1776591 h 1790096"/>
            <a:gd name="connsiteX3" fmla="*/ 841460 w 846196"/>
            <a:gd name="connsiteY3" fmla="*/ 1615710 h 1790096"/>
            <a:gd name="connsiteX0" fmla="*/ 2553 w 846196"/>
            <a:gd name="connsiteY0" fmla="*/ 0 h 1776591"/>
            <a:gd name="connsiteX1" fmla="*/ 0 w 846196"/>
            <a:gd name="connsiteY1" fmla="*/ 1770201 h 1776591"/>
            <a:gd name="connsiteX2" fmla="*/ 846196 w 846196"/>
            <a:gd name="connsiteY2" fmla="*/ 1776591 h 1776591"/>
            <a:gd name="connsiteX3" fmla="*/ 841460 w 846196"/>
            <a:gd name="connsiteY3" fmla="*/ 1615710 h 1776591"/>
            <a:gd name="connsiteX0" fmla="*/ 2553 w 846196"/>
            <a:gd name="connsiteY0" fmla="*/ 0 h 1776591"/>
            <a:gd name="connsiteX1" fmla="*/ 0 w 846196"/>
            <a:gd name="connsiteY1" fmla="*/ 1770201 h 1776591"/>
            <a:gd name="connsiteX2" fmla="*/ 846196 w 846196"/>
            <a:gd name="connsiteY2" fmla="*/ 1776591 h 1776591"/>
            <a:gd name="connsiteX3" fmla="*/ 841460 w 846196"/>
            <a:gd name="connsiteY3" fmla="*/ 1615710 h 1776591"/>
            <a:gd name="connsiteX0" fmla="*/ 65459 w 909102"/>
            <a:gd name="connsiteY0" fmla="*/ 162861 h 1939452"/>
            <a:gd name="connsiteX1" fmla="*/ 62515 w 909102"/>
            <a:gd name="connsiteY1" fmla="*/ 122799 h 1939452"/>
            <a:gd name="connsiteX2" fmla="*/ 62906 w 909102"/>
            <a:gd name="connsiteY2" fmla="*/ 1933062 h 1939452"/>
            <a:gd name="connsiteX3" fmla="*/ 909102 w 909102"/>
            <a:gd name="connsiteY3" fmla="*/ 1939452 h 1939452"/>
            <a:gd name="connsiteX4" fmla="*/ 904366 w 909102"/>
            <a:gd name="connsiteY4" fmla="*/ 1778571 h 1939452"/>
            <a:gd name="connsiteX0" fmla="*/ 65459 w 909102"/>
            <a:gd name="connsiteY0" fmla="*/ 40062 h 1816653"/>
            <a:gd name="connsiteX1" fmla="*/ 62515 w 909102"/>
            <a:gd name="connsiteY1" fmla="*/ 0 h 1816653"/>
            <a:gd name="connsiteX2" fmla="*/ 62906 w 909102"/>
            <a:gd name="connsiteY2" fmla="*/ 1810263 h 1816653"/>
            <a:gd name="connsiteX3" fmla="*/ 909102 w 909102"/>
            <a:gd name="connsiteY3" fmla="*/ 1816653 h 1816653"/>
            <a:gd name="connsiteX4" fmla="*/ 904366 w 909102"/>
            <a:gd name="connsiteY4" fmla="*/ 1655772 h 1816653"/>
            <a:gd name="connsiteX0" fmla="*/ 538559 w 1382202"/>
            <a:gd name="connsiteY0" fmla="*/ 339837 h 2116428"/>
            <a:gd name="connsiteX1" fmla="*/ 0 w 1382202"/>
            <a:gd name="connsiteY1" fmla="*/ 0 h 2116428"/>
            <a:gd name="connsiteX2" fmla="*/ 536006 w 1382202"/>
            <a:gd name="connsiteY2" fmla="*/ 2110038 h 2116428"/>
            <a:gd name="connsiteX3" fmla="*/ 1382202 w 1382202"/>
            <a:gd name="connsiteY3" fmla="*/ 2116428 h 2116428"/>
            <a:gd name="connsiteX4" fmla="*/ 1377466 w 1382202"/>
            <a:gd name="connsiteY4" fmla="*/ 1955547 h 2116428"/>
            <a:gd name="connsiteX0" fmla="*/ 1266446 w 1382202"/>
            <a:gd name="connsiteY0" fmla="*/ 388188 h 2116428"/>
            <a:gd name="connsiteX1" fmla="*/ 0 w 1382202"/>
            <a:gd name="connsiteY1" fmla="*/ 0 h 2116428"/>
            <a:gd name="connsiteX2" fmla="*/ 536006 w 1382202"/>
            <a:gd name="connsiteY2" fmla="*/ 2110038 h 2116428"/>
            <a:gd name="connsiteX3" fmla="*/ 1382202 w 1382202"/>
            <a:gd name="connsiteY3" fmla="*/ 2116428 h 2116428"/>
            <a:gd name="connsiteX4" fmla="*/ 1377466 w 1382202"/>
            <a:gd name="connsiteY4" fmla="*/ 1955547 h 2116428"/>
            <a:gd name="connsiteX0" fmla="*/ 795189 w 910945"/>
            <a:gd name="connsiteY0" fmla="*/ 533 h 1728773"/>
            <a:gd name="connsiteX1" fmla="*/ 57491 w 910945"/>
            <a:gd name="connsiteY1" fmla="*/ 47503 h 1728773"/>
            <a:gd name="connsiteX2" fmla="*/ 64749 w 910945"/>
            <a:gd name="connsiteY2" fmla="*/ 1722383 h 1728773"/>
            <a:gd name="connsiteX3" fmla="*/ 910945 w 910945"/>
            <a:gd name="connsiteY3" fmla="*/ 1728773 h 1728773"/>
            <a:gd name="connsiteX4" fmla="*/ 906209 w 910945"/>
            <a:gd name="connsiteY4" fmla="*/ 1567892 h 1728773"/>
            <a:gd name="connsiteX0" fmla="*/ 795189 w 910945"/>
            <a:gd name="connsiteY0" fmla="*/ 0 h 1728240"/>
            <a:gd name="connsiteX1" fmla="*/ 57491 w 910945"/>
            <a:gd name="connsiteY1" fmla="*/ 46970 h 1728240"/>
            <a:gd name="connsiteX2" fmla="*/ 64749 w 910945"/>
            <a:gd name="connsiteY2" fmla="*/ 1721850 h 1728240"/>
            <a:gd name="connsiteX3" fmla="*/ 910945 w 910945"/>
            <a:gd name="connsiteY3" fmla="*/ 1728240 h 1728240"/>
            <a:gd name="connsiteX4" fmla="*/ 906209 w 910945"/>
            <a:gd name="connsiteY4" fmla="*/ 1567359 h 1728240"/>
            <a:gd name="connsiteX0" fmla="*/ 737698 w 853454"/>
            <a:gd name="connsiteY0" fmla="*/ 0 h 1728240"/>
            <a:gd name="connsiteX1" fmla="*/ 0 w 853454"/>
            <a:gd name="connsiteY1" fmla="*/ 46970 h 1728240"/>
            <a:gd name="connsiteX2" fmla="*/ 7258 w 853454"/>
            <a:gd name="connsiteY2" fmla="*/ 1721850 h 1728240"/>
            <a:gd name="connsiteX3" fmla="*/ 853454 w 853454"/>
            <a:gd name="connsiteY3" fmla="*/ 1728240 h 1728240"/>
            <a:gd name="connsiteX4" fmla="*/ 848718 w 853454"/>
            <a:gd name="connsiteY4" fmla="*/ 1567359 h 1728240"/>
            <a:gd name="connsiteX0" fmla="*/ 737698 w 853454"/>
            <a:gd name="connsiteY0" fmla="*/ 0 h 1689559"/>
            <a:gd name="connsiteX1" fmla="*/ 0 w 853454"/>
            <a:gd name="connsiteY1" fmla="*/ 8289 h 1689559"/>
            <a:gd name="connsiteX2" fmla="*/ 7258 w 853454"/>
            <a:gd name="connsiteY2" fmla="*/ 1683169 h 1689559"/>
            <a:gd name="connsiteX3" fmla="*/ 853454 w 853454"/>
            <a:gd name="connsiteY3" fmla="*/ 1689559 h 1689559"/>
            <a:gd name="connsiteX4" fmla="*/ 848718 w 853454"/>
            <a:gd name="connsiteY4" fmla="*/ 1528678 h 1689559"/>
            <a:gd name="connsiteX0" fmla="*/ 737698 w 853454"/>
            <a:gd name="connsiteY0" fmla="*/ 0 h 1689559"/>
            <a:gd name="connsiteX1" fmla="*/ 741621 w 853454"/>
            <a:gd name="connsiteY1" fmla="*/ 8288 h 1689559"/>
            <a:gd name="connsiteX2" fmla="*/ 0 w 853454"/>
            <a:gd name="connsiteY2" fmla="*/ 8289 h 1689559"/>
            <a:gd name="connsiteX3" fmla="*/ 7258 w 853454"/>
            <a:gd name="connsiteY3" fmla="*/ 1683169 h 1689559"/>
            <a:gd name="connsiteX4" fmla="*/ 853454 w 853454"/>
            <a:gd name="connsiteY4" fmla="*/ 1689559 h 1689559"/>
            <a:gd name="connsiteX5" fmla="*/ 848718 w 853454"/>
            <a:gd name="connsiteY5" fmla="*/ 1528678 h 1689559"/>
            <a:gd name="connsiteX0" fmla="*/ 737698 w 853454"/>
            <a:gd name="connsiteY0" fmla="*/ 0 h 1689559"/>
            <a:gd name="connsiteX1" fmla="*/ 748488 w 853454"/>
            <a:gd name="connsiteY1" fmla="*/ 308064 h 1689559"/>
            <a:gd name="connsiteX2" fmla="*/ 0 w 853454"/>
            <a:gd name="connsiteY2" fmla="*/ 8289 h 1689559"/>
            <a:gd name="connsiteX3" fmla="*/ 7258 w 853454"/>
            <a:gd name="connsiteY3" fmla="*/ 1683169 h 1689559"/>
            <a:gd name="connsiteX4" fmla="*/ 853454 w 853454"/>
            <a:gd name="connsiteY4" fmla="*/ 1689559 h 1689559"/>
            <a:gd name="connsiteX5" fmla="*/ 848718 w 853454"/>
            <a:gd name="connsiteY5" fmla="*/ 1528678 h 1689559"/>
            <a:gd name="connsiteX0" fmla="*/ 744565 w 853454"/>
            <a:gd name="connsiteY0" fmla="*/ 542911 h 1681270"/>
            <a:gd name="connsiteX1" fmla="*/ 748488 w 853454"/>
            <a:gd name="connsiteY1" fmla="*/ 299775 h 1681270"/>
            <a:gd name="connsiteX2" fmla="*/ 0 w 853454"/>
            <a:gd name="connsiteY2" fmla="*/ 0 h 1681270"/>
            <a:gd name="connsiteX3" fmla="*/ 7258 w 853454"/>
            <a:gd name="connsiteY3" fmla="*/ 1674880 h 1681270"/>
            <a:gd name="connsiteX4" fmla="*/ 853454 w 853454"/>
            <a:gd name="connsiteY4" fmla="*/ 1681270 h 1681270"/>
            <a:gd name="connsiteX5" fmla="*/ 848718 w 853454"/>
            <a:gd name="connsiteY5" fmla="*/ 1520389 h 1681270"/>
            <a:gd name="connsiteX0" fmla="*/ 744565 w 853454"/>
            <a:gd name="connsiteY0" fmla="*/ 542911 h 1681270"/>
            <a:gd name="connsiteX1" fmla="*/ 748488 w 853454"/>
            <a:gd name="connsiteY1" fmla="*/ 299775 h 1681270"/>
            <a:gd name="connsiteX2" fmla="*/ 672953 w 853454"/>
            <a:gd name="connsiteY2" fmla="*/ 9668 h 1681270"/>
            <a:gd name="connsiteX3" fmla="*/ 0 w 853454"/>
            <a:gd name="connsiteY3" fmla="*/ 0 h 1681270"/>
            <a:gd name="connsiteX4" fmla="*/ 7258 w 853454"/>
            <a:gd name="connsiteY4" fmla="*/ 1674880 h 1681270"/>
            <a:gd name="connsiteX5" fmla="*/ 853454 w 853454"/>
            <a:gd name="connsiteY5" fmla="*/ 1681270 h 1681270"/>
            <a:gd name="connsiteX6" fmla="*/ 848718 w 853454"/>
            <a:gd name="connsiteY6" fmla="*/ 1520389 h 1681270"/>
            <a:gd name="connsiteX0" fmla="*/ 744565 w 853454"/>
            <a:gd name="connsiteY0" fmla="*/ 542911 h 1681270"/>
            <a:gd name="connsiteX1" fmla="*/ 700420 w 853454"/>
            <a:gd name="connsiteY1" fmla="*/ 299775 h 1681270"/>
            <a:gd name="connsiteX2" fmla="*/ 672953 w 853454"/>
            <a:gd name="connsiteY2" fmla="*/ 9668 h 1681270"/>
            <a:gd name="connsiteX3" fmla="*/ 0 w 853454"/>
            <a:gd name="connsiteY3" fmla="*/ 0 h 1681270"/>
            <a:gd name="connsiteX4" fmla="*/ 7258 w 853454"/>
            <a:gd name="connsiteY4" fmla="*/ 1674880 h 1681270"/>
            <a:gd name="connsiteX5" fmla="*/ 853454 w 853454"/>
            <a:gd name="connsiteY5" fmla="*/ 1681270 h 1681270"/>
            <a:gd name="connsiteX6" fmla="*/ 848718 w 853454"/>
            <a:gd name="connsiteY6" fmla="*/ 1520389 h 1681270"/>
            <a:gd name="connsiteX0" fmla="*/ 744565 w 853454"/>
            <a:gd name="connsiteY0" fmla="*/ 542911 h 1681270"/>
            <a:gd name="connsiteX1" fmla="*/ 700420 w 853454"/>
            <a:gd name="connsiteY1" fmla="*/ 299775 h 1681270"/>
            <a:gd name="connsiteX2" fmla="*/ 672953 w 853454"/>
            <a:gd name="connsiteY2" fmla="*/ 9668 h 1681270"/>
            <a:gd name="connsiteX3" fmla="*/ 0 w 853454"/>
            <a:gd name="connsiteY3" fmla="*/ 0 h 1681270"/>
            <a:gd name="connsiteX4" fmla="*/ 7258 w 853454"/>
            <a:gd name="connsiteY4" fmla="*/ 1674880 h 1681270"/>
            <a:gd name="connsiteX5" fmla="*/ 853454 w 853454"/>
            <a:gd name="connsiteY5" fmla="*/ 1681270 h 1681270"/>
            <a:gd name="connsiteX6" fmla="*/ 848718 w 853454"/>
            <a:gd name="connsiteY6" fmla="*/ 1520389 h 1681270"/>
            <a:gd name="connsiteX0" fmla="*/ 700420 w 853454"/>
            <a:gd name="connsiteY0" fmla="*/ 299775 h 1681270"/>
            <a:gd name="connsiteX1" fmla="*/ 672953 w 853454"/>
            <a:gd name="connsiteY1" fmla="*/ 9668 h 1681270"/>
            <a:gd name="connsiteX2" fmla="*/ 0 w 853454"/>
            <a:gd name="connsiteY2" fmla="*/ 0 h 1681270"/>
            <a:gd name="connsiteX3" fmla="*/ 7258 w 853454"/>
            <a:gd name="connsiteY3" fmla="*/ 1674880 h 1681270"/>
            <a:gd name="connsiteX4" fmla="*/ 853454 w 853454"/>
            <a:gd name="connsiteY4" fmla="*/ 1681270 h 1681270"/>
            <a:gd name="connsiteX5" fmla="*/ 848718 w 853454"/>
            <a:gd name="connsiteY5" fmla="*/ 1520389 h 1681270"/>
            <a:gd name="connsiteX0" fmla="*/ 700420 w 853454"/>
            <a:gd name="connsiteY0" fmla="*/ 592286 h 1973781"/>
            <a:gd name="connsiteX1" fmla="*/ 672953 w 853454"/>
            <a:gd name="connsiteY1" fmla="*/ 302179 h 1973781"/>
            <a:gd name="connsiteX2" fmla="*/ 0 w 853454"/>
            <a:gd name="connsiteY2" fmla="*/ 0 h 1973781"/>
            <a:gd name="connsiteX3" fmla="*/ 7258 w 853454"/>
            <a:gd name="connsiteY3" fmla="*/ 1967391 h 1973781"/>
            <a:gd name="connsiteX4" fmla="*/ 853454 w 853454"/>
            <a:gd name="connsiteY4" fmla="*/ 1973781 h 1973781"/>
            <a:gd name="connsiteX5" fmla="*/ 848718 w 853454"/>
            <a:gd name="connsiteY5" fmla="*/ 1812900 h 1973781"/>
            <a:gd name="connsiteX0" fmla="*/ 700420 w 853454"/>
            <a:gd name="connsiteY0" fmla="*/ 592286 h 1973781"/>
            <a:gd name="connsiteX1" fmla="*/ 654011 w 853454"/>
            <a:gd name="connsiteY1" fmla="*/ 3020 h 1973781"/>
            <a:gd name="connsiteX2" fmla="*/ 0 w 853454"/>
            <a:gd name="connsiteY2" fmla="*/ 0 h 1973781"/>
            <a:gd name="connsiteX3" fmla="*/ 7258 w 853454"/>
            <a:gd name="connsiteY3" fmla="*/ 1967391 h 1973781"/>
            <a:gd name="connsiteX4" fmla="*/ 853454 w 853454"/>
            <a:gd name="connsiteY4" fmla="*/ 1973781 h 1973781"/>
            <a:gd name="connsiteX5" fmla="*/ 848718 w 853454"/>
            <a:gd name="connsiteY5" fmla="*/ 1812900 h 1973781"/>
            <a:gd name="connsiteX0" fmla="*/ 672005 w 853454"/>
            <a:gd name="connsiteY0" fmla="*/ 113631 h 1973781"/>
            <a:gd name="connsiteX1" fmla="*/ 654011 w 853454"/>
            <a:gd name="connsiteY1" fmla="*/ 3020 h 1973781"/>
            <a:gd name="connsiteX2" fmla="*/ 0 w 853454"/>
            <a:gd name="connsiteY2" fmla="*/ 0 h 1973781"/>
            <a:gd name="connsiteX3" fmla="*/ 7258 w 853454"/>
            <a:gd name="connsiteY3" fmla="*/ 1967391 h 1973781"/>
            <a:gd name="connsiteX4" fmla="*/ 853454 w 853454"/>
            <a:gd name="connsiteY4" fmla="*/ 1973781 h 1973781"/>
            <a:gd name="connsiteX5" fmla="*/ 848718 w 853454"/>
            <a:gd name="connsiteY5" fmla="*/ 1812900 h 1973781"/>
            <a:gd name="connsiteX0" fmla="*/ 672005 w 853454"/>
            <a:gd name="connsiteY0" fmla="*/ 113631 h 1973781"/>
            <a:gd name="connsiteX1" fmla="*/ 654011 w 853454"/>
            <a:gd name="connsiteY1" fmla="*/ 3020 h 1973781"/>
            <a:gd name="connsiteX2" fmla="*/ 0 w 853454"/>
            <a:gd name="connsiteY2" fmla="*/ 0 h 1973781"/>
            <a:gd name="connsiteX3" fmla="*/ 7258 w 853454"/>
            <a:gd name="connsiteY3" fmla="*/ 1967391 h 1973781"/>
            <a:gd name="connsiteX4" fmla="*/ 853454 w 853454"/>
            <a:gd name="connsiteY4" fmla="*/ 1973781 h 1973781"/>
            <a:gd name="connsiteX5" fmla="*/ 848718 w 853454"/>
            <a:gd name="connsiteY5" fmla="*/ 1812900 h 1973781"/>
            <a:gd name="connsiteX0" fmla="*/ 648327 w 853454"/>
            <a:gd name="connsiteY0" fmla="*/ 113631 h 1973781"/>
            <a:gd name="connsiteX1" fmla="*/ 654011 w 853454"/>
            <a:gd name="connsiteY1" fmla="*/ 3020 h 1973781"/>
            <a:gd name="connsiteX2" fmla="*/ 0 w 853454"/>
            <a:gd name="connsiteY2" fmla="*/ 0 h 1973781"/>
            <a:gd name="connsiteX3" fmla="*/ 7258 w 853454"/>
            <a:gd name="connsiteY3" fmla="*/ 1967391 h 1973781"/>
            <a:gd name="connsiteX4" fmla="*/ 853454 w 853454"/>
            <a:gd name="connsiteY4" fmla="*/ 1973781 h 1973781"/>
            <a:gd name="connsiteX5" fmla="*/ 848718 w 853454"/>
            <a:gd name="connsiteY5" fmla="*/ 1812900 h 1973781"/>
            <a:gd name="connsiteX0" fmla="*/ 648327 w 853454"/>
            <a:gd name="connsiteY0" fmla="*/ 113631 h 1973781"/>
            <a:gd name="connsiteX1" fmla="*/ 654011 w 853454"/>
            <a:gd name="connsiteY1" fmla="*/ 3020 h 1973781"/>
            <a:gd name="connsiteX2" fmla="*/ 0 w 853454"/>
            <a:gd name="connsiteY2" fmla="*/ 0 h 1973781"/>
            <a:gd name="connsiteX3" fmla="*/ 7258 w 853454"/>
            <a:gd name="connsiteY3" fmla="*/ 1967391 h 1973781"/>
            <a:gd name="connsiteX4" fmla="*/ 853454 w 853454"/>
            <a:gd name="connsiteY4" fmla="*/ 1973781 h 1973781"/>
            <a:gd name="connsiteX5" fmla="*/ 588251 w 853454"/>
            <a:gd name="connsiteY5" fmla="*/ 1839492 h 1973781"/>
            <a:gd name="connsiteX0" fmla="*/ 648327 w 678231"/>
            <a:gd name="connsiteY0" fmla="*/ 113631 h 1973781"/>
            <a:gd name="connsiteX1" fmla="*/ 654011 w 678231"/>
            <a:gd name="connsiteY1" fmla="*/ 3020 h 1973781"/>
            <a:gd name="connsiteX2" fmla="*/ 0 w 678231"/>
            <a:gd name="connsiteY2" fmla="*/ 0 h 1973781"/>
            <a:gd name="connsiteX3" fmla="*/ 7258 w 678231"/>
            <a:gd name="connsiteY3" fmla="*/ 1967391 h 1973781"/>
            <a:gd name="connsiteX4" fmla="*/ 678231 w 678231"/>
            <a:gd name="connsiteY4" fmla="*/ 1973781 h 1973781"/>
            <a:gd name="connsiteX5" fmla="*/ 588251 w 678231"/>
            <a:gd name="connsiteY5" fmla="*/ 1839492 h 1973781"/>
            <a:gd name="connsiteX0" fmla="*/ 648327 w 678231"/>
            <a:gd name="connsiteY0" fmla="*/ 113631 h 1973781"/>
            <a:gd name="connsiteX1" fmla="*/ 654011 w 678231"/>
            <a:gd name="connsiteY1" fmla="*/ 3020 h 1973781"/>
            <a:gd name="connsiteX2" fmla="*/ 0 w 678231"/>
            <a:gd name="connsiteY2" fmla="*/ 0 h 1973781"/>
            <a:gd name="connsiteX3" fmla="*/ 7258 w 678231"/>
            <a:gd name="connsiteY3" fmla="*/ 1967391 h 1973781"/>
            <a:gd name="connsiteX4" fmla="*/ 678231 w 678231"/>
            <a:gd name="connsiteY4" fmla="*/ 1973781 h 1973781"/>
            <a:gd name="connsiteX5" fmla="*/ 678230 w 678231"/>
            <a:gd name="connsiteY5" fmla="*/ 1886028 h 1973781"/>
            <a:gd name="connsiteX0" fmla="*/ 662784 w 678231"/>
            <a:gd name="connsiteY0" fmla="*/ 113631 h 1973781"/>
            <a:gd name="connsiteX1" fmla="*/ 654011 w 678231"/>
            <a:gd name="connsiteY1" fmla="*/ 3020 h 1973781"/>
            <a:gd name="connsiteX2" fmla="*/ 0 w 678231"/>
            <a:gd name="connsiteY2" fmla="*/ 0 h 1973781"/>
            <a:gd name="connsiteX3" fmla="*/ 7258 w 678231"/>
            <a:gd name="connsiteY3" fmla="*/ 1967391 h 1973781"/>
            <a:gd name="connsiteX4" fmla="*/ 678231 w 678231"/>
            <a:gd name="connsiteY4" fmla="*/ 1973781 h 1973781"/>
            <a:gd name="connsiteX5" fmla="*/ 678230 w 678231"/>
            <a:gd name="connsiteY5" fmla="*/ 1886028 h 1973781"/>
            <a:gd name="connsiteX0" fmla="*/ 662784 w 678231"/>
            <a:gd name="connsiteY0" fmla="*/ 113631 h 1973781"/>
            <a:gd name="connsiteX1" fmla="*/ 672082 w 678231"/>
            <a:gd name="connsiteY1" fmla="*/ 3020 h 1973781"/>
            <a:gd name="connsiteX2" fmla="*/ 0 w 678231"/>
            <a:gd name="connsiteY2" fmla="*/ 0 h 1973781"/>
            <a:gd name="connsiteX3" fmla="*/ 7258 w 678231"/>
            <a:gd name="connsiteY3" fmla="*/ 1967391 h 1973781"/>
            <a:gd name="connsiteX4" fmla="*/ 678231 w 678231"/>
            <a:gd name="connsiteY4" fmla="*/ 1973781 h 1973781"/>
            <a:gd name="connsiteX5" fmla="*/ 678230 w 678231"/>
            <a:gd name="connsiteY5" fmla="*/ 1886028 h 1973781"/>
            <a:gd name="connsiteX0" fmla="*/ 662784 w 678231"/>
            <a:gd name="connsiteY0" fmla="*/ 113631 h 1973781"/>
            <a:gd name="connsiteX1" fmla="*/ 661239 w 678231"/>
            <a:gd name="connsiteY1" fmla="*/ 3020 h 1973781"/>
            <a:gd name="connsiteX2" fmla="*/ 0 w 678231"/>
            <a:gd name="connsiteY2" fmla="*/ 0 h 1973781"/>
            <a:gd name="connsiteX3" fmla="*/ 7258 w 678231"/>
            <a:gd name="connsiteY3" fmla="*/ 1967391 h 1973781"/>
            <a:gd name="connsiteX4" fmla="*/ 678231 w 678231"/>
            <a:gd name="connsiteY4" fmla="*/ 1973781 h 1973781"/>
            <a:gd name="connsiteX5" fmla="*/ 678230 w 678231"/>
            <a:gd name="connsiteY5" fmla="*/ 1886028 h 1973781"/>
            <a:gd name="connsiteX0" fmla="*/ 662784 w 678230"/>
            <a:gd name="connsiteY0" fmla="*/ 113631 h 1983447"/>
            <a:gd name="connsiteX1" fmla="*/ 661239 w 678230"/>
            <a:gd name="connsiteY1" fmla="*/ 3020 h 1983447"/>
            <a:gd name="connsiteX2" fmla="*/ 0 w 678230"/>
            <a:gd name="connsiteY2" fmla="*/ 0 h 1983447"/>
            <a:gd name="connsiteX3" fmla="*/ 7258 w 678230"/>
            <a:gd name="connsiteY3" fmla="*/ 1967391 h 1983447"/>
            <a:gd name="connsiteX4" fmla="*/ 259353 w 678230"/>
            <a:gd name="connsiteY4" fmla="*/ 1983447 h 1983447"/>
            <a:gd name="connsiteX5" fmla="*/ 678230 w 678230"/>
            <a:gd name="connsiteY5" fmla="*/ 1886028 h 1983447"/>
            <a:gd name="connsiteX0" fmla="*/ 662784 w 662784"/>
            <a:gd name="connsiteY0" fmla="*/ 113631 h 1983447"/>
            <a:gd name="connsiteX1" fmla="*/ 661239 w 662784"/>
            <a:gd name="connsiteY1" fmla="*/ 3020 h 1983447"/>
            <a:gd name="connsiteX2" fmla="*/ 0 w 662784"/>
            <a:gd name="connsiteY2" fmla="*/ 0 h 1983447"/>
            <a:gd name="connsiteX3" fmla="*/ 7258 w 662784"/>
            <a:gd name="connsiteY3" fmla="*/ 1967391 h 1983447"/>
            <a:gd name="connsiteX4" fmla="*/ 259353 w 662784"/>
            <a:gd name="connsiteY4" fmla="*/ 1983447 h 1983447"/>
            <a:gd name="connsiteX5" fmla="*/ 279953 w 662784"/>
            <a:gd name="connsiteY5" fmla="*/ 1422077 h 1983447"/>
            <a:gd name="connsiteX0" fmla="*/ 662784 w 662784"/>
            <a:gd name="connsiteY0" fmla="*/ 113631 h 1967400"/>
            <a:gd name="connsiteX1" fmla="*/ 661239 w 662784"/>
            <a:gd name="connsiteY1" fmla="*/ 3020 h 1967400"/>
            <a:gd name="connsiteX2" fmla="*/ 0 w 662784"/>
            <a:gd name="connsiteY2" fmla="*/ 0 h 1967400"/>
            <a:gd name="connsiteX3" fmla="*/ 7258 w 662784"/>
            <a:gd name="connsiteY3" fmla="*/ 1967391 h 1967400"/>
            <a:gd name="connsiteX4" fmla="*/ 259353 w 662784"/>
            <a:gd name="connsiteY4" fmla="*/ 1625819 h 1967400"/>
            <a:gd name="connsiteX5" fmla="*/ 279953 w 662784"/>
            <a:gd name="connsiteY5" fmla="*/ 1422077 h 1967400"/>
            <a:gd name="connsiteX0" fmla="*/ 662784 w 662784"/>
            <a:gd name="connsiteY0" fmla="*/ 113631 h 1625819"/>
            <a:gd name="connsiteX1" fmla="*/ 661239 w 662784"/>
            <a:gd name="connsiteY1" fmla="*/ 3020 h 1625819"/>
            <a:gd name="connsiteX2" fmla="*/ 0 w 662784"/>
            <a:gd name="connsiteY2" fmla="*/ 0 h 1625819"/>
            <a:gd name="connsiteX3" fmla="*/ 7258 w 662784"/>
            <a:gd name="connsiteY3" fmla="*/ 1609762 h 1625819"/>
            <a:gd name="connsiteX4" fmla="*/ 259353 w 662784"/>
            <a:gd name="connsiteY4" fmla="*/ 1625819 h 1625819"/>
            <a:gd name="connsiteX5" fmla="*/ 279953 w 662784"/>
            <a:gd name="connsiteY5" fmla="*/ 1422077 h 1625819"/>
            <a:gd name="connsiteX0" fmla="*/ 662784 w 662784"/>
            <a:gd name="connsiteY0" fmla="*/ 113631 h 1625819"/>
            <a:gd name="connsiteX1" fmla="*/ 661239 w 662784"/>
            <a:gd name="connsiteY1" fmla="*/ 3020 h 1625819"/>
            <a:gd name="connsiteX2" fmla="*/ 0 w 662784"/>
            <a:gd name="connsiteY2" fmla="*/ 0 h 1625819"/>
            <a:gd name="connsiteX3" fmla="*/ 7258 w 662784"/>
            <a:gd name="connsiteY3" fmla="*/ 1609762 h 1625819"/>
            <a:gd name="connsiteX4" fmla="*/ 259353 w 662784"/>
            <a:gd name="connsiteY4" fmla="*/ 1625819 h 1625819"/>
            <a:gd name="connsiteX5" fmla="*/ 279953 w 662784"/>
            <a:gd name="connsiteY5" fmla="*/ 1422077 h 1625819"/>
            <a:gd name="connsiteX0" fmla="*/ 662784 w 662784"/>
            <a:gd name="connsiteY0" fmla="*/ 113631 h 1609762"/>
            <a:gd name="connsiteX1" fmla="*/ 661239 w 662784"/>
            <a:gd name="connsiteY1" fmla="*/ 3020 h 1609762"/>
            <a:gd name="connsiteX2" fmla="*/ 0 w 662784"/>
            <a:gd name="connsiteY2" fmla="*/ 0 h 1609762"/>
            <a:gd name="connsiteX3" fmla="*/ 7258 w 662784"/>
            <a:gd name="connsiteY3" fmla="*/ 1609762 h 1609762"/>
            <a:gd name="connsiteX4" fmla="*/ 245619 w 662784"/>
            <a:gd name="connsiteY4" fmla="*/ 1606488 h 1609762"/>
            <a:gd name="connsiteX5" fmla="*/ 279953 w 662784"/>
            <a:gd name="connsiteY5" fmla="*/ 1422077 h 1609762"/>
            <a:gd name="connsiteX0" fmla="*/ 662784 w 662784"/>
            <a:gd name="connsiteY0" fmla="*/ 113631 h 1609762"/>
            <a:gd name="connsiteX1" fmla="*/ 661239 w 662784"/>
            <a:gd name="connsiteY1" fmla="*/ 3020 h 1609762"/>
            <a:gd name="connsiteX2" fmla="*/ 0 w 662784"/>
            <a:gd name="connsiteY2" fmla="*/ 0 h 1609762"/>
            <a:gd name="connsiteX3" fmla="*/ 7258 w 662784"/>
            <a:gd name="connsiteY3" fmla="*/ 1609762 h 1609762"/>
            <a:gd name="connsiteX4" fmla="*/ 245619 w 662784"/>
            <a:gd name="connsiteY4" fmla="*/ 1606488 h 1609762"/>
            <a:gd name="connsiteX5" fmla="*/ 252486 w 662784"/>
            <a:gd name="connsiteY5" fmla="*/ 1441409 h 1609762"/>
            <a:gd name="connsiteX0" fmla="*/ 669600 w 669600"/>
            <a:gd name="connsiteY0" fmla="*/ 113631 h 1606488"/>
            <a:gd name="connsiteX1" fmla="*/ 668055 w 669600"/>
            <a:gd name="connsiteY1" fmla="*/ 3020 h 1606488"/>
            <a:gd name="connsiteX2" fmla="*/ 6816 w 669600"/>
            <a:gd name="connsiteY2" fmla="*/ 0 h 1606488"/>
            <a:gd name="connsiteX3" fmla="*/ 341 w 669600"/>
            <a:gd name="connsiteY3" fmla="*/ 1435781 h 1606488"/>
            <a:gd name="connsiteX4" fmla="*/ 252435 w 669600"/>
            <a:gd name="connsiteY4" fmla="*/ 1606488 h 1606488"/>
            <a:gd name="connsiteX5" fmla="*/ 259302 w 669600"/>
            <a:gd name="connsiteY5" fmla="*/ 1441409 h 1606488"/>
            <a:gd name="connsiteX0" fmla="*/ 669600 w 669600"/>
            <a:gd name="connsiteY0" fmla="*/ 113631 h 1461504"/>
            <a:gd name="connsiteX1" fmla="*/ 668055 w 669600"/>
            <a:gd name="connsiteY1" fmla="*/ 3020 h 1461504"/>
            <a:gd name="connsiteX2" fmla="*/ 6816 w 669600"/>
            <a:gd name="connsiteY2" fmla="*/ 0 h 1461504"/>
            <a:gd name="connsiteX3" fmla="*/ 341 w 669600"/>
            <a:gd name="connsiteY3" fmla="*/ 1435781 h 1461504"/>
            <a:gd name="connsiteX4" fmla="*/ 252435 w 669600"/>
            <a:gd name="connsiteY4" fmla="*/ 1461504 h 1461504"/>
            <a:gd name="connsiteX5" fmla="*/ 259302 w 669600"/>
            <a:gd name="connsiteY5" fmla="*/ 1441409 h 1461504"/>
            <a:gd name="connsiteX0" fmla="*/ 669600 w 669600"/>
            <a:gd name="connsiteY0" fmla="*/ 113631 h 1503440"/>
            <a:gd name="connsiteX1" fmla="*/ 668055 w 669600"/>
            <a:gd name="connsiteY1" fmla="*/ 3020 h 1503440"/>
            <a:gd name="connsiteX2" fmla="*/ 6816 w 669600"/>
            <a:gd name="connsiteY2" fmla="*/ 0 h 1503440"/>
            <a:gd name="connsiteX3" fmla="*/ 341 w 669600"/>
            <a:gd name="connsiteY3" fmla="*/ 1503440 h 1503440"/>
            <a:gd name="connsiteX4" fmla="*/ 252435 w 669600"/>
            <a:gd name="connsiteY4" fmla="*/ 1461504 h 1503440"/>
            <a:gd name="connsiteX5" fmla="*/ 259302 w 669600"/>
            <a:gd name="connsiteY5" fmla="*/ 1441409 h 1503440"/>
            <a:gd name="connsiteX0" fmla="*/ 669600 w 669600"/>
            <a:gd name="connsiteY0" fmla="*/ 113631 h 1608485"/>
            <a:gd name="connsiteX1" fmla="*/ 668055 w 669600"/>
            <a:gd name="connsiteY1" fmla="*/ 3020 h 1608485"/>
            <a:gd name="connsiteX2" fmla="*/ 6816 w 669600"/>
            <a:gd name="connsiteY2" fmla="*/ 0 h 1608485"/>
            <a:gd name="connsiteX3" fmla="*/ 341 w 669600"/>
            <a:gd name="connsiteY3" fmla="*/ 1503440 h 1608485"/>
            <a:gd name="connsiteX4" fmla="*/ 257700 w 669600"/>
            <a:gd name="connsiteY4" fmla="*/ 1608485 h 1608485"/>
            <a:gd name="connsiteX5" fmla="*/ 259302 w 669600"/>
            <a:gd name="connsiteY5" fmla="*/ 1441409 h 1608485"/>
            <a:gd name="connsiteX0" fmla="*/ 669600 w 669600"/>
            <a:gd name="connsiteY0" fmla="*/ 113631 h 1569806"/>
            <a:gd name="connsiteX1" fmla="*/ 668055 w 669600"/>
            <a:gd name="connsiteY1" fmla="*/ 3020 h 1569806"/>
            <a:gd name="connsiteX2" fmla="*/ 6816 w 669600"/>
            <a:gd name="connsiteY2" fmla="*/ 0 h 1569806"/>
            <a:gd name="connsiteX3" fmla="*/ 341 w 669600"/>
            <a:gd name="connsiteY3" fmla="*/ 1503440 h 1569806"/>
            <a:gd name="connsiteX4" fmla="*/ 262965 w 669600"/>
            <a:gd name="connsiteY4" fmla="*/ 1569806 h 1569806"/>
            <a:gd name="connsiteX5" fmla="*/ 259302 w 669600"/>
            <a:gd name="connsiteY5" fmla="*/ 1441409 h 1569806"/>
            <a:gd name="connsiteX0" fmla="*/ 664576 w 664576"/>
            <a:gd name="connsiteY0" fmla="*/ 113631 h 1569806"/>
            <a:gd name="connsiteX1" fmla="*/ 663031 w 664576"/>
            <a:gd name="connsiteY1" fmla="*/ 3020 h 1569806"/>
            <a:gd name="connsiteX2" fmla="*/ 1792 w 664576"/>
            <a:gd name="connsiteY2" fmla="*/ 0 h 1569806"/>
            <a:gd name="connsiteX3" fmla="*/ 583 w 664576"/>
            <a:gd name="connsiteY3" fmla="*/ 1557590 h 1569806"/>
            <a:gd name="connsiteX4" fmla="*/ 257941 w 664576"/>
            <a:gd name="connsiteY4" fmla="*/ 1569806 h 1569806"/>
            <a:gd name="connsiteX5" fmla="*/ 254278 w 664576"/>
            <a:gd name="connsiteY5" fmla="*/ 1441409 h 1569806"/>
            <a:gd name="connsiteX0" fmla="*/ 664576 w 664576"/>
            <a:gd name="connsiteY0" fmla="*/ 113631 h 1596270"/>
            <a:gd name="connsiteX1" fmla="*/ 663031 w 664576"/>
            <a:gd name="connsiteY1" fmla="*/ 3020 h 1596270"/>
            <a:gd name="connsiteX2" fmla="*/ 1792 w 664576"/>
            <a:gd name="connsiteY2" fmla="*/ 0 h 1596270"/>
            <a:gd name="connsiteX3" fmla="*/ 583 w 664576"/>
            <a:gd name="connsiteY3" fmla="*/ 1596270 h 1596270"/>
            <a:gd name="connsiteX4" fmla="*/ 257941 w 664576"/>
            <a:gd name="connsiteY4" fmla="*/ 1569806 h 1596270"/>
            <a:gd name="connsiteX5" fmla="*/ 254278 w 664576"/>
            <a:gd name="connsiteY5" fmla="*/ 1441409 h 1596270"/>
            <a:gd name="connsiteX0" fmla="*/ 662784 w 662784"/>
            <a:gd name="connsiteY0" fmla="*/ 113631 h 1580798"/>
            <a:gd name="connsiteX1" fmla="*/ 661239 w 662784"/>
            <a:gd name="connsiteY1" fmla="*/ 3020 h 1580798"/>
            <a:gd name="connsiteX2" fmla="*/ 0 w 662784"/>
            <a:gd name="connsiteY2" fmla="*/ 0 h 1580798"/>
            <a:gd name="connsiteX3" fmla="*/ 4056 w 662784"/>
            <a:gd name="connsiteY3" fmla="*/ 1580798 h 1580798"/>
            <a:gd name="connsiteX4" fmla="*/ 256149 w 662784"/>
            <a:gd name="connsiteY4" fmla="*/ 1569806 h 1580798"/>
            <a:gd name="connsiteX5" fmla="*/ 252486 w 662784"/>
            <a:gd name="connsiteY5" fmla="*/ 1441409 h 1580798"/>
            <a:gd name="connsiteX0" fmla="*/ 664575 w 664575"/>
            <a:gd name="connsiteY0" fmla="*/ 113631 h 1573062"/>
            <a:gd name="connsiteX1" fmla="*/ 663030 w 664575"/>
            <a:gd name="connsiteY1" fmla="*/ 3020 h 1573062"/>
            <a:gd name="connsiteX2" fmla="*/ 1791 w 664575"/>
            <a:gd name="connsiteY2" fmla="*/ 0 h 1573062"/>
            <a:gd name="connsiteX3" fmla="*/ 582 w 664575"/>
            <a:gd name="connsiteY3" fmla="*/ 1573062 h 1573062"/>
            <a:gd name="connsiteX4" fmla="*/ 257940 w 664575"/>
            <a:gd name="connsiteY4" fmla="*/ 1569806 h 1573062"/>
            <a:gd name="connsiteX5" fmla="*/ 254277 w 664575"/>
            <a:gd name="connsiteY5" fmla="*/ 1441409 h 1573062"/>
            <a:gd name="connsiteX0" fmla="*/ 664575 w 664575"/>
            <a:gd name="connsiteY0" fmla="*/ 113631 h 1573062"/>
            <a:gd name="connsiteX1" fmla="*/ 663030 w 664575"/>
            <a:gd name="connsiteY1" fmla="*/ 3020 h 1573062"/>
            <a:gd name="connsiteX2" fmla="*/ 1791 w 664575"/>
            <a:gd name="connsiteY2" fmla="*/ 0 h 1573062"/>
            <a:gd name="connsiteX3" fmla="*/ 582 w 664575"/>
            <a:gd name="connsiteY3" fmla="*/ 1573062 h 1573062"/>
            <a:gd name="connsiteX4" fmla="*/ 453505 w 664575"/>
            <a:gd name="connsiteY4" fmla="*/ 1569806 h 1573062"/>
            <a:gd name="connsiteX5" fmla="*/ 254277 w 664575"/>
            <a:gd name="connsiteY5" fmla="*/ 1441409 h 1573062"/>
            <a:gd name="connsiteX0" fmla="*/ 664575 w 664575"/>
            <a:gd name="connsiteY0" fmla="*/ 113631 h 1573062"/>
            <a:gd name="connsiteX1" fmla="*/ 663030 w 664575"/>
            <a:gd name="connsiteY1" fmla="*/ 3020 h 1573062"/>
            <a:gd name="connsiteX2" fmla="*/ 1791 w 664575"/>
            <a:gd name="connsiteY2" fmla="*/ 0 h 1573062"/>
            <a:gd name="connsiteX3" fmla="*/ 582 w 664575"/>
            <a:gd name="connsiteY3" fmla="*/ 1573062 h 1573062"/>
            <a:gd name="connsiteX4" fmla="*/ 453505 w 664575"/>
            <a:gd name="connsiteY4" fmla="*/ 1569806 h 1573062"/>
            <a:gd name="connsiteX5" fmla="*/ 459620 w 664575"/>
            <a:gd name="connsiteY5" fmla="*/ 1461914 h 1573062"/>
            <a:gd name="connsiteX0" fmla="*/ 664575 w 664575"/>
            <a:gd name="connsiteY0" fmla="*/ 113631 h 1573062"/>
            <a:gd name="connsiteX1" fmla="*/ 663030 w 664575"/>
            <a:gd name="connsiteY1" fmla="*/ 3020 h 1573062"/>
            <a:gd name="connsiteX2" fmla="*/ 1791 w 664575"/>
            <a:gd name="connsiteY2" fmla="*/ 0 h 1573062"/>
            <a:gd name="connsiteX3" fmla="*/ 582 w 664575"/>
            <a:gd name="connsiteY3" fmla="*/ 1573062 h 1573062"/>
            <a:gd name="connsiteX4" fmla="*/ 453505 w 664575"/>
            <a:gd name="connsiteY4" fmla="*/ 1569806 h 1573062"/>
            <a:gd name="connsiteX5" fmla="*/ 443825 w 664575"/>
            <a:gd name="connsiteY5" fmla="*/ 1461914 h 1573062"/>
            <a:gd name="connsiteX0" fmla="*/ 664575 w 664575"/>
            <a:gd name="connsiteY0" fmla="*/ 113631 h 1573062"/>
            <a:gd name="connsiteX1" fmla="*/ 663030 w 664575"/>
            <a:gd name="connsiteY1" fmla="*/ 3020 h 1573062"/>
            <a:gd name="connsiteX2" fmla="*/ 1791 w 664575"/>
            <a:gd name="connsiteY2" fmla="*/ 0 h 1573062"/>
            <a:gd name="connsiteX3" fmla="*/ 582 w 664575"/>
            <a:gd name="connsiteY3" fmla="*/ 1573062 h 1573062"/>
            <a:gd name="connsiteX4" fmla="*/ 453505 w 664575"/>
            <a:gd name="connsiteY4" fmla="*/ 1569806 h 1573062"/>
            <a:gd name="connsiteX5" fmla="*/ 459620 w 664575"/>
            <a:gd name="connsiteY5" fmla="*/ 1461914 h 1573062"/>
            <a:gd name="connsiteX0" fmla="*/ 664575 w 664575"/>
            <a:gd name="connsiteY0" fmla="*/ 113631 h 1573062"/>
            <a:gd name="connsiteX1" fmla="*/ 663030 w 664575"/>
            <a:gd name="connsiteY1" fmla="*/ 3020 h 1573062"/>
            <a:gd name="connsiteX2" fmla="*/ 1791 w 664575"/>
            <a:gd name="connsiteY2" fmla="*/ 0 h 1573062"/>
            <a:gd name="connsiteX3" fmla="*/ 582 w 664575"/>
            <a:gd name="connsiteY3" fmla="*/ 1573062 h 1573062"/>
            <a:gd name="connsiteX4" fmla="*/ 453505 w 664575"/>
            <a:gd name="connsiteY4" fmla="*/ 1569806 h 1573062"/>
            <a:gd name="connsiteX5" fmla="*/ 447886 w 664575"/>
            <a:gd name="connsiteY5" fmla="*/ 1440943 h 1573062"/>
            <a:gd name="connsiteX0" fmla="*/ 664575 w 664575"/>
            <a:gd name="connsiteY0" fmla="*/ 113631 h 1574001"/>
            <a:gd name="connsiteX1" fmla="*/ 663030 w 664575"/>
            <a:gd name="connsiteY1" fmla="*/ 3020 h 1574001"/>
            <a:gd name="connsiteX2" fmla="*/ 1791 w 664575"/>
            <a:gd name="connsiteY2" fmla="*/ 0 h 1574001"/>
            <a:gd name="connsiteX3" fmla="*/ 582 w 664575"/>
            <a:gd name="connsiteY3" fmla="*/ 1573062 h 1574001"/>
            <a:gd name="connsiteX4" fmla="*/ 437860 w 664575"/>
            <a:gd name="connsiteY4" fmla="*/ 1574001 h 1574001"/>
            <a:gd name="connsiteX5" fmla="*/ 447886 w 664575"/>
            <a:gd name="connsiteY5" fmla="*/ 1440943 h 1574001"/>
            <a:gd name="connsiteX0" fmla="*/ 664575 w 664575"/>
            <a:gd name="connsiteY0" fmla="*/ 113631 h 1574001"/>
            <a:gd name="connsiteX1" fmla="*/ 663030 w 664575"/>
            <a:gd name="connsiteY1" fmla="*/ 3020 h 1574001"/>
            <a:gd name="connsiteX2" fmla="*/ 1791 w 664575"/>
            <a:gd name="connsiteY2" fmla="*/ 0 h 1574001"/>
            <a:gd name="connsiteX3" fmla="*/ 582 w 664575"/>
            <a:gd name="connsiteY3" fmla="*/ 1573062 h 1574001"/>
            <a:gd name="connsiteX4" fmla="*/ 531731 w 664575"/>
            <a:gd name="connsiteY4" fmla="*/ 1574001 h 1574001"/>
            <a:gd name="connsiteX5" fmla="*/ 447886 w 664575"/>
            <a:gd name="connsiteY5" fmla="*/ 1440943 h 1574001"/>
            <a:gd name="connsiteX0" fmla="*/ 664575 w 664575"/>
            <a:gd name="connsiteY0" fmla="*/ 113631 h 1574001"/>
            <a:gd name="connsiteX1" fmla="*/ 663030 w 664575"/>
            <a:gd name="connsiteY1" fmla="*/ 3020 h 1574001"/>
            <a:gd name="connsiteX2" fmla="*/ 1791 w 664575"/>
            <a:gd name="connsiteY2" fmla="*/ 0 h 1574001"/>
            <a:gd name="connsiteX3" fmla="*/ 582 w 664575"/>
            <a:gd name="connsiteY3" fmla="*/ 1573062 h 1574001"/>
            <a:gd name="connsiteX4" fmla="*/ 531731 w 664575"/>
            <a:gd name="connsiteY4" fmla="*/ 1574001 h 1574001"/>
            <a:gd name="connsiteX5" fmla="*/ 537846 w 664575"/>
            <a:gd name="connsiteY5" fmla="*/ 1436748 h 1574001"/>
            <a:gd name="connsiteX0" fmla="*/ 664575 w 664575"/>
            <a:gd name="connsiteY0" fmla="*/ 113631 h 1574001"/>
            <a:gd name="connsiteX1" fmla="*/ 663030 w 664575"/>
            <a:gd name="connsiteY1" fmla="*/ 3020 h 1574001"/>
            <a:gd name="connsiteX2" fmla="*/ 1791 w 664575"/>
            <a:gd name="connsiteY2" fmla="*/ 0 h 1574001"/>
            <a:gd name="connsiteX3" fmla="*/ 582 w 664575"/>
            <a:gd name="connsiteY3" fmla="*/ 1573062 h 1574001"/>
            <a:gd name="connsiteX4" fmla="*/ 531731 w 664575"/>
            <a:gd name="connsiteY4" fmla="*/ 1574001 h 1574001"/>
            <a:gd name="connsiteX5" fmla="*/ 537846 w 664575"/>
            <a:gd name="connsiteY5" fmla="*/ 1432553 h 1574001"/>
            <a:gd name="connsiteX0" fmla="*/ 664575 w 664575"/>
            <a:gd name="connsiteY0" fmla="*/ 113631 h 1574001"/>
            <a:gd name="connsiteX1" fmla="*/ 663030 w 664575"/>
            <a:gd name="connsiteY1" fmla="*/ 3020 h 1574001"/>
            <a:gd name="connsiteX2" fmla="*/ 1791 w 664575"/>
            <a:gd name="connsiteY2" fmla="*/ 0 h 1574001"/>
            <a:gd name="connsiteX3" fmla="*/ 582 w 664575"/>
            <a:gd name="connsiteY3" fmla="*/ 1573062 h 1574001"/>
            <a:gd name="connsiteX4" fmla="*/ 531731 w 664575"/>
            <a:gd name="connsiteY4" fmla="*/ 1574001 h 1574001"/>
            <a:gd name="connsiteX5" fmla="*/ 526112 w 664575"/>
            <a:gd name="connsiteY5" fmla="*/ 1432553 h 1574001"/>
            <a:gd name="connsiteX0" fmla="*/ 664575 w 664575"/>
            <a:gd name="connsiteY0" fmla="*/ 113631 h 1574001"/>
            <a:gd name="connsiteX1" fmla="*/ 663030 w 664575"/>
            <a:gd name="connsiteY1" fmla="*/ 3020 h 1574001"/>
            <a:gd name="connsiteX2" fmla="*/ 1791 w 664575"/>
            <a:gd name="connsiteY2" fmla="*/ 0 h 1574001"/>
            <a:gd name="connsiteX3" fmla="*/ 582 w 664575"/>
            <a:gd name="connsiteY3" fmla="*/ 1573062 h 1574001"/>
            <a:gd name="connsiteX4" fmla="*/ 522397 w 664575"/>
            <a:gd name="connsiteY4" fmla="*/ 1574001 h 1574001"/>
            <a:gd name="connsiteX5" fmla="*/ 526112 w 664575"/>
            <a:gd name="connsiteY5" fmla="*/ 1432553 h 1574001"/>
            <a:gd name="connsiteX0" fmla="*/ 664575 w 664575"/>
            <a:gd name="connsiteY0" fmla="*/ 113631 h 1574001"/>
            <a:gd name="connsiteX1" fmla="*/ 663030 w 664575"/>
            <a:gd name="connsiteY1" fmla="*/ 3020 h 1574001"/>
            <a:gd name="connsiteX2" fmla="*/ 1791 w 664575"/>
            <a:gd name="connsiteY2" fmla="*/ 0 h 1574001"/>
            <a:gd name="connsiteX3" fmla="*/ 582 w 664575"/>
            <a:gd name="connsiteY3" fmla="*/ 1573062 h 1574001"/>
            <a:gd name="connsiteX4" fmla="*/ 522397 w 664575"/>
            <a:gd name="connsiteY4" fmla="*/ 1574001 h 1574001"/>
            <a:gd name="connsiteX5" fmla="*/ 526112 w 664575"/>
            <a:gd name="connsiteY5" fmla="*/ 1446197 h 1574001"/>
            <a:gd name="connsiteX0" fmla="*/ 664575 w 664575"/>
            <a:gd name="connsiteY0" fmla="*/ 113631 h 1574001"/>
            <a:gd name="connsiteX1" fmla="*/ 663030 w 664575"/>
            <a:gd name="connsiteY1" fmla="*/ 3020 h 1574001"/>
            <a:gd name="connsiteX2" fmla="*/ 1791 w 664575"/>
            <a:gd name="connsiteY2" fmla="*/ 0 h 1574001"/>
            <a:gd name="connsiteX3" fmla="*/ 582 w 664575"/>
            <a:gd name="connsiteY3" fmla="*/ 1573062 h 1574001"/>
            <a:gd name="connsiteX4" fmla="*/ 522397 w 664575"/>
            <a:gd name="connsiteY4" fmla="*/ 1574001 h 1574001"/>
            <a:gd name="connsiteX5" fmla="*/ 526112 w 664575"/>
            <a:gd name="connsiteY5" fmla="*/ 1476897 h 157400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664575" h="1574001">
              <a:moveTo>
                <a:pt x="664575" y="113631"/>
              </a:moveTo>
              <a:lnTo>
                <a:pt x="663030" y="3020"/>
              </a:lnTo>
              <a:lnTo>
                <a:pt x="1791" y="0"/>
              </a:lnTo>
              <a:cubicBezTo>
                <a:pt x="4210" y="558293"/>
                <a:pt x="-1837" y="1014769"/>
                <a:pt x="582" y="1573062"/>
              </a:cubicBezTo>
              <a:lnTo>
                <a:pt x="522397" y="1574001"/>
              </a:lnTo>
              <a:cubicBezTo>
                <a:pt x="522397" y="1544750"/>
                <a:pt x="526112" y="1506148"/>
                <a:pt x="526112" y="1476897"/>
              </a:cubicBezTo>
            </a:path>
          </a:pathLst>
        </a:cu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wsDr>
</file>

<file path=xl/drawings/drawing2.xml><?xml version="1.0" encoding="utf-8"?>
<c:userShapes xmlns:c="http://schemas.openxmlformats.org/drawingml/2006/chart">
  <cdr:relSizeAnchor xmlns:cdr="http://schemas.openxmlformats.org/drawingml/2006/chartDrawing">
    <cdr:from>
      <cdr:x>0.55017</cdr:x>
      <cdr:y>0.13388</cdr:y>
    </cdr:from>
    <cdr:to>
      <cdr:x>0.61984</cdr:x>
      <cdr:y>0.22515</cdr:y>
    </cdr:to>
    <cdr:sp macro="" textlink="">
      <cdr:nvSpPr>
        <cdr:cNvPr id="2" name="ZoneTexte 1"/>
        <cdr:cNvSpPr txBox="1"/>
      </cdr:nvSpPr>
      <cdr:spPr>
        <a:xfrm xmlns:a="http://schemas.openxmlformats.org/drawingml/2006/main">
          <a:off x="1951264" y="358552"/>
          <a:ext cx="247650" cy="24765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en-GB" sz="1100" b="1">
              <a:solidFill>
                <a:schemeClr val="accent6">
                  <a:lumMod val="75000"/>
                </a:schemeClr>
              </a:solidFill>
            </a:rPr>
            <a:t>H</a:t>
          </a:r>
        </a:p>
      </cdr:txBody>
    </cdr:sp>
  </cdr:relSizeAnchor>
  <cdr:relSizeAnchor xmlns:cdr="http://schemas.openxmlformats.org/drawingml/2006/chartDrawing">
    <cdr:from>
      <cdr:x>0.52328</cdr:x>
      <cdr:y>0.22515</cdr:y>
    </cdr:from>
    <cdr:to>
      <cdr:x>0.59295</cdr:x>
      <cdr:y>0.31571</cdr:y>
    </cdr:to>
    <cdr:sp macro="" textlink="">
      <cdr:nvSpPr>
        <cdr:cNvPr id="3" name="ZoneTexte 2"/>
        <cdr:cNvSpPr txBox="1"/>
      </cdr:nvSpPr>
      <cdr:spPr>
        <a:xfrm xmlns:a="http://schemas.openxmlformats.org/drawingml/2006/main">
          <a:off x="1856014" y="606202"/>
          <a:ext cx="247650" cy="24765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en-GB" sz="1100" b="1">
              <a:solidFill>
                <a:schemeClr val="accent6">
                  <a:lumMod val="75000"/>
                </a:schemeClr>
              </a:solidFill>
            </a:rPr>
            <a:t>M</a:t>
          </a:r>
        </a:p>
      </cdr:txBody>
    </cdr:sp>
  </cdr:relSizeAnchor>
  <cdr:relSizeAnchor xmlns:cdr="http://schemas.openxmlformats.org/drawingml/2006/chartDrawing">
    <cdr:from>
      <cdr:x>0.49908</cdr:x>
      <cdr:y>0.3192</cdr:y>
    </cdr:from>
    <cdr:to>
      <cdr:x>0.57681</cdr:x>
      <cdr:y>0.38807</cdr:y>
    </cdr:to>
    <cdr:sp macro="" textlink="">
      <cdr:nvSpPr>
        <cdr:cNvPr id="4" name="ZoneTexte 3"/>
        <cdr:cNvSpPr txBox="1"/>
      </cdr:nvSpPr>
      <cdr:spPr>
        <a:xfrm xmlns:a="http://schemas.openxmlformats.org/drawingml/2006/main">
          <a:off x="1770289" y="863377"/>
          <a:ext cx="276225" cy="190499"/>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en-GB" sz="1100" b="1">
              <a:solidFill>
                <a:schemeClr val="accent6">
                  <a:lumMod val="75000"/>
                </a:schemeClr>
              </a:solidFill>
            </a:rPr>
            <a:t>L</a:t>
          </a:r>
        </a:p>
      </cdr:txBody>
    </cdr:sp>
  </cdr:relSizeAnchor>
</c:userShapes>
</file>

<file path=xl/drawings/drawing3.xml><?xml version="1.0" encoding="utf-8"?>
<xdr:wsDr xmlns:xdr="http://schemas.openxmlformats.org/drawingml/2006/spreadsheetDrawing" xmlns:a="http://schemas.openxmlformats.org/drawingml/2006/main">
  <xdr:twoCellAnchor editAs="oneCell">
    <xdr:from>
      <xdr:col>0</xdr:col>
      <xdr:colOff>257175</xdr:colOff>
      <xdr:row>0</xdr:row>
      <xdr:rowOff>57150</xdr:rowOff>
    </xdr:from>
    <xdr:to>
      <xdr:col>0</xdr:col>
      <xdr:colOff>1733550</xdr:colOff>
      <xdr:row>1</xdr:row>
      <xdr:rowOff>190500</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57150"/>
          <a:ext cx="1476375"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919382</xdr:colOff>
      <xdr:row>8</xdr:row>
      <xdr:rowOff>0</xdr:rowOff>
    </xdr:from>
    <xdr:ext cx="985620" cy="517071"/>
    <xdr:sp macro="" textlink="">
      <xdr:nvSpPr>
        <xdr:cNvPr id="4" name="ZoneTexte 3"/>
        <xdr:cNvSpPr txBox="1"/>
      </xdr:nvSpPr>
      <xdr:spPr>
        <a:xfrm>
          <a:off x="919382" y="4202666"/>
          <a:ext cx="985620" cy="5170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ctr"/>
          <a:r>
            <a:rPr lang="en-GB" sz="1100">
              <a:solidFill>
                <a:schemeClr val="tx2">
                  <a:lumMod val="60000"/>
                  <a:lumOff val="40000"/>
                </a:schemeClr>
              </a:solidFill>
            </a:rPr>
            <a:t>Business Level</a:t>
          </a:r>
        </a:p>
        <a:p>
          <a:pPr algn="ctr"/>
          <a:r>
            <a:rPr lang="en-GB" sz="1100">
              <a:solidFill>
                <a:schemeClr val="tx2">
                  <a:lumMod val="60000"/>
                  <a:lumOff val="40000"/>
                </a:schemeClr>
              </a:solidFill>
            </a:rPr>
            <a:t>Criteria</a:t>
          </a:r>
        </a:p>
      </xdr:txBody>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257175</xdr:colOff>
      <xdr:row>0</xdr:row>
      <xdr:rowOff>57150</xdr:rowOff>
    </xdr:from>
    <xdr:to>
      <xdr:col>0</xdr:col>
      <xdr:colOff>762000</xdr:colOff>
      <xdr:row>1</xdr:row>
      <xdr:rowOff>190500</xdr:rowOff>
    </xdr:to>
    <xdr:pic>
      <xdr:nvPicPr>
        <xdr:cNvPr id="5123"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57150"/>
          <a:ext cx="504825"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257175</xdr:colOff>
      <xdr:row>0</xdr:row>
      <xdr:rowOff>57150</xdr:rowOff>
    </xdr:from>
    <xdr:to>
      <xdr:col>1</xdr:col>
      <xdr:colOff>742950</xdr:colOff>
      <xdr:row>1</xdr:row>
      <xdr:rowOff>190500</xdr:rowOff>
    </xdr:to>
    <xdr:pic>
      <xdr:nvPicPr>
        <xdr:cNvPr id="5124" name="Imag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57150"/>
          <a:ext cx="1476375"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352425</xdr:colOff>
      <xdr:row>0</xdr:row>
      <xdr:rowOff>57150</xdr:rowOff>
    </xdr:from>
    <xdr:to>
      <xdr:col>2</xdr:col>
      <xdr:colOff>1209675</xdr:colOff>
      <xdr:row>1</xdr:row>
      <xdr:rowOff>190500</xdr:rowOff>
    </xdr:to>
    <xdr:pic>
      <xdr:nvPicPr>
        <xdr:cNvPr id="6146"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4325" y="57150"/>
          <a:ext cx="14859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152400</xdr:colOff>
      <xdr:row>0</xdr:row>
      <xdr:rowOff>66675</xdr:rowOff>
    </xdr:from>
    <xdr:to>
      <xdr:col>4</xdr:col>
      <xdr:colOff>1276350</xdr:colOff>
      <xdr:row>1</xdr:row>
      <xdr:rowOff>200025</xdr:rowOff>
    </xdr:to>
    <xdr:pic>
      <xdr:nvPicPr>
        <xdr:cNvPr id="7170"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9575" y="66675"/>
          <a:ext cx="1476375"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057" name="Option Button 33" hidden="1">
              <a:extLst>
                <a:ext uri="{63B3BB69-23CF-44E3-9099-C40C66FF867C}">
                  <a14:compatExt spid="_x0000_s105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058" name="Option Button 34" hidden="1">
              <a:extLst>
                <a:ext uri="{63B3BB69-23CF-44E3-9099-C40C66FF867C}">
                  <a14:compatExt spid="_x0000_s105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059" name="Option Button 35" hidden="1">
              <a:extLst>
                <a:ext uri="{63B3BB69-23CF-44E3-9099-C40C66FF867C}">
                  <a14:compatExt spid="_x0000_s105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060" name="Group Box 36" hidden="1">
              <a:extLst>
                <a:ext uri="{63B3BB69-23CF-44E3-9099-C40C66FF867C}">
                  <a14:compatExt spid="_x0000_s1060"/>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063" name="Option Button 39" hidden="1">
              <a:extLst>
                <a:ext uri="{63B3BB69-23CF-44E3-9099-C40C66FF867C}">
                  <a14:compatExt spid="_x0000_s106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064" name="Option Button 40" hidden="1">
              <a:extLst>
                <a:ext uri="{63B3BB69-23CF-44E3-9099-C40C66FF867C}">
                  <a14:compatExt spid="_x0000_s106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065" name="Option Button 41" hidden="1">
              <a:extLst>
                <a:ext uri="{63B3BB69-23CF-44E3-9099-C40C66FF867C}">
                  <a14:compatExt spid="_x0000_s106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066" name="Group Box 42" hidden="1">
              <a:extLst>
                <a:ext uri="{63B3BB69-23CF-44E3-9099-C40C66FF867C}">
                  <a14:compatExt spid="_x0000_s1066"/>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067" name="Option Button 43" hidden="1">
              <a:extLst>
                <a:ext uri="{63B3BB69-23CF-44E3-9099-C40C66FF867C}">
                  <a14:compatExt spid="_x0000_s106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068" name="Option Button 44" hidden="1">
              <a:extLst>
                <a:ext uri="{63B3BB69-23CF-44E3-9099-C40C66FF867C}">
                  <a14:compatExt spid="_x0000_s106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069" name="Option Button 45" hidden="1">
              <a:extLst>
                <a:ext uri="{63B3BB69-23CF-44E3-9099-C40C66FF867C}">
                  <a14:compatExt spid="_x0000_s106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070" name="Group Box 46" hidden="1">
              <a:extLst>
                <a:ext uri="{63B3BB69-23CF-44E3-9099-C40C66FF867C}">
                  <a14:compatExt spid="_x0000_s1070"/>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071" name="Option Button 47" hidden="1">
              <a:extLst>
                <a:ext uri="{63B3BB69-23CF-44E3-9099-C40C66FF867C}">
                  <a14:compatExt spid="_x0000_s107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072" name="Option Button 48" hidden="1">
              <a:extLst>
                <a:ext uri="{63B3BB69-23CF-44E3-9099-C40C66FF867C}">
                  <a14:compatExt spid="_x0000_s107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073" name="Option Button 49" hidden="1">
              <a:extLst>
                <a:ext uri="{63B3BB69-23CF-44E3-9099-C40C66FF867C}">
                  <a14:compatExt spid="_x0000_s107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074" name="Group Box 50" hidden="1">
              <a:extLst>
                <a:ext uri="{63B3BB69-23CF-44E3-9099-C40C66FF867C}">
                  <a14:compatExt spid="_x0000_s1074"/>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075" name="Option Button 51" hidden="1">
              <a:extLst>
                <a:ext uri="{63B3BB69-23CF-44E3-9099-C40C66FF867C}">
                  <a14:compatExt spid="_x0000_s107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076" name="Option Button 52" hidden="1">
              <a:extLst>
                <a:ext uri="{63B3BB69-23CF-44E3-9099-C40C66FF867C}">
                  <a14:compatExt spid="_x0000_s107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077" name="Option Button 53" hidden="1">
              <a:extLst>
                <a:ext uri="{63B3BB69-23CF-44E3-9099-C40C66FF867C}">
                  <a14:compatExt spid="_x0000_s107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078" name="Group Box 54" hidden="1">
              <a:extLst>
                <a:ext uri="{63B3BB69-23CF-44E3-9099-C40C66FF867C}">
                  <a14:compatExt spid="_x0000_s1078"/>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079" name="Option Button 55" hidden="1">
              <a:extLst>
                <a:ext uri="{63B3BB69-23CF-44E3-9099-C40C66FF867C}">
                  <a14:compatExt spid="_x0000_s107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080" name="Option Button 56" hidden="1">
              <a:extLst>
                <a:ext uri="{63B3BB69-23CF-44E3-9099-C40C66FF867C}">
                  <a14:compatExt spid="_x0000_s108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081" name="Option Button 57" hidden="1">
              <a:extLst>
                <a:ext uri="{63B3BB69-23CF-44E3-9099-C40C66FF867C}">
                  <a14:compatExt spid="_x0000_s108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082" name="Group Box 58" hidden="1">
              <a:extLst>
                <a:ext uri="{63B3BB69-23CF-44E3-9099-C40C66FF867C}">
                  <a14:compatExt spid="_x0000_s1082"/>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083" name="Option Button 59" hidden="1">
              <a:extLst>
                <a:ext uri="{63B3BB69-23CF-44E3-9099-C40C66FF867C}">
                  <a14:compatExt spid="_x0000_s108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084" name="Option Button 60" hidden="1">
              <a:extLst>
                <a:ext uri="{63B3BB69-23CF-44E3-9099-C40C66FF867C}">
                  <a14:compatExt spid="_x0000_s108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085" name="Option Button 61" hidden="1">
              <a:extLst>
                <a:ext uri="{63B3BB69-23CF-44E3-9099-C40C66FF867C}">
                  <a14:compatExt spid="_x0000_s108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086" name="Group Box 62" hidden="1">
              <a:extLst>
                <a:ext uri="{63B3BB69-23CF-44E3-9099-C40C66FF867C}">
                  <a14:compatExt spid="_x0000_s1086"/>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087" name="Option Button 63" hidden="1">
              <a:extLst>
                <a:ext uri="{63B3BB69-23CF-44E3-9099-C40C66FF867C}">
                  <a14:compatExt spid="_x0000_s108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088" name="Option Button 64" hidden="1">
              <a:extLst>
                <a:ext uri="{63B3BB69-23CF-44E3-9099-C40C66FF867C}">
                  <a14:compatExt spid="_x0000_s108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089" name="Option Button 65" hidden="1">
              <a:extLst>
                <a:ext uri="{63B3BB69-23CF-44E3-9099-C40C66FF867C}">
                  <a14:compatExt spid="_x0000_s108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090" name="Group Box 66" hidden="1">
              <a:extLst>
                <a:ext uri="{63B3BB69-23CF-44E3-9099-C40C66FF867C}">
                  <a14:compatExt spid="_x0000_s1090"/>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091" name="Option Button 67" hidden="1">
              <a:extLst>
                <a:ext uri="{63B3BB69-23CF-44E3-9099-C40C66FF867C}">
                  <a14:compatExt spid="_x0000_s109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092" name="Option Button 68" hidden="1">
              <a:extLst>
                <a:ext uri="{63B3BB69-23CF-44E3-9099-C40C66FF867C}">
                  <a14:compatExt spid="_x0000_s109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093" name="Option Button 69" hidden="1">
              <a:extLst>
                <a:ext uri="{63B3BB69-23CF-44E3-9099-C40C66FF867C}">
                  <a14:compatExt spid="_x0000_s109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094" name="Group Box 70" hidden="1">
              <a:extLst>
                <a:ext uri="{63B3BB69-23CF-44E3-9099-C40C66FF867C}">
                  <a14:compatExt spid="_x0000_s1094"/>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108" name="Option Button 84" hidden="1">
              <a:extLst>
                <a:ext uri="{63B3BB69-23CF-44E3-9099-C40C66FF867C}">
                  <a14:compatExt spid="_x0000_s110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109" name="Option Button 85" hidden="1">
              <a:extLst>
                <a:ext uri="{63B3BB69-23CF-44E3-9099-C40C66FF867C}">
                  <a14:compatExt spid="_x0000_s110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110" name="Option Button 86" hidden="1">
              <a:extLst>
                <a:ext uri="{63B3BB69-23CF-44E3-9099-C40C66FF867C}">
                  <a14:compatExt spid="_x0000_s111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111" name="Group Box 87" hidden="1">
              <a:extLst>
                <a:ext uri="{63B3BB69-23CF-44E3-9099-C40C66FF867C}">
                  <a14:compatExt spid="_x0000_s1111"/>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112" name="Option Button 88" hidden="1">
              <a:extLst>
                <a:ext uri="{63B3BB69-23CF-44E3-9099-C40C66FF867C}">
                  <a14:compatExt spid="_x0000_s111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113" name="Option Button 89" hidden="1">
              <a:extLst>
                <a:ext uri="{63B3BB69-23CF-44E3-9099-C40C66FF867C}">
                  <a14:compatExt spid="_x0000_s111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114" name="Option Button 90" hidden="1">
              <a:extLst>
                <a:ext uri="{63B3BB69-23CF-44E3-9099-C40C66FF867C}">
                  <a14:compatExt spid="_x0000_s111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115" name="Group Box 91" hidden="1">
              <a:extLst>
                <a:ext uri="{63B3BB69-23CF-44E3-9099-C40C66FF867C}">
                  <a14:compatExt spid="_x0000_s1115"/>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116" name="Option Button 92" hidden="1">
              <a:extLst>
                <a:ext uri="{63B3BB69-23CF-44E3-9099-C40C66FF867C}">
                  <a14:compatExt spid="_x0000_s111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117" name="Option Button 93" hidden="1">
              <a:extLst>
                <a:ext uri="{63B3BB69-23CF-44E3-9099-C40C66FF867C}">
                  <a14:compatExt spid="_x0000_s111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118" name="Option Button 94" hidden="1">
              <a:extLst>
                <a:ext uri="{63B3BB69-23CF-44E3-9099-C40C66FF867C}">
                  <a14:compatExt spid="_x0000_s111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119" name="Group Box 95" hidden="1">
              <a:extLst>
                <a:ext uri="{63B3BB69-23CF-44E3-9099-C40C66FF867C}">
                  <a14:compatExt spid="_x0000_s1119"/>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120" name="Option Button 96" hidden="1">
              <a:extLst>
                <a:ext uri="{63B3BB69-23CF-44E3-9099-C40C66FF867C}">
                  <a14:compatExt spid="_x0000_s112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121" name="Option Button 97" hidden="1">
              <a:extLst>
                <a:ext uri="{63B3BB69-23CF-44E3-9099-C40C66FF867C}">
                  <a14:compatExt spid="_x0000_s112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122" name="Option Button 98" hidden="1">
              <a:extLst>
                <a:ext uri="{63B3BB69-23CF-44E3-9099-C40C66FF867C}">
                  <a14:compatExt spid="_x0000_s112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123" name="Group Box 99" hidden="1">
              <a:extLst>
                <a:ext uri="{63B3BB69-23CF-44E3-9099-C40C66FF867C}">
                  <a14:compatExt spid="_x0000_s1123"/>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124" name="Option Button 100" hidden="1">
              <a:extLst>
                <a:ext uri="{63B3BB69-23CF-44E3-9099-C40C66FF867C}">
                  <a14:compatExt spid="_x0000_s112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125" name="Option Button 101" hidden="1">
              <a:extLst>
                <a:ext uri="{63B3BB69-23CF-44E3-9099-C40C66FF867C}">
                  <a14:compatExt spid="_x0000_s112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126" name="Option Button 102" hidden="1">
              <a:extLst>
                <a:ext uri="{63B3BB69-23CF-44E3-9099-C40C66FF867C}">
                  <a14:compatExt spid="_x0000_s112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127" name="Group Box 103" hidden="1">
              <a:extLst>
                <a:ext uri="{63B3BB69-23CF-44E3-9099-C40C66FF867C}">
                  <a14:compatExt spid="_x0000_s1127"/>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128" name="Option Button 104" hidden="1">
              <a:extLst>
                <a:ext uri="{63B3BB69-23CF-44E3-9099-C40C66FF867C}">
                  <a14:compatExt spid="_x0000_s112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129" name="Option Button 105" hidden="1">
              <a:extLst>
                <a:ext uri="{63B3BB69-23CF-44E3-9099-C40C66FF867C}">
                  <a14:compatExt spid="_x0000_s112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130" name="Option Button 106" hidden="1">
              <a:extLst>
                <a:ext uri="{63B3BB69-23CF-44E3-9099-C40C66FF867C}">
                  <a14:compatExt spid="_x0000_s113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131" name="Group Box 107" hidden="1">
              <a:extLst>
                <a:ext uri="{63B3BB69-23CF-44E3-9099-C40C66FF867C}">
                  <a14:compatExt spid="_x0000_s1131"/>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132" name="Option Button 108" hidden="1">
              <a:extLst>
                <a:ext uri="{63B3BB69-23CF-44E3-9099-C40C66FF867C}">
                  <a14:compatExt spid="_x0000_s113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133" name="Option Button 109" hidden="1">
              <a:extLst>
                <a:ext uri="{63B3BB69-23CF-44E3-9099-C40C66FF867C}">
                  <a14:compatExt spid="_x0000_s113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134" name="Option Button 110" hidden="1">
              <a:extLst>
                <a:ext uri="{63B3BB69-23CF-44E3-9099-C40C66FF867C}">
                  <a14:compatExt spid="_x0000_s113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135" name="Group Box 111" hidden="1">
              <a:extLst>
                <a:ext uri="{63B3BB69-23CF-44E3-9099-C40C66FF867C}">
                  <a14:compatExt spid="_x0000_s1135"/>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136" name="Option Button 112" hidden="1">
              <a:extLst>
                <a:ext uri="{63B3BB69-23CF-44E3-9099-C40C66FF867C}">
                  <a14:compatExt spid="_x0000_s113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137" name="Option Button 113" hidden="1">
              <a:extLst>
                <a:ext uri="{63B3BB69-23CF-44E3-9099-C40C66FF867C}">
                  <a14:compatExt spid="_x0000_s113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138" name="Option Button 114" hidden="1">
              <a:extLst>
                <a:ext uri="{63B3BB69-23CF-44E3-9099-C40C66FF867C}">
                  <a14:compatExt spid="_x0000_s113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139" name="Group Box 115" hidden="1">
              <a:extLst>
                <a:ext uri="{63B3BB69-23CF-44E3-9099-C40C66FF867C}">
                  <a14:compatExt spid="_x0000_s1139"/>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140" name="Option Button 116" hidden="1">
              <a:extLst>
                <a:ext uri="{63B3BB69-23CF-44E3-9099-C40C66FF867C}">
                  <a14:compatExt spid="_x0000_s114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141" name="Option Button 117" hidden="1">
              <a:extLst>
                <a:ext uri="{63B3BB69-23CF-44E3-9099-C40C66FF867C}">
                  <a14:compatExt spid="_x0000_s114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142" name="Option Button 118" hidden="1">
              <a:extLst>
                <a:ext uri="{63B3BB69-23CF-44E3-9099-C40C66FF867C}">
                  <a14:compatExt spid="_x0000_s114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143" name="Group Box 119" hidden="1">
              <a:extLst>
                <a:ext uri="{63B3BB69-23CF-44E3-9099-C40C66FF867C}">
                  <a14:compatExt spid="_x0000_s1143"/>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204" name="Option Button 180" hidden="1">
              <a:extLst>
                <a:ext uri="{63B3BB69-23CF-44E3-9099-C40C66FF867C}">
                  <a14:compatExt spid="_x0000_s120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205" name="Option Button 181" hidden="1">
              <a:extLst>
                <a:ext uri="{63B3BB69-23CF-44E3-9099-C40C66FF867C}">
                  <a14:compatExt spid="_x0000_s120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206" name="Option Button 182" hidden="1">
              <a:extLst>
                <a:ext uri="{63B3BB69-23CF-44E3-9099-C40C66FF867C}">
                  <a14:compatExt spid="_x0000_s120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207" name="Group Box 183" hidden="1">
              <a:extLst>
                <a:ext uri="{63B3BB69-23CF-44E3-9099-C40C66FF867C}">
                  <a14:compatExt spid="_x0000_s1207"/>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208" name="Option Button 184" hidden="1">
              <a:extLst>
                <a:ext uri="{63B3BB69-23CF-44E3-9099-C40C66FF867C}">
                  <a14:compatExt spid="_x0000_s120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209" name="Option Button 185" hidden="1">
              <a:extLst>
                <a:ext uri="{63B3BB69-23CF-44E3-9099-C40C66FF867C}">
                  <a14:compatExt spid="_x0000_s120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210" name="Option Button 186" hidden="1">
              <a:extLst>
                <a:ext uri="{63B3BB69-23CF-44E3-9099-C40C66FF867C}">
                  <a14:compatExt spid="_x0000_s121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211" name="Group Box 187" hidden="1">
              <a:extLst>
                <a:ext uri="{63B3BB69-23CF-44E3-9099-C40C66FF867C}">
                  <a14:compatExt spid="_x0000_s1211"/>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212" name="Option Button 188" hidden="1">
              <a:extLst>
                <a:ext uri="{63B3BB69-23CF-44E3-9099-C40C66FF867C}">
                  <a14:compatExt spid="_x0000_s121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213" name="Option Button 189" hidden="1">
              <a:extLst>
                <a:ext uri="{63B3BB69-23CF-44E3-9099-C40C66FF867C}">
                  <a14:compatExt spid="_x0000_s121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214" name="Option Button 190" hidden="1">
              <a:extLst>
                <a:ext uri="{63B3BB69-23CF-44E3-9099-C40C66FF867C}">
                  <a14:compatExt spid="_x0000_s121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215" name="Group Box 191" hidden="1">
              <a:extLst>
                <a:ext uri="{63B3BB69-23CF-44E3-9099-C40C66FF867C}">
                  <a14:compatExt spid="_x0000_s1215"/>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216" name="Option Button 192" hidden="1">
              <a:extLst>
                <a:ext uri="{63B3BB69-23CF-44E3-9099-C40C66FF867C}">
                  <a14:compatExt spid="_x0000_s121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217" name="Option Button 193" hidden="1">
              <a:extLst>
                <a:ext uri="{63B3BB69-23CF-44E3-9099-C40C66FF867C}">
                  <a14:compatExt spid="_x0000_s121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218" name="Option Button 194" hidden="1">
              <a:extLst>
                <a:ext uri="{63B3BB69-23CF-44E3-9099-C40C66FF867C}">
                  <a14:compatExt spid="_x0000_s121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219" name="Group Box 195" hidden="1">
              <a:extLst>
                <a:ext uri="{63B3BB69-23CF-44E3-9099-C40C66FF867C}">
                  <a14:compatExt spid="_x0000_s1219"/>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220" name="Option Button 196" hidden="1">
              <a:extLst>
                <a:ext uri="{63B3BB69-23CF-44E3-9099-C40C66FF867C}">
                  <a14:compatExt spid="_x0000_s122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221" name="Option Button 197" hidden="1">
              <a:extLst>
                <a:ext uri="{63B3BB69-23CF-44E3-9099-C40C66FF867C}">
                  <a14:compatExt spid="_x0000_s122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222" name="Option Button 198" hidden="1">
              <a:extLst>
                <a:ext uri="{63B3BB69-23CF-44E3-9099-C40C66FF867C}">
                  <a14:compatExt spid="_x0000_s122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223" name="Group Box 199" hidden="1">
              <a:extLst>
                <a:ext uri="{63B3BB69-23CF-44E3-9099-C40C66FF867C}">
                  <a14:compatExt spid="_x0000_s1223"/>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224" name="Option Button 200" hidden="1">
              <a:extLst>
                <a:ext uri="{63B3BB69-23CF-44E3-9099-C40C66FF867C}">
                  <a14:compatExt spid="_x0000_s122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225" name="Option Button 201" hidden="1">
              <a:extLst>
                <a:ext uri="{63B3BB69-23CF-44E3-9099-C40C66FF867C}">
                  <a14:compatExt spid="_x0000_s122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226" name="Option Button 202" hidden="1">
              <a:extLst>
                <a:ext uri="{63B3BB69-23CF-44E3-9099-C40C66FF867C}">
                  <a14:compatExt spid="_x0000_s122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227" name="Group Box 203" hidden="1">
              <a:extLst>
                <a:ext uri="{63B3BB69-23CF-44E3-9099-C40C66FF867C}">
                  <a14:compatExt spid="_x0000_s1227"/>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228" name="Option Button 204" hidden="1">
              <a:extLst>
                <a:ext uri="{63B3BB69-23CF-44E3-9099-C40C66FF867C}">
                  <a14:compatExt spid="_x0000_s122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229" name="Option Button 205" hidden="1">
              <a:extLst>
                <a:ext uri="{63B3BB69-23CF-44E3-9099-C40C66FF867C}">
                  <a14:compatExt spid="_x0000_s122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230" name="Option Button 206" hidden="1">
              <a:extLst>
                <a:ext uri="{63B3BB69-23CF-44E3-9099-C40C66FF867C}">
                  <a14:compatExt spid="_x0000_s123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231" name="Group Box 207" hidden="1">
              <a:extLst>
                <a:ext uri="{63B3BB69-23CF-44E3-9099-C40C66FF867C}">
                  <a14:compatExt spid="_x0000_s1231"/>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232" name="Option Button 208" hidden="1">
              <a:extLst>
                <a:ext uri="{63B3BB69-23CF-44E3-9099-C40C66FF867C}">
                  <a14:compatExt spid="_x0000_s123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233" name="Option Button 209" hidden="1">
              <a:extLst>
                <a:ext uri="{63B3BB69-23CF-44E3-9099-C40C66FF867C}">
                  <a14:compatExt spid="_x0000_s123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234" name="Option Button 210" hidden="1">
              <a:extLst>
                <a:ext uri="{63B3BB69-23CF-44E3-9099-C40C66FF867C}">
                  <a14:compatExt spid="_x0000_s123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235" name="Group Box 211" hidden="1">
              <a:extLst>
                <a:ext uri="{63B3BB69-23CF-44E3-9099-C40C66FF867C}">
                  <a14:compatExt spid="_x0000_s1235"/>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236" name="Option Button 212" hidden="1">
              <a:extLst>
                <a:ext uri="{63B3BB69-23CF-44E3-9099-C40C66FF867C}">
                  <a14:compatExt spid="_x0000_s123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237" name="Option Button 213" hidden="1">
              <a:extLst>
                <a:ext uri="{63B3BB69-23CF-44E3-9099-C40C66FF867C}">
                  <a14:compatExt spid="_x0000_s123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238" name="Option Button 214" hidden="1">
              <a:extLst>
                <a:ext uri="{63B3BB69-23CF-44E3-9099-C40C66FF867C}">
                  <a14:compatExt spid="_x0000_s123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239" name="Group Box 215" hidden="1">
              <a:extLst>
                <a:ext uri="{63B3BB69-23CF-44E3-9099-C40C66FF867C}">
                  <a14:compatExt spid="_x0000_s1239"/>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44" name="Option Button 220" hidden="1">
              <a:extLst>
                <a:ext uri="{63B3BB69-23CF-44E3-9099-C40C66FF867C}">
                  <a14:compatExt spid="_x0000_s124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45" name="Option Button 221" hidden="1">
              <a:extLst>
                <a:ext uri="{63B3BB69-23CF-44E3-9099-C40C66FF867C}">
                  <a14:compatExt spid="_x0000_s124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46" name="Option Button 222" hidden="1">
              <a:extLst>
                <a:ext uri="{63B3BB69-23CF-44E3-9099-C40C66FF867C}">
                  <a14:compatExt spid="_x0000_s124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48" name="Option Button 224" hidden="1">
              <a:extLst>
                <a:ext uri="{63B3BB69-23CF-44E3-9099-C40C66FF867C}">
                  <a14:compatExt spid="_x0000_s124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49" name="Option Button 225" hidden="1">
              <a:extLst>
                <a:ext uri="{63B3BB69-23CF-44E3-9099-C40C66FF867C}">
                  <a14:compatExt spid="_x0000_s124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50" name="Option Button 226" hidden="1">
              <a:extLst>
                <a:ext uri="{63B3BB69-23CF-44E3-9099-C40C66FF867C}">
                  <a14:compatExt spid="_x0000_s125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52" name="Option Button 228" hidden="1">
              <a:extLst>
                <a:ext uri="{63B3BB69-23CF-44E3-9099-C40C66FF867C}">
                  <a14:compatExt spid="_x0000_s125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53" name="Option Button 229" hidden="1">
              <a:extLst>
                <a:ext uri="{63B3BB69-23CF-44E3-9099-C40C66FF867C}">
                  <a14:compatExt spid="_x0000_s125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54" name="Option Button 230" hidden="1">
              <a:extLst>
                <a:ext uri="{63B3BB69-23CF-44E3-9099-C40C66FF867C}">
                  <a14:compatExt spid="_x0000_s125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56" name="Option Button 232" hidden="1">
              <a:extLst>
                <a:ext uri="{63B3BB69-23CF-44E3-9099-C40C66FF867C}">
                  <a14:compatExt spid="_x0000_s125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57" name="Option Button 233" hidden="1">
              <a:extLst>
                <a:ext uri="{63B3BB69-23CF-44E3-9099-C40C66FF867C}">
                  <a14:compatExt spid="_x0000_s125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58" name="Option Button 234" hidden="1">
              <a:extLst>
                <a:ext uri="{63B3BB69-23CF-44E3-9099-C40C66FF867C}">
                  <a14:compatExt spid="_x0000_s125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60" name="Option Button 236" hidden="1">
              <a:extLst>
                <a:ext uri="{63B3BB69-23CF-44E3-9099-C40C66FF867C}">
                  <a14:compatExt spid="_x0000_s126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61" name="Option Button 237" hidden="1">
              <a:extLst>
                <a:ext uri="{63B3BB69-23CF-44E3-9099-C40C66FF867C}">
                  <a14:compatExt spid="_x0000_s126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62" name="Option Button 238" hidden="1">
              <a:extLst>
                <a:ext uri="{63B3BB69-23CF-44E3-9099-C40C66FF867C}">
                  <a14:compatExt spid="_x0000_s126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64" name="Option Button 240" hidden="1">
              <a:extLst>
                <a:ext uri="{63B3BB69-23CF-44E3-9099-C40C66FF867C}">
                  <a14:compatExt spid="_x0000_s126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65" name="Option Button 241" hidden="1">
              <a:extLst>
                <a:ext uri="{63B3BB69-23CF-44E3-9099-C40C66FF867C}">
                  <a14:compatExt spid="_x0000_s126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66" name="Option Button 242" hidden="1">
              <a:extLst>
                <a:ext uri="{63B3BB69-23CF-44E3-9099-C40C66FF867C}">
                  <a14:compatExt spid="_x0000_s126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68" name="Option Button 244" hidden="1">
              <a:extLst>
                <a:ext uri="{63B3BB69-23CF-44E3-9099-C40C66FF867C}">
                  <a14:compatExt spid="_x0000_s126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69" name="Option Button 245" hidden="1">
              <a:extLst>
                <a:ext uri="{63B3BB69-23CF-44E3-9099-C40C66FF867C}">
                  <a14:compatExt spid="_x0000_s126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484414</xdr:colOff>
          <xdr:row>2</xdr:row>
          <xdr:rowOff>209550</xdr:rowOff>
        </xdr:to>
        <xdr:sp macro="" textlink="">
          <xdr:nvSpPr>
            <xdr:cNvPr id="1270" name="Option Button 246" hidden="1">
              <a:extLst>
                <a:ext uri="{63B3BB69-23CF-44E3-9099-C40C66FF867C}">
                  <a14:compatExt spid="_x0000_s127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275" name="Option Button 251" hidden="1">
              <a:extLst>
                <a:ext uri="{63B3BB69-23CF-44E3-9099-C40C66FF867C}">
                  <a14:compatExt spid="_x0000_s127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POOR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276" name="Option Button 252" hidden="1">
              <a:extLst>
                <a:ext uri="{63B3BB69-23CF-44E3-9099-C40C66FF867C}">
                  <a14:compatExt spid="_x0000_s127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AVERAGE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277" name="Option Button 253" hidden="1">
              <a:extLst>
                <a:ext uri="{63B3BB69-23CF-44E3-9099-C40C66FF867C}">
                  <a14:compatExt spid="_x0000_s127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GOOD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278" name="Group Box 254" hidden="1">
              <a:extLst>
                <a:ext uri="{63B3BB69-23CF-44E3-9099-C40C66FF867C}">
                  <a14:compatExt spid="_x0000_s1278"/>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279" name="Option Button 255" hidden="1">
              <a:extLst>
                <a:ext uri="{63B3BB69-23CF-44E3-9099-C40C66FF867C}">
                  <a14:compatExt spid="_x0000_s127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POOR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280" name="Option Button 256" hidden="1">
              <a:extLst>
                <a:ext uri="{63B3BB69-23CF-44E3-9099-C40C66FF867C}">
                  <a14:compatExt spid="_x0000_s128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AVERAGE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281" name="Option Button 257" hidden="1">
              <a:extLst>
                <a:ext uri="{63B3BB69-23CF-44E3-9099-C40C66FF867C}">
                  <a14:compatExt spid="_x0000_s128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GOOD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598714</xdr:colOff>
          <xdr:row>4</xdr:row>
          <xdr:rowOff>208189</xdr:rowOff>
        </xdr:to>
        <xdr:sp macro="" textlink="">
          <xdr:nvSpPr>
            <xdr:cNvPr id="1282" name="Group Box 258" hidden="1">
              <a:extLst>
                <a:ext uri="{63B3BB69-23CF-44E3-9099-C40C66FF867C}">
                  <a14:compatExt spid="_x0000_s1282"/>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Select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283" name="Option Button 259" hidden="1">
              <a:extLst>
                <a:ext uri="{63B3BB69-23CF-44E3-9099-C40C66FF867C}">
                  <a14:compatExt spid="_x0000_s128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POOR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284" name="Option Button 260" hidden="1">
              <a:extLst>
                <a:ext uri="{63B3BB69-23CF-44E3-9099-C40C66FF867C}">
                  <a14:compatExt spid="_x0000_s128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AVERAGE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285" name="Option Button 261" hidden="1">
              <a:extLst>
                <a:ext uri="{63B3BB69-23CF-44E3-9099-C40C66FF867C}">
                  <a14:compatExt spid="_x0000_s128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GOOD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287" name="Option Button 263" hidden="1">
              <a:extLst>
                <a:ext uri="{63B3BB69-23CF-44E3-9099-C40C66FF867C}">
                  <a14:compatExt spid="_x0000_s128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POOR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288" name="Option Button 264" hidden="1">
              <a:extLst>
                <a:ext uri="{63B3BB69-23CF-44E3-9099-C40C66FF867C}">
                  <a14:compatExt spid="_x0000_s128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AVERAGE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289" name="Option Button 265" hidden="1">
              <a:extLst>
                <a:ext uri="{63B3BB69-23CF-44E3-9099-C40C66FF867C}">
                  <a14:compatExt spid="_x0000_s128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GOOD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291" name="Option Button 267" hidden="1">
              <a:extLst>
                <a:ext uri="{63B3BB69-23CF-44E3-9099-C40C66FF867C}">
                  <a14:compatExt spid="_x0000_s129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POOR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292" name="Option Button 268" hidden="1">
              <a:extLst>
                <a:ext uri="{63B3BB69-23CF-44E3-9099-C40C66FF867C}">
                  <a14:compatExt spid="_x0000_s129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AVERAGE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293" name="Option Button 269" hidden="1">
              <a:extLst>
                <a:ext uri="{63B3BB69-23CF-44E3-9099-C40C66FF867C}">
                  <a14:compatExt spid="_x0000_s129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GOOD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295" name="Option Button 271" hidden="1">
              <a:extLst>
                <a:ext uri="{63B3BB69-23CF-44E3-9099-C40C66FF867C}">
                  <a14:compatExt spid="_x0000_s129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POOR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296" name="Option Button 272" hidden="1">
              <a:extLst>
                <a:ext uri="{63B3BB69-23CF-44E3-9099-C40C66FF867C}">
                  <a14:compatExt spid="_x0000_s129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AVERAGE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297" name="Option Button 273" hidden="1">
              <a:extLst>
                <a:ext uri="{63B3BB69-23CF-44E3-9099-C40C66FF867C}">
                  <a14:compatExt spid="_x0000_s129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GOOD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299" name="Option Button 275" hidden="1">
              <a:extLst>
                <a:ext uri="{63B3BB69-23CF-44E3-9099-C40C66FF867C}">
                  <a14:compatExt spid="_x0000_s129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POOR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493939</xdr:colOff>
          <xdr:row>2</xdr:row>
          <xdr:rowOff>209550</xdr:rowOff>
        </xdr:to>
        <xdr:sp macro="" textlink="">
          <xdr:nvSpPr>
            <xdr:cNvPr id="1300" name="Option Button 276" hidden="1">
              <a:extLst>
                <a:ext uri="{63B3BB69-23CF-44E3-9099-C40C66FF867C}">
                  <a14:compatExt spid="_x0000_s130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AVERAGE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301" name="Option Button 277" hidden="1">
              <a:extLst>
                <a:ext uri="{63B3BB69-23CF-44E3-9099-C40C66FF867C}">
                  <a14:compatExt spid="_x0000_s130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GOOD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341539</xdr:colOff>
          <xdr:row>2</xdr:row>
          <xdr:rowOff>209550</xdr:rowOff>
        </xdr:to>
        <xdr:sp macro="" textlink="">
          <xdr:nvSpPr>
            <xdr:cNvPr id="1303" name="Option Button 279" hidden="1">
              <a:extLst>
                <a:ext uri="{63B3BB69-23CF-44E3-9099-C40C66FF867C}">
                  <a14:compatExt spid="_x0000_s130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POOR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351064</xdr:colOff>
          <xdr:row>2</xdr:row>
          <xdr:rowOff>209550</xdr:rowOff>
        </xdr:to>
        <xdr:sp macro="" textlink="">
          <xdr:nvSpPr>
            <xdr:cNvPr id="1305" name="Option Button 281" hidden="1">
              <a:extLst>
                <a:ext uri="{63B3BB69-23CF-44E3-9099-C40C66FF867C}">
                  <a14:compatExt spid="_x0000_s130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cs typeface="Tahoma"/>
                </a:rPr>
                <a:t>GOOD</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81-F80/Full%20Assessment/Panel%20Maroc/Copie%20de%20MA-%20Panel%20Selection%20Follow-up%2015Jan2014%20revC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me"/>
      <sheetName val="Parms(Countries)"/>
      <sheetName val="PANEL SELECTION FOLLOW-UP"/>
      <sheetName val="Parms (Lists)"/>
    </sheetNames>
    <sheetDataSet>
      <sheetData sheetId="0" refreshError="1"/>
      <sheetData sheetId="1" refreshError="1">
        <row r="3">
          <cell r="A3" t="str">
            <v>Select…</v>
          </cell>
        </row>
        <row r="4">
          <cell r="A4" t="str">
            <v>Parms</v>
          </cell>
          <cell r="B4" t="str">
            <v xml:space="preserve">AF </v>
          </cell>
        </row>
        <row r="5">
          <cell r="A5" t="str">
            <v>ÅLAND ISLANDS</v>
          </cell>
          <cell r="B5" t="str">
            <v xml:space="preserve">AX </v>
          </cell>
        </row>
        <row r="6">
          <cell r="A6" t="str">
            <v>ALBANIA</v>
          </cell>
          <cell r="B6" t="str">
            <v xml:space="preserve">AL </v>
          </cell>
        </row>
        <row r="7">
          <cell r="A7" t="str">
            <v>ALGERIA</v>
          </cell>
          <cell r="B7" t="str">
            <v xml:space="preserve">DZ </v>
          </cell>
        </row>
        <row r="8">
          <cell r="A8" t="str">
            <v>AMERICAN SAMOA</v>
          </cell>
          <cell r="B8" t="str">
            <v xml:space="preserve">AS </v>
          </cell>
        </row>
        <row r="9">
          <cell r="A9" t="str">
            <v>ANDORRA</v>
          </cell>
          <cell r="B9" t="str">
            <v xml:space="preserve">AD </v>
          </cell>
        </row>
        <row r="10">
          <cell r="A10" t="str">
            <v>ANGOLA</v>
          </cell>
          <cell r="B10" t="str">
            <v xml:space="preserve">AO </v>
          </cell>
        </row>
        <row r="11">
          <cell r="A11" t="str">
            <v>ANGUILLA</v>
          </cell>
          <cell r="B11" t="str">
            <v xml:space="preserve">AI </v>
          </cell>
        </row>
        <row r="12">
          <cell r="A12" t="str">
            <v>ANTARCTICA</v>
          </cell>
          <cell r="B12" t="str">
            <v xml:space="preserve">AQ </v>
          </cell>
        </row>
        <row r="13">
          <cell r="A13" t="str">
            <v>ANTIGUA AND BARBUDA</v>
          </cell>
          <cell r="B13" t="str">
            <v xml:space="preserve">AG </v>
          </cell>
        </row>
        <row r="14">
          <cell r="A14" t="str">
            <v>ARGENTINA</v>
          </cell>
          <cell r="B14" t="str">
            <v xml:space="preserve">AR </v>
          </cell>
        </row>
        <row r="15">
          <cell r="A15" t="str">
            <v>ARMENIA</v>
          </cell>
          <cell r="B15" t="str">
            <v xml:space="preserve">AM </v>
          </cell>
        </row>
        <row r="16">
          <cell r="A16" t="str">
            <v>ARUBA</v>
          </cell>
          <cell r="B16" t="str">
            <v xml:space="preserve">AW </v>
          </cell>
        </row>
        <row r="17">
          <cell r="A17" t="str">
            <v>AUSTRALIA</v>
          </cell>
          <cell r="B17" t="str">
            <v xml:space="preserve">AU </v>
          </cell>
        </row>
        <row r="18">
          <cell r="A18" t="str">
            <v>AUSTRIA</v>
          </cell>
          <cell r="B18" t="str">
            <v xml:space="preserve">AT </v>
          </cell>
        </row>
        <row r="19">
          <cell r="A19" t="str">
            <v>AZERBAIJAN</v>
          </cell>
          <cell r="B19" t="str">
            <v xml:space="preserve">AZ </v>
          </cell>
        </row>
        <row r="20">
          <cell r="A20" t="str">
            <v>BAHAMAS</v>
          </cell>
          <cell r="B20" t="str">
            <v xml:space="preserve">BS </v>
          </cell>
        </row>
        <row r="21">
          <cell r="A21" t="str">
            <v>BAHRAIN</v>
          </cell>
          <cell r="B21" t="str">
            <v xml:space="preserve">BH </v>
          </cell>
        </row>
        <row r="22">
          <cell r="A22" t="str">
            <v>BANGLADESH</v>
          </cell>
          <cell r="B22" t="str">
            <v xml:space="preserve">BD </v>
          </cell>
        </row>
        <row r="23">
          <cell r="A23" t="str">
            <v>BARBADOS</v>
          </cell>
          <cell r="B23" t="str">
            <v xml:space="preserve">BB </v>
          </cell>
        </row>
        <row r="24">
          <cell r="A24" t="str">
            <v>BELARUS</v>
          </cell>
          <cell r="B24" t="str">
            <v xml:space="preserve">BY </v>
          </cell>
        </row>
        <row r="25">
          <cell r="A25" t="str">
            <v>BELGIUM</v>
          </cell>
          <cell r="B25" t="str">
            <v xml:space="preserve">BE </v>
          </cell>
        </row>
        <row r="26">
          <cell r="A26" t="str">
            <v>BELIZE</v>
          </cell>
          <cell r="B26" t="str">
            <v xml:space="preserve">BZ </v>
          </cell>
        </row>
        <row r="27">
          <cell r="A27" t="str">
            <v>BENIN</v>
          </cell>
          <cell r="B27" t="str">
            <v xml:space="preserve">BJ </v>
          </cell>
        </row>
        <row r="28">
          <cell r="A28" t="str">
            <v>BERMUDA</v>
          </cell>
          <cell r="B28" t="str">
            <v xml:space="preserve">BM </v>
          </cell>
        </row>
        <row r="29">
          <cell r="A29" t="str">
            <v>BHUTAN</v>
          </cell>
          <cell r="B29" t="str">
            <v xml:space="preserve">BT </v>
          </cell>
        </row>
        <row r="30">
          <cell r="A30" t="str">
            <v>BOLIVIA, PLURINATIONAL STATE OF</v>
          </cell>
          <cell r="B30" t="str">
            <v xml:space="preserve">BO </v>
          </cell>
        </row>
        <row r="31">
          <cell r="A31" t="str">
            <v>BONAIRE, SINT EUSTATIUS AND SABA</v>
          </cell>
          <cell r="B31" t="str">
            <v xml:space="preserve">BQ </v>
          </cell>
        </row>
        <row r="32">
          <cell r="A32" t="str">
            <v>BOSNIA AND HERZEGOVINA</v>
          </cell>
          <cell r="B32" t="str">
            <v xml:space="preserve">BA </v>
          </cell>
        </row>
        <row r="33">
          <cell r="A33" t="str">
            <v>BOTSWANA</v>
          </cell>
          <cell r="B33" t="str">
            <v xml:space="preserve">BW </v>
          </cell>
        </row>
        <row r="34">
          <cell r="A34" t="str">
            <v>BOUVET ISLAND</v>
          </cell>
          <cell r="B34" t="str">
            <v xml:space="preserve">BV </v>
          </cell>
        </row>
        <row r="35">
          <cell r="A35" t="str">
            <v>BRAZIL</v>
          </cell>
          <cell r="B35" t="str">
            <v xml:space="preserve">BR </v>
          </cell>
        </row>
        <row r="36">
          <cell r="A36" t="str">
            <v>BRITISH INDIAN OCEAN TERRITORY</v>
          </cell>
          <cell r="B36" t="str">
            <v xml:space="preserve">IO </v>
          </cell>
        </row>
        <row r="37">
          <cell r="A37" t="str">
            <v>BRUNEI DARUSSALAM</v>
          </cell>
          <cell r="B37" t="str">
            <v xml:space="preserve">BN </v>
          </cell>
        </row>
        <row r="38">
          <cell r="A38" t="str">
            <v>BULGARIA</v>
          </cell>
          <cell r="B38" t="str">
            <v xml:space="preserve">BG </v>
          </cell>
        </row>
        <row r="39">
          <cell r="A39" t="str">
            <v>BURKINA FASO</v>
          </cell>
          <cell r="B39" t="str">
            <v xml:space="preserve">BF </v>
          </cell>
        </row>
        <row r="40">
          <cell r="A40" t="str">
            <v>BURUNDI</v>
          </cell>
          <cell r="B40" t="str">
            <v xml:space="preserve">BI </v>
          </cell>
        </row>
        <row r="41">
          <cell r="A41" t="str">
            <v>CAMBODIA</v>
          </cell>
          <cell r="B41" t="str">
            <v xml:space="preserve">KH </v>
          </cell>
        </row>
        <row r="42">
          <cell r="A42" t="str">
            <v>CAMEROON</v>
          </cell>
          <cell r="B42" t="str">
            <v xml:space="preserve">CM </v>
          </cell>
        </row>
        <row r="43">
          <cell r="A43" t="str">
            <v>CANADA</v>
          </cell>
          <cell r="B43" t="str">
            <v xml:space="preserve">CA </v>
          </cell>
        </row>
        <row r="44">
          <cell r="A44" t="str">
            <v>CAPE VERDE</v>
          </cell>
          <cell r="B44" t="str">
            <v xml:space="preserve">CV </v>
          </cell>
        </row>
        <row r="45">
          <cell r="A45" t="str">
            <v>CAYMAN ISLANDS</v>
          </cell>
          <cell r="B45" t="str">
            <v xml:space="preserve">KY </v>
          </cell>
        </row>
        <row r="46">
          <cell r="A46" t="str">
            <v>CENTRAL AFRICAN REPUBLIC</v>
          </cell>
          <cell r="B46" t="str">
            <v xml:space="preserve">CF </v>
          </cell>
        </row>
        <row r="47">
          <cell r="A47" t="str">
            <v>CHAD</v>
          </cell>
          <cell r="B47" t="str">
            <v xml:space="preserve">TD </v>
          </cell>
        </row>
        <row r="48">
          <cell r="A48" t="str">
            <v>CHILE</v>
          </cell>
          <cell r="B48" t="str">
            <v xml:space="preserve">CL </v>
          </cell>
        </row>
        <row r="49">
          <cell r="A49" t="str">
            <v>CHINA</v>
          </cell>
          <cell r="B49" t="str">
            <v xml:space="preserve">CN </v>
          </cell>
        </row>
        <row r="50">
          <cell r="A50" t="str">
            <v>CHRISTMAS ISLAND</v>
          </cell>
          <cell r="B50" t="str">
            <v xml:space="preserve">CX </v>
          </cell>
        </row>
        <row r="51">
          <cell r="A51" t="str">
            <v>COCOS (KEELING) ISLANDS</v>
          </cell>
          <cell r="B51" t="str">
            <v xml:space="preserve">CC </v>
          </cell>
        </row>
        <row r="52">
          <cell r="A52" t="str">
            <v>COLOMBIA</v>
          </cell>
          <cell r="B52" t="str">
            <v xml:space="preserve">CO </v>
          </cell>
        </row>
        <row r="53">
          <cell r="A53" t="str">
            <v>COMOROS</v>
          </cell>
          <cell r="B53" t="str">
            <v xml:space="preserve">KM </v>
          </cell>
        </row>
        <row r="54">
          <cell r="A54" t="str">
            <v>CONGO</v>
          </cell>
          <cell r="B54" t="str">
            <v xml:space="preserve">CG </v>
          </cell>
        </row>
        <row r="55">
          <cell r="A55" t="str">
            <v>CONGO, THE DEMOCRATIC REPUBLIC OF THE</v>
          </cell>
          <cell r="B55" t="str">
            <v xml:space="preserve">CD </v>
          </cell>
        </row>
        <row r="56">
          <cell r="A56" t="str">
            <v>COOK ISLANDS</v>
          </cell>
          <cell r="B56" t="str">
            <v xml:space="preserve">CK </v>
          </cell>
        </row>
        <row r="57">
          <cell r="A57" t="str">
            <v>COSTA RICA</v>
          </cell>
          <cell r="B57" t="str">
            <v xml:space="preserve">CR </v>
          </cell>
        </row>
        <row r="58">
          <cell r="A58" t="str">
            <v>CÔTE D'IVOIRE</v>
          </cell>
          <cell r="B58" t="str">
            <v xml:space="preserve">CI </v>
          </cell>
        </row>
        <row r="59">
          <cell r="A59" t="str">
            <v>CROATIA</v>
          </cell>
          <cell r="B59" t="str">
            <v xml:space="preserve">HR </v>
          </cell>
        </row>
        <row r="60">
          <cell r="A60" t="str">
            <v>CUBA</v>
          </cell>
          <cell r="B60" t="str">
            <v xml:space="preserve">CU </v>
          </cell>
        </row>
        <row r="61">
          <cell r="A61" t="str">
            <v>CURAÇAO</v>
          </cell>
          <cell r="B61" t="str">
            <v xml:space="preserve">CW </v>
          </cell>
        </row>
        <row r="62">
          <cell r="A62" t="str">
            <v>CYPRUS</v>
          </cell>
          <cell r="B62" t="str">
            <v xml:space="preserve">CY </v>
          </cell>
        </row>
        <row r="63">
          <cell r="A63" t="str">
            <v>CZECH REPUBLIC</v>
          </cell>
          <cell r="B63" t="str">
            <v xml:space="preserve">CZ </v>
          </cell>
        </row>
        <row r="64">
          <cell r="A64" t="str">
            <v>DENMARK</v>
          </cell>
          <cell r="B64" t="str">
            <v xml:space="preserve">DK </v>
          </cell>
        </row>
        <row r="65">
          <cell r="A65" t="str">
            <v>DJIBOUTI</v>
          </cell>
          <cell r="B65" t="str">
            <v xml:space="preserve">DJ </v>
          </cell>
        </row>
        <row r="66">
          <cell r="A66" t="str">
            <v>DOMINICA</v>
          </cell>
          <cell r="B66" t="str">
            <v xml:space="preserve">DM </v>
          </cell>
        </row>
        <row r="67">
          <cell r="A67" t="str">
            <v>DOMINICAN REPUBLIC</v>
          </cell>
          <cell r="B67" t="str">
            <v xml:space="preserve">DO </v>
          </cell>
        </row>
        <row r="68">
          <cell r="A68" t="str">
            <v>ECUADOR</v>
          </cell>
          <cell r="B68" t="str">
            <v xml:space="preserve">EC </v>
          </cell>
        </row>
        <row r="69">
          <cell r="A69" t="str">
            <v>EGYPT</v>
          </cell>
          <cell r="B69" t="str">
            <v xml:space="preserve">EG </v>
          </cell>
        </row>
        <row r="70">
          <cell r="A70" t="str">
            <v>EL SALVADOR</v>
          </cell>
          <cell r="B70" t="str">
            <v xml:space="preserve">SV </v>
          </cell>
        </row>
        <row r="71">
          <cell r="A71" t="str">
            <v>EQUATORIAL GUINEA</v>
          </cell>
          <cell r="B71" t="str">
            <v xml:space="preserve">GQ </v>
          </cell>
        </row>
        <row r="72">
          <cell r="A72" t="str">
            <v>ERITREA</v>
          </cell>
          <cell r="B72" t="str">
            <v xml:space="preserve">ER </v>
          </cell>
        </row>
        <row r="73">
          <cell r="A73" t="str">
            <v>ESTONIA</v>
          </cell>
          <cell r="B73" t="str">
            <v xml:space="preserve">EE </v>
          </cell>
        </row>
        <row r="74">
          <cell r="A74" t="str">
            <v>ETHIOPIA</v>
          </cell>
          <cell r="B74" t="str">
            <v xml:space="preserve">ET </v>
          </cell>
        </row>
        <row r="75">
          <cell r="A75" t="str">
            <v>FALKLAND ISLANDS (MALVINAS)</v>
          </cell>
          <cell r="B75" t="str">
            <v xml:space="preserve">FK </v>
          </cell>
        </row>
        <row r="76">
          <cell r="A76" t="str">
            <v>FAROE ISLANDS</v>
          </cell>
          <cell r="B76" t="str">
            <v xml:space="preserve">FO </v>
          </cell>
        </row>
        <row r="77">
          <cell r="A77" t="str">
            <v>FIJI</v>
          </cell>
          <cell r="B77" t="str">
            <v xml:space="preserve">FJ </v>
          </cell>
        </row>
        <row r="78">
          <cell r="A78" t="str">
            <v>FINLAND</v>
          </cell>
          <cell r="B78" t="str">
            <v xml:space="preserve">FI </v>
          </cell>
        </row>
        <row r="79">
          <cell r="A79" t="str">
            <v>FRANCE</v>
          </cell>
          <cell r="B79" t="str">
            <v xml:space="preserve">FR </v>
          </cell>
        </row>
        <row r="80">
          <cell r="A80" t="str">
            <v>FRENCH GUIANA</v>
          </cell>
          <cell r="B80" t="str">
            <v xml:space="preserve">GF </v>
          </cell>
        </row>
        <row r="81">
          <cell r="A81" t="str">
            <v>FRENCH POLYNESIA</v>
          </cell>
          <cell r="B81" t="str">
            <v xml:space="preserve">PF </v>
          </cell>
        </row>
        <row r="82">
          <cell r="A82" t="str">
            <v>FRENCH SOUTHERN TERRITORIES</v>
          </cell>
          <cell r="B82" t="str">
            <v xml:space="preserve">TF </v>
          </cell>
        </row>
        <row r="83">
          <cell r="A83" t="str">
            <v>GABON</v>
          </cell>
          <cell r="B83" t="str">
            <v xml:space="preserve">GA </v>
          </cell>
        </row>
        <row r="84">
          <cell r="A84" t="str">
            <v>GAMBIA</v>
          </cell>
          <cell r="B84" t="str">
            <v xml:space="preserve">GM </v>
          </cell>
        </row>
        <row r="85">
          <cell r="A85" t="str">
            <v>GEORGIA</v>
          </cell>
          <cell r="B85" t="str">
            <v xml:space="preserve">GE </v>
          </cell>
        </row>
        <row r="86">
          <cell r="A86" t="str">
            <v>GERMANY</v>
          </cell>
          <cell r="B86" t="str">
            <v xml:space="preserve">DE </v>
          </cell>
        </row>
        <row r="87">
          <cell r="A87" t="str">
            <v>GHANA</v>
          </cell>
          <cell r="B87" t="str">
            <v xml:space="preserve">GH </v>
          </cell>
        </row>
        <row r="88">
          <cell r="A88" t="str">
            <v>GIBRALTAR</v>
          </cell>
          <cell r="B88" t="str">
            <v xml:space="preserve">GI </v>
          </cell>
        </row>
        <row r="89">
          <cell r="A89" t="str">
            <v>GREECE</v>
          </cell>
          <cell r="B89" t="str">
            <v xml:space="preserve">GR </v>
          </cell>
        </row>
        <row r="90">
          <cell r="A90" t="str">
            <v>GREENLAND</v>
          </cell>
          <cell r="B90" t="str">
            <v xml:space="preserve">GL </v>
          </cell>
        </row>
        <row r="91">
          <cell r="A91" t="str">
            <v>GRENADA</v>
          </cell>
          <cell r="B91" t="str">
            <v xml:space="preserve">GD </v>
          </cell>
        </row>
        <row r="92">
          <cell r="A92" t="str">
            <v>GUADELOUPE</v>
          </cell>
          <cell r="B92" t="str">
            <v xml:space="preserve">GP </v>
          </cell>
        </row>
        <row r="93">
          <cell r="A93" t="str">
            <v>GUAM</v>
          </cell>
          <cell r="B93" t="str">
            <v xml:space="preserve">GU </v>
          </cell>
        </row>
        <row r="94">
          <cell r="A94" t="str">
            <v>GUATEMALA</v>
          </cell>
          <cell r="B94" t="str">
            <v xml:space="preserve">GT </v>
          </cell>
        </row>
        <row r="95">
          <cell r="A95" t="str">
            <v>GUERNSEY</v>
          </cell>
          <cell r="B95" t="str">
            <v xml:space="preserve">GG </v>
          </cell>
        </row>
        <row r="96">
          <cell r="A96" t="str">
            <v>GUINEA</v>
          </cell>
          <cell r="B96" t="str">
            <v xml:space="preserve">GN </v>
          </cell>
        </row>
        <row r="97">
          <cell r="A97" t="str">
            <v>GUINEA-BISSAU</v>
          </cell>
          <cell r="B97" t="str">
            <v xml:space="preserve">GW </v>
          </cell>
        </row>
        <row r="98">
          <cell r="A98" t="str">
            <v>GUYANA</v>
          </cell>
          <cell r="B98" t="str">
            <v xml:space="preserve">GY </v>
          </cell>
        </row>
        <row r="99">
          <cell r="A99" t="str">
            <v>HAITI</v>
          </cell>
          <cell r="B99" t="str">
            <v xml:space="preserve">HT </v>
          </cell>
        </row>
        <row r="100">
          <cell r="A100" t="str">
            <v>HEARD ISLAND AND MCDONALD ISLANDS</v>
          </cell>
          <cell r="B100" t="str">
            <v xml:space="preserve">HM </v>
          </cell>
        </row>
        <row r="101">
          <cell r="A101" t="str">
            <v>HOLY SEE (VATICAN CITY STATE)</v>
          </cell>
          <cell r="B101" t="str">
            <v xml:space="preserve">VA </v>
          </cell>
        </row>
        <row r="102">
          <cell r="A102" t="str">
            <v>HONDURAS</v>
          </cell>
          <cell r="B102" t="str">
            <v xml:space="preserve">HN </v>
          </cell>
        </row>
        <row r="103">
          <cell r="A103" t="str">
            <v>HONG KONG</v>
          </cell>
          <cell r="B103" t="str">
            <v xml:space="preserve">HK </v>
          </cell>
        </row>
        <row r="104">
          <cell r="A104" t="str">
            <v>HUNGARY</v>
          </cell>
          <cell r="B104" t="str">
            <v xml:space="preserve">HU </v>
          </cell>
        </row>
        <row r="105">
          <cell r="A105" t="str">
            <v>ICELAND</v>
          </cell>
          <cell r="B105" t="str">
            <v xml:space="preserve">IS </v>
          </cell>
        </row>
        <row r="106">
          <cell r="A106" t="str">
            <v>INDIA</v>
          </cell>
          <cell r="B106" t="str">
            <v xml:space="preserve">IN </v>
          </cell>
        </row>
        <row r="107">
          <cell r="A107" t="str">
            <v>INDONESIA</v>
          </cell>
          <cell r="B107" t="str">
            <v xml:space="preserve">ID </v>
          </cell>
        </row>
        <row r="108">
          <cell r="A108" t="str">
            <v>IRAN, ISLAMIC REPUBLIC OF</v>
          </cell>
          <cell r="B108" t="str">
            <v xml:space="preserve">IR </v>
          </cell>
        </row>
        <row r="109">
          <cell r="A109" t="str">
            <v>IRAQ</v>
          </cell>
          <cell r="B109" t="str">
            <v xml:space="preserve">IQ </v>
          </cell>
        </row>
        <row r="110">
          <cell r="A110" t="str">
            <v>IRELAND</v>
          </cell>
          <cell r="B110" t="str">
            <v xml:space="preserve">IE </v>
          </cell>
        </row>
        <row r="111">
          <cell r="A111" t="str">
            <v>ISLE OF MAN</v>
          </cell>
          <cell r="B111" t="str">
            <v xml:space="preserve">IM </v>
          </cell>
        </row>
        <row r="112">
          <cell r="A112" t="str">
            <v>ISRAEL</v>
          </cell>
          <cell r="B112" t="str">
            <v xml:space="preserve">IL </v>
          </cell>
        </row>
        <row r="113">
          <cell r="A113" t="str">
            <v>ITALY</v>
          </cell>
          <cell r="B113" t="str">
            <v xml:space="preserve">IT </v>
          </cell>
        </row>
        <row r="114">
          <cell r="A114" t="str">
            <v>JAMAICA</v>
          </cell>
          <cell r="B114" t="str">
            <v xml:space="preserve">JM </v>
          </cell>
        </row>
        <row r="115">
          <cell r="A115" t="str">
            <v>JAPAN</v>
          </cell>
          <cell r="B115" t="str">
            <v xml:space="preserve">JP </v>
          </cell>
        </row>
        <row r="116">
          <cell r="A116" t="str">
            <v>JERSEY</v>
          </cell>
          <cell r="B116" t="str">
            <v xml:space="preserve">JE </v>
          </cell>
        </row>
        <row r="117">
          <cell r="A117" t="str">
            <v>JORDAN</v>
          </cell>
          <cell r="B117" t="str">
            <v xml:space="preserve">JO </v>
          </cell>
        </row>
        <row r="118">
          <cell r="A118" t="str">
            <v>KAZAKHSTAN</v>
          </cell>
          <cell r="B118" t="str">
            <v xml:space="preserve">KZ </v>
          </cell>
        </row>
        <row r="119">
          <cell r="A119" t="str">
            <v>KENYA</v>
          </cell>
          <cell r="B119" t="str">
            <v xml:space="preserve">KE </v>
          </cell>
        </row>
        <row r="120">
          <cell r="A120" t="str">
            <v>KIRIBATI</v>
          </cell>
          <cell r="B120" t="str">
            <v xml:space="preserve">KI </v>
          </cell>
        </row>
        <row r="121">
          <cell r="A121" t="str">
            <v>KOREA, DEMOCRATIC PEOPLE'S REPUBLIC OF</v>
          </cell>
          <cell r="B121" t="str">
            <v xml:space="preserve">KP </v>
          </cell>
        </row>
        <row r="122">
          <cell r="A122" t="str">
            <v>KOREA, REPUBLIC OF</v>
          </cell>
          <cell r="B122" t="str">
            <v xml:space="preserve">KR </v>
          </cell>
        </row>
        <row r="123">
          <cell r="A123" t="str">
            <v>KUWAIT</v>
          </cell>
          <cell r="B123" t="str">
            <v xml:space="preserve">KW </v>
          </cell>
        </row>
        <row r="124">
          <cell r="A124" t="str">
            <v>KYRGYZSTAN</v>
          </cell>
          <cell r="B124" t="str">
            <v xml:space="preserve">KG </v>
          </cell>
        </row>
        <row r="125">
          <cell r="A125" t="str">
            <v>LAO PEOPLE'S DEMOCRATIC REPUBLIC</v>
          </cell>
          <cell r="B125" t="str">
            <v xml:space="preserve">LA </v>
          </cell>
        </row>
        <row r="126">
          <cell r="A126" t="str">
            <v>LATVIA</v>
          </cell>
          <cell r="B126" t="str">
            <v xml:space="preserve">LV </v>
          </cell>
        </row>
        <row r="127">
          <cell r="A127" t="str">
            <v>LEBANON</v>
          </cell>
          <cell r="B127" t="str">
            <v xml:space="preserve">LB </v>
          </cell>
        </row>
        <row r="128">
          <cell r="A128" t="str">
            <v>LESOTHO</v>
          </cell>
          <cell r="B128" t="str">
            <v xml:space="preserve">LS </v>
          </cell>
        </row>
        <row r="129">
          <cell r="A129" t="str">
            <v>LIBERIA</v>
          </cell>
          <cell r="B129" t="str">
            <v xml:space="preserve">LR </v>
          </cell>
        </row>
        <row r="130">
          <cell r="A130" t="str">
            <v>LIBYA</v>
          </cell>
          <cell r="B130" t="str">
            <v xml:space="preserve">LY </v>
          </cell>
        </row>
        <row r="131">
          <cell r="A131" t="str">
            <v>LIECHTENSTEIN</v>
          </cell>
          <cell r="B131" t="str">
            <v xml:space="preserve">LI </v>
          </cell>
        </row>
        <row r="132">
          <cell r="A132" t="str">
            <v>LITHUANIA</v>
          </cell>
          <cell r="B132" t="str">
            <v xml:space="preserve">LT </v>
          </cell>
        </row>
        <row r="133">
          <cell r="A133" t="str">
            <v>LUXEMBOURG</v>
          </cell>
          <cell r="B133" t="str">
            <v xml:space="preserve">LU </v>
          </cell>
        </row>
        <row r="134">
          <cell r="A134" t="str">
            <v>MACAO</v>
          </cell>
          <cell r="B134" t="str">
            <v xml:space="preserve">MO </v>
          </cell>
        </row>
        <row r="135">
          <cell r="A135" t="str">
            <v>MACEDONIA, THE FORMER YUGOSLAV REPUBLIC OF</v>
          </cell>
          <cell r="B135" t="str">
            <v xml:space="preserve">MK </v>
          </cell>
        </row>
        <row r="136">
          <cell r="A136" t="str">
            <v>MADAGASCAR</v>
          </cell>
          <cell r="B136" t="str">
            <v xml:space="preserve">MG </v>
          </cell>
        </row>
        <row r="137">
          <cell r="A137" t="str">
            <v>MALAWI</v>
          </cell>
          <cell r="B137" t="str">
            <v xml:space="preserve">MW </v>
          </cell>
        </row>
        <row r="138">
          <cell r="A138" t="str">
            <v>MALAYSIA</v>
          </cell>
          <cell r="B138" t="str">
            <v xml:space="preserve">MY </v>
          </cell>
        </row>
        <row r="139">
          <cell r="A139" t="str">
            <v>MALDIVES</v>
          </cell>
          <cell r="B139" t="str">
            <v xml:space="preserve">MV </v>
          </cell>
        </row>
        <row r="140">
          <cell r="A140" t="str">
            <v>MALI</v>
          </cell>
          <cell r="B140" t="str">
            <v xml:space="preserve">ML </v>
          </cell>
        </row>
        <row r="141">
          <cell r="A141" t="str">
            <v>MALTA</v>
          </cell>
          <cell r="B141" t="str">
            <v xml:space="preserve">MT </v>
          </cell>
        </row>
        <row r="142">
          <cell r="A142" t="str">
            <v>MARSHALL ISLANDS</v>
          </cell>
          <cell r="B142" t="str">
            <v xml:space="preserve">MH </v>
          </cell>
        </row>
        <row r="143">
          <cell r="A143" t="str">
            <v>MARTINIQUE</v>
          </cell>
          <cell r="B143" t="str">
            <v xml:space="preserve">MQ </v>
          </cell>
        </row>
        <row r="144">
          <cell r="A144" t="str">
            <v>MAURITANIA</v>
          </cell>
          <cell r="B144" t="str">
            <v xml:space="preserve">MR </v>
          </cell>
        </row>
        <row r="145">
          <cell r="A145" t="str">
            <v>MAURITIUS</v>
          </cell>
          <cell r="B145" t="str">
            <v xml:space="preserve">MU </v>
          </cell>
        </row>
        <row r="146">
          <cell r="A146" t="str">
            <v>MAYOTTE</v>
          </cell>
          <cell r="B146" t="str">
            <v xml:space="preserve">YT </v>
          </cell>
        </row>
        <row r="147">
          <cell r="A147" t="str">
            <v>MEXICO</v>
          </cell>
          <cell r="B147" t="str">
            <v xml:space="preserve">MX </v>
          </cell>
        </row>
        <row r="148">
          <cell r="A148" t="str">
            <v>MICRONESIA, FEDERATED STATES OF</v>
          </cell>
          <cell r="B148" t="str">
            <v xml:space="preserve">FM </v>
          </cell>
        </row>
        <row r="149">
          <cell r="A149" t="str">
            <v>MOLDOVA, REPUBLIC OF</v>
          </cell>
          <cell r="B149" t="str">
            <v xml:space="preserve">MD </v>
          </cell>
        </row>
        <row r="150">
          <cell r="A150" t="str">
            <v>MONACO</v>
          </cell>
          <cell r="B150" t="str">
            <v xml:space="preserve">MC </v>
          </cell>
        </row>
        <row r="151">
          <cell r="A151" t="str">
            <v>MONGOLIA</v>
          </cell>
          <cell r="B151" t="str">
            <v xml:space="preserve">MN </v>
          </cell>
        </row>
        <row r="152">
          <cell r="A152" t="str">
            <v>MONTENEGRO</v>
          </cell>
          <cell r="B152" t="str">
            <v xml:space="preserve">ME </v>
          </cell>
        </row>
        <row r="153">
          <cell r="A153" t="str">
            <v>MONTSERRAT</v>
          </cell>
          <cell r="B153" t="str">
            <v xml:space="preserve">MS </v>
          </cell>
        </row>
        <row r="154">
          <cell r="A154" t="str">
            <v>MOROCCO</v>
          </cell>
          <cell r="B154" t="str">
            <v xml:space="preserve">MA </v>
          </cell>
        </row>
        <row r="155">
          <cell r="A155" t="str">
            <v>MOZAMBIQUE</v>
          </cell>
          <cell r="B155" t="str">
            <v xml:space="preserve">MZ </v>
          </cell>
        </row>
        <row r="156">
          <cell r="A156" t="str">
            <v>MYANMAR</v>
          </cell>
          <cell r="B156" t="str">
            <v xml:space="preserve">MM </v>
          </cell>
        </row>
        <row r="157">
          <cell r="A157" t="str">
            <v>NAMIBIA</v>
          </cell>
          <cell r="B157" t="str">
            <v xml:space="preserve">NA </v>
          </cell>
        </row>
        <row r="158">
          <cell r="A158" t="str">
            <v>NAURU</v>
          </cell>
          <cell r="B158" t="str">
            <v xml:space="preserve">NR </v>
          </cell>
        </row>
        <row r="159">
          <cell r="A159" t="str">
            <v>NEPAL</v>
          </cell>
          <cell r="B159" t="str">
            <v xml:space="preserve">NP </v>
          </cell>
        </row>
        <row r="160">
          <cell r="A160" t="str">
            <v>NETHERLANDS</v>
          </cell>
          <cell r="B160" t="str">
            <v xml:space="preserve">NL </v>
          </cell>
        </row>
        <row r="161">
          <cell r="A161" t="str">
            <v>NEW CALEDONIA</v>
          </cell>
          <cell r="B161" t="str">
            <v xml:space="preserve">NC </v>
          </cell>
        </row>
        <row r="162">
          <cell r="A162" t="str">
            <v>NEW ZEALAND</v>
          </cell>
          <cell r="B162" t="str">
            <v xml:space="preserve">NZ </v>
          </cell>
        </row>
        <row r="163">
          <cell r="A163" t="str">
            <v>NICARAGUA</v>
          </cell>
          <cell r="B163" t="str">
            <v xml:space="preserve">NI </v>
          </cell>
        </row>
        <row r="164">
          <cell r="A164" t="str">
            <v>NIGER</v>
          </cell>
          <cell r="B164" t="str">
            <v xml:space="preserve">NE </v>
          </cell>
        </row>
        <row r="165">
          <cell r="A165" t="str">
            <v>NIGERIA</v>
          </cell>
          <cell r="B165" t="str">
            <v xml:space="preserve">NG </v>
          </cell>
        </row>
        <row r="166">
          <cell r="A166" t="str">
            <v>NIUE</v>
          </cell>
          <cell r="B166" t="str">
            <v xml:space="preserve">NU </v>
          </cell>
        </row>
        <row r="167">
          <cell r="A167" t="str">
            <v>NORFOLK ISLAND</v>
          </cell>
          <cell r="B167" t="str">
            <v xml:space="preserve">NF </v>
          </cell>
        </row>
        <row r="168">
          <cell r="A168" t="str">
            <v>NORTHERN MARIANA ISLANDS</v>
          </cell>
          <cell r="B168" t="str">
            <v xml:space="preserve">MP </v>
          </cell>
        </row>
        <row r="169">
          <cell r="A169" t="str">
            <v>NORWAY</v>
          </cell>
          <cell r="B169" t="str">
            <v xml:space="preserve">NO </v>
          </cell>
        </row>
        <row r="170">
          <cell r="A170" t="str">
            <v>OMAN</v>
          </cell>
          <cell r="B170" t="str">
            <v xml:space="preserve">OM </v>
          </cell>
        </row>
        <row r="171">
          <cell r="A171" t="str">
            <v>PAKISTAN</v>
          </cell>
          <cell r="B171" t="str">
            <v xml:space="preserve">PK </v>
          </cell>
        </row>
        <row r="172">
          <cell r="A172" t="str">
            <v>PALAU</v>
          </cell>
          <cell r="B172" t="str">
            <v xml:space="preserve">PW </v>
          </cell>
        </row>
        <row r="173">
          <cell r="A173" t="str">
            <v>PALESTINIAN TERRITORY, OCCUPIED</v>
          </cell>
          <cell r="B173" t="str">
            <v xml:space="preserve">PS </v>
          </cell>
        </row>
        <row r="174">
          <cell r="A174" t="str">
            <v>PANAMA</v>
          </cell>
          <cell r="B174" t="str">
            <v xml:space="preserve">PA </v>
          </cell>
        </row>
        <row r="175">
          <cell r="A175" t="str">
            <v>PAPUA NEW GUINEA</v>
          </cell>
          <cell r="B175" t="str">
            <v xml:space="preserve">PG </v>
          </cell>
        </row>
        <row r="176">
          <cell r="A176" t="str">
            <v>PARAGUAY</v>
          </cell>
          <cell r="B176" t="str">
            <v xml:space="preserve">PY </v>
          </cell>
        </row>
        <row r="177">
          <cell r="A177" t="str">
            <v>PERU</v>
          </cell>
          <cell r="B177" t="str">
            <v xml:space="preserve">PE </v>
          </cell>
        </row>
        <row r="178">
          <cell r="A178" t="str">
            <v>PHILIPPINES</v>
          </cell>
          <cell r="B178" t="str">
            <v xml:space="preserve">PH </v>
          </cell>
        </row>
        <row r="179">
          <cell r="A179" t="str">
            <v>PITCAIRN</v>
          </cell>
          <cell r="B179" t="str">
            <v xml:space="preserve">PN </v>
          </cell>
        </row>
        <row r="180">
          <cell r="A180" t="str">
            <v>POLAND</v>
          </cell>
          <cell r="B180" t="str">
            <v xml:space="preserve">PL </v>
          </cell>
        </row>
        <row r="181">
          <cell r="A181" t="str">
            <v>PORTUGAL</v>
          </cell>
          <cell r="B181" t="str">
            <v xml:space="preserve">PT </v>
          </cell>
        </row>
        <row r="182">
          <cell r="A182" t="str">
            <v>PUERTO RICO</v>
          </cell>
          <cell r="B182" t="str">
            <v xml:space="preserve">PR </v>
          </cell>
        </row>
        <row r="183">
          <cell r="A183" t="str">
            <v>QATAR</v>
          </cell>
          <cell r="B183" t="str">
            <v xml:space="preserve">QA </v>
          </cell>
        </row>
        <row r="184">
          <cell r="A184" t="str">
            <v>RÉUNION</v>
          </cell>
          <cell r="B184" t="str">
            <v xml:space="preserve">RE </v>
          </cell>
        </row>
        <row r="185">
          <cell r="A185" t="str">
            <v>ROMANIA</v>
          </cell>
          <cell r="B185" t="str">
            <v xml:space="preserve">RO </v>
          </cell>
        </row>
        <row r="186">
          <cell r="A186" t="str">
            <v>RUSSIAN FEDERATION</v>
          </cell>
          <cell r="B186" t="str">
            <v xml:space="preserve">RU </v>
          </cell>
        </row>
        <row r="187">
          <cell r="A187" t="str">
            <v>RWANDA</v>
          </cell>
          <cell r="B187" t="str">
            <v xml:space="preserve">RW </v>
          </cell>
        </row>
        <row r="188">
          <cell r="A188" t="str">
            <v>SAINT BARTHÉLEMY</v>
          </cell>
          <cell r="B188" t="str">
            <v xml:space="preserve">BL </v>
          </cell>
        </row>
        <row r="189">
          <cell r="A189" t="str">
            <v>SAINT HELENA, ASCENSION AND TRISTAN DA CUNHA</v>
          </cell>
          <cell r="B189" t="str">
            <v xml:space="preserve">SH </v>
          </cell>
        </row>
        <row r="190">
          <cell r="A190" t="str">
            <v>SAINT KITTS AND NEVIS</v>
          </cell>
          <cell r="B190" t="str">
            <v xml:space="preserve">KN </v>
          </cell>
        </row>
        <row r="191">
          <cell r="A191" t="str">
            <v>SAINT LUCIA</v>
          </cell>
          <cell r="B191" t="str">
            <v xml:space="preserve">LC </v>
          </cell>
        </row>
        <row r="192">
          <cell r="A192" t="str">
            <v>SAINT MARTIN (FRENCH PART)</v>
          </cell>
          <cell r="B192" t="str">
            <v xml:space="preserve">MF </v>
          </cell>
        </row>
        <row r="193">
          <cell r="A193" t="str">
            <v>SAINT PIERRE AND MIQUELON</v>
          </cell>
          <cell r="B193" t="str">
            <v xml:space="preserve">PM </v>
          </cell>
        </row>
        <row r="194">
          <cell r="A194" t="str">
            <v>SAINT VINCENT AND THE GRENADINES</v>
          </cell>
          <cell r="B194" t="str">
            <v xml:space="preserve">VC </v>
          </cell>
        </row>
        <row r="195">
          <cell r="A195" t="str">
            <v>SAMOA</v>
          </cell>
          <cell r="B195" t="str">
            <v xml:space="preserve">WS </v>
          </cell>
        </row>
        <row r="196">
          <cell r="A196" t="str">
            <v>SAN MARINO</v>
          </cell>
          <cell r="B196" t="str">
            <v xml:space="preserve">SM </v>
          </cell>
        </row>
        <row r="197">
          <cell r="A197" t="str">
            <v>SAO TOME AND PRINCIPE</v>
          </cell>
          <cell r="B197" t="str">
            <v xml:space="preserve">ST </v>
          </cell>
        </row>
        <row r="198">
          <cell r="A198" t="str">
            <v>SAUDI ARABIA</v>
          </cell>
          <cell r="B198" t="str">
            <v xml:space="preserve">SA </v>
          </cell>
        </row>
        <row r="199">
          <cell r="A199" t="str">
            <v>SENEGAL</v>
          </cell>
          <cell r="B199" t="str">
            <v xml:space="preserve">SN </v>
          </cell>
        </row>
        <row r="200">
          <cell r="A200" t="str">
            <v>SERBIA</v>
          </cell>
          <cell r="B200" t="str">
            <v xml:space="preserve">RS </v>
          </cell>
        </row>
        <row r="201">
          <cell r="A201" t="str">
            <v>SEYCHELLES</v>
          </cell>
          <cell r="B201" t="str">
            <v xml:space="preserve">SC </v>
          </cell>
        </row>
        <row r="202">
          <cell r="A202" t="str">
            <v>SIERRA LEONE</v>
          </cell>
          <cell r="B202" t="str">
            <v xml:space="preserve">SL </v>
          </cell>
        </row>
        <row r="203">
          <cell r="A203" t="str">
            <v>SINGAPORE</v>
          </cell>
          <cell r="B203" t="str">
            <v xml:space="preserve">SG </v>
          </cell>
        </row>
        <row r="204">
          <cell r="A204" t="str">
            <v>SINT MAARTEN (DUTCH PART)</v>
          </cell>
          <cell r="B204" t="str">
            <v xml:space="preserve">SX </v>
          </cell>
        </row>
        <row r="205">
          <cell r="A205" t="str">
            <v>SLOVAKIA</v>
          </cell>
          <cell r="B205" t="str">
            <v xml:space="preserve">SK </v>
          </cell>
        </row>
        <row r="206">
          <cell r="A206" t="str">
            <v>SLOVENIA</v>
          </cell>
          <cell r="B206" t="str">
            <v xml:space="preserve">SI </v>
          </cell>
        </row>
        <row r="207">
          <cell r="A207" t="str">
            <v>SOLOMON ISLANDS</v>
          </cell>
          <cell r="B207" t="str">
            <v xml:space="preserve">SB </v>
          </cell>
        </row>
        <row r="208">
          <cell r="A208" t="str">
            <v>SOMALIA</v>
          </cell>
          <cell r="B208" t="str">
            <v xml:space="preserve">SO </v>
          </cell>
        </row>
        <row r="209">
          <cell r="A209" t="str">
            <v>SOUTH AFRICA</v>
          </cell>
          <cell r="B209" t="str">
            <v xml:space="preserve">ZA </v>
          </cell>
        </row>
        <row r="210">
          <cell r="A210" t="str">
            <v>SOUTH GEORGIA AND THE SOUTH SANDWICH ISLANDS</v>
          </cell>
          <cell r="B210" t="str">
            <v xml:space="preserve">GS </v>
          </cell>
        </row>
        <row r="211">
          <cell r="A211" t="str">
            <v>SOUTH SUDAN</v>
          </cell>
          <cell r="B211" t="str">
            <v xml:space="preserve">SS </v>
          </cell>
        </row>
        <row r="212">
          <cell r="A212" t="str">
            <v>SPAIN</v>
          </cell>
          <cell r="B212" t="str">
            <v xml:space="preserve">ES </v>
          </cell>
        </row>
        <row r="213">
          <cell r="A213" t="str">
            <v>SRI LANKA</v>
          </cell>
          <cell r="B213" t="str">
            <v xml:space="preserve">LK </v>
          </cell>
        </row>
        <row r="214">
          <cell r="A214" t="str">
            <v>SUDAN</v>
          </cell>
          <cell r="B214" t="str">
            <v xml:space="preserve">SD </v>
          </cell>
        </row>
        <row r="215">
          <cell r="A215" t="str">
            <v>SURINAME</v>
          </cell>
          <cell r="B215" t="str">
            <v xml:space="preserve">SR </v>
          </cell>
        </row>
        <row r="216">
          <cell r="A216" t="str">
            <v>SVALBARD AND JAN MAYEN</v>
          </cell>
          <cell r="B216" t="str">
            <v xml:space="preserve">SJ </v>
          </cell>
        </row>
        <row r="217">
          <cell r="A217" t="str">
            <v>SWAZILAND</v>
          </cell>
          <cell r="B217" t="str">
            <v xml:space="preserve">SZ </v>
          </cell>
        </row>
        <row r="218">
          <cell r="A218" t="str">
            <v>SWEDEN</v>
          </cell>
          <cell r="B218" t="str">
            <v xml:space="preserve">SE </v>
          </cell>
        </row>
        <row r="219">
          <cell r="A219" t="str">
            <v>SWITZERLAND</v>
          </cell>
          <cell r="B219" t="str">
            <v xml:space="preserve">CH </v>
          </cell>
        </row>
        <row r="220">
          <cell r="A220" t="str">
            <v>SYRIAN ARAB REPUBLIC</v>
          </cell>
          <cell r="B220" t="str">
            <v xml:space="preserve">SY </v>
          </cell>
        </row>
        <row r="221">
          <cell r="A221" t="str">
            <v>TAIWAN</v>
          </cell>
          <cell r="B221" t="str">
            <v xml:space="preserve">TW </v>
          </cell>
        </row>
        <row r="222">
          <cell r="A222" t="str">
            <v>TAJIKISTAN</v>
          </cell>
          <cell r="B222" t="str">
            <v xml:space="preserve">TJ </v>
          </cell>
        </row>
        <row r="223">
          <cell r="A223" t="str">
            <v>TANZANIA, UNITED REPUBLIC OF</v>
          </cell>
          <cell r="B223" t="str">
            <v xml:space="preserve">TZ </v>
          </cell>
        </row>
        <row r="224">
          <cell r="A224" t="str">
            <v>THAILAND</v>
          </cell>
          <cell r="B224" t="str">
            <v xml:space="preserve">TH </v>
          </cell>
        </row>
        <row r="225">
          <cell r="A225" t="str">
            <v>TIMOR-LESTE</v>
          </cell>
          <cell r="B225" t="str">
            <v xml:space="preserve">TL </v>
          </cell>
        </row>
        <row r="226">
          <cell r="A226" t="str">
            <v>TOGO</v>
          </cell>
          <cell r="B226" t="str">
            <v xml:space="preserve">TG </v>
          </cell>
        </row>
        <row r="227">
          <cell r="A227" t="str">
            <v>TOKELAU</v>
          </cell>
          <cell r="B227" t="str">
            <v xml:space="preserve">TK </v>
          </cell>
        </row>
        <row r="228">
          <cell r="A228" t="str">
            <v>TONGA</v>
          </cell>
          <cell r="B228" t="str">
            <v xml:space="preserve">TO </v>
          </cell>
        </row>
        <row r="229">
          <cell r="A229" t="str">
            <v>TRINIDAD AND TOBAGO</v>
          </cell>
          <cell r="B229" t="str">
            <v xml:space="preserve">TT </v>
          </cell>
        </row>
        <row r="230">
          <cell r="A230" t="str">
            <v>TUNISIA</v>
          </cell>
          <cell r="B230" t="str">
            <v xml:space="preserve">TN </v>
          </cell>
        </row>
        <row r="231">
          <cell r="A231" t="str">
            <v>TURKEY</v>
          </cell>
          <cell r="B231" t="str">
            <v xml:space="preserve">TR </v>
          </cell>
        </row>
        <row r="232">
          <cell r="A232" t="str">
            <v>TURKMENISTAN</v>
          </cell>
          <cell r="B232" t="str">
            <v xml:space="preserve">TM </v>
          </cell>
        </row>
        <row r="233">
          <cell r="A233" t="str">
            <v>TURKS AND CAICOS ISLANDS</v>
          </cell>
          <cell r="B233" t="str">
            <v xml:space="preserve">TC </v>
          </cell>
        </row>
        <row r="234">
          <cell r="A234" t="str">
            <v>TUVALU</v>
          </cell>
          <cell r="B234" t="str">
            <v xml:space="preserve">TV </v>
          </cell>
        </row>
        <row r="235">
          <cell r="A235" t="str">
            <v>UGANDA</v>
          </cell>
          <cell r="B235" t="str">
            <v xml:space="preserve">UG </v>
          </cell>
        </row>
        <row r="236">
          <cell r="A236" t="str">
            <v>UKRAINE</v>
          </cell>
          <cell r="B236" t="str">
            <v xml:space="preserve">UA </v>
          </cell>
        </row>
        <row r="237">
          <cell r="A237" t="str">
            <v>UNITED ARAB EMIRATES</v>
          </cell>
          <cell r="B237" t="str">
            <v xml:space="preserve">AE </v>
          </cell>
        </row>
        <row r="238">
          <cell r="A238" t="str">
            <v>UNITED KINGDOM</v>
          </cell>
          <cell r="B238" t="str">
            <v xml:space="preserve">GB </v>
          </cell>
        </row>
        <row r="239">
          <cell r="A239" t="str">
            <v>UNITED STATES</v>
          </cell>
          <cell r="B239" t="str">
            <v xml:space="preserve">US </v>
          </cell>
        </row>
        <row r="240">
          <cell r="A240" t="str">
            <v>UNITED STATES MINOR OUTLYING ISLANDS</v>
          </cell>
          <cell r="B240" t="str">
            <v xml:space="preserve">UM </v>
          </cell>
        </row>
        <row r="241">
          <cell r="A241" t="str">
            <v>URUGUAY</v>
          </cell>
          <cell r="B241" t="str">
            <v xml:space="preserve">UY </v>
          </cell>
        </row>
        <row r="242">
          <cell r="A242" t="str">
            <v>UZBEKISTAN</v>
          </cell>
          <cell r="B242" t="str">
            <v xml:space="preserve">UZ </v>
          </cell>
        </row>
        <row r="243">
          <cell r="A243" t="str">
            <v>VANUATU</v>
          </cell>
          <cell r="B243" t="str">
            <v xml:space="preserve">VU </v>
          </cell>
        </row>
        <row r="244">
          <cell r="A244" t="str">
            <v>VENEZUELA, BOLIVARIAN REPUBLIC OF</v>
          </cell>
          <cell r="B244" t="str">
            <v xml:space="preserve">VE </v>
          </cell>
        </row>
        <row r="245">
          <cell r="A245" t="str">
            <v>VIET NAM</v>
          </cell>
          <cell r="B245" t="str">
            <v xml:space="preserve">VN </v>
          </cell>
        </row>
        <row r="246">
          <cell r="A246" t="str">
            <v>VIRGIN ISLANDS, BRITISH</v>
          </cell>
          <cell r="B246" t="str">
            <v xml:space="preserve">VG </v>
          </cell>
        </row>
        <row r="247">
          <cell r="A247" t="str">
            <v>VIRGIN ISLANDS, U.S.</v>
          </cell>
          <cell r="B247" t="str">
            <v xml:space="preserve">VI </v>
          </cell>
        </row>
        <row r="248">
          <cell r="A248" t="str">
            <v>WALLIS AND FUTUNA</v>
          </cell>
          <cell r="B248" t="str">
            <v xml:space="preserve">WF </v>
          </cell>
        </row>
        <row r="249">
          <cell r="A249" t="str">
            <v>WESTERN SAHARA</v>
          </cell>
          <cell r="B249" t="str">
            <v xml:space="preserve">EH </v>
          </cell>
        </row>
        <row r="250">
          <cell r="A250" t="str">
            <v>YEMEN</v>
          </cell>
          <cell r="B250" t="str">
            <v xml:space="preserve">YE </v>
          </cell>
        </row>
        <row r="251">
          <cell r="A251" t="str">
            <v>ZAMBIA</v>
          </cell>
          <cell r="B251" t="str">
            <v xml:space="preserve">ZM </v>
          </cell>
        </row>
        <row r="252">
          <cell r="A252" t="str">
            <v>ZIMBABWE</v>
          </cell>
          <cell r="B252" t="str">
            <v xml:space="preserve">ZW </v>
          </cell>
        </row>
      </sheetData>
      <sheetData sheetId="2" refreshError="1"/>
      <sheetData sheetId="3" refreshError="1">
        <row r="9">
          <cell r="B9" t="str">
            <v>Good price</v>
          </cell>
        </row>
        <row r="10">
          <cell r="B10" t="str">
            <v>Average</v>
          </cell>
        </row>
        <row r="11">
          <cell r="B11" t="str">
            <v>High price</v>
          </cell>
        </row>
        <row r="16">
          <cell r="B16" t="str">
            <v>OK</v>
          </cell>
        </row>
        <row r="17">
          <cell r="B17" t="str">
            <v>Fail</v>
          </cell>
        </row>
        <row r="19">
          <cell r="B19" t="str">
            <v>High</v>
          </cell>
        </row>
        <row r="20">
          <cell r="B20" t="str">
            <v>Med.</v>
          </cell>
        </row>
        <row r="21">
          <cell r="B21" t="str">
            <v>Low</v>
          </cell>
        </row>
        <row r="22">
          <cell r="B22" t="str">
            <v>Fail</v>
          </cell>
        </row>
        <row r="29">
          <cell r="B29" t="str">
            <v>Core</v>
          </cell>
        </row>
        <row r="30">
          <cell r="B30" t="str">
            <v>Sec.</v>
          </cell>
        </row>
        <row r="31">
          <cell r="B31" t="str">
            <v>Sub.</v>
          </cell>
        </row>
        <row r="33">
          <cell r="B33" t="str">
            <v>A</v>
          </cell>
        </row>
        <row r="34">
          <cell r="B34" t="str">
            <v>B</v>
          </cell>
        </row>
        <row r="35">
          <cell r="B35" t="str">
            <v>P</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38" Type="http://schemas.openxmlformats.org/officeDocument/2006/relationships/ctrlProp" Target="../ctrlProps/ctrlProp135.xml"/><Relationship Id="rId154" Type="http://schemas.openxmlformats.org/officeDocument/2006/relationships/ctrlProp" Target="../ctrlProps/ctrlProp151.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144" Type="http://schemas.openxmlformats.org/officeDocument/2006/relationships/ctrlProp" Target="../ctrlProps/ctrlProp141.xml"/><Relationship Id="rId149" Type="http://schemas.openxmlformats.org/officeDocument/2006/relationships/ctrlProp" Target="../ctrlProps/ctrlProp146.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134" Type="http://schemas.openxmlformats.org/officeDocument/2006/relationships/ctrlProp" Target="../ctrlProps/ctrlProp131.xml"/><Relationship Id="rId139" Type="http://schemas.openxmlformats.org/officeDocument/2006/relationships/ctrlProp" Target="../ctrlProps/ctrlProp136.xml"/><Relationship Id="rId80" Type="http://schemas.openxmlformats.org/officeDocument/2006/relationships/ctrlProp" Target="../ctrlProps/ctrlProp77.xml"/><Relationship Id="rId85" Type="http://schemas.openxmlformats.org/officeDocument/2006/relationships/ctrlProp" Target="../ctrlProps/ctrlProp82.xml"/><Relationship Id="rId150" Type="http://schemas.openxmlformats.org/officeDocument/2006/relationships/ctrlProp" Target="../ctrlProps/ctrlProp147.xml"/><Relationship Id="rId155" Type="http://schemas.openxmlformats.org/officeDocument/2006/relationships/ctrlProp" Target="../ctrlProps/ctrlProp152.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129" Type="http://schemas.openxmlformats.org/officeDocument/2006/relationships/ctrlProp" Target="../ctrlProps/ctrlProp126.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11" Type="http://schemas.openxmlformats.org/officeDocument/2006/relationships/ctrlProp" Target="../ctrlProps/ctrlProp108.xml"/><Relationship Id="rId132" Type="http://schemas.openxmlformats.org/officeDocument/2006/relationships/ctrlProp" Target="../ctrlProps/ctrlProp129.xml"/><Relationship Id="rId140" Type="http://schemas.openxmlformats.org/officeDocument/2006/relationships/ctrlProp" Target="../ctrlProps/ctrlProp137.xml"/><Relationship Id="rId145" Type="http://schemas.openxmlformats.org/officeDocument/2006/relationships/ctrlProp" Target="../ctrlProps/ctrlProp142.xml"/><Relationship Id="rId153" Type="http://schemas.openxmlformats.org/officeDocument/2006/relationships/ctrlProp" Target="../ctrlProps/ctrlProp150.xml"/><Relationship Id="rId1" Type="http://schemas.openxmlformats.org/officeDocument/2006/relationships/printerSettings" Target="../printerSettings/printerSettings7.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14" Type="http://schemas.openxmlformats.org/officeDocument/2006/relationships/ctrlProp" Target="../ctrlProps/ctrlProp111.xml"/><Relationship Id="rId119" Type="http://schemas.openxmlformats.org/officeDocument/2006/relationships/ctrlProp" Target="../ctrlProps/ctrlProp116.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30" Type="http://schemas.openxmlformats.org/officeDocument/2006/relationships/ctrlProp" Target="../ctrlProps/ctrlProp127.xml"/><Relationship Id="rId135" Type="http://schemas.openxmlformats.org/officeDocument/2006/relationships/ctrlProp" Target="../ctrlProps/ctrlProp132.xml"/><Relationship Id="rId143" Type="http://schemas.openxmlformats.org/officeDocument/2006/relationships/ctrlProp" Target="../ctrlProps/ctrlProp140.xml"/><Relationship Id="rId148" Type="http://schemas.openxmlformats.org/officeDocument/2006/relationships/ctrlProp" Target="../ctrlProps/ctrlProp145.xml"/><Relationship Id="rId151" Type="http://schemas.openxmlformats.org/officeDocument/2006/relationships/ctrlProp" Target="../ctrlProps/ctrlProp148.xml"/><Relationship Id="rId156" Type="http://schemas.openxmlformats.org/officeDocument/2006/relationships/ctrlProp" Target="../ctrlProps/ctrlProp153.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141" Type="http://schemas.openxmlformats.org/officeDocument/2006/relationships/ctrlProp" Target="../ctrlProps/ctrlProp138.xml"/><Relationship Id="rId146" Type="http://schemas.openxmlformats.org/officeDocument/2006/relationships/ctrlProp" Target="../ctrlProps/ctrlProp143.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7.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157" Type="http://schemas.openxmlformats.org/officeDocument/2006/relationships/ctrlProp" Target="../ctrlProps/ctrlProp154.xml"/><Relationship Id="rId61" Type="http://schemas.openxmlformats.org/officeDocument/2006/relationships/ctrlProp" Target="../ctrlProps/ctrlProp58.xml"/><Relationship Id="rId82" Type="http://schemas.openxmlformats.org/officeDocument/2006/relationships/ctrlProp" Target="../ctrlProps/ctrlProp79.xml"/><Relationship Id="rId152" Type="http://schemas.openxmlformats.org/officeDocument/2006/relationships/ctrlProp" Target="../ctrlProps/ctrlProp14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3" Type="http://schemas.openxmlformats.org/officeDocument/2006/relationships/vmlDrawing" Target="../drawings/vmlDrawing2.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137" Type="http://schemas.openxmlformats.org/officeDocument/2006/relationships/ctrlProp" Target="../ctrlProps/ctrlProp134.xml"/></Relationships>
</file>

<file path=xl/worksheets/_rels/sheet10.xml.rels><?xml version="1.0" encoding="UTF-8" standalone="yes"?>
<Relationships xmlns="http://schemas.openxmlformats.org/package/2006/relationships"><Relationship Id="rId13" Type="http://schemas.openxmlformats.org/officeDocument/2006/relationships/hyperlink" Target="mailto:Ame-modern@zajil.net" TargetMode="External"/><Relationship Id="rId18" Type="http://schemas.openxmlformats.org/officeDocument/2006/relationships/hyperlink" Target="mailto:info@mersalaljazeerah.com" TargetMode="External"/><Relationship Id="rId26" Type="http://schemas.openxmlformats.org/officeDocument/2006/relationships/hyperlink" Target="mailto:contracts@manarahglobal.com" TargetMode="External"/><Relationship Id="rId39" Type="http://schemas.openxmlformats.org/officeDocument/2006/relationships/hyperlink" Target="mailto:jwilde1@alsinsina.com]" TargetMode="External"/><Relationship Id="rId21" Type="http://schemas.openxmlformats.org/officeDocument/2006/relationships/hyperlink" Target="mailto:akram@aces-co.com" TargetMode="External"/><Relationship Id="rId34" Type="http://schemas.openxmlformats.org/officeDocument/2006/relationships/hyperlink" Target="mailto:mail@alshahranionline.com" TargetMode="External"/><Relationship Id="rId42" Type="http://schemas.openxmlformats.org/officeDocument/2006/relationships/hyperlink" Target="mailto:zaheer.lone@its-ltd.com.sa" TargetMode="External"/><Relationship Id="rId47" Type="http://schemas.openxmlformats.org/officeDocument/2006/relationships/hyperlink" Target="mailto:buainainmr@gmail.com" TargetMode="External"/><Relationship Id="rId50" Type="http://schemas.openxmlformats.org/officeDocument/2006/relationships/hyperlink" Target="mailto:pradeep@ather-telecompower.com" TargetMode="External"/><Relationship Id="rId55" Type="http://schemas.openxmlformats.org/officeDocument/2006/relationships/hyperlink" Target="mailto:info@abodabeel.com" TargetMode="External"/><Relationship Id="rId63" Type="http://schemas.openxmlformats.org/officeDocument/2006/relationships/hyperlink" Target="mailto:info@mersalaljazeerah.com" TargetMode="External"/><Relationship Id="rId68" Type="http://schemas.openxmlformats.org/officeDocument/2006/relationships/hyperlink" Target="mailto:info@kanoorgroup.com" TargetMode="External"/><Relationship Id="rId76" Type="http://schemas.openxmlformats.org/officeDocument/2006/relationships/hyperlink" Target="mailto:farooq_ssg@hotmail.com" TargetMode="External"/><Relationship Id="rId7" Type="http://schemas.openxmlformats.org/officeDocument/2006/relationships/hyperlink" Target="mailto:touseef.ksa@gmail.com" TargetMode="External"/><Relationship Id="rId71" Type="http://schemas.openxmlformats.org/officeDocument/2006/relationships/hyperlink" Target="mailto:falah@saudi.net.sa" TargetMode="External"/><Relationship Id="rId2" Type="http://schemas.openxmlformats.org/officeDocument/2006/relationships/hyperlink" Target="mailto:falah@saudi.net.sa" TargetMode="External"/><Relationship Id="rId16" Type="http://schemas.openxmlformats.org/officeDocument/2006/relationships/hyperlink" Target="mailto:gouher@rayangulf.com" TargetMode="External"/><Relationship Id="rId29" Type="http://schemas.openxmlformats.org/officeDocument/2006/relationships/hyperlink" Target="mailto:info@kanoorgroup.com" TargetMode="External"/><Relationship Id="rId11" Type="http://schemas.openxmlformats.org/officeDocument/2006/relationships/hyperlink" Target="mailto:mail@alshahranionline.com" TargetMode="External"/><Relationship Id="rId24" Type="http://schemas.openxmlformats.org/officeDocument/2006/relationships/hyperlink" Target="mailto:asge_1202@hotmail.com" TargetMode="External"/><Relationship Id="rId32" Type="http://schemas.openxmlformats.org/officeDocument/2006/relationships/hyperlink" Target="mailto:info@abodabeel.com" TargetMode="External"/><Relationship Id="rId37" Type="http://schemas.openxmlformats.org/officeDocument/2006/relationships/hyperlink" Target="mailto:nobel@soloplanet.com.sa" TargetMode="External"/><Relationship Id="rId40" Type="http://schemas.openxmlformats.org/officeDocument/2006/relationships/hyperlink" Target="mailto:nce@alnaba.com" TargetMode="External"/><Relationship Id="rId45" Type="http://schemas.openxmlformats.org/officeDocument/2006/relationships/hyperlink" Target="mailto:aqf@qahtanifisk.com" TargetMode="External"/><Relationship Id="rId53" Type="http://schemas.openxmlformats.org/officeDocument/2006/relationships/hyperlink" Target="mailto:info@kanoorgroup.com" TargetMode="External"/><Relationship Id="rId58" Type="http://schemas.openxmlformats.org/officeDocument/2006/relationships/hyperlink" Target="mailto:dongah@sol.net.sa" TargetMode="External"/><Relationship Id="rId66" Type="http://schemas.openxmlformats.org/officeDocument/2006/relationships/hyperlink" Target="mailto:buainainmr@gmail.com" TargetMode="External"/><Relationship Id="rId74" Type="http://schemas.openxmlformats.org/officeDocument/2006/relationships/hyperlink" Target="mailto:zuhdi@mega-projects.net" TargetMode="External"/><Relationship Id="rId79" Type="http://schemas.openxmlformats.org/officeDocument/2006/relationships/vmlDrawing" Target="../drawings/vmlDrawing3.vml"/><Relationship Id="rId5" Type="http://schemas.openxmlformats.org/officeDocument/2006/relationships/hyperlink" Target="mailto:mail@alshahranionline.com" TargetMode="External"/><Relationship Id="rId61" Type="http://schemas.openxmlformats.org/officeDocument/2006/relationships/hyperlink" Target="mailto:jwilde1@alsinsina.com]" TargetMode="External"/><Relationship Id="rId10" Type="http://schemas.openxmlformats.org/officeDocument/2006/relationships/hyperlink" Target="mailto:info@kanoorgroup.com" TargetMode="External"/><Relationship Id="rId19" Type="http://schemas.openxmlformats.org/officeDocument/2006/relationships/hyperlink" Target="mailto:falah@saudi.net.sa" TargetMode="External"/><Relationship Id="rId31" Type="http://schemas.openxmlformats.org/officeDocument/2006/relationships/hyperlink" Target="mailto:alshaebani@gmail.com" TargetMode="External"/><Relationship Id="rId44" Type="http://schemas.openxmlformats.org/officeDocument/2006/relationships/hyperlink" Target="mailto:simon@al-abbas-sa.com" TargetMode="External"/><Relationship Id="rId52" Type="http://schemas.openxmlformats.org/officeDocument/2006/relationships/hyperlink" Target="mailto:info@weltexsa.com" TargetMode="External"/><Relationship Id="rId60" Type="http://schemas.openxmlformats.org/officeDocument/2006/relationships/hyperlink" Target="mailto:ayoub@spacegulf.com.sa" TargetMode="External"/><Relationship Id="rId65" Type="http://schemas.openxmlformats.org/officeDocument/2006/relationships/hyperlink" Target="mailto:ayoub@spacegulf.com.sa" TargetMode="External"/><Relationship Id="rId73" Type="http://schemas.openxmlformats.org/officeDocument/2006/relationships/hyperlink" Target="mailto:mobest1995@yahoo.com" TargetMode="External"/><Relationship Id="rId78" Type="http://schemas.openxmlformats.org/officeDocument/2006/relationships/hyperlink" Target="mailto:info@weltexsa.com" TargetMode="External"/><Relationship Id="rId4" Type="http://schemas.openxmlformats.org/officeDocument/2006/relationships/hyperlink" Target="mailto:contracts@manarahglobal.com" TargetMode="External"/><Relationship Id="rId9" Type="http://schemas.openxmlformats.org/officeDocument/2006/relationships/hyperlink" Target="mailto:asge_1202@hotmail.com" TargetMode="External"/><Relationship Id="rId14" Type="http://schemas.openxmlformats.org/officeDocument/2006/relationships/hyperlink" Target="mailto:info@kanoorgroup.com" TargetMode="External"/><Relationship Id="rId22" Type="http://schemas.openxmlformats.org/officeDocument/2006/relationships/hyperlink" Target="mailto:a.asad@nour.com.sa" TargetMode="External"/><Relationship Id="rId27" Type="http://schemas.openxmlformats.org/officeDocument/2006/relationships/hyperlink" Target="mailto:farooq_ssg@hotmail.com" TargetMode="External"/><Relationship Id="rId30" Type="http://schemas.openxmlformats.org/officeDocument/2006/relationships/hyperlink" Target="mailto:zuhdi@mega-projects.net" TargetMode="External"/><Relationship Id="rId35" Type="http://schemas.openxmlformats.org/officeDocument/2006/relationships/hyperlink" Target="mailto:abc@ashibushnag.com.sa" TargetMode="External"/><Relationship Id="rId43" Type="http://schemas.openxmlformats.org/officeDocument/2006/relationships/hyperlink" Target="mailto:hazem@alfalak.com" TargetMode="External"/><Relationship Id="rId48" Type="http://schemas.openxmlformats.org/officeDocument/2006/relationships/hyperlink" Target="mailto:hamis@npm.tc" TargetMode="External"/><Relationship Id="rId56" Type="http://schemas.openxmlformats.org/officeDocument/2006/relationships/hyperlink" Target="mailto:alshaebani@gmail.com" TargetMode="External"/><Relationship Id="rId64" Type="http://schemas.openxmlformats.org/officeDocument/2006/relationships/hyperlink" Target="mailto:SAMIRAZAR1@YAHOO.COM:SAMIR@ADVACON.COM.SA" TargetMode="External"/><Relationship Id="rId69" Type="http://schemas.openxmlformats.org/officeDocument/2006/relationships/hyperlink" Target="mailto:nobel@soloplanet.com.sa" TargetMode="External"/><Relationship Id="rId77" Type="http://schemas.openxmlformats.org/officeDocument/2006/relationships/hyperlink" Target="mailto:riyadh@alsaeed.com.sa" TargetMode="External"/><Relationship Id="rId8" Type="http://schemas.openxmlformats.org/officeDocument/2006/relationships/hyperlink" Target="mailto:contracts@manarahglobal.com" TargetMode="External"/><Relationship Id="rId51" Type="http://schemas.openxmlformats.org/officeDocument/2006/relationships/hyperlink" Target="mailto:dongah@sol.net.sa" TargetMode="External"/><Relationship Id="rId72" Type="http://schemas.openxmlformats.org/officeDocument/2006/relationships/hyperlink" Target="mailto:alshaebani@gmail.com" TargetMode="External"/><Relationship Id="rId80" Type="http://schemas.openxmlformats.org/officeDocument/2006/relationships/comments" Target="../comments2.xml"/><Relationship Id="rId3" Type="http://schemas.openxmlformats.org/officeDocument/2006/relationships/hyperlink" Target="mailto:zaheer.lone@its-ltd.com.sa" TargetMode="External"/><Relationship Id="rId12" Type="http://schemas.openxmlformats.org/officeDocument/2006/relationships/hyperlink" Target="mailto:asge_1202@hotmail.com" TargetMode="External"/><Relationship Id="rId17" Type="http://schemas.openxmlformats.org/officeDocument/2006/relationships/hyperlink" Target="mailto:SAMIRAZAR1@YAHOO.COM:SAMIR@ADVACON.COM.SA" TargetMode="External"/><Relationship Id="rId25" Type="http://schemas.openxmlformats.org/officeDocument/2006/relationships/hyperlink" Target="mailto:Ame-modern@zajil.net" TargetMode="External"/><Relationship Id="rId33" Type="http://schemas.openxmlformats.org/officeDocument/2006/relationships/hyperlink" Target="mailto:mobest1995@yahoo.com" TargetMode="External"/><Relationship Id="rId38" Type="http://schemas.openxmlformats.org/officeDocument/2006/relationships/hyperlink" Target="mailto:alsaida_est@yahoo.com" TargetMode="External"/><Relationship Id="rId46" Type="http://schemas.openxmlformats.org/officeDocument/2006/relationships/hyperlink" Target="mailto:info@weltexsa.com" TargetMode="External"/><Relationship Id="rId59" Type="http://schemas.openxmlformats.org/officeDocument/2006/relationships/hyperlink" Target="mailto:alsaida_est@yahoo.com" TargetMode="External"/><Relationship Id="rId67" Type="http://schemas.openxmlformats.org/officeDocument/2006/relationships/hyperlink" Target="mailto:mail@alshahranionline.com" TargetMode="External"/><Relationship Id="rId20" Type="http://schemas.openxmlformats.org/officeDocument/2006/relationships/hyperlink" Target="mailto:touseef.ksa@gmail.com" TargetMode="External"/><Relationship Id="rId41" Type="http://schemas.openxmlformats.org/officeDocument/2006/relationships/hyperlink" Target="mailto:moderncontconst@gmail.com" TargetMode="External"/><Relationship Id="rId54" Type="http://schemas.openxmlformats.org/officeDocument/2006/relationships/hyperlink" Target="mailto:moderncontconst@gmail.com" TargetMode="External"/><Relationship Id="rId62" Type="http://schemas.openxmlformats.org/officeDocument/2006/relationships/hyperlink" Target="mailto:dongah@sol.net.sa" TargetMode="External"/><Relationship Id="rId70" Type="http://schemas.openxmlformats.org/officeDocument/2006/relationships/hyperlink" Target="mailto:a.asad@nour.com.sa" TargetMode="External"/><Relationship Id="rId75" Type="http://schemas.openxmlformats.org/officeDocument/2006/relationships/hyperlink" Target="mailto:akram@aces-co.com" TargetMode="External"/><Relationship Id="rId1" Type="http://schemas.openxmlformats.org/officeDocument/2006/relationships/hyperlink" Target="mailto:touseef.ksa@gmail.com" TargetMode="External"/><Relationship Id="rId6" Type="http://schemas.openxmlformats.org/officeDocument/2006/relationships/hyperlink" Target="mailto:nce@alnaba.com" TargetMode="External"/><Relationship Id="rId15" Type="http://schemas.openxmlformats.org/officeDocument/2006/relationships/hyperlink" Target="mailto:pradeep@ather-telecompower.com" TargetMode="External"/><Relationship Id="rId23" Type="http://schemas.openxmlformats.org/officeDocument/2006/relationships/hyperlink" Target="mailto:dongah@sol.net.sa" TargetMode="External"/><Relationship Id="rId28" Type="http://schemas.openxmlformats.org/officeDocument/2006/relationships/hyperlink" Target="mailto:riyadh@alsaeed.com.sa" TargetMode="External"/><Relationship Id="rId36" Type="http://schemas.openxmlformats.org/officeDocument/2006/relationships/hyperlink" Target="mailto:ayoub@spacegulf.com.sa" TargetMode="External"/><Relationship Id="rId49" Type="http://schemas.openxmlformats.org/officeDocument/2006/relationships/hyperlink" Target="mailto:asge_1202@hotmail.com" TargetMode="External"/><Relationship Id="rId57" Type="http://schemas.openxmlformats.org/officeDocument/2006/relationships/hyperlink" Target="mailto:Ame-modern@zajil.net" TargetMode="External"/></Relationships>
</file>

<file path=xl/worksheets/_rels/sheet11.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F19"/>
  <sheetViews>
    <sheetView workbookViewId="0">
      <selection activeCell="F12" sqref="F12"/>
    </sheetView>
  </sheetViews>
  <sheetFormatPr baseColWidth="10" defaultRowHeight="15" x14ac:dyDescent="0.25"/>
  <cols>
    <col min="1" max="1" width="24" bestFit="1" customWidth="1"/>
  </cols>
  <sheetData>
    <row r="1" spans="1:6" x14ac:dyDescent="0.25">
      <c r="A1" t="s">
        <v>217</v>
      </c>
      <c r="C1" t="s">
        <v>243</v>
      </c>
      <c r="D1" t="s">
        <v>242</v>
      </c>
      <c r="E1" t="s">
        <v>274</v>
      </c>
      <c r="F1" t="s">
        <v>246</v>
      </c>
    </row>
    <row r="2" spans="1:6" x14ac:dyDescent="0.25">
      <c r="A2" t="s">
        <v>241</v>
      </c>
      <c r="C2" t="s">
        <v>245</v>
      </c>
      <c r="D2" t="s">
        <v>272</v>
      </c>
      <c r="E2" t="s">
        <v>275</v>
      </c>
      <c r="F2" t="s">
        <v>254</v>
      </c>
    </row>
    <row r="3" spans="1:6" x14ac:dyDescent="0.25">
      <c r="A3" t="s">
        <v>247</v>
      </c>
      <c r="D3" t="s">
        <v>20</v>
      </c>
      <c r="E3" t="s">
        <v>248</v>
      </c>
      <c r="F3" t="s">
        <v>249</v>
      </c>
    </row>
    <row r="4" spans="1:6" x14ac:dyDescent="0.25">
      <c r="A4" t="s">
        <v>250</v>
      </c>
    </row>
    <row r="5" spans="1:6" x14ac:dyDescent="0.25">
      <c r="A5" t="s">
        <v>251</v>
      </c>
    </row>
    <row r="6" spans="1:6" x14ac:dyDescent="0.25">
      <c r="A6" t="s">
        <v>252</v>
      </c>
    </row>
    <row r="7" spans="1:6" x14ac:dyDescent="0.25">
      <c r="A7" t="s">
        <v>253</v>
      </c>
    </row>
    <row r="8" spans="1:6" x14ac:dyDescent="0.25">
      <c r="A8" t="s">
        <v>255</v>
      </c>
    </row>
    <row r="9" spans="1:6" x14ac:dyDescent="0.25">
      <c r="A9" t="s">
        <v>256</v>
      </c>
    </row>
    <row r="10" spans="1:6" x14ac:dyDescent="0.25">
      <c r="A10" t="s">
        <v>257</v>
      </c>
    </row>
    <row r="11" spans="1:6" x14ac:dyDescent="0.25">
      <c r="A11" t="s">
        <v>258</v>
      </c>
    </row>
    <row r="12" spans="1:6" x14ac:dyDescent="0.25">
      <c r="A12" t="s">
        <v>259</v>
      </c>
    </row>
    <row r="13" spans="1:6" x14ac:dyDescent="0.25">
      <c r="A13" t="s">
        <v>260</v>
      </c>
    </row>
    <row r="14" spans="1:6" x14ac:dyDescent="0.25">
      <c r="A14" t="s">
        <v>261</v>
      </c>
    </row>
    <row r="15" spans="1:6" x14ac:dyDescent="0.25">
      <c r="A15" t="s">
        <v>262</v>
      </c>
    </row>
    <row r="16" spans="1:6" x14ac:dyDescent="0.25">
      <c r="A16" t="s">
        <v>263</v>
      </c>
    </row>
    <row r="17" spans="1:1" x14ac:dyDescent="0.25">
      <c r="A17" t="s">
        <v>264</v>
      </c>
    </row>
    <row r="18" spans="1:1" x14ac:dyDescent="0.25">
      <c r="A18" t="s">
        <v>265</v>
      </c>
    </row>
    <row r="19" spans="1:1" x14ac:dyDescent="0.25">
      <c r="A19" t="s">
        <v>266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D69"/>
  <sheetViews>
    <sheetView view="pageBreakPreview" topLeftCell="A10" zoomScale="70" zoomScaleNormal="55" zoomScaleSheetLayoutView="70" workbookViewId="0">
      <selection activeCell="B12" sqref="B12"/>
    </sheetView>
  </sheetViews>
  <sheetFormatPr baseColWidth="10" defaultRowHeight="21" x14ac:dyDescent="0.35"/>
  <cols>
    <col min="1" max="1" width="32.85546875" style="3" customWidth="1"/>
    <col min="2" max="2" width="59.28515625" style="3" customWidth="1"/>
    <col min="3" max="3" width="22" style="7" customWidth="1"/>
    <col min="4" max="4" width="29.140625" style="6" customWidth="1"/>
    <col min="5" max="5" width="3.5703125" style="1" customWidth="1"/>
    <col min="6" max="16384" width="11.42578125" style="1"/>
  </cols>
  <sheetData>
    <row r="1" spans="1:4" s="17" customFormat="1" ht="18" customHeight="1" x14ac:dyDescent="0.2">
      <c r="A1" s="15"/>
      <c r="B1" s="15"/>
      <c r="C1" s="15"/>
      <c r="D1" s="22" t="s">
        <v>40</v>
      </c>
    </row>
    <row r="2" spans="1:4" s="20" customFormat="1" ht="18" customHeight="1" x14ac:dyDescent="0.25">
      <c r="A2" s="18"/>
      <c r="B2" s="18"/>
      <c r="C2" s="18"/>
      <c r="D2" s="23" t="s">
        <v>176</v>
      </c>
    </row>
    <row r="3" spans="1:4" ht="29.25" customHeight="1" x14ac:dyDescent="0.35">
      <c r="A3" s="208" t="s">
        <v>182</v>
      </c>
      <c r="D3" s="43"/>
    </row>
    <row r="4" spans="1:4" ht="36" customHeight="1" x14ac:dyDescent="0.25">
      <c r="A4" s="55" t="s">
        <v>54</v>
      </c>
      <c r="B4" s="79" t="str">
        <f>'ASSESSMENT RATING'!D1</f>
        <v>AA</v>
      </c>
      <c r="C4" s="55" t="s">
        <v>34</v>
      </c>
      <c r="D4" s="80" t="e">
        <f>'ASSESSMENT RATING'!#REF!</f>
        <v>#REF!</v>
      </c>
    </row>
    <row r="5" spans="1:4" ht="9.9499999999999993" customHeight="1" x14ac:dyDescent="0.35"/>
    <row r="6" spans="1:4" ht="36" customHeight="1" x14ac:dyDescent="0.25">
      <c r="A6" s="55" t="e">
        <f>'ASSESSMENT RATING'!#REF!</f>
        <v>#REF!</v>
      </c>
      <c r="B6" s="79" t="e">
        <f>'ASSESSMENT RATING'!#REF!</f>
        <v>#REF!</v>
      </c>
      <c r="C6" s="1"/>
      <c r="D6" s="1"/>
    </row>
    <row r="7" spans="1:4" ht="36" customHeight="1" x14ac:dyDescent="0.25">
      <c r="A7" s="55"/>
      <c r="B7" s="224"/>
      <c r="C7" s="1"/>
      <c r="D7" s="1"/>
    </row>
    <row r="8" spans="1:4" ht="36" customHeight="1" x14ac:dyDescent="0.25">
      <c r="A8" s="55"/>
      <c r="B8" s="224"/>
      <c r="C8" s="1"/>
      <c r="D8" s="1"/>
    </row>
    <row r="9" spans="1:4" ht="36" customHeight="1" x14ac:dyDescent="0.25">
      <c r="A9" s="55"/>
      <c r="B9" s="299" t="s">
        <v>267</v>
      </c>
      <c r="C9" s="1"/>
      <c r="D9" s="1"/>
    </row>
    <row r="10" spans="1:4" ht="36" customHeight="1" x14ac:dyDescent="0.25">
      <c r="A10" s="55"/>
      <c r="B10" s="224"/>
      <c r="C10" s="1"/>
      <c r="D10" s="1"/>
    </row>
    <row r="11" spans="1:4" ht="36" customHeight="1" x14ac:dyDescent="0.25">
      <c r="A11" s="283" t="s">
        <v>202</v>
      </c>
      <c r="B11" s="287" t="str">
        <f>IF(VLOOKUP($B$4,PanelSelection!$A:$Z,6,0)=0,"-",VLOOKUP($B$4,PanelSelection!$A:$Z,6,0))</f>
        <v>Y</v>
      </c>
      <c r="C11" s="1"/>
      <c r="D11" s="1"/>
    </row>
    <row r="12" spans="1:4" ht="36" customHeight="1" x14ac:dyDescent="0.25">
      <c r="A12" s="284" t="s">
        <v>203</v>
      </c>
      <c r="B12" s="287" t="str">
        <f>IF(VLOOKUP($B$4,PanelSelection!$A:$Z,7,0)=0,"-",VLOOKUP($B$4,PanelSelection!$A:$Z,7,0))</f>
        <v>Core</v>
      </c>
      <c r="C12" s="1"/>
      <c r="D12" s="1"/>
    </row>
    <row r="13" spans="1:4" ht="36" customHeight="1" x14ac:dyDescent="0.25">
      <c r="A13" s="284" t="s">
        <v>204</v>
      </c>
      <c r="B13" s="287" t="str">
        <f>IF(VLOOKUP($B$4,PanelSelection!$A:$Z,8,0)=0,"-",VLOOKUP($B$4,PanelSelection!$A:$Z,8,0))</f>
        <v>Core</v>
      </c>
      <c r="C13" s="1"/>
      <c r="D13" s="1"/>
    </row>
    <row r="14" spans="1:4" ht="36" customHeight="1" x14ac:dyDescent="0.25">
      <c r="A14" s="285" t="s">
        <v>205</v>
      </c>
      <c r="B14" s="287" t="str">
        <f>IF(VLOOKUP($B$4,PanelSelection!$A:$Z,9,0)=0,"-",VLOOKUP($B$4,PanelSelection!$A:$Z,9,0))</f>
        <v>Y</v>
      </c>
      <c r="C14" s="1"/>
      <c r="D14" s="1"/>
    </row>
    <row r="15" spans="1:4" ht="36" customHeight="1" x14ac:dyDescent="0.25">
      <c r="A15" s="286" t="s">
        <v>206</v>
      </c>
      <c r="B15" s="287" t="str">
        <f>IF(VLOOKUP($B$4,PanelSelection!$A:$Z,10,0)=0,"-",VLOOKUP($B$4,PanelSelection!$A:$Z,10,0))</f>
        <v>-</v>
      </c>
      <c r="C15" s="1"/>
      <c r="D15" s="1"/>
    </row>
    <row r="16" spans="1:4" ht="36" customHeight="1" x14ac:dyDescent="0.25">
      <c r="A16" s="286" t="s">
        <v>207</v>
      </c>
      <c r="B16" s="287" t="str">
        <f>IF(VLOOKUP($B$4,PanelSelection!$A:$Z,11,0)=0,"-",VLOOKUP($B$4,PanelSelection!$A:$Z,11,0))</f>
        <v>-</v>
      </c>
      <c r="C16" s="1"/>
      <c r="D16" s="1"/>
    </row>
    <row r="17" spans="1:4" ht="36" customHeight="1" x14ac:dyDescent="0.25">
      <c r="A17" s="286" t="s">
        <v>208</v>
      </c>
      <c r="B17" s="287" t="str">
        <f>IF(VLOOKUP($B$4,PanelSelection!$A:$Z,12,0)=0,"-",VLOOKUP($B$4,PanelSelection!$A:$Z,12,0))</f>
        <v>Core</v>
      </c>
      <c r="C17" s="1"/>
      <c r="D17" s="1"/>
    </row>
    <row r="18" spans="1:4" ht="36" customHeight="1" x14ac:dyDescent="0.25">
      <c r="A18" s="286" t="s">
        <v>209</v>
      </c>
      <c r="B18" s="287" t="str">
        <f>IF(VLOOKUP($B$4,PanelSelection!$A:$Z,13,0)=0,"-",VLOOKUP($B$4,PanelSelection!$A:$Z,13,0))</f>
        <v>Core</v>
      </c>
      <c r="C18" s="1"/>
      <c r="D18" s="1"/>
    </row>
    <row r="19" spans="1:4" ht="36" customHeight="1" x14ac:dyDescent="0.25">
      <c r="A19" s="290"/>
      <c r="B19" s="288"/>
      <c r="C19" s="1"/>
      <c r="D19" s="1"/>
    </row>
    <row r="20" spans="1:4" ht="36" customHeight="1" thickBot="1" x14ac:dyDescent="0.3">
      <c r="A20" s="291" t="s">
        <v>222</v>
      </c>
      <c r="B20" s="287" t="str">
        <f>IF(VLOOKUP($B$4,PanelSelection!$A:$AO,23,0)=0,"-",VLOOKUP($B$4,PanelSelection!$A:$AO,23,0))</f>
        <v>Core</v>
      </c>
      <c r="C20" s="1"/>
      <c r="D20" s="1"/>
    </row>
    <row r="21" spans="1:4" ht="36" customHeight="1" thickBot="1" x14ac:dyDescent="0.3">
      <c r="A21" s="292" t="s">
        <v>223</v>
      </c>
      <c r="B21" s="287" t="str">
        <f>IF(VLOOKUP($B$4,PanelSelection!$A:$AO,24,0)=0,"-",VLOOKUP($B$4,PanelSelection!$A:$AO,24,0))</f>
        <v>-</v>
      </c>
      <c r="C21" s="1"/>
      <c r="D21" s="1"/>
    </row>
    <row r="22" spans="1:4" ht="36" customHeight="1" thickBot="1" x14ac:dyDescent="0.3">
      <c r="A22" s="292" t="s">
        <v>224</v>
      </c>
      <c r="B22" s="287" t="str">
        <f>IF(VLOOKUP($B$4,PanelSelection!$A:$AO,25,0)=0,"-",VLOOKUP($B$4,PanelSelection!$A:$AO,25,0))</f>
        <v>-</v>
      </c>
      <c r="C22" s="1"/>
      <c r="D22" s="1"/>
    </row>
    <row r="23" spans="1:4" ht="36" customHeight="1" thickBot="1" x14ac:dyDescent="0.3">
      <c r="A23" s="292" t="s">
        <v>225</v>
      </c>
      <c r="B23" s="287" t="str">
        <f>IF(VLOOKUP($B$4,PanelSelection!$A:$AO,26,0)=0,"-",VLOOKUP($B$4,PanelSelection!$A:$AO,26,0))</f>
        <v>-</v>
      </c>
      <c r="C23" s="1"/>
      <c r="D23" s="1"/>
    </row>
    <row r="24" spans="1:4" ht="36" customHeight="1" thickBot="1" x14ac:dyDescent="0.3">
      <c r="A24" s="292" t="s">
        <v>226</v>
      </c>
      <c r="B24" s="287" t="str">
        <f>IF(VLOOKUP($B$4,PanelSelection!$A:$AO,27,0)=0,"-",VLOOKUP($B$4,PanelSelection!$A:$AO,27,0))</f>
        <v>-</v>
      </c>
      <c r="C24" s="1"/>
      <c r="D24" s="1"/>
    </row>
    <row r="25" spans="1:4" ht="36" customHeight="1" thickBot="1" x14ac:dyDescent="0.3">
      <c r="A25" s="292" t="s">
        <v>227</v>
      </c>
      <c r="B25" s="287" t="str">
        <f>IF(VLOOKUP($B$4,PanelSelection!$A:$AO,28,0)=0,"-",VLOOKUP($B$4,PanelSelection!$A:$AO,28,0))</f>
        <v>-</v>
      </c>
      <c r="C25" s="1"/>
      <c r="D25" s="1"/>
    </row>
    <row r="26" spans="1:4" ht="36" customHeight="1" thickBot="1" x14ac:dyDescent="0.3">
      <c r="A26" s="293" t="s">
        <v>228</v>
      </c>
      <c r="B26" s="287" t="str">
        <f>IF(VLOOKUP($B$4,PanelSelection!$A:$AO,29,0)=0,"-",VLOOKUP($B$4,PanelSelection!$A:$AO,29,0))</f>
        <v>Core</v>
      </c>
      <c r="C26" s="1"/>
      <c r="D26" s="1"/>
    </row>
    <row r="27" spans="1:4" ht="36" customHeight="1" thickBot="1" x14ac:dyDescent="0.3">
      <c r="A27" s="294" t="s">
        <v>229</v>
      </c>
      <c r="B27" s="287" t="str">
        <f>IF(VLOOKUP($B$4,PanelSelection!$A:$AO,30,0)=0,"-",VLOOKUP($B$4,PanelSelection!$A:$AO,30,0))</f>
        <v>Core</v>
      </c>
      <c r="C27" s="1"/>
      <c r="D27" s="1"/>
    </row>
    <row r="28" spans="1:4" ht="36" customHeight="1" thickBot="1" x14ac:dyDescent="0.3">
      <c r="A28" s="295" t="s">
        <v>230</v>
      </c>
      <c r="B28" s="287" t="str">
        <f>IF(VLOOKUP($B$4,PanelSelection!$A:$AO,31,0)=0,"-",VLOOKUP($B$4,PanelSelection!$A:$AO,31,0))</f>
        <v>-</v>
      </c>
      <c r="C28" s="1"/>
      <c r="D28" s="1"/>
    </row>
    <row r="29" spans="1:4" ht="36" customHeight="1" thickBot="1" x14ac:dyDescent="0.3">
      <c r="A29" s="296" t="s">
        <v>231</v>
      </c>
      <c r="B29" s="287" t="str">
        <f>IF(VLOOKUP($B$4,PanelSelection!$A:$AO,32,0)=0,"-",VLOOKUP($B$4,PanelSelection!$A:$AO,32,0))</f>
        <v>-</v>
      </c>
      <c r="C29" s="1"/>
      <c r="D29" s="1"/>
    </row>
    <row r="30" spans="1:4" s="289" customFormat="1" ht="36" customHeight="1" thickBot="1" x14ac:dyDescent="0.3">
      <c r="A30" s="296" t="s">
        <v>232</v>
      </c>
      <c r="B30" s="287" t="str">
        <f>IF(VLOOKUP($B$4,PanelSelection!$A:$AO,33,0)=0,"-",VLOOKUP($B$4,PanelSelection!$A:$AO,33,0))</f>
        <v>-</v>
      </c>
    </row>
    <row r="31" spans="1:4" s="289" customFormat="1" ht="36" customHeight="1" thickBot="1" x14ac:dyDescent="0.3">
      <c r="A31" s="297" t="s">
        <v>233</v>
      </c>
      <c r="B31" s="287" t="str">
        <f>IF(VLOOKUP($B$4,PanelSelection!$A:$AO,34,0)=0,"-",VLOOKUP($B$4,PanelSelection!$A:$AO,34,0))</f>
        <v>-</v>
      </c>
    </row>
    <row r="32" spans="1:4" s="289" customFormat="1" ht="36" customHeight="1" thickBot="1" x14ac:dyDescent="0.3">
      <c r="A32" s="295" t="s">
        <v>234</v>
      </c>
      <c r="B32" s="287" t="str">
        <f>IF(VLOOKUP($B$4,PanelSelection!$A:$AO,35,0)=0,"-",VLOOKUP($B$4,PanelSelection!$A:$AO,35,0))</f>
        <v>-</v>
      </c>
    </row>
    <row r="33" spans="1:4" s="289" customFormat="1" ht="36" customHeight="1" thickBot="1" x14ac:dyDescent="0.3">
      <c r="A33" s="296" t="s">
        <v>235</v>
      </c>
      <c r="B33" s="287" t="str">
        <f>IF(VLOOKUP($B$4,PanelSelection!$A:$AO,36,0)=0,"-",VLOOKUP($B$4,PanelSelection!$A:$AO,36,0))</f>
        <v>-</v>
      </c>
    </row>
    <row r="34" spans="1:4" ht="36" customHeight="1" thickBot="1" x14ac:dyDescent="0.3">
      <c r="A34" s="296" t="s">
        <v>236</v>
      </c>
      <c r="B34" s="287" t="str">
        <f>IF(VLOOKUP($B$4,PanelSelection!$A:$AO,37,0)=0,"-",VLOOKUP($B$4,PanelSelection!$A:$AO,37,0))</f>
        <v>Core</v>
      </c>
      <c r="C34" s="1"/>
      <c r="D34" s="1"/>
    </row>
    <row r="35" spans="1:4" ht="36" customHeight="1" thickBot="1" x14ac:dyDescent="0.3">
      <c r="A35" s="296" t="s">
        <v>237</v>
      </c>
      <c r="B35" s="287" t="str">
        <f>IF(VLOOKUP($B$4,PanelSelection!$A:$AO,38,0)=0,"-",VLOOKUP($B$4,PanelSelection!$A:$AO,38,0))</f>
        <v>Core</v>
      </c>
      <c r="C35" s="1"/>
      <c r="D35" s="1"/>
    </row>
    <row r="36" spans="1:4" ht="36" customHeight="1" thickBot="1" x14ac:dyDescent="0.3">
      <c r="A36" s="297" t="s">
        <v>238</v>
      </c>
      <c r="B36" s="287" t="str">
        <f>IF(VLOOKUP($B$4,PanelSelection!$A:$AO,39,0)=0,"-",VLOOKUP($B$4,PanelSelection!$A:$AO,39,0))</f>
        <v>-</v>
      </c>
      <c r="C36" s="1"/>
      <c r="D36" s="1"/>
    </row>
    <row r="37" spans="1:4" ht="36" customHeight="1" thickBot="1" x14ac:dyDescent="0.3">
      <c r="A37" s="295" t="s">
        <v>239</v>
      </c>
      <c r="B37" s="287" t="str">
        <f>IF(VLOOKUP($B$4,PanelSelection!$A:$AO,40,0)=0,"-",VLOOKUP($B$4,PanelSelection!$A:$AO,40,0))</f>
        <v>Core</v>
      </c>
      <c r="C37" s="1"/>
      <c r="D37" s="1"/>
    </row>
    <row r="38" spans="1:4" ht="36" customHeight="1" thickBot="1" x14ac:dyDescent="0.3">
      <c r="A38" s="297" t="s">
        <v>240</v>
      </c>
      <c r="B38" s="287" t="str">
        <f>IF(VLOOKUP($B$4,PanelSelection!$A:$AO,41,0)=0,"-",VLOOKUP($B$4,PanelSelection!$A:$AO,41,0))</f>
        <v>Sec.</v>
      </c>
      <c r="C38" s="1"/>
      <c r="D38" s="1"/>
    </row>
    <row r="39" spans="1:4" ht="36" customHeight="1" x14ac:dyDescent="0.25">
      <c r="A39" s="55"/>
      <c r="B39" s="224"/>
      <c r="C39" s="1"/>
      <c r="D39" s="1"/>
    </row>
    <row r="40" spans="1:4" ht="9.9499999999999993" customHeight="1" x14ac:dyDescent="0.35"/>
    <row r="41" spans="1:4" customFormat="1" ht="39.950000000000003" customHeight="1" x14ac:dyDescent="0.35">
      <c r="A41" s="220"/>
      <c r="B41" s="3"/>
      <c r="C41" s="55" t="s">
        <v>180</v>
      </c>
      <c r="D41" s="223" t="e">
        <f>'ASSESSMENT RATING'!#REF!</f>
        <v>#REF!</v>
      </c>
    </row>
    <row r="42" spans="1:4" customFormat="1" ht="39" customHeight="1" x14ac:dyDescent="0.35">
      <c r="A42" s="55" t="s">
        <v>192</v>
      </c>
      <c r="B42" s="223" t="e">
        <f>'ASSESSMENT RATING'!#REF!</f>
        <v>#REF!</v>
      </c>
      <c r="C42" s="3"/>
      <c r="D42" s="221" t="s">
        <v>194</v>
      </c>
    </row>
    <row r="43" spans="1:4" customFormat="1" ht="39.950000000000003" customHeight="1" x14ac:dyDescent="0.35">
      <c r="A43" s="3"/>
      <c r="B43" s="221" t="s">
        <v>193</v>
      </c>
      <c r="C43" s="55" t="s">
        <v>181</v>
      </c>
      <c r="D43" s="223" t="e">
        <f>'ASSESSMENT RATING'!#REF!</f>
        <v>#REF!</v>
      </c>
    </row>
    <row r="44" spans="1:4" customFormat="1" ht="31.5" x14ac:dyDescent="0.35">
      <c r="A44" s="3"/>
      <c r="B44" s="3"/>
      <c r="C44" s="218"/>
      <c r="D44" s="221" t="s">
        <v>195</v>
      </c>
    </row>
    <row r="45" spans="1:4" customFormat="1" x14ac:dyDescent="0.35">
      <c r="A45" s="3"/>
      <c r="B45" s="3"/>
      <c r="C45" s="222" t="s">
        <v>197</v>
      </c>
      <c r="D45" s="6"/>
    </row>
    <row r="46" spans="1:4" customFormat="1" x14ac:dyDescent="0.35">
      <c r="A46" s="3"/>
      <c r="B46" s="3"/>
      <c r="C46" s="7"/>
      <c r="D46" s="3"/>
    </row>
    <row r="47" spans="1:4" customFormat="1" x14ac:dyDescent="0.35">
      <c r="A47" s="3"/>
      <c r="B47" s="3"/>
      <c r="C47" s="55" t="e">
        <f>'ASSESSMENT RATING'!#REF!</f>
        <v>#REF!</v>
      </c>
      <c r="D47" s="223" t="e">
        <f>'ASSESSMENT RATING'!#REF!</f>
        <v>#REF!</v>
      </c>
    </row>
    <row r="48" spans="1:4" customFormat="1" x14ac:dyDescent="0.35">
      <c r="A48" s="3"/>
      <c r="B48" s="3"/>
      <c r="C48" s="55" t="e">
        <f>'ASSESSMENT RATING'!#REF!</f>
        <v>#REF!</v>
      </c>
      <c r="D48" s="223" t="e">
        <f>'ASSESSMENT RATING'!#REF!</f>
        <v>#REF!</v>
      </c>
    </row>
    <row r="49" spans="1:4" customFormat="1" x14ac:dyDescent="0.35">
      <c r="A49" s="3"/>
      <c r="B49" s="3"/>
      <c r="C49" s="55" t="e">
        <f>'ASSESSMENT RATING'!#REF!</f>
        <v>#REF!</v>
      </c>
      <c r="D49" s="223" t="e">
        <f>'ASSESSMENT RATING'!#REF!</f>
        <v>#REF!</v>
      </c>
    </row>
    <row r="50" spans="1:4" customFormat="1" x14ac:dyDescent="0.35">
      <c r="A50" s="3"/>
      <c r="B50" s="3"/>
      <c r="C50" s="55" t="e">
        <f>'ASSESSMENT RATING'!#REF!</f>
        <v>#REF!</v>
      </c>
      <c r="D50" s="223" t="e">
        <f>'ASSESSMENT RATING'!#REF!</f>
        <v>#REF!</v>
      </c>
    </row>
    <row r="51" spans="1:4" customFormat="1" x14ac:dyDescent="0.35">
      <c r="A51" s="3"/>
      <c r="B51" s="3"/>
      <c r="C51" s="55" t="e">
        <f>'ASSESSMENT RATING'!#REF!</f>
        <v>#REF!</v>
      </c>
      <c r="D51" s="223" t="e">
        <f>'ASSESSMENT RATING'!#REF!</f>
        <v>#REF!</v>
      </c>
    </row>
    <row r="52" spans="1:4" customFormat="1" x14ac:dyDescent="0.35">
      <c r="A52" s="3"/>
      <c r="B52" s="3"/>
      <c r="C52" s="55" t="e">
        <f>'ASSESSMENT RATING'!#REF!</f>
        <v>#REF!</v>
      </c>
      <c r="D52" s="223" t="e">
        <f>'ASSESSMENT RATING'!#REF!</f>
        <v>#REF!</v>
      </c>
    </row>
    <row r="53" spans="1:4" customFormat="1" x14ac:dyDescent="0.35">
      <c r="A53" s="3"/>
      <c r="B53" s="3"/>
      <c r="C53" s="55" t="e">
        <f>'ASSESSMENT RATING'!#REF!</f>
        <v>#REF!</v>
      </c>
      <c r="D53" s="223" t="e">
        <f>'ASSESSMENT RATING'!#REF!</f>
        <v>#REF!</v>
      </c>
    </row>
    <row r="54" spans="1:4" customFormat="1" x14ac:dyDescent="0.35">
      <c r="A54" s="3"/>
      <c r="B54" s="3"/>
      <c r="C54" s="55" t="e">
        <f>'ASSESSMENT RATING'!#REF!</f>
        <v>#REF!</v>
      </c>
      <c r="D54" s="223" t="e">
        <f>'ASSESSMENT RATING'!#REF!</f>
        <v>#REF!</v>
      </c>
    </row>
    <row r="55" spans="1:4" customFormat="1" x14ac:dyDescent="0.35">
      <c r="A55" s="3"/>
      <c r="B55" s="3"/>
      <c r="C55" s="55" t="e">
        <f>'ASSESSMENT RATING'!#REF!</f>
        <v>#REF!</v>
      </c>
      <c r="D55" s="223" t="e">
        <f>'ASSESSMENT RATING'!#REF!</f>
        <v>#REF!</v>
      </c>
    </row>
    <row r="56" spans="1:4" customFormat="1" ht="31.5" x14ac:dyDescent="0.35">
      <c r="A56" s="3"/>
      <c r="B56" s="3"/>
      <c r="C56" s="55"/>
      <c r="D56" s="221" t="s">
        <v>196</v>
      </c>
    </row>
    <row r="60" spans="1:4" x14ac:dyDescent="0.35">
      <c r="B60" s="3" t="s">
        <v>198</v>
      </c>
    </row>
    <row r="65" spans="2:2" x14ac:dyDescent="0.35">
      <c r="B65" s="298" t="s">
        <v>200</v>
      </c>
    </row>
    <row r="66" spans="2:2" x14ac:dyDescent="0.35">
      <c r="B66" s="59"/>
    </row>
    <row r="67" spans="2:2" x14ac:dyDescent="0.35">
      <c r="B67" s="300" t="e">
        <f>'ASSESSMENT RATING'!#REF!</f>
        <v>#REF!</v>
      </c>
    </row>
    <row r="68" spans="2:2" x14ac:dyDescent="0.35">
      <c r="B68" s="59"/>
    </row>
    <row r="69" spans="2:2" x14ac:dyDescent="0.35">
      <c r="B69" s="59"/>
    </row>
  </sheetData>
  <sheetProtection selectLockedCells="1"/>
  <phoneticPr fontId="0" type="noConversion"/>
  <conditionalFormatting sqref="D41">
    <cfRule type="cellIs" dxfId="84" priority="73" operator="equal">
      <formula>"HIGH"</formula>
    </cfRule>
    <cfRule type="cellIs" dxfId="83" priority="74" operator="equal">
      <formula>"MEDIUM"</formula>
    </cfRule>
    <cfRule type="cellIs" dxfId="82" priority="75" operator="equal">
      <formula>"LOW"</formula>
    </cfRule>
    <cfRule type="notContainsText" dxfId="81" priority="76" operator="notContains" text="select">
      <formula>ISERROR(SEARCH("select",D41))</formula>
    </cfRule>
  </conditionalFormatting>
  <conditionalFormatting sqref="D43">
    <cfRule type="cellIs" dxfId="80" priority="69" operator="equal">
      <formula>"HIGH"</formula>
    </cfRule>
    <cfRule type="cellIs" dxfId="79" priority="70" operator="equal">
      <formula>"MEDIUM"</formula>
    </cfRule>
    <cfRule type="cellIs" dxfId="78" priority="71" operator="equal">
      <formula>"LOW"</formula>
    </cfRule>
    <cfRule type="notContainsText" dxfId="77" priority="72" operator="notContains" text="select">
      <formula>ISERROR(SEARCH("select",D43))</formula>
    </cfRule>
  </conditionalFormatting>
  <conditionalFormatting sqref="B42">
    <cfRule type="cellIs" dxfId="76" priority="65" operator="equal">
      <formula>"HIGH"</formula>
    </cfRule>
    <cfRule type="cellIs" dxfId="75" priority="66" operator="equal">
      <formula>"MEDIUM"</formula>
    </cfRule>
    <cfRule type="cellIs" dxfId="74" priority="67" operator="equal">
      <formula>"LOW"</formula>
    </cfRule>
    <cfRule type="notContainsText" dxfId="73" priority="68" operator="notContains" text="select">
      <formula>ISERROR(SEARCH("select",B42))</formula>
    </cfRule>
  </conditionalFormatting>
  <conditionalFormatting sqref="D47:D55">
    <cfRule type="cellIs" dxfId="72" priority="5" operator="equal">
      <formula>"HIGH"</formula>
    </cfRule>
    <cfRule type="cellIs" dxfId="71" priority="6" operator="equal">
      <formula>"MEDIUM"</formula>
    </cfRule>
    <cfRule type="cellIs" dxfId="70" priority="7" operator="equal">
      <formula>"LOW"</formula>
    </cfRule>
    <cfRule type="containsText" dxfId="69" priority="8" operator="containsText" text="automatic">
      <formula>NOT(ISERROR(SEARCH("automatic",D47)))</formula>
    </cfRule>
  </conditionalFormatting>
  <conditionalFormatting sqref="C47:C55">
    <cfRule type="cellIs" dxfId="68" priority="4" operator="equal">
      <formula>"Insert GBU/BL"</formula>
    </cfRule>
  </conditionalFormatting>
  <conditionalFormatting sqref="B11:B38">
    <cfRule type="containsText" dxfId="67" priority="1" operator="containsText" text="Core">
      <formula>NOT(ISERROR(SEARCH("Core",B11)))</formula>
    </cfRule>
    <cfRule type="containsText" dxfId="66" priority="2" operator="containsText" text="Y">
      <formula>NOT(ISERROR(SEARCH("Y",B11)))</formula>
    </cfRule>
  </conditionalFormatting>
  <printOptions horizontalCentered="1" verticalCentered="1"/>
  <pageMargins left="0.23622047244094491" right="0.23622047244094491" top="0.74803149606299213" bottom="0.74803149606299213" header="0.31496062992125984" footer="0.31496062992125984"/>
  <pageSetup paperSize="9" scale="36" orientation="portrait" horizontalDpi="1200" verticalDpi="1200" r:id="rId1"/>
  <headerFooter>
    <oddHeader>&amp;C&amp;"-,Gras"&amp;18&amp;KFF0000THALES GROUP CONFIDENTIAL</oddHeader>
    <oddFooter>&amp;C&amp;"-,Gras"&amp;18&amp;KFF0000THALES GROUP CONFIDENTIAL</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D22"/>
  <sheetViews>
    <sheetView view="pageBreakPreview" zoomScale="70" zoomScaleNormal="55" zoomScaleSheetLayoutView="70" workbookViewId="0">
      <selection activeCell="B6" sqref="B6"/>
    </sheetView>
  </sheetViews>
  <sheetFormatPr baseColWidth="10" defaultRowHeight="21" x14ac:dyDescent="0.35"/>
  <cols>
    <col min="1" max="1" width="32.85546875" style="3" customWidth="1"/>
    <col min="2" max="2" width="59.28515625" style="3" customWidth="1"/>
    <col min="3" max="3" width="22" style="7" customWidth="1"/>
    <col min="4" max="4" width="29.140625" style="6" customWidth="1"/>
    <col min="5" max="5" width="3.5703125" style="1" customWidth="1"/>
    <col min="6" max="16384" width="11.42578125" style="1"/>
  </cols>
  <sheetData>
    <row r="1" spans="1:4" s="17" customFormat="1" ht="18" customHeight="1" x14ac:dyDescent="0.2">
      <c r="A1" s="15"/>
      <c r="B1" s="15"/>
      <c r="C1" s="15"/>
      <c r="D1" s="22" t="s">
        <v>40</v>
      </c>
    </row>
    <row r="2" spans="1:4" s="20" customFormat="1" ht="18" customHeight="1" x14ac:dyDescent="0.25">
      <c r="A2" s="18"/>
      <c r="B2" s="18"/>
      <c r="C2" s="18"/>
      <c r="D2" s="23" t="s">
        <v>176</v>
      </c>
    </row>
    <row r="3" spans="1:4" ht="29.25" customHeight="1" x14ac:dyDescent="0.35">
      <c r="A3" s="208" t="s">
        <v>182</v>
      </c>
      <c r="D3" s="43"/>
    </row>
    <row r="4" spans="1:4" ht="36" customHeight="1" x14ac:dyDescent="0.25">
      <c r="A4" s="55" t="s">
        <v>54</v>
      </c>
      <c r="B4" s="79" t="str">
        <f>'ASSESSMENT RATING'!D1</f>
        <v>AA</v>
      </c>
      <c r="C4" s="55" t="s">
        <v>34</v>
      </c>
      <c r="D4" s="80" t="e">
        <f>'ASSESSMENT RATING'!#REF!</f>
        <v>#REF!</v>
      </c>
    </row>
    <row r="5" spans="1:4" ht="9.9499999999999993" customHeight="1" x14ac:dyDescent="0.35"/>
    <row r="6" spans="1:4" ht="36" customHeight="1" x14ac:dyDescent="0.25">
      <c r="A6" s="55" t="e">
        <f>'ASSESSMENT RATING'!#REF!</f>
        <v>#REF!</v>
      </c>
      <c r="B6" s="79" t="e">
        <f>'ASSESSMENT RATING'!#REF!</f>
        <v>#REF!</v>
      </c>
      <c r="C6" s="1"/>
      <c r="D6" s="1"/>
    </row>
    <row r="7" spans="1:4" ht="36" customHeight="1" x14ac:dyDescent="0.25">
      <c r="A7" s="55"/>
      <c r="B7" s="224"/>
      <c r="C7" s="1"/>
      <c r="D7" s="1"/>
    </row>
    <row r="8" spans="1:4" ht="9.9499999999999993" customHeight="1" x14ac:dyDescent="0.35"/>
    <row r="9" spans="1:4" s="2" customFormat="1" ht="51.75" customHeight="1" x14ac:dyDescent="0.35">
      <c r="A9" s="3" t="s">
        <v>41</v>
      </c>
      <c r="B9" s="3" t="s">
        <v>33</v>
      </c>
      <c r="C9" s="3" t="s">
        <v>38</v>
      </c>
      <c r="D9" s="3" t="s">
        <v>35</v>
      </c>
    </row>
    <row r="10" spans="1:4" customFormat="1" x14ac:dyDescent="0.35">
      <c r="A10" s="219" t="s">
        <v>191</v>
      </c>
      <c r="B10" s="3"/>
    </row>
    <row r="11" spans="1:4" ht="9.9499999999999993" customHeight="1" x14ac:dyDescent="0.35"/>
    <row r="12" spans="1:4" ht="39.950000000000003" customHeight="1" x14ac:dyDescent="0.35">
      <c r="A12" s="40"/>
      <c r="B12" s="40"/>
      <c r="C12" s="41"/>
      <c r="D12" s="42"/>
    </row>
    <row r="13" spans="1:4" ht="39.950000000000003" customHeight="1" x14ac:dyDescent="0.35">
      <c r="A13" s="40"/>
      <c r="B13" s="40"/>
      <c r="C13" s="41"/>
      <c r="D13" s="42"/>
    </row>
    <row r="14" spans="1:4" ht="39.950000000000003" customHeight="1" x14ac:dyDescent="0.35">
      <c r="A14" s="40"/>
      <c r="B14" s="40"/>
      <c r="C14" s="41"/>
      <c r="D14" s="42"/>
    </row>
    <row r="15" spans="1:4" ht="39.950000000000003" customHeight="1" x14ac:dyDescent="0.35">
      <c r="A15" s="40"/>
      <c r="B15" s="40"/>
      <c r="C15" s="41"/>
      <c r="D15" s="42"/>
    </row>
    <row r="16" spans="1:4" ht="39.950000000000003" customHeight="1" x14ac:dyDescent="0.35">
      <c r="A16" s="40"/>
      <c r="B16" s="40"/>
      <c r="C16" s="41"/>
      <c r="D16" s="42"/>
    </row>
    <row r="17" spans="1:4" ht="13.5" customHeight="1" x14ac:dyDescent="0.35"/>
    <row r="18" spans="1:4" x14ac:dyDescent="0.35">
      <c r="A18" s="39" t="s">
        <v>36</v>
      </c>
    </row>
    <row r="19" spans="1:4" ht="39.950000000000003" customHeight="1" x14ac:dyDescent="0.35">
      <c r="A19" s="40"/>
      <c r="B19" s="40"/>
      <c r="C19" s="41"/>
      <c r="D19" s="42"/>
    </row>
    <row r="20" spans="1:4" ht="10.5" customHeight="1" x14ac:dyDescent="0.35"/>
    <row r="21" spans="1:4" x14ac:dyDescent="0.35">
      <c r="A21" s="39" t="s">
        <v>37</v>
      </c>
    </row>
    <row r="22" spans="1:4" ht="39.950000000000003" customHeight="1" x14ac:dyDescent="0.35">
      <c r="A22" s="40"/>
      <c r="B22" s="40"/>
      <c r="C22" s="41"/>
      <c r="D22" s="42"/>
    </row>
  </sheetData>
  <sheetProtection selectLockedCells="1"/>
  <printOptions horizontalCentered="1" verticalCentered="1"/>
  <pageMargins left="0.23622047244094491" right="0.23622047244094491" top="0.74803149606299213" bottom="0.74803149606299213" header="0.31496062992125984" footer="0.31496062992125984"/>
  <pageSetup paperSize="9" scale="70" orientation="portrait" horizontalDpi="1200" verticalDpi="1200" r:id="rId1"/>
  <headerFooter>
    <oddHeader>&amp;C&amp;"-,Gras"&amp;18&amp;KFF0000THALES GROUP CONFIDENTIAL</oddHeader>
    <oddFooter>&amp;C&amp;"-,Gras"&amp;18&amp;KFF0000THALES GROUP CONFIDENTIAL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J9"/>
  <sheetViews>
    <sheetView zoomScale="70" zoomScaleNormal="70" workbookViewId="0">
      <selection activeCell="G9" sqref="B4:G9"/>
    </sheetView>
  </sheetViews>
  <sheetFormatPr baseColWidth="10" defaultRowHeight="15" x14ac:dyDescent="0.25"/>
  <cols>
    <col min="1" max="1" width="14.85546875" customWidth="1"/>
    <col min="2" max="2" width="15" customWidth="1"/>
    <col min="3" max="6" width="20.7109375" customWidth="1"/>
    <col min="7" max="7" width="26.85546875" customWidth="1"/>
  </cols>
  <sheetData>
    <row r="1" spans="1:10" s="17" customFormat="1" ht="18" customHeight="1" x14ac:dyDescent="0.2">
      <c r="A1" s="15"/>
      <c r="B1" s="15"/>
      <c r="C1" s="15"/>
      <c r="D1" s="15"/>
      <c r="E1" s="15"/>
      <c r="F1" s="15"/>
      <c r="G1" s="15"/>
      <c r="H1" s="22" t="s">
        <v>40</v>
      </c>
    </row>
    <row r="2" spans="1:10" s="20" customFormat="1" ht="18" customHeight="1" x14ac:dyDescent="0.25">
      <c r="A2" s="18"/>
      <c r="B2" s="18"/>
      <c r="C2" s="18"/>
      <c r="D2" s="18"/>
      <c r="E2" s="18"/>
      <c r="F2" s="18"/>
      <c r="G2" s="18"/>
      <c r="H2" s="23" t="s">
        <v>39</v>
      </c>
    </row>
    <row r="3" spans="1:10" s="1" customFormat="1" ht="26.25" customHeight="1" x14ac:dyDescent="0.35">
      <c r="B3" s="3"/>
      <c r="C3" s="7"/>
    </row>
    <row r="4" spans="1:10" ht="92.25" customHeight="1" x14ac:dyDescent="0.25">
      <c r="B4" s="115" t="s">
        <v>154</v>
      </c>
      <c r="C4" s="329" t="s">
        <v>187</v>
      </c>
      <c r="D4" s="329"/>
      <c r="E4" s="329"/>
      <c r="F4" s="329"/>
    </row>
    <row r="5" spans="1:10" ht="60" customHeight="1" x14ac:dyDescent="0.25">
      <c r="B5" s="56" t="s">
        <v>161</v>
      </c>
      <c r="C5" s="54" t="s">
        <v>186</v>
      </c>
      <c r="D5" s="54" t="s">
        <v>186</v>
      </c>
      <c r="E5" s="54" t="s">
        <v>186</v>
      </c>
      <c r="F5" s="54" t="s">
        <v>186</v>
      </c>
    </row>
    <row r="6" spans="1:10" ht="60" customHeight="1" x14ac:dyDescent="0.25">
      <c r="B6" s="56" t="s">
        <v>162</v>
      </c>
      <c r="C6" s="190" t="s">
        <v>185</v>
      </c>
      <c r="D6" s="190" t="s">
        <v>185</v>
      </c>
      <c r="E6" s="190" t="s">
        <v>185</v>
      </c>
      <c r="F6" s="54" t="s">
        <v>186</v>
      </c>
      <c r="J6" s="65"/>
    </row>
    <row r="7" spans="1:10" ht="60" customHeight="1" x14ac:dyDescent="0.25">
      <c r="B7" s="56" t="s">
        <v>160</v>
      </c>
      <c r="C7" s="53" t="s">
        <v>184</v>
      </c>
      <c r="D7" s="53" t="s">
        <v>184</v>
      </c>
      <c r="E7" s="190" t="s">
        <v>185</v>
      </c>
      <c r="F7" s="54" t="s">
        <v>186</v>
      </c>
      <c r="J7" s="65"/>
    </row>
    <row r="8" spans="1:10" ht="60" customHeight="1" x14ac:dyDescent="0.25">
      <c r="B8" s="56" t="s">
        <v>159</v>
      </c>
      <c r="C8" s="52" t="s">
        <v>183</v>
      </c>
      <c r="D8" s="53" t="s">
        <v>184</v>
      </c>
      <c r="E8" s="190" t="s">
        <v>185</v>
      </c>
      <c r="F8" s="54" t="s">
        <v>186</v>
      </c>
      <c r="G8" s="51" t="s">
        <v>152</v>
      </c>
    </row>
    <row r="9" spans="1:10" ht="18.75" x14ac:dyDescent="0.3">
      <c r="C9" s="57" t="s">
        <v>155</v>
      </c>
      <c r="D9" s="57" t="s">
        <v>156</v>
      </c>
      <c r="E9" s="57" t="s">
        <v>157</v>
      </c>
      <c r="F9" s="57" t="s">
        <v>158</v>
      </c>
      <c r="G9" s="66" t="s">
        <v>153</v>
      </c>
    </row>
  </sheetData>
  <mergeCells count="1">
    <mergeCell ref="C4:F4"/>
  </mergeCells>
  <phoneticPr fontId="0" type="noConversion"/>
  <pageMargins left="0.7" right="0.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L61"/>
  <sheetViews>
    <sheetView topLeftCell="A7" zoomScale="85" zoomScaleNormal="85" zoomScaleSheetLayoutView="70" zoomScalePageLayoutView="70" workbookViewId="0">
      <selection activeCell="F14" sqref="F14"/>
    </sheetView>
  </sheetViews>
  <sheetFormatPr baseColWidth="10" defaultRowHeight="21" x14ac:dyDescent="0.35"/>
  <cols>
    <col min="1" max="1" width="4.7109375" style="3" customWidth="1"/>
    <col min="2" max="2" width="4.140625" style="3" customWidth="1"/>
    <col min="3" max="3" width="21.42578125" style="3" customWidth="1"/>
    <col min="4" max="4" width="89.5703125" style="3" customWidth="1"/>
    <col min="5" max="5" width="2.28515625" style="3" customWidth="1"/>
    <col min="6" max="6" width="34.28515625" style="7" customWidth="1"/>
    <col min="7" max="7" width="6.7109375" style="10" customWidth="1"/>
    <col min="8" max="8" width="10.85546875" style="11" customWidth="1"/>
    <col min="9" max="10" width="6.7109375" style="10" customWidth="1"/>
    <col min="11" max="16384" width="11.42578125" style="1"/>
  </cols>
  <sheetData>
    <row r="1" spans="1:12" s="17" customFormat="1" ht="18" customHeight="1" x14ac:dyDescent="0.2">
      <c r="A1" s="15"/>
      <c r="B1" s="15"/>
      <c r="C1" s="15"/>
      <c r="D1" s="15"/>
      <c r="E1" s="15"/>
      <c r="F1" s="22" t="s">
        <v>40</v>
      </c>
      <c r="H1" s="16"/>
    </row>
    <row r="2" spans="1:12" s="20" customFormat="1" ht="18" customHeight="1" x14ac:dyDescent="0.25">
      <c r="A2" s="18"/>
      <c r="B2" s="18"/>
      <c r="C2" s="18"/>
      <c r="D2" s="18"/>
      <c r="E2" s="18"/>
      <c r="F2" s="23" t="s">
        <v>94</v>
      </c>
      <c r="H2" s="19"/>
    </row>
    <row r="3" spans="1:12" ht="23.25" customHeight="1" x14ac:dyDescent="0.25">
      <c r="A3" s="114" t="s">
        <v>77</v>
      </c>
      <c r="B3" s="50"/>
      <c r="C3" s="50"/>
      <c r="D3" s="50"/>
      <c r="E3" s="50"/>
      <c r="F3" s="50"/>
      <c r="G3" s="339" t="s">
        <v>14</v>
      </c>
      <c r="H3" s="342" t="s">
        <v>2</v>
      </c>
      <c r="I3" s="339" t="s">
        <v>3</v>
      </c>
      <c r="J3" s="339" t="s">
        <v>4</v>
      </c>
    </row>
    <row r="4" spans="1:12" ht="22.5" customHeight="1" thickBot="1" x14ac:dyDescent="0.3">
      <c r="A4" s="114" t="s">
        <v>151</v>
      </c>
      <c r="B4" s="50"/>
      <c r="C4" s="50"/>
      <c r="D4" s="50"/>
      <c r="E4" s="50"/>
      <c r="F4" s="82" t="s">
        <v>34</v>
      </c>
      <c r="G4" s="339"/>
      <c r="H4" s="342"/>
      <c r="I4" s="339"/>
      <c r="J4" s="339"/>
    </row>
    <row r="5" spans="1:12" ht="36" customHeight="1" thickTop="1" thickBot="1" x14ac:dyDescent="0.3">
      <c r="A5" s="2"/>
      <c r="B5" s="2"/>
      <c r="C5" s="78" t="s">
        <v>54</v>
      </c>
      <c r="D5" s="62" t="str">
        <f>'ASSESSMENT RATING'!D1</f>
        <v>AA</v>
      </c>
      <c r="E5" s="55"/>
      <c r="F5" s="70" t="e">
        <f>'ASSESSMENT RATING'!#REF!</f>
        <v>#REF!</v>
      </c>
      <c r="G5" s="339"/>
      <c r="H5" s="342"/>
      <c r="I5" s="339"/>
      <c r="J5" s="339"/>
    </row>
    <row r="6" spans="1:12" ht="9.9499999999999993" customHeight="1" thickTop="1" thickBot="1" x14ac:dyDescent="0.4">
      <c r="A6" s="2"/>
      <c r="B6" s="2"/>
      <c r="C6" s="2"/>
      <c r="D6" s="58"/>
      <c r="E6" s="59"/>
      <c r="G6" s="339"/>
      <c r="H6" s="342"/>
      <c r="I6" s="339"/>
      <c r="J6" s="339"/>
    </row>
    <row r="7" spans="1:12" s="46" customFormat="1" ht="33" customHeight="1" thickTop="1" thickBot="1" x14ac:dyDescent="0.4">
      <c r="A7" s="316" t="s">
        <v>92</v>
      </c>
      <c r="B7" s="316"/>
      <c r="C7" s="317"/>
      <c r="D7" s="62" t="e">
        <f>'ASSESSMENT RATING'!#REF!</f>
        <v>#REF!</v>
      </c>
      <c r="E7" s="45"/>
      <c r="G7" s="339"/>
      <c r="H7" s="342"/>
      <c r="I7" s="339"/>
      <c r="J7" s="339"/>
    </row>
    <row r="8" spans="1:12" ht="9.9499999999999993" customHeight="1" thickTop="1" thickBot="1" x14ac:dyDescent="0.4">
      <c r="D8" s="58"/>
      <c r="E8" s="59"/>
      <c r="F8" s="7" t="s">
        <v>166</v>
      </c>
      <c r="G8" s="188"/>
      <c r="H8" s="189"/>
      <c r="I8" s="188"/>
      <c r="J8" s="188"/>
    </row>
    <row r="9" spans="1:12" ht="90" customHeight="1" thickTop="1" thickBot="1" x14ac:dyDescent="0.4">
      <c r="B9" s="31"/>
      <c r="C9" s="187" t="s">
        <v>175</v>
      </c>
      <c r="D9" s="90" t="s">
        <v>165</v>
      </c>
      <c r="E9" s="59"/>
      <c r="F9" s="44" t="s">
        <v>16</v>
      </c>
      <c r="G9" s="188"/>
      <c r="H9" s="11" t="e">
        <f>VLOOKUP(F9,TableAssessment,2,FALSE)</f>
        <v>#N/A</v>
      </c>
      <c r="I9" s="10" t="e">
        <f>H9*B9</f>
        <v>#N/A</v>
      </c>
      <c r="J9" s="10">
        <f>3*B9</f>
        <v>0</v>
      </c>
      <c r="L9" s="4"/>
    </row>
    <row r="10" spans="1:12" ht="42" customHeight="1" thickBot="1" x14ac:dyDescent="0.4">
      <c r="B10" s="31"/>
      <c r="C10" s="343" t="s">
        <v>173</v>
      </c>
      <c r="D10" s="344"/>
      <c r="E10" s="32"/>
      <c r="F10" s="86" t="s">
        <v>150</v>
      </c>
      <c r="G10" s="188"/>
      <c r="H10" s="189"/>
      <c r="I10" s="188"/>
      <c r="J10" s="188"/>
      <c r="L10" s="35"/>
    </row>
    <row r="11" spans="1:12" ht="9.9499999999999993" customHeight="1" x14ac:dyDescent="0.35">
      <c r="D11" s="59"/>
      <c r="E11" s="59"/>
      <c r="G11" s="188"/>
      <c r="H11" s="189"/>
      <c r="I11" s="188"/>
      <c r="J11" s="188"/>
    </row>
    <row r="12" spans="1:12" ht="26.25" customHeight="1" x14ac:dyDescent="0.25">
      <c r="A12" s="340">
        <f>B14+B18+B22</f>
        <v>0.6</v>
      </c>
      <c r="B12" s="340"/>
      <c r="C12" s="341" t="s">
        <v>21</v>
      </c>
      <c r="D12" s="341"/>
      <c r="E12" s="341"/>
      <c r="F12" s="341"/>
    </row>
    <row r="13" spans="1:12" ht="9.75" customHeight="1" thickBot="1" x14ac:dyDescent="0.4">
      <c r="A13" s="29"/>
      <c r="B13" s="32"/>
      <c r="C13" s="8"/>
      <c r="D13" s="8"/>
      <c r="E13" s="8"/>
      <c r="F13" s="9"/>
    </row>
    <row r="14" spans="1:12" ht="90" customHeight="1" thickTop="1" thickBot="1" x14ac:dyDescent="0.4">
      <c r="A14" s="29"/>
      <c r="B14" s="31">
        <v>0.3</v>
      </c>
      <c r="C14" s="33" t="s">
        <v>22</v>
      </c>
      <c r="D14" s="83" t="s">
        <v>99</v>
      </c>
      <c r="E14" s="59"/>
      <c r="F14" s="62" t="s">
        <v>7</v>
      </c>
      <c r="H14" s="11">
        <f>VLOOKUP(F14,TableAssessment,2,FALSE)</f>
        <v>1</v>
      </c>
      <c r="I14" s="10">
        <f>H14*B14</f>
        <v>0.3</v>
      </c>
      <c r="J14" s="10">
        <f>3*B14</f>
        <v>0.89999999999999991</v>
      </c>
      <c r="L14" s="4" t="s">
        <v>29</v>
      </c>
    </row>
    <row r="15" spans="1:12" ht="20.25" customHeight="1" x14ac:dyDescent="0.35">
      <c r="A15" s="28"/>
      <c r="B15" s="31"/>
      <c r="C15" s="334" t="s">
        <v>82</v>
      </c>
      <c r="D15" s="335"/>
      <c r="E15" s="32"/>
      <c r="F15" s="117" t="s">
        <v>70</v>
      </c>
      <c r="L15" s="35"/>
    </row>
    <row r="16" spans="1:12" ht="69.95" customHeight="1" thickBot="1" x14ac:dyDescent="0.4">
      <c r="A16" s="28"/>
      <c r="B16" s="31"/>
      <c r="C16" s="313" t="s">
        <v>75</v>
      </c>
      <c r="D16" s="314"/>
      <c r="E16" s="32"/>
      <c r="F16" s="1"/>
      <c r="L16" s="35"/>
    </row>
    <row r="17" spans="1:12" ht="9.75" customHeight="1" thickBot="1" x14ac:dyDescent="0.4">
      <c r="A17" s="29"/>
      <c r="B17" s="31"/>
      <c r="C17" s="8"/>
      <c r="D17" s="8"/>
      <c r="E17" s="8"/>
      <c r="F17" s="36"/>
    </row>
    <row r="18" spans="1:12" ht="90" customHeight="1" thickTop="1" thickBot="1" x14ac:dyDescent="0.4">
      <c r="A18" s="29"/>
      <c r="B18" s="31">
        <v>0.2</v>
      </c>
      <c r="C18" s="33" t="s">
        <v>23</v>
      </c>
      <c r="D18" s="87" t="s">
        <v>101</v>
      </c>
      <c r="E18" s="59"/>
      <c r="F18" s="62" t="s">
        <v>47</v>
      </c>
      <c r="H18" s="11">
        <f>VLOOKUP(F18,TableAssessment,2,FALSE)</f>
        <v>2</v>
      </c>
      <c r="I18" s="10">
        <f>H18*B18</f>
        <v>0.4</v>
      </c>
      <c r="J18" s="10">
        <f>3*B18</f>
        <v>0.60000000000000009</v>
      </c>
    </row>
    <row r="19" spans="1:12" ht="84" customHeight="1" x14ac:dyDescent="0.35">
      <c r="A19" s="28"/>
      <c r="B19" s="31"/>
      <c r="C19" s="334" t="s">
        <v>100</v>
      </c>
      <c r="D19" s="337"/>
      <c r="E19" s="32"/>
      <c r="F19" s="116" t="s">
        <v>97</v>
      </c>
      <c r="L19" s="35"/>
    </row>
    <row r="20" spans="1:12" ht="69.95" customHeight="1" thickBot="1" x14ac:dyDescent="0.4">
      <c r="A20" s="28"/>
      <c r="B20" s="31"/>
      <c r="C20" s="313" t="s">
        <v>75</v>
      </c>
      <c r="D20" s="314"/>
      <c r="E20" s="32"/>
      <c r="F20" s="86"/>
      <c r="L20" s="35"/>
    </row>
    <row r="21" spans="1:12" ht="21" customHeight="1" thickBot="1" x14ac:dyDescent="0.4">
      <c r="A21" s="29"/>
      <c r="B21" s="32"/>
      <c r="C21" s="8"/>
      <c r="D21" s="8"/>
      <c r="E21" s="8"/>
      <c r="F21" s="9"/>
    </row>
    <row r="22" spans="1:12" ht="90" customHeight="1" thickTop="1" thickBot="1" x14ac:dyDescent="0.4">
      <c r="A22" s="29"/>
      <c r="B22" s="31">
        <v>0.1</v>
      </c>
      <c r="C22" s="33" t="s">
        <v>25</v>
      </c>
      <c r="D22" s="88" t="s">
        <v>72</v>
      </c>
      <c r="E22" s="59"/>
      <c r="F22" s="44" t="s">
        <v>6</v>
      </c>
      <c r="G22" s="12" t="str">
        <f>IF(H22=0,"P","")</f>
        <v/>
      </c>
      <c r="H22" s="11">
        <f>VLOOKUP(F22,TableAssessment,2,FALSE)</f>
        <v>3</v>
      </c>
      <c r="I22" s="10">
        <f>H22*B22</f>
        <v>0.30000000000000004</v>
      </c>
      <c r="J22" s="10">
        <f>3*B22</f>
        <v>0.30000000000000004</v>
      </c>
      <c r="L22" s="4"/>
    </row>
    <row r="23" spans="1:12" ht="50.1" customHeight="1" thickTop="1" x14ac:dyDescent="0.35">
      <c r="A23" s="28"/>
      <c r="B23" s="31"/>
      <c r="C23" s="336" t="s">
        <v>81</v>
      </c>
      <c r="D23" s="337"/>
      <c r="E23" s="32"/>
      <c r="F23" s="345" t="s">
        <v>98</v>
      </c>
      <c r="L23" s="35"/>
    </row>
    <row r="24" spans="1:12" ht="69.95" customHeight="1" thickBot="1" x14ac:dyDescent="0.4">
      <c r="A24" s="28"/>
      <c r="B24" s="31"/>
      <c r="C24" s="330" t="s">
        <v>96</v>
      </c>
      <c r="D24" s="331"/>
      <c r="E24" s="32"/>
      <c r="F24" s="346"/>
      <c r="L24" s="35"/>
    </row>
    <row r="25" spans="1:12" ht="12" customHeight="1" x14ac:dyDescent="0.35"/>
    <row r="26" spans="1:12" ht="27" customHeight="1" x14ac:dyDescent="0.25">
      <c r="A26" s="340">
        <f>B28+B32+B37</f>
        <v>0.4</v>
      </c>
      <c r="B26" s="340"/>
      <c r="C26" s="341" t="s">
        <v>0</v>
      </c>
      <c r="D26" s="341"/>
      <c r="E26" s="341"/>
      <c r="F26" s="341"/>
    </row>
    <row r="27" spans="1:12" ht="9.75" customHeight="1" thickBot="1" x14ac:dyDescent="0.4">
      <c r="A27" s="29"/>
      <c r="B27" s="32"/>
      <c r="C27" s="8"/>
      <c r="D27" s="8"/>
      <c r="E27" s="8"/>
      <c r="F27" s="9"/>
    </row>
    <row r="28" spans="1:12" ht="105" customHeight="1" thickTop="1" thickBot="1" x14ac:dyDescent="0.4">
      <c r="A28" s="29"/>
      <c r="B28" s="31">
        <v>0.1</v>
      </c>
      <c r="C28" s="33" t="s">
        <v>11</v>
      </c>
      <c r="D28" s="87" t="s">
        <v>102</v>
      </c>
      <c r="E28" s="59"/>
      <c r="F28" s="44" t="s">
        <v>6</v>
      </c>
      <c r="G28" s="12" t="str">
        <f>IF(H28=0,"P","")</f>
        <v/>
      </c>
      <c r="H28" s="11">
        <f>VLOOKUP(F28,TableAssessment,2,FALSE)</f>
        <v>3</v>
      </c>
      <c r="I28" s="10">
        <f>H28*B28</f>
        <v>0.30000000000000004</v>
      </c>
      <c r="J28" s="10">
        <f>3*B28</f>
        <v>0.30000000000000004</v>
      </c>
      <c r="L28" s="4"/>
    </row>
    <row r="29" spans="1:12" ht="42" customHeight="1" x14ac:dyDescent="0.35">
      <c r="A29" s="28"/>
      <c r="B29" s="31"/>
      <c r="C29" s="334" t="s">
        <v>80</v>
      </c>
      <c r="D29" s="335"/>
      <c r="E29" s="32"/>
      <c r="F29" s="85" t="s">
        <v>74</v>
      </c>
      <c r="L29" s="35"/>
    </row>
    <row r="30" spans="1:12" ht="69.95" customHeight="1" thickBot="1" x14ac:dyDescent="0.4">
      <c r="A30" s="28"/>
      <c r="B30" s="31"/>
      <c r="C30" s="330" t="s">
        <v>73</v>
      </c>
      <c r="D30" s="331"/>
      <c r="E30" s="32"/>
      <c r="F30" s="1"/>
      <c r="L30" s="35"/>
    </row>
    <row r="31" spans="1:12" ht="9.75" customHeight="1" thickBot="1" x14ac:dyDescent="0.4">
      <c r="A31" s="29"/>
      <c r="B31" s="32"/>
      <c r="C31" s="8"/>
      <c r="D31" s="8"/>
      <c r="E31" s="8"/>
      <c r="F31" s="9"/>
    </row>
    <row r="32" spans="1:12" ht="90" customHeight="1" thickTop="1" thickBot="1" x14ac:dyDescent="0.45">
      <c r="A32" s="30"/>
      <c r="B32" s="31">
        <v>0.1</v>
      </c>
      <c r="C32" s="33" t="s">
        <v>12</v>
      </c>
      <c r="D32" s="83" t="s">
        <v>32</v>
      </c>
      <c r="E32" s="59"/>
      <c r="F32" s="62" t="s">
        <v>47</v>
      </c>
      <c r="H32" s="11">
        <f>VLOOKUP(F32,TableAssessment,2,FALSE)</f>
        <v>2</v>
      </c>
      <c r="I32" s="10">
        <f>H32*B32</f>
        <v>0.2</v>
      </c>
      <c r="J32" s="10">
        <f>3*B32</f>
        <v>0.30000000000000004</v>
      </c>
    </row>
    <row r="33" spans="1:12" ht="26.25" customHeight="1" x14ac:dyDescent="0.35">
      <c r="A33" s="28"/>
      <c r="B33" s="31"/>
      <c r="C33" s="336" t="s">
        <v>103</v>
      </c>
      <c r="D33" s="337"/>
      <c r="E33" s="32"/>
      <c r="F33" s="338" t="s">
        <v>69</v>
      </c>
      <c r="L33" s="35"/>
    </row>
    <row r="34" spans="1:12" ht="69.95" customHeight="1" thickBot="1" x14ac:dyDescent="0.4">
      <c r="A34" s="28"/>
      <c r="B34" s="31"/>
      <c r="C34" s="313" t="s">
        <v>75</v>
      </c>
      <c r="D34" s="314"/>
      <c r="E34" s="32"/>
      <c r="F34" s="338"/>
      <c r="L34" s="35"/>
    </row>
    <row r="35" spans="1:12" ht="9.75" customHeight="1" thickBot="1" x14ac:dyDescent="0.45">
      <c r="A35" s="30"/>
      <c r="B35" s="32"/>
      <c r="C35" s="8"/>
      <c r="D35" s="8"/>
      <c r="E35" s="8"/>
      <c r="F35" s="9"/>
    </row>
    <row r="36" spans="1:12" ht="21" customHeight="1" thickBot="1" x14ac:dyDescent="0.45">
      <c r="A36" s="30"/>
      <c r="B36" s="5"/>
      <c r="C36" s="26"/>
      <c r="D36" s="34" t="s">
        <v>79</v>
      </c>
      <c r="E36" s="60"/>
      <c r="F36" s="5"/>
    </row>
    <row r="37" spans="1:12" ht="66.75" customHeight="1" thickTop="1" thickBot="1" x14ac:dyDescent="0.4">
      <c r="A37" s="28"/>
      <c r="B37" s="31">
        <v>0.2</v>
      </c>
      <c r="C37" s="33" t="s">
        <v>13</v>
      </c>
      <c r="D37" s="84" t="s">
        <v>78</v>
      </c>
      <c r="E37" s="61"/>
      <c r="F37" s="63" t="str">
        <f>IF(L37&gt;0,"-",VLOOKUP(D60,TableStrategyMatch,2,FALSE))</f>
        <v>GOOD</v>
      </c>
      <c r="H37" s="11">
        <f>VLOOKUP(F37,TableAssessment,2,FALSE)</f>
        <v>3</v>
      </c>
      <c r="I37" s="10">
        <f>H37*B37</f>
        <v>0.60000000000000009</v>
      </c>
      <c r="J37" s="10">
        <f>3*B37</f>
        <v>0.60000000000000009</v>
      </c>
      <c r="L37" s="10">
        <f>COUNTIF(F39:F42,"=Select…")</f>
        <v>0</v>
      </c>
    </row>
    <row r="38" spans="1:12" ht="33" customHeight="1" x14ac:dyDescent="0.35">
      <c r="A38" s="28"/>
      <c r="B38" s="31"/>
      <c r="C38" s="336" t="s">
        <v>93</v>
      </c>
      <c r="D38" s="337"/>
      <c r="E38" s="32"/>
      <c r="F38" s="89"/>
      <c r="L38" s="35"/>
    </row>
    <row r="39" spans="1:12" ht="50.1" customHeight="1" x14ac:dyDescent="0.35">
      <c r="A39" s="28"/>
      <c r="B39" s="31"/>
      <c r="C39" s="24"/>
      <c r="D39" s="25" t="s">
        <v>24</v>
      </c>
      <c r="E39" s="59"/>
      <c r="F39" s="64" t="s">
        <v>16</v>
      </c>
      <c r="L39" s="35"/>
    </row>
    <row r="40" spans="1:12" ht="50.1" customHeight="1" x14ac:dyDescent="0.35">
      <c r="A40" s="28"/>
      <c r="B40" s="31"/>
      <c r="C40" s="24"/>
      <c r="D40" s="25" t="s">
        <v>46</v>
      </c>
      <c r="E40" s="59"/>
      <c r="F40" s="64" t="s">
        <v>16</v>
      </c>
      <c r="L40" s="35"/>
    </row>
    <row r="41" spans="1:12" ht="57.75" customHeight="1" x14ac:dyDescent="0.35">
      <c r="A41" s="28"/>
      <c r="B41" s="31"/>
      <c r="C41" s="24"/>
      <c r="D41" s="37" t="s">
        <v>26</v>
      </c>
      <c r="E41" s="32"/>
      <c r="F41" s="64" t="s">
        <v>16</v>
      </c>
      <c r="L41" s="35"/>
    </row>
    <row r="42" spans="1:12" ht="69.75" customHeight="1" x14ac:dyDescent="0.35">
      <c r="A42" s="28"/>
      <c r="B42" s="31"/>
      <c r="C42" s="24"/>
      <c r="D42" s="37" t="s">
        <v>27</v>
      </c>
      <c r="E42" s="32"/>
      <c r="F42" s="64" t="s">
        <v>17</v>
      </c>
      <c r="L42" s="35"/>
    </row>
    <row r="43" spans="1:12" ht="50.1" customHeight="1" x14ac:dyDescent="0.35">
      <c r="A43" s="28"/>
      <c r="B43" s="31"/>
      <c r="C43" s="68" t="s">
        <v>57</v>
      </c>
      <c r="D43" s="27" t="s">
        <v>28</v>
      </c>
      <c r="E43" s="32"/>
      <c r="F43" s="67" t="s">
        <v>5</v>
      </c>
      <c r="L43" s="35"/>
    </row>
    <row r="44" spans="1:12" ht="15" customHeight="1" x14ac:dyDescent="0.35">
      <c r="A44" s="29"/>
      <c r="B44" s="32"/>
      <c r="C44" s="91"/>
      <c r="D44" s="37"/>
      <c r="E44" s="8"/>
      <c r="F44" s="92" t="s">
        <v>18</v>
      </c>
    </row>
    <row r="45" spans="1:12" ht="69.95" customHeight="1" thickBot="1" x14ac:dyDescent="0.4">
      <c r="A45" s="28"/>
      <c r="B45" s="31"/>
      <c r="C45" s="318" t="s">
        <v>67</v>
      </c>
      <c r="D45" s="314"/>
      <c r="E45" s="32"/>
      <c r="F45" s="9"/>
      <c r="L45" s="35"/>
    </row>
    <row r="46" spans="1:12" ht="9.75" customHeight="1" x14ac:dyDescent="0.35">
      <c r="A46" s="47"/>
      <c r="B46" s="32"/>
      <c r="C46" s="8"/>
      <c r="D46" s="8"/>
      <c r="E46" s="8"/>
      <c r="F46" s="9"/>
    </row>
    <row r="47" spans="1:12" ht="26.25" customHeight="1" x14ac:dyDescent="0.35">
      <c r="A47" s="71"/>
      <c r="B47" s="72"/>
      <c r="C47" s="315" t="s">
        <v>59</v>
      </c>
      <c r="D47" s="315"/>
      <c r="E47" s="315"/>
      <c r="F47" s="315"/>
    </row>
    <row r="48" spans="1:12" ht="9.75" customHeight="1" x14ac:dyDescent="0.35">
      <c r="A48" s="71"/>
      <c r="B48" s="32"/>
      <c r="C48" s="8"/>
      <c r="D48" s="8"/>
      <c r="E48" s="8"/>
      <c r="F48" s="9"/>
    </row>
    <row r="49" spans="1:12" ht="35.25" customHeight="1" x14ac:dyDescent="0.35">
      <c r="A49" s="71"/>
      <c r="B49" s="32"/>
      <c r="C49" s="8"/>
      <c r="D49" s="81" t="str">
        <f>D5</f>
        <v>AA</v>
      </c>
      <c r="E49" s="8"/>
      <c r="F49" s="99" t="e">
        <f>F5</f>
        <v>#REF!</v>
      </c>
    </row>
    <row r="50" spans="1:12" ht="9.75" customHeight="1" x14ac:dyDescent="0.35">
      <c r="A50" s="71"/>
      <c r="B50" s="32"/>
      <c r="C50" s="8"/>
      <c r="D50" s="8"/>
      <c r="E50" s="8"/>
      <c r="F50" s="1"/>
    </row>
    <row r="51" spans="1:12" ht="35.25" customHeight="1" x14ac:dyDescent="0.35">
      <c r="A51" s="71"/>
      <c r="B51" s="32"/>
      <c r="C51" s="8"/>
      <c r="D51" s="81" t="e">
        <f>D7</f>
        <v>#REF!</v>
      </c>
      <c r="E51" s="98"/>
      <c r="F51" s="1"/>
    </row>
    <row r="52" spans="1:12" s="49" customFormat="1" ht="70.5" customHeight="1" x14ac:dyDescent="0.35">
      <c r="A52" s="71"/>
      <c r="B52" s="47"/>
      <c r="C52" s="97" t="s">
        <v>66</v>
      </c>
      <c r="D52" s="73">
        <f>IF(F60=0,I52/J52,"N.A.")</f>
        <v>0.7</v>
      </c>
      <c r="E52" s="47"/>
      <c r="G52" s="48">
        <f>COUNTIF(G12:G44,"=P")</f>
        <v>0</v>
      </c>
      <c r="H52" s="11"/>
      <c r="I52" s="13">
        <f>SUM(I12:I44)</f>
        <v>2.1</v>
      </c>
      <c r="J52" s="13">
        <f>SUM(J12:J44)</f>
        <v>3.0000000000000004</v>
      </c>
    </row>
    <row r="53" spans="1:12" s="49" customFormat="1" ht="70.5" customHeight="1" x14ac:dyDescent="0.35">
      <c r="A53" s="71"/>
      <c r="B53" s="47"/>
      <c r="C53" s="97" t="s">
        <v>60</v>
      </c>
      <c r="D53" s="96" t="str">
        <f>IF(F60=0,IF(G52&gt;0,"P",IF(D52&gt;=60%,"A",IF(D52&gt;=40%,"B","P"))),"-")</f>
        <v>A</v>
      </c>
      <c r="E53" s="47"/>
      <c r="G53" s="48"/>
      <c r="H53" s="11"/>
      <c r="I53" s="13"/>
      <c r="J53" s="13"/>
    </row>
    <row r="54" spans="1:12" ht="9.75" customHeight="1" x14ac:dyDescent="0.35">
      <c r="A54" s="71"/>
      <c r="B54" s="32"/>
      <c r="C54" s="8"/>
      <c r="D54" s="8"/>
      <c r="E54" s="8"/>
      <c r="F54" s="9"/>
    </row>
    <row r="55" spans="1:12" ht="57.75" customHeight="1" x14ac:dyDescent="0.35">
      <c r="A55" s="71"/>
      <c r="B55" s="32"/>
      <c r="C55" s="332" t="s">
        <v>85</v>
      </c>
      <c r="D55" s="332"/>
      <c r="E55" s="8"/>
      <c r="F55" s="1"/>
    </row>
    <row r="56" spans="1:12" ht="9.75" customHeight="1" x14ac:dyDescent="0.35">
      <c r="A56" s="71"/>
      <c r="B56" s="32"/>
      <c r="C56" s="8"/>
      <c r="D56" s="8"/>
      <c r="E56" s="8"/>
      <c r="F56" s="9"/>
    </row>
    <row r="57" spans="1:12" ht="39.950000000000003" customHeight="1" x14ac:dyDescent="0.35">
      <c r="A57" s="71"/>
      <c r="C57" s="75" t="s">
        <v>61</v>
      </c>
      <c r="D57" s="95" t="s">
        <v>76</v>
      </c>
      <c r="E57" s="94"/>
      <c r="F57" s="74" t="s">
        <v>90</v>
      </c>
      <c r="G57" s="11"/>
      <c r="L57" s="49"/>
    </row>
    <row r="58" spans="1:12" ht="39.950000000000003" customHeight="1" x14ac:dyDescent="0.35">
      <c r="A58" s="71"/>
      <c r="C58" s="76" t="s">
        <v>62</v>
      </c>
      <c r="D58" s="95" t="s">
        <v>95</v>
      </c>
      <c r="E58" s="93"/>
      <c r="F58" s="74" t="s">
        <v>91</v>
      </c>
      <c r="G58" s="14"/>
      <c r="H58" s="14"/>
    </row>
    <row r="59" spans="1:12" ht="39.950000000000003" customHeight="1" x14ac:dyDescent="0.35">
      <c r="A59" s="71"/>
      <c r="C59" s="77" t="s">
        <v>63</v>
      </c>
      <c r="D59" s="95" t="s">
        <v>65</v>
      </c>
      <c r="E59" s="93"/>
      <c r="F59" s="74" t="s">
        <v>64</v>
      </c>
      <c r="G59" s="11"/>
    </row>
    <row r="60" spans="1:12" x14ac:dyDescent="0.35">
      <c r="D60" s="6">
        <f>COUNTIF(F39:F43,"=YES")</f>
        <v>3</v>
      </c>
      <c r="E60" s="1"/>
      <c r="F60" s="6">
        <f>COUNTIF(F12:F42,"=Select…")</f>
        <v>0</v>
      </c>
      <c r="G60" s="1"/>
    </row>
    <row r="61" spans="1:12" s="4" customFormat="1" ht="80.25" customHeight="1" x14ac:dyDescent="0.25">
      <c r="A61" s="2"/>
      <c r="B61" s="2"/>
      <c r="C61" s="2" t="s">
        <v>1</v>
      </c>
      <c r="D61" s="7" t="s">
        <v>10</v>
      </c>
      <c r="E61" s="7"/>
      <c r="H61" s="333"/>
      <c r="I61" s="333"/>
      <c r="J61" s="333"/>
    </row>
  </sheetData>
  <sheetProtection selectLockedCells="1"/>
  <mergeCells count="27">
    <mergeCell ref="J3:J7"/>
    <mergeCell ref="A7:C7"/>
    <mergeCell ref="A26:B26"/>
    <mergeCell ref="C26:F26"/>
    <mergeCell ref="A12:B12"/>
    <mergeCell ref="C12:F12"/>
    <mergeCell ref="H3:H7"/>
    <mergeCell ref="I3:I7"/>
    <mergeCell ref="C15:D15"/>
    <mergeCell ref="C16:D16"/>
    <mergeCell ref="C19:D19"/>
    <mergeCell ref="C20:D20"/>
    <mergeCell ref="C10:D10"/>
    <mergeCell ref="G3:G7"/>
    <mergeCell ref="C23:D23"/>
    <mergeCell ref="F23:F24"/>
    <mergeCell ref="C24:D24"/>
    <mergeCell ref="C47:F47"/>
    <mergeCell ref="C55:D55"/>
    <mergeCell ref="H61:J61"/>
    <mergeCell ref="C29:D29"/>
    <mergeCell ref="C30:D30"/>
    <mergeCell ref="C33:D33"/>
    <mergeCell ref="F33:F34"/>
    <mergeCell ref="C34:D34"/>
    <mergeCell ref="C38:D38"/>
    <mergeCell ref="C45:D45"/>
  </mergeCells>
  <phoneticPr fontId="0" type="noConversion"/>
  <conditionalFormatting sqref="F37">
    <cfRule type="expression" dxfId="65" priority="55">
      <formula>$H37=0</formula>
    </cfRule>
    <cfRule type="expression" dxfId="64" priority="56" stopIfTrue="1">
      <formula>$H37=3</formula>
    </cfRule>
    <cfRule type="expression" dxfId="63" priority="57">
      <formula>$H37=2</formula>
    </cfRule>
    <cfRule type="expression" dxfId="62" priority="58">
      <formula>$H37=1</formula>
    </cfRule>
  </conditionalFormatting>
  <conditionalFormatting sqref="F39:F43">
    <cfRule type="notContainsText" dxfId="61" priority="50" operator="notContains" text="select">
      <formula>ISERROR(SEARCH("select",F39))</formula>
    </cfRule>
  </conditionalFormatting>
  <conditionalFormatting sqref="D5">
    <cfRule type="notContainsText" dxfId="60" priority="49" operator="notContains" text="insert">
      <formula>ISERROR(SEARCH("insert",D5))</formula>
    </cfRule>
  </conditionalFormatting>
  <conditionalFormatting sqref="F5">
    <cfRule type="notContainsText" dxfId="59" priority="48" operator="notContains" text="insert">
      <formula>ISERROR(SEARCH("insert",F5))</formula>
    </cfRule>
  </conditionalFormatting>
  <conditionalFormatting sqref="F22">
    <cfRule type="expression" dxfId="58" priority="44">
      <formula>$H22=0</formula>
    </cfRule>
    <cfRule type="expression" dxfId="57" priority="45" stopIfTrue="1">
      <formula>$H22=3</formula>
    </cfRule>
    <cfRule type="expression" dxfId="56" priority="46">
      <formula>$H22=2</formula>
    </cfRule>
    <cfRule type="expression" dxfId="55" priority="47">
      <formula>$H22=1</formula>
    </cfRule>
  </conditionalFormatting>
  <conditionalFormatting sqref="F28">
    <cfRule type="expression" dxfId="54" priority="40">
      <formula>$H28=0</formula>
    </cfRule>
    <cfRule type="expression" dxfId="53" priority="41" stopIfTrue="1">
      <formula>$H28=3</formula>
    </cfRule>
    <cfRule type="expression" dxfId="52" priority="42">
      <formula>$H28=2</formula>
    </cfRule>
    <cfRule type="expression" dxfId="51" priority="43">
      <formula>$H28=1</formula>
    </cfRule>
  </conditionalFormatting>
  <conditionalFormatting sqref="F32">
    <cfRule type="expression" dxfId="50" priority="36">
      <formula>$H32=0</formula>
    </cfRule>
    <cfRule type="expression" dxfId="49" priority="37" stopIfTrue="1">
      <formula>$H32=3</formula>
    </cfRule>
    <cfRule type="expression" dxfId="48" priority="38">
      <formula>$H32=2</formula>
    </cfRule>
    <cfRule type="expression" dxfId="47" priority="39">
      <formula>$H32=1</formula>
    </cfRule>
  </conditionalFormatting>
  <conditionalFormatting sqref="D53">
    <cfRule type="cellIs" dxfId="46" priority="33" operator="equal">
      <formula>"P"</formula>
    </cfRule>
    <cfRule type="cellIs" dxfId="45" priority="34" operator="equal">
      <formula>"B"</formula>
    </cfRule>
    <cfRule type="cellIs" dxfId="44" priority="35" operator="equal">
      <formula>"A"</formula>
    </cfRule>
  </conditionalFormatting>
  <conditionalFormatting sqref="F18">
    <cfRule type="expression" dxfId="43" priority="29">
      <formula>$H18=0</formula>
    </cfRule>
    <cfRule type="expression" dxfId="42" priority="30" stopIfTrue="1">
      <formula>$H18=3</formula>
    </cfRule>
    <cfRule type="expression" dxfId="41" priority="31">
      <formula>$H18=2</formula>
    </cfRule>
    <cfRule type="expression" dxfId="40" priority="32">
      <formula>$H18=1</formula>
    </cfRule>
  </conditionalFormatting>
  <conditionalFormatting sqref="F14">
    <cfRule type="expression" dxfId="39" priority="25">
      <formula>$H14=0</formula>
    </cfRule>
    <cfRule type="expression" dxfId="38" priority="26" stopIfTrue="1">
      <formula>$H14=3</formula>
    </cfRule>
    <cfRule type="expression" dxfId="37" priority="27">
      <formula>$H14=2</formula>
    </cfRule>
    <cfRule type="expression" dxfId="36" priority="28">
      <formula>$H14=1</formula>
    </cfRule>
  </conditionalFormatting>
  <conditionalFormatting sqref="D7">
    <cfRule type="notContainsText" dxfId="35" priority="24" operator="notContains" text="insert">
      <formula>ISERROR(SEARCH("insert",D7))</formula>
    </cfRule>
  </conditionalFormatting>
  <conditionalFormatting sqref="F9">
    <cfRule type="expression" dxfId="34" priority="22">
      <formula>$F9="NO"</formula>
    </cfRule>
    <cfRule type="expression" dxfId="33" priority="23" stopIfTrue="1">
      <formula>$F9="YES"</formula>
    </cfRule>
  </conditionalFormatting>
  <dataValidations count="4">
    <dataValidation type="list" allowBlank="1" showInputMessage="1" showErrorMessage="1" sqref="F32">
      <formula1>ListAssessment3</formula1>
    </dataValidation>
    <dataValidation type="list" allowBlank="1" showInputMessage="1" showErrorMessage="1" sqref="F22">
      <formula1>ListAssessment2</formula1>
    </dataValidation>
    <dataValidation type="list" allowBlank="1" showInputMessage="1" showErrorMessage="1" sqref="F39:F43 F9">
      <formula1>ListYesNo</formula1>
    </dataValidation>
    <dataValidation type="list" allowBlank="1" showInputMessage="1" showErrorMessage="1" sqref="F28 F18 F14">
      <formula1>ListAssessment1</formula1>
    </dataValidation>
  </dataValidations>
  <printOptions horizontalCentered="1" verticalCentered="1"/>
  <pageMargins left="0.23622047244094491" right="0.23622047244094491" top="0.74803149606299213" bottom="0.74803149606299213" header="0.31496062992125984" footer="0.31496062992125984"/>
  <pageSetup paperSize="256" scale="64" fitToHeight="0" orientation="portrait" horizontalDpi="1200" verticalDpi="1200" r:id="rId1"/>
  <headerFooter>
    <oddHeader>&amp;C&amp;"-,Gras"&amp;20&amp;KFF0000THALES GROUP CONFIDENTIAL&amp;R&amp;12&amp;P/&amp;N</oddHeader>
    <oddFooter>&amp;C&amp;"-,Gras"&amp;20&amp;KFF0000THALES GROUP CONFIDENTIAL</oddFooter>
  </headerFooter>
  <rowBreaks count="2" manualBreakCount="2">
    <brk id="24" max="16383" man="1"/>
    <brk id="45"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rgb="FF66FF66"/>
    <pageSetUpPr fitToPage="1"/>
  </sheetPr>
  <dimension ref="A1:J77"/>
  <sheetViews>
    <sheetView topLeftCell="A55" zoomScaleNormal="100" zoomScaleSheetLayoutView="100" workbookViewId="0">
      <selection activeCell="E61" sqref="E61"/>
    </sheetView>
  </sheetViews>
  <sheetFormatPr baseColWidth="10" defaultRowHeight="15" x14ac:dyDescent="0.25"/>
  <cols>
    <col min="1" max="1" width="2.5703125" customWidth="1"/>
    <col min="2" max="2" width="1.28515625" customWidth="1"/>
    <col min="3" max="3" width="4" customWidth="1"/>
    <col min="4" max="4" width="1.28515625" customWidth="1"/>
    <col min="5" max="5" width="92.85546875" customWidth="1"/>
    <col min="6" max="6" width="1.28515625" customWidth="1"/>
    <col min="7" max="7" width="8.28515625" customWidth="1"/>
    <col min="8" max="8" width="1.140625" customWidth="1"/>
    <col min="9" max="9" width="15.7109375" customWidth="1"/>
    <col min="10" max="10" width="1.5703125" customWidth="1"/>
    <col min="11" max="11" width="1.42578125" customWidth="1"/>
  </cols>
  <sheetData>
    <row r="1" spans="1:10" s="17" customFormat="1" ht="18" customHeight="1" x14ac:dyDescent="0.2">
      <c r="A1" s="15"/>
      <c r="B1" s="15"/>
      <c r="C1" s="15"/>
      <c r="D1" s="15"/>
      <c r="E1" s="15"/>
      <c r="F1" s="15"/>
      <c r="G1" s="15"/>
      <c r="H1" s="15"/>
      <c r="I1" s="15"/>
    </row>
    <row r="2" spans="1:10" s="17" customFormat="1" ht="21" customHeight="1" x14ac:dyDescent="0.2">
      <c r="A2" s="18"/>
      <c r="B2" s="18"/>
      <c r="C2" s="18"/>
      <c r="D2" s="18"/>
      <c r="E2" s="18"/>
      <c r="F2" s="18"/>
      <c r="G2" s="18"/>
      <c r="H2" s="18"/>
      <c r="I2" s="18" t="s">
        <v>94</v>
      </c>
    </row>
    <row r="3" spans="1:10" s="118" customFormat="1" ht="5.0999999999999996" customHeight="1" x14ac:dyDescent="0.25">
      <c r="B3" s="119"/>
      <c r="C3" s="347"/>
      <c r="D3" s="347"/>
      <c r="E3" s="347"/>
      <c r="F3" s="347"/>
      <c r="G3" s="347"/>
      <c r="H3" s="119"/>
    </row>
    <row r="4" spans="1:10" ht="65.25" customHeight="1" x14ac:dyDescent="0.25">
      <c r="B4" s="103"/>
      <c r="D4" s="348" t="s">
        <v>172</v>
      </c>
      <c r="E4" s="349"/>
      <c r="F4" s="349"/>
      <c r="G4" s="349"/>
      <c r="H4" s="349"/>
      <c r="I4" s="350"/>
    </row>
    <row r="5" spans="1:10" ht="57.75" customHeight="1" thickBot="1" x14ac:dyDescent="0.3">
      <c r="B5" s="120"/>
      <c r="C5" s="120"/>
      <c r="D5" s="121"/>
      <c r="E5" s="351" t="s">
        <v>169</v>
      </c>
      <c r="F5" s="351"/>
      <c r="G5" s="351"/>
      <c r="H5" s="351"/>
      <c r="I5" s="351"/>
    </row>
    <row r="6" spans="1:10" s="103" customFormat="1" ht="33" customHeight="1" thickTop="1" thickBot="1" x14ac:dyDescent="0.3">
      <c r="E6" s="122" t="s">
        <v>174</v>
      </c>
      <c r="F6" s="119"/>
      <c r="G6" s="352" t="str">
        <f>'ASSESSMENT RATING'!D1</f>
        <v>AA</v>
      </c>
      <c r="H6" s="353"/>
      <c r="I6" s="354"/>
    </row>
    <row r="7" spans="1:10" ht="7.5" customHeight="1" thickTop="1" x14ac:dyDescent="0.25">
      <c r="B7" s="103"/>
      <c r="C7" s="120"/>
      <c r="D7" s="103"/>
      <c r="E7" s="103"/>
      <c r="F7" s="103"/>
      <c r="H7" s="103"/>
    </row>
    <row r="8" spans="1:10" ht="24.95" customHeight="1" x14ac:dyDescent="0.25">
      <c r="A8" s="191"/>
      <c r="B8" s="192"/>
      <c r="C8" s="192"/>
      <c r="D8" s="192"/>
      <c r="E8" s="196" t="s">
        <v>104</v>
      </c>
      <c r="F8" s="103"/>
      <c r="G8" s="125" t="s">
        <v>105</v>
      </c>
      <c r="H8" s="127"/>
      <c r="I8" s="126" t="s">
        <v>106</v>
      </c>
    </row>
    <row r="9" spans="1:10" ht="7.5" customHeight="1" x14ac:dyDescent="0.3">
      <c r="A9" s="195"/>
      <c r="B9" s="103"/>
      <c r="D9" s="103"/>
      <c r="E9" s="129"/>
      <c r="F9" s="103"/>
      <c r="H9" s="103"/>
    </row>
    <row r="10" spans="1:10" ht="39.75" customHeight="1" x14ac:dyDescent="0.25">
      <c r="A10" s="195"/>
      <c r="B10" s="120"/>
      <c r="C10" s="103"/>
      <c r="D10" s="103"/>
      <c r="E10" s="130" t="s">
        <v>107</v>
      </c>
      <c r="F10" s="103"/>
      <c r="G10" s="131" t="s">
        <v>108</v>
      </c>
      <c r="H10" s="103"/>
      <c r="I10" s="132" t="s">
        <v>109</v>
      </c>
      <c r="J10" s="102"/>
    </row>
    <row r="11" spans="1:10" ht="7.5" customHeight="1" x14ac:dyDescent="0.3">
      <c r="A11" s="195"/>
      <c r="B11" s="103"/>
      <c r="C11" s="120"/>
      <c r="D11" s="103"/>
      <c r="E11" s="129"/>
      <c r="F11" s="103"/>
      <c r="H11" s="103"/>
    </row>
    <row r="12" spans="1:10" ht="24.95" customHeight="1" x14ac:dyDescent="0.25">
      <c r="A12" s="195"/>
      <c r="B12" s="103"/>
      <c r="C12" s="123"/>
      <c r="D12" s="124"/>
      <c r="E12" s="133" t="s">
        <v>110</v>
      </c>
      <c r="F12" s="103"/>
      <c r="G12" s="125" t="s">
        <v>105</v>
      </c>
      <c r="H12" s="127"/>
      <c r="I12" s="126" t="s">
        <v>106</v>
      </c>
    </row>
    <row r="13" spans="1:10" ht="7.5" customHeight="1" x14ac:dyDescent="0.3">
      <c r="A13" s="195"/>
      <c r="B13" s="103"/>
      <c r="C13" s="128"/>
      <c r="D13" s="103"/>
      <c r="E13" s="129"/>
      <c r="F13" s="103"/>
      <c r="H13" s="103"/>
    </row>
    <row r="14" spans="1:10" ht="7.5" customHeight="1" x14ac:dyDescent="0.3">
      <c r="A14" s="195"/>
      <c r="B14" s="103"/>
      <c r="C14" s="128"/>
      <c r="D14" s="103"/>
      <c r="E14" s="134"/>
      <c r="F14" s="100"/>
      <c r="G14" s="100"/>
      <c r="H14" s="100"/>
      <c r="I14" s="100"/>
      <c r="J14" s="101"/>
    </row>
    <row r="15" spans="1:10" ht="20.100000000000001" customHeight="1" x14ac:dyDescent="0.25">
      <c r="A15" s="195"/>
      <c r="B15" s="120"/>
      <c r="C15" s="128"/>
      <c r="D15" s="120"/>
      <c r="E15" s="135" t="s">
        <v>168</v>
      </c>
      <c r="F15" s="103"/>
      <c r="G15" s="136" t="s">
        <v>108</v>
      </c>
      <c r="H15" s="103"/>
      <c r="I15" s="132" t="s">
        <v>109</v>
      </c>
      <c r="J15" s="104"/>
    </row>
    <row r="16" spans="1:10" ht="20.100000000000001" customHeight="1" x14ac:dyDescent="0.25">
      <c r="A16" s="195"/>
      <c r="B16" s="103"/>
      <c r="C16" s="128"/>
      <c r="D16" s="103"/>
      <c r="E16" s="137" t="s">
        <v>111</v>
      </c>
      <c r="F16" s="103"/>
      <c r="G16" s="103"/>
      <c r="I16" s="103"/>
      <c r="J16" s="104"/>
    </row>
    <row r="17" spans="1:10" ht="20.100000000000001" customHeight="1" x14ac:dyDescent="0.25">
      <c r="A17" s="195"/>
      <c r="B17" s="120"/>
      <c r="C17" s="128"/>
      <c r="D17" s="120"/>
      <c r="E17" s="137" t="s">
        <v>112</v>
      </c>
      <c r="F17" s="103"/>
      <c r="G17" s="103"/>
      <c r="H17" s="103"/>
      <c r="I17" s="103"/>
      <c r="J17" s="104"/>
    </row>
    <row r="18" spans="1:10" ht="20.100000000000001" customHeight="1" x14ac:dyDescent="0.25">
      <c r="A18" s="195"/>
      <c r="B18" s="120"/>
      <c r="C18" s="128"/>
      <c r="D18" s="120"/>
      <c r="E18" s="137" t="s">
        <v>113</v>
      </c>
      <c r="F18" s="103"/>
      <c r="G18" s="103"/>
      <c r="H18" s="103"/>
      <c r="I18" s="103"/>
      <c r="J18" s="104"/>
    </row>
    <row r="19" spans="1:10" ht="20.100000000000001" customHeight="1" x14ac:dyDescent="0.25">
      <c r="A19" s="195"/>
      <c r="B19" s="120"/>
      <c r="C19" s="138"/>
      <c r="D19" s="120"/>
      <c r="E19" s="139" t="s">
        <v>114</v>
      </c>
      <c r="F19" s="103"/>
      <c r="G19" s="103"/>
      <c r="H19" s="103"/>
      <c r="I19" s="103"/>
      <c r="J19" s="104"/>
    </row>
    <row r="20" spans="1:10" s="147" customFormat="1" ht="20.100000000000001" customHeight="1" x14ac:dyDescent="0.25">
      <c r="A20" s="195"/>
      <c r="B20" s="140"/>
      <c r="C20" s="128"/>
      <c r="D20" s="140"/>
      <c r="E20" s="141" t="s">
        <v>115</v>
      </c>
      <c r="F20" s="142"/>
      <c r="G20" s="131" t="s">
        <v>108</v>
      </c>
      <c r="H20" s="144"/>
      <c r="I20" s="145" t="s">
        <v>109</v>
      </c>
      <c r="J20" s="146"/>
    </row>
    <row r="21" spans="1:10" s="147" customFormat="1" ht="20.100000000000001" customHeight="1" x14ac:dyDescent="0.25">
      <c r="A21" s="195"/>
      <c r="B21" s="140"/>
      <c r="C21" s="128"/>
      <c r="D21" s="140"/>
      <c r="E21" s="141" t="s">
        <v>117</v>
      </c>
      <c r="F21" s="142"/>
      <c r="G21" s="131" t="s">
        <v>108</v>
      </c>
      <c r="H21" s="144"/>
      <c r="I21" s="145" t="s">
        <v>109</v>
      </c>
      <c r="J21" s="146"/>
    </row>
    <row r="22" spans="1:10" ht="20.100000000000001" customHeight="1" x14ac:dyDescent="0.25">
      <c r="A22" s="195"/>
      <c r="B22" s="120"/>
      <c r="C22" s="128"/>
      <c r="D22" s="120"/>
      <c r="E22" s="141" t="s">
        <v>118</v>
      </c>
      <c r="F22" s="103"/>
      <c r="G22" s="131" t="s">
        <v>108</v>
      </c>
      <c r="H22" s="144"/>
      <c r="I22" s="145" t="s">
        <v>109</v>
      </c>
      <c r="J22" s="104"/>
    </row>
    <row r="23" spans="1:10" ht="20.100000000000001" customHeight="1" x14ac:dyDescent="0.25">
      <c r="A23" s="195"/>
      <c r="B23" s="120"/>
      <c r="C23" s="128"/>
      <c r="D23" s="120"/>
      <c r="E23" s="141" t="s">
        <v>119</v>
      </c>
      <c r="F23" s="103"/>
      <c r="G23" s="131" t="s">
        <v>108</v>
      </c>
      <c r="H23" s="144"/>
      <c r="I23" s="145" t="s">
        <v>109</v>
      </c>
      <c r="J23" s="104"/>
    </row>
    <row r="24" spans="1:10" ht="20.100000000000001" customHeight="1" x14ac:dyDescent="0.25">
      <c r="A24" s="195"/>
      <c r="B24" s="120"/>
      <c r="C24" s="128"/>
      <c r="D24" s="120"/>
      <c r="E24" s="141" t="s">
        <v>120</v>
      </c>
      <c r="F24" s="148"/>
      <c r="G24" s="131" t="s">
        <v>108</v>
      </c>
      <c r="H24" s="144"/>
      <c r="I24" s="145" t="s">
        <v>109</v>
      </c>
      <c r="J24" s="104"/>
    </row>
    <row r="25" spans="1:10" ht="20.100000000000001" customHeight="1" x14ac:dyDescent="0.25">
      <c r="A25" s="195"/>
      <c r="B25" s="120"/>
      <c r="C25" s="128"/>
      <c r="D25" s="120"/>
      <c r="E25" s="141" t="s">
        <v>121</v>
      </c>
      <c r="F25" s="148"/>
      <c r="G25" s="131" t="s">
        <v>108</v>
      </c>
      <c r="H25" s="144"/>
      <c r="I25" s="145" t="s">
        <v>109</v>
      </c>
      <c r="J25" s="104"/>
    </row>
    <row r="26" spans="1:10" ht="20.100000000000001" customHeight="1" x14ac:dyDescent="0.25">
      <c r="A26" s="195"/>
      <c r="B26" s="120"/>
      <c r="C26" s="128"/>
      <c r="D26" s="120"/>
      <c r="E26" s="141" t="s">
        <v>122</v>
      </c>
      <c r="F26" s="103"/>
      <c r="G26" s="131" t="s">
        <v>108</v>
      </c>
      <c r="H26" s="144"/>
      <c r="I26" s="145" t="s">
        <v>109</v>
      </c>
      <c r="J26" s="149"/>
    </row>
    <row r="27" spans="1:10" ht="7.5" customHeight="1" x14ac:dyDescent="0.25">
      <c r="A27" s="195"/>
      <c r="B27" s="120"/>
      <c r="C27" s="128"/>
      <c r="D27" s="120"/>
      <c r="E27" s="150"/>
      <c r="F27" s="151"/>
      <c r="G27" s="151"/>
      <c r="H27" s="152"/>
      <c r="I27" s="153"/>
      <c r="J27" s="106"/>
    </row>
    <row r="28" spans="1:10" ht="7.5" customHeight="1" x14ac:dyDescent="0.25">
      <c r="A28" s="195"/>
      <c r="B28" s="120"/>
      <c r="C28" s="128"/>
      <c r="D28" s="120"/>
      <c r="E28" s="154"/>
      <c r="F28" s="155"/>
      <c r="G28" s="155"/>
      <c r="H28" s="156"/>
      <c r="I28" s="157"/>
    </row>
    <row r="29" spans="1:10" ht="7.5" customHeight="1" x14ac:dyDescent="0.25">
      <c r="A29" s="195"/>
      <c r="B29" s="120"/>
      <c r="C29" s="128"/>
      <c r="D29" s="120"/>
      <c r="E29" s="158"/>
      <c r="F29" s="159"/>
      <c r="G29" s="159"/>
      <c r="H29" s="160"/>
      <c r="I29" s="161"/>
      <c r="J29" s="101"/>
    </row>
    <row r="30" spans="1:10" ht="20.100000000000001" customHeight="1" x14ac:dyDescent="0.25">
      <c r="A30" s="195"/>
      <c r="B30" s="120"/>
      <c r="C30" s="128"/>
      <c r="D30" s="120"/>
      <c r="E30" s="162" t="s">
        <v>123</v>
      </c>
      <c r="F30" s="103"/>
      <c r="G30" s="136" t="s">
        <v>108</v>
      </c>
      <c r="H30" s="164"/>
      <c r="I30" s="163" t="s">
        <v>109</v>
      </c>
      <c r="J30" s="104"/>
    </row>
    <row r="31" spans="1:10" ht="20.100000000000001" customHeight="1" x14ac:dyDescent="0.25">
      <c r="A31" s="195"/>
      <c r="B31" s="120"/>
      <c r="C31" s="128"/>
      <c r="D31" s="120"/>
      <c r="E31" s="165" t="s">
        <v>124</v>
      </c>
      <c r="F31" s="103"/>
      <c r="G31" s="103"/>
      <c r="H31" s="103"/>
      <c r="I31" s="103"/>
      <c r="J31" s="104"/>
    </row>
    <row r="32" spans="1:10" ht="7.5" customHeight="1" x14ac:dyDescent="0.25">
      <c r="A32" s="195"/>
      <c r="B32" s="120"/>
      <c r="C32" s="128"/>
      <c r="D32" s="120"/>
      <c r="E32" s="150"/>
      <c r="F32" s="151"/>
      <c r="G32" s="151"/>
      <c r="H32" s="152"/>
      <c r="I32" s="153"/>
      <c r="J32" s="106"/>
    </row>
    <row r="33" spans="1:10" ht="7.5" customHeight="1" x14ac:dyDescent="0.25">
      <c r="A33" s="195"/>
      <c r="B33" s="120"/>
      <c r="C33" s="128"/>
      <c r="D33" s="120"/>
      <c r="E33" s="154"/>
      <c r="F33" s="155"/>
      <c r="G33" s="155"/>
      <c r="H33" s="156"/>
      <c r="I33" s="157"/>
    </row>
    <row r="34" spans="1:10" ht="20.100000000000001" customHeight="1" x14ac:dyDescent="0.25">
      <c r="A34" s="195"/>
      <c r="B34" s="120"/>
      <c r="C34" s="128"/>
      <c r="D34" s="120"/>
      <c r="E34" s="166" t="s">
        <v>125</v>
      </c>
      <c r="F34" s="100"/>
      <c r="G34" s="100"/>
      <c r="H34" s="160"/>
      <c r="I34" s="159"/>
      <c r="J34" s="101"/>
    </row>
    <row r="35" spans="1:10" ht="20.100000000000001" customHeight="1" x14ac:dyDescent="0.25">
      <c r="A35" s="195"/>
      <c r="B35" s="120"/>
      <c r="C35" s="128"/>
      <c r="D35" s="120"/>
      <c r="E35" s="137" t="s">
        <v>126</v>
      </c>
      <c r="F35" s="148"/>
      <c r="G35" s="136" t="s">
        <v>108</v>
      </c>
      <c r="H35" s="164"/>
      <c r="I35" s="163" t="s">
        <v>109</v>
      </c>
      <c r="J35" s="104"/>
    </row>
    <row r="36" spans="1:10" ht="20.100000000000001" customHeight="1" x14ac:dyDescent="0.25">
      <c r="A36" s="195"/>
      <c r="B36" s="120"/>
      <c r="C36" s="128"/>
      <c r="D36" s="120"/>
      <c r="E36" s="137" t="s">
        <v>127</v>
      </c>
      <c r="F36" s="103"/>
      <c r="G36" s="136" t="s">
        <v>108</v>
      </c>
      <c r="H36" s="164"/>
      <c r="I36" s="163" t="s">
        <v>109</v>
      </c>
      <c r="J36" s="104"/>
    </row>
    <row r="37" spans="1:10" ht="7.5" customHeight="1" x14ac:dyDescent="0.25">
      <c r="A37" s="195"/>
      <c r="B37" s="120"/>
      <c r="C37" s="167"/>
      <c r="D37" s="120"/>
      <c r="E37" s="150"/>
      <c r="F37" s="151"/>
      <c r="G37" s="151"/>
      <c r="H37" s="152"/>
      <c r="I37" s="153"/>
      <c r="J37" s="106"/>
    </row>
    <row r="38" spans="1:10" s="171" customFormat="1" ht="10.5" customHeight="1" x14ac:dyDescent="0.3">
      <c r="A38" s="195"/>
      <c r="B38" s="168"/>
      <c r="C38" s="168"/>
      <c r="D38" s="168"/>
      <c r="E38" s="169"/>
      <c r="F38" s="170"/>
      <c r="H38" s="173"/>
      <c r="I38" s="172"/>
    </row>
    <row r="39" spans="1:10" ht="24.95" customHeight="1" x14ac:dyDescent="0.25">
      <c r="A39" s="195"/>
      <c r="B39" s="103"/>
      <c r="C39" s="123"/>
      <c r="D39" s="124"/>
      <c r="E39" s="133" t="s">
        <v>128</v>
      </c>
      <c r="F39" s="103"/>
      <c r="G39" s="125" t="s">
        <v>105</v>
      </c>
      <c r="H39" s="127"/>
      <c r="I39" s="126" t="s">
        <v>106</v>
      </c>
    </row>
    <row r="40" spans="1:10" ht="7.5" customHeight="1" x14ac:dyDescent="0.25">
      <c r="A40" s="195"/>
      <c r="B40" s="120"/>
      <c r="C40" s="128"/>
      <c r="D40" s="120"/>
      <c r="E40" s="174"/>
      <c r="F40" s="151"/>
      <c r="G40" s="151"/>
      <c r="H40" s="152"/>
      <c r="I40" s="153"/>
      <c r="J40" s="105"/>
    </row>
    <row r="41" spans="1:10" ht="7.5" customHeight="1" x14ac:dyDescent="0.3">
      <c r="A41" s="195"/>
      <c r="B41" s="103"/>
      <c r="C41" s="128"/>
      <c r="D41" s="103"/>
      <c r="E41" s="134"/>
      <c r="F41" s="100"/>
      <c r="G41" s="100"/>
      <c r="H41" s="160"/>
      <c r="I41" s="159"/>
      <c r="J41" s="101"/>
    </row>
    <row r="42" spans="1:10" ht="39.950000000000003" customHeight="1" x14ac:dyDescent="0.25">
      <c r="A42" s="195"/>
      <c r="B42" s="120"/>
      <c r="C42" s="128"/>
      <c r="D42" s="120"/>
      <c r="E42" s="175" t="s">
        <v>167</v>
      </c>
      <c r="F42" s="176"/>
      <c r="G42" s="136" t="s">
        <v>108</v>
      </c>
      <c r="H42" s="103"/>
      <c r="I42" s="132" t="s">
        <v>109</v>
      </c>
      <c r="J42" s="104"/>
    </row>
    <row r="43" spans="1:10" ht="20.100000000000001" customHeight="1" x14ac:dyDescent="0.25">
      <c r="A43" s="195"/>
      <c r="B43" s="103"/>
      <c r="C43" s="138"/>
      <c r="D43" s="103"/>
      <c r="E43" s="137" t="s">
        <v>129</v>
      </c>
      <c r="F43" s="103"/>
      <c r="G43" s="103"/>
      <c r="H43" s="103"/>
      <c r="I43" s="103"/>
      <c r="J43" s="104"/>
    </row>
    <row r="44" spans="1:10" ht="20.100000000000001" customHeight="1" x14ac:dyDescent="0.25">
      <c r="A44" s="195"/>
      <c r="B44" s="120"/>
      <c r="C44" s="138"/>
      <c r="D44" s="120"/>
      <c r="E44" s="137" t="s">
        <v>130</v>
      </c>
      <c r="F44" s="103"/>
      <c r="G44" s="103"/>
      <c r="H44" s="103"/>
      <c r="I44" s="103"/>
      <c r="J44" s="104"/>
    </row>
    <row r="45" spans="1:10" ht="20.100000000000001" customHeight="1" x14ac:dyDescent="0.25">
      <c r="A45" s="195"/>
      <c r="B45" s="120"/>
      <c r="C45" s="138"/>
      <c r="D45" s="120"/>
      <c r="E45" s="137" t="s">
        <v>131</v>
      </c>
      <c r="F45" s="103"/>
      <c r="G45" s="103"/>
      <c r="H45" s="103"/>
      <c r="I45" s="103"/>
      <c r="J45" s="104"/>
    </row>
    <row r="46" spans="1:10" ht="20.100000000000001" customHeight="1" x14ac:dyDescent="0.25">
      <c r="A46" s="195"/>
      <c r="B46" s="120"/>
      <c r="C46" s="138"/>
      <c r="D46" s="120"/>
      <c r="E46" s="137" t="s">
        <v>132</v>
      </c>
      <c r="F46" s="103"/>
      <c r="G46" s="103"/>
      <c r="H46" s="103"/>
      <c r="I46" s="103"/>
      <c r="J46" s="104"/>
    </row>
    <row r="47" spans="1:10" ht="20.100000000000001" customHeight="1" x14ac:dyDescent="0.25">
      <c r="A47" s="195"/>
      <c r="B47" s="120"/>
      <c r="C47" s="138"/>
      <c r="D47" s="120"/>
      <c r="E47" s="137" t="s">
        <v>133</v>
      </c>
      <c r="F47" s="103"/>
      <c r="G47" s="103"/>
      <c r="H47" s="103"/>
      <c r="I47" s="103"/>
      <c r="J47" s="104"/>
    </row>
    <row r="48" spans="1:10" ht="20.100000000000001" customHeight="1" x14ac:dyDescent="0.25">
      <c r="A48" s="195"/>
      <c r="B48" s="120"/>
      <c r="C48" s="138"/>
      <c r="D48" s="120"/>
      <c r="E48" s="137" t="s">
        <v>134</v>
      </c>
      <c r="F48" s="103"/>
      <c r="G48" s="103"/>
      <c r="H48" s="103"/>
      <c r="I48" s="103"/>
      <c r="J48" s="104"/>
    </row>
    <row r="49" spans="1:10" ht="20.100000000000001" customHeight="1" x14ac:dyDescent="0.25">
      <c r="A49" s="195"/>
      <c r="B49" s="103"/>
      <c r="C49" s="138"/>
      <c r="D49" s="103"/>
      <c r="E49" s="137" t="s">
        <v>135</v>
      </c>
      <c r="F49" s="103"/>
      <c r="G49" s="103"/>
      <c r="H49" s="103"/>
      <c r="I49" s="103"/>
      <c r="J49" s="104"/>
    </row>
    <row r="50" spans="1:10" ht="20.100000000000001" customHeight="1" x14ac:dyDescent="0.25">
      <c r="A50" s="195"/>
      <c r="B50" s="103"/>
      <c r="C50" s="138"/>
      <c r="D50" s="103"/>
      <c r="E50" s="137" t="s">
        <v>136</v>
      </c>
      <c r="F50" s="103"/>
      <c r="G50" s="103"/>
      <c r="H50" s="103"/>
      <c r="I50" s="103"/>
      <c r="J50" s="104"/>
    </row>
    <row r="51" spans="1:10" ht="20.100000000000001" customHeight="1" x14ac:dyDescent="0.25">
      <c r="A51" s="195"/>
      <c r="B51" s="120"/>
      <c r="C51" s="138"/>
      <c r="D51" s="120"/>
      <c r="E51" s="139" t="s">
        <v>137</v>
      </c>
      <c r="F51" s="103"/>
      <c r="G51" s="103"/>
      <c r="H51" s="103"/>
      <c r="I51" s="103"/>
      <c r="J51" s="104"/>
    </row>
    <row r="52" spans="1:10" ht="30" customHeight="1" x14ac:dyDescent="0.25">
      <c r="A52" s="195"/>
      <c r="B52" s="120"/>
      <c r="C52" s="138"/>
      <c r="D52" s="120"/>
      <c r="E52" s="141" t="s">
        <v>138</v>
      </c>
      <c r="F52" s="103"/>
      <c r="G52" s="131" t="s">
        <v>108</v>
      </c>
      <c r="H52" s="144"/>
      <c r="I52" s="177" t="s">
        <v>139</v>
      </c>
      <c r="J52" s="178"/>
    </row>
    <row r="53" spans="1:10" ht="30" customHeight="1" x14ac:dyDescent="0.25">
      <c r="A53" s="195"/>
      <c r="B53" s="120"/>
      <c r="C53" s="138"/>
      <c r="D53" s="120"/>
      <c r="E53" s="141" t="s">
        <v>140</v>
      </c>
      <c r="F53" s="103"/>
      <c r="G53" s="131" t="s">
        <v>108</v>
      </c>
      <c r="H53" s="144"/>
      <c r="I53" s="177" t="s">
        <v>139</v>
      </c>
      <c r="J53" s="178"/>
    </row>
    <row r="54" spans="1:10" ht="20.100000000000001" customHeight="1" x14ac:dyDescent="0.25">
      <c r="A54" s="195"/>
      <c r="B54" s="120"/>
      <c r="C54" s="138"/>
      <c r="D54" s="120"/>
      <c r="E54" s="141" t="s">
        <v>141</v>
      </c>
      <c r="F54" s="103"/>
      <c r="G54" s="131" t="s">
        <v>108</v>
      </c>
      <c r="H54" s="144"/>
      <c r="I54" s="145" t="s">
        <v>109</v>
      </c>
      <c r="J54" s="104"/>
    </row>
    <row r="55" spans="1:10" ht="20.100000000000001" customHeight="1" x14ac:dyDescent="0.25">
      <c r="A55" s="195"/>
      <c r="B55" s="120"/>
      <c r="C55" s="138"/>
      <c r="D55" s="120"/>
      <c r="E55" s="141" t="s">
        <v>142</v>
      </c>
      <c r="F55" s="103"/>
      <c r="G55" s="131" t="s">
        <v>108</v>
      </c>
      <c r="H55" s="144"/>
      <c r="I55" s="145" t="s">
        <v>109</v>
      </c>
      <c r="J55" s="104"/>
    </row>
    <row r="56" spans="1:10" ht="30" customHeight="1" x14ac:dyDescent="0.25">
      <c r="A56" s="195"/>
      <c r="B56" s="120"/>
      <c r="C56" s="138"/>
      <c r="D56" s="120"/>
      <c r="E56" s="141" t="s">
        <v>143</v>
      </c>
      <c r="F56" s="103"/>
      <c r="G56" s="131" t="s">
        <v>108</v>
      </c>
      <c r="H56" s="144"/>
      <c r="I56" s="177" t="s">
        <v>139</v>
      </c>
      <c r="J56" s="104"/>
    </row>
    <row r="57" spans="1:10" ht="6.75" customHeight="1" x14ac:dyDescent="0.25">
      <c r="A57" s="195"/>
      <c r="B57" s="120"/>
      <c r="C57" s="179"/>
      <c r="D57" s="120"/>
      <c r="E57" s="180"/>
      <c r="F57" s="181"/>
      <c r="G57" s="181"/>
      <c r="H57" s="182"/>
      <c r="I57" s="181"/>
      <c r="J57" s="106"/>
    </row>
    <row r="58" spans="1:10" s="171" customFormat="1" ht="10.5" customHeight="1" x14ac:dyDescent="0.3">
      <c r="B58" s="168"/>
      <c r="C58" s="168"/>
      <c r="D58" s="168"/>
      <c r="E58" s="169"/>
      <c r="F58" s="170"/>
      <c r="H58" s="173"/>
      <c r="I58" s="172"/>
    </row>
    <row r="59" spans="1:10" ht="24.95" customHeight="1" x14ac:dyDescent="0.25">
      <c r="A59" s="193"/>
      <c r="B59" s="194"/>
      <c r="C59" s="194"/>
      <c r="D59" s="194"/>
      <c r="E59" s="198" t="s">
        <v>164</v>
      </c>
      <c r="F59" s="103"/>
      <c r="G59" s="125" t="s">
        <v>105</v>
      </c>
      <c r="H59" s="127"/>
      <c r="I59" s="126" t="s">
        <v>106</v>
      </c>
    </row>
    <row r="60" spans="1:10" ht="7.5" customHeight="1" x14ac:dyDescent="0.3">
      <c r="A60" s="197"/>
      <c r="B60" s="103"/>
      <c r="D60" s="103"/>
      <c r="E60" s="129"/>
      <c r="F60" s="103"/>
      <c r="H60" s="103"/>
    </row>
    <row r="61" spans="1:10" ht="39.75" customHeight="1" x14ac:dyDescent="0.25">
      <c r="A61" s="197"/>
      <c r="B61" s="120"/>
      <c r="C61" s="103"/>
      <c r="D61" s="103"/>
      <c r="E61" s="130" t="s">
        <v>170</v>
      </c>
      <c r="F61" s="103"/>
      <c r="G61" s="131" t="s">
        <v>108</v>
      </c>
      <c r="H61" s="103"/>
      <c r="I61" s="132" t="s">
        <v>109</v>
      </c>
      <c r="J61" s="102"/>
    </row>
    <row r="62" spans="1:10" ht="7.5" customHeight="1" x14ac:dyDescent="0.3">
      <c r="A62" s="197"/>
      <c r="B62" s="103"/>
      <c r="C62" s="120"/>
      <c r="D62" s="103"/>
      <c r="E62" s="129"/>
      <c r="F62" s="103"/>
      <c r="H62" s="103"/>
    </row>
    <row r="63" spans="1:10" ht="39.75" customHeight="1" x14ac:dyDescent="0.25">
      <c r="A63" s="200"/>
      <c r="B63" s="120"/>
      <c r="C63" s="103"/>
      <c r="D63" s="103"/>
      <c r="E63" s="130" t="s">
        <v>171</v>
      </c>
      <c r="F63" s="103"/>
      <c r="G63" s="131" t="s">
        <v>108</v>
      </c>
      <c r="H63" s="103"/>
      <c r="I63" s="143" t="s">
        <v>116</v>
      </c>
      <c r="J63" s="102"/>
    </row>
    <row r="64" spans="1:10" ht="7.5" customHeight="1" x14ac:dyDescent="0.3">
      <c r="A64" s="103"/>
      <c r="B64" s="103"/>
      <c r="C64" s="120"/>
      <c r="D64" s="103"/>
      <c r="E64" s="129"/>
      <c r="F64" s="103"/>
      <c r="H64" s="103"/>
    </row>
    <row r="65" spans="1:10" ht="24.95" customHeight="1" x14ac:dyDescent="0.25">
      <c r="A65" s="123"/>
      <c r="B65" s="124"/>
      <c r="C65" s="199"/>
      <c r="D65" s="124"/>
      <c r="E65" s="133" t="s">
        <v>163</v>
      </c>
      <c r="F65" s="103"/>
      <c r="G65" s="125" t="s">
        <v>105</v>
      </c>
      <c r="H65" s="127"/>
      <c r="I65" s="126" t="s">
        <v>106</v>
      </c>
    </row>
    <row r="66" spans="1:10" ht="7.5" customHeight="1" x14ac:dyDescent="0.3">
      <c r="A66" s="128"/>
      <c r="B66" s="103"/>
      <c r="D66" s="103"/>
      <c r="E66" s="129"/>
      <c r="F66" s="103"/>
      <c r="H66" s="156"/>
      <c r="I66" s="155"/>
    </row>
    <row r="67" spans="1:10" ht="6" customHeight="1" x14ac:dyDescent="0.3">
      <c r="A67" s="128"/>
      <c r="B67" s="103"/>
      <c r="D67" s="103"/>
      <c r="E67" s="134"/>
      <c r="F67" s="100"/>
      <c r="G67" s="100"/>
      <c r="H67" s="160"/>
      <c r="I67" s="160"/>
      <c r="J67" s="101"/>
    </row>
    <row r="68" spans="1:10" ht="20.100000000000001" customHeight="1" x14ac:dyDescent="0.25">
      <c r="A68" s="128"/>
      <c r="B68" s="120"/>
      <c r="D68" s="120"/>
      <c r="E68" s="183" t="s">
        <v>144</v>
      </c>
      <c r="F68" s="103"/>
      <c r="G68" s="131" t="s">
        <v>108</v>
      </c>
      <c r="H68" s="144"/>
      <c r="I68" s="143" t="s">
        <v>116</v>
      </c>
      <c r="J68" s="104"/>
    </row>
    <row r="69" spans="1:10" ht="20.100000000000001" customHeight="1" x14ac:dyDescent="0.25">
      <c r="A69" s="128"/>
      <c r="B69" s="120"/>
      <c r="D69" s="120"/>
      <c r="E69" s="141" t="s">
        <v>145</v>
      </c>
      <c r="F69" s="103"/>
      <c r="G69" s="131" t="s">
        <v>108</v>
      </c>
      <c r="H69" s="144"/>
      <c r="I69" s="143" t="s">
        <v>116</v>
      </c>
      <c r="J69" s="104"/>
    </row>
    <row r="70" spans="1:10" ht="20.100000000000001" customHeight="1" x14ac:dyDescent="0.25">
      <c r="A70" s="128"/>
      <c r="B70" s="120"/>
      <c r="D70" s="120"/>
      <c r="E70" s="141" t="s">
        <v>146</v>
      </c>
      <c r="F70" s="103"/>
      <c r="G70" s="131" t="s">
        <v>108</v>
      </c>
      <c r="H70" s="144"/>
      <c r="I70" s="143" t="s">
        <v>116</v>
      </c>
      <c r="J70" s="104"/>
    </row>
    <row r="71" spans="1:10" ht="6" customHeight="1" x14ac:dyDescent="0.25">
      <c r="A71" s="167"/>
      <c r="B71" s="103"/>
      <c r="D71" s="103"/>
      <c r="E71" s="184"/>
      <c r="F71" s="105"/>
      <c r="G71" s="105"/>
      <c r="H71" s="152"/>
      <c r="I71" s="152"/>
      <c r="J71" s="106"/>
    </row>
    <row r="72" spans="1:10" x14ac:dyDescent="0.25">
      <c r="H72" s="118"/>
      <c r="I72" s="118"/>
    </row>
    <row r="73" spans="1:10" x14ac:dyDescent="0.25">
      <c r="G73" s="185" t="s">
        <v>15</v>
      </c>
      <c r="H73" s="186" t="s">
        <v>108</v>
      </c>
      <c r="I73" s="185"/>
    </row>
    <row r="74" spans="1:10" x14ac:dyDescent="0.25">
      <c r="H74" s="186" t="s">
        <v>147</v>
      </c>
      <c r="I74" s="185"/>
    </row>
    <row r="75" spans="1:10" x14ac:dyDescent="0.25">
      <c r="H75" s="186" t="s">
        <v>16</v>
      </c>
      <c r="I75" s="185"/>
    </row>
    <row r="76" spans="1:10" x14ac:dyDescent="0.25">
      <c r="G76" s="185" t="s">
        <v>148</v>
      </c>
      <c r="H76" s="185" t="s">
        <v>149</v>
      </c>
      <c r="I76" s="185"/>
    </row>
    <row r="77" spans="1:10" x14ac:dyDescent="0.25">
      <c r="H77" s="118"/>
      <c r="I77" s="118"/>
    </row>
  </sheetData>
  <sheetProtection selectLockedCells="1"/>
  <mergeCells count="4">
    <mergeCell ref="C3:G3"/>
    <mergeCell ref="D4:I4"/>
    <mergeCell ref="E5:I5"/>
    <mergeCell ref="G6:I6"/>
  </mergeCells>
  <phoneticPr fontId="0" type="noConversion"/>
  <conditionalFormatting sqref="G52 G68:G70 G54:G56">
    <cfRule type="cellIs" dxfId="32" priority="44" operator="equal">
      <formula>"YES"</formula>
    </cfRule>
  </conditionalFormatting>
  <conditionalFormatting sqref="G15">
    <cfRule type="cellIs" dxfId="31" priority="43" operator="equal">
      <formula>"YES"</formula>
    </cfRule>
  </conditionalFormatting>
  <conditionalFormatting sqref="G30">
    <cfRule type="cellIs" dxfId="30" priority="42" operator="equal">
      <formula>"YES"</formula>
    </cfRule>
  </conditionalFormatting>
  <conditionalFormatting sqref="G36">
    <cfRule type="cellIs" dxfId="29" priority="41" operator="equal">
      <formula>"YES"</formula>
    </cfRule>
  </conditionalFormatting>
  <conditionalFormatting sqref="G35">
    <cfRule type="cellIs" dxfId="28" priority="40" operator="equal">
      <formula>"YES"</formula>
    </cfRule>
  </conditionalFormatting>
  <conditionalFormatting sqref="G42">
    <cfRule type="cellIs" dxfId="27" priority="39" operator="equal">
      <formula>"YES"</formula>
    </cfRule>
  </conditionalFormatting>
  <conditionalFormatting sqref="G20 G22 G25">
    <cfRule type="cellIs" dxfId="26" priority="38" operator="equal">
      <formula>"YES"</formula>
    </cfRule>
  </conditionalFormatting>
  <conditionalFormatting sqref="G21 G23 G26">
    <cfRule type="cellIs" dxfId="25" priority="37" operator="equal">
      <formula>"YES"</formula>
    </cfRule>
  </conditionalFormatting>
  <conditionalFormatting sqref="G24">
    <cfRule type="cellIs" dxfId="24" priority="36" operator="equal">
      <formula>"YES"</formula>
    </cfRule>
  </conditionalFormatting>
  <conditionalFormatting sqref="I20:I26 I68:I70">
    <cfRule type="expression" dxfId="23" priority="35">
      <formula>($G20="YES")</formula>
    </cfRule>
  </conditionalFormatting>
  <conditionalFormatting sqref="I15">
    <cfRule type="expression" dxfId="22" priority="34">
      <formula>($G15="YES")</formula>
    </cfRule>
  </conditionalFormatting>
  <conditionalFormatting sqref="I30">
    <cfRule type="expression" dxfId="21" priority="33">
      <formula>($G30="YES")</formula>
    </cfRule>
  </conditionalFormatting>
  <conditionalFormatting sqref="I35:I36">
    <cfRule type="expression" dxfId="20" priority="32">
      <formula>($G35="YES")</formula>
    </cfRule>
  </conditionalFormatting>
  <conditionalFormatting sqref="I42">
    <cfRule type="expression" dxfId="19" priority="29">
      <formula>($G42="YES")</formula>
    </cfRule>
  </conditionalFormatting>
  <conditionalFormatting sqref="I54:I55">
    <cfRule type="expression" dxfId="18" priority="27">
      <formula>($G54="YES")</formula>
    </cfRule>
  </conditionalFormatting>
  <conditionalFormatting sqref="I56">
    <cfRule type="expression" dxfId="17" priority="26">
      <formula>($G56="YES")</formula>
    </cfRule>
  </conditionalFormatting>
  <conditionalFormatting sqref="G10">
    <cfRule type="cellIs" dxfId="16" priority="20" operator="equal">
      <formula>"YES"</formula>
    </cfRule>
  </conditionalFormatting>
  <conditionalFormatting sqref="I10">
    <cfRule type="expression" dxfId="15" priority="18">
      <formula>($G10="YES")</formula>
    </cfRule>
  </conditionalFormatting>
  <conditionalFormatting sqref="G53">
    <cfRule type="cellIs" dxfId="14" priority="15" operator="equal">
      <formula>"YES"</formula>
    </cfRule>
  </conditionalFormatting>
  <conditionalFormatting sqref="I52">
    <cfRule type="expression" dxfId="13" priority="13">
      <formula>($G52="YES")</formula>
    </cfRule>
  </conditionalFormatting>
  <conditionalFormatting sqref="I53">
    <cfRule type="expression" dxfId="12" priority="12">
      <formula>($G53="YES")</formula>
    </cfRule>
  </conditionalFormatting>
  <conditionalFormatting sqref="G61">
    <cfRule type="cellIs" dxfId="11" priority="7" operator="equal">
      <formula>"YES"</formula>
    </cfRule>
  </conditionalFormatting>
  <conditionalFormatting sqref="I61">
    <cfRule type="expression" dxfId="10" priority="5">
      <formula>($G61="YES")</formula>
    </cfRule>
  </conditionalFormatting>
  <conditionalFormatting sqref="G63">
    <cfRule type="cellIs" dxfId="9" priority="4" operator="equal">
      <formula>"YES"</formula>
    </cfRule>
  </conditionalFormatting>
  <conditionalFormatting sqref="I63">
    <cfRule type="expression" dxfId="8" priority="1">
      <formula>($G63="YES")</formula>
    </cfRule>
  </conditionalFormatting>
  <dataValidations count="1">
    <dataValidation type="list" allowBlank="1" showInputMessage="1" showErrorMessage="1" sqref="G52:G56 G20:G26 G42 G15 G35:G36 G68:G70 G10 G30 G61 G63">
      <formula1>ListYesNo</formula1>
    </dataValidation>
  </dataValidations>
  <pageMargins left="0.23622047244094491" right="0.23622047244094491" top="0.31496062992125984" bottom="0.74803149606299213" header="0.11811023622047245" footer="0.31496062992125984"/>
  <pageSetup paperSize="9" scale="61" orientation="portrait" horizontalDpi="4294967293" r:id="rId1"/>
  <headerFooter>
    <oddHeader>&amp;RPage &amp;P/&amp;N</oddHeader>
    <oddFooter>&amp;L&amp;8&amp;F&amp;C&amp;"-,Gras"&amp;12&amp;A&amp;R&amp;8Template TRN 0001-0002372867</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7:D18"/>
  <sheetViews>
    <sheetView topLeftCell="A4" workbookViewId="0">
      <selection activeCell="B23" sqref="B23"/>
    </sheetView>
  </sheetViews>
  <sheetFormatPr baseColWidth="10" defaultRowHeight="15" x14ac:dyDescent="0.25"/>
  <cols>
    <col min="1" max="1" width="22.140625" customWidth="1"/>
    <col min="2" max="2" width="10.7109375" style="210" customWidth="1"/>
    <col min="3" max="4" width="10.7109375" customWidth="1"/>
  </cols>
  <sheetData>
    <row r="7" spans="1:4" ht="15.75" thickBot="1" x14ac:dyDescent="0.3"/>
    <row r="8" spans="1:4" ht="32.25" customHeight="1" thickBot="1" x14ac:dyDescent="0.3">
      <c r="B8" s="214" t="s">
        <v>188</v>
      </c>
      <c r="C8" s="215" t="s">
        <v>189</v>
      </c>
      <c r="D8" s="216" t="s">
        <v>190</v>
      </c>
    </row>
    <row r="9" spans="1:4" ht="27" thickBot="1" x14ac:dyDescent="0.3">
      <c r="A9" s="209" t="e">
        <f>'ASSESSMENT RATING'!#REF!</f>
        <v>#REF!</v>
      </c>
      <c r="B9" s="212" t="e">
        <f>'ASSESSMENT RATING'!#REF!</f>
        <v>#REF!</v>
      </c>
      <c r="C9" s="212" t="e">
        <f>'ASSESSMENT RATING'!#REF!</f>
        <v>#REF!</v>
      </c>
      <c r="D9" s="217" t="e">
        <f>'ASSESSMENT RATING'!#REF!</f>
        <v>#REF!</v>
      </c>
    </row>
    <row r="10" spans="1:4" ht="27" thickBot="1" x14ac:dyDescent="0.3">
      <c r="A10" s="209" t="e">
        <f>'ASSESSMENT RATING'!#REF!</f>
        <v>#REF!</v>
      </c>
      <c r="B10" s="212" t="e">
        <f>'ASSESSMENT RATING'!#REF!</f>
        <v>#REF!</v>
      </c>
      <c r="C10" s="212" t="e">
        <f>'ASSESSMENT RATING'!#REF!</f>
        <v>#REF!</v>
      </c>
      <c r="D10" s="210"/>
    </row>
    <row r="11" spans="1:4" ht="15.75" thickBot="1" x14ac:dyDescent="0.3">
      <c r="A11" s="209" t="e">
        <f>'ASSESSMENT RATING'!#REF!</f>
        <v>#REF!</v>
      </c>
      <c r="B11" s="212" t="e">
        <f>'ASSESSMENT RATING'!#REF!</f>
        <v>#REF!</v>
      </c>
      <c r="C11" s="212" t="e">
        <f>'ASSESSMENT RATING'!#REF!</f>
        <v>#REF!</v>
      </c>
      <c r="D11" s="210"/>
    </row>
    <row r="12" spans="1:4" ht="15.75" thickBot="1" x14ac:dyDescent="0.3">
      <c r="A12" s="209" t="e">
        <f>'ASSESSMENT RATING'!#REF!</f>
        <v>#REF!</v>
      </c>
      <c r="B12" s="212" t="e">
        <f>'ASSESSMENT RATING'!#REF!</f>
        <v>#REF!</v>
      </c>
      <c r="C12" s="212" t="e">
        <f>'ASSESSMENT RATING'!#REF!</f>
        <v>#REF!</v>
      </c>
      <c r="D12" s="210"/>
    </row>
    <row r="13" spans="1:4" ht="15.75" thickBot="1" x14ac:dyDescent="0.3">
      <c r="A13" s="209" t="e">
        <f>'ASSESSMENT RATING'!#REF!</f>
        <v>#REF!</v>
      </c>
      <c r="B13" s="212" t="e">
        <f>'ASSESSMENT RATING'!#REF!</f>
        <v>#REF!</v>
      </c>
      <c r="C13" s="212" t="e">
        <f>'ASSESSMENT RATING'!#REF!</f>
        <v>#REF!</v>
      </c>
      <c r="D13" s="210"/>
    </row>
    <row r="14" spans="1:4" ht="27" thickBot="1" x14ac:dyDescent="0.3">
      <c r="A14" s="209" t="e">
        <f>'ASSESSMENT RATING'!#REF!</f>
        <v>#REF!</v>
      </c>
      <c r="B14" s="212" t="e">
        <f>'ASSESSMENT RATING'!#REF!</f>
        <v>#REF!</v>
      </c>
      <c r="C14" s="212" t="e">
        <f>'ASSESSMENT RATING'!#REF!</f>
        <v>#REF!</v>
      </c>
      <c r="D14" s="210"/>
    </row>
    <row r="15" spans="1:4" ht="27" thickBot="1" x14ac:dyDescent="0.3">
      <c r="A15" s="209" t="e">
        <f>'ASSESSMENT RATING'!#REF!</f>
        <v>#REF!</v>
      </c>
      <c r="B15" s="213" t="e">
        <f>'ASSESSMENT RATING'!#REF!</f>
        <v>#REF!</v>
      </c>
      <c r="C15" s="213" t="e">
        <f>'ASSESSMENT RATING'!#REF!</f>
        <v>#REF!</v>
      </c>
      <c r="D15" s="217" t="e">
        <f>'ASSESSMENT RATING'!#REF!</f>
        <v>#REF!</v>
      </c>
    </row>
    <row r="16" spans="1:4" ht="15.75" thickBot="1" x14ac:dyDescent="0.3">
      <c r="A16" s="207" t="e">
        <f>'ASSESSMENT RATING'!#REF!</f>
        <v>#REF!</v>
      </c>
      <c r="B16" s="211" t="e">
        <f>'ASSESSMENT RATING'!#REF!</f>
        <v>#REF!</v>
      </c>
      <c r="C16" s="210"/>
      <c r="D16" s="211" t="e">
        <f>'ASSESSMENT RATING'!#REF!</f>
        <v>#REF!</v>
      </c>
    </row>
    <row r="17" spans="1:4" ht="15.75" thickBot="1" x14ac:dyDescent="0.3">
      <c r="A17" s="207" t="e">
        <f>'ASSESSMENT RATING'!#REF!</f>
        <v>#REF!</v>
      </c>
      <c r="B17" s="212" t="e">
        <f>'ASSESSMENT RATING'!#REF!</f>
        <v>#REF!</v>
      </c>
      <c r="C17" s="210"/>
      <c r="D17" s="212" t="e">
        <f>'ASSESSMENT RATING'!#REF!</f>
        <v>#REF!</v>
      </c>
    </row>
    <row r="18" spans="1:4" ht="26.25" thickBot="1" x14ac:dyDescent="0.3">
      <c r="A18" s="207" t="e">
        <f>'ASSESSMENT RATING'!#REF!</f>
        <v>#REF!</v>
      </c>
      <c r="B18" s="213" t="e">
        <f>'ASSESSMENT RATING'!#REF!</f>
        <v>#REF!</v>
      </c>
      <c r="C18" s="210"/>
      <c r="D18" s="213" t="e">
        <f>'ASSESSMENT RATING'!#REF!</f>
        <v>#REF!</v>
      </c>
    </row>
  </sheetData>
  <phoneticPr fontId="0"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G83"/>
  <sheetViews>
    <sheetView topLeftCell="A67" workbookViewId="0">
      <selection activeCell="A80" sqref="A80"/>
    </sheetView>
  </sheetViews>
  <sheetFormatPr baseColWidth="10" defaultRowHeight="15" x14ac:dyDescent="0.25"/>
  <cols>
    <col min="1" max="1" width="18.140625" customWidth="1"/>
    <col min="2" max="2" width="16.42578125" customWidth="1"/>
    <col min="5" max="5" width="17.85546875" customWidth="1"/>
    <col min="7" max="7" width="14.5703125" customWidth="1"/>
  </cols>
  <sheetData>
    <row r="1" spans="1:7" x14ac:dyDescent="0.25">
      <c r="A1" t="s">
        <v>49</v>
      </c>
      <c r="B1" t="s">
        <v>5</v>
      </c>
      <c r="C1">
        <v>-1</v>
      </c>
      <c r="E1" s="204" t="s">
        <v>88</v>
      </c>
      <c r="F1" s="100" t="s">
        <v>5</v>
      </c>
      <c r="G1" s="101">
        <v>0</v>
      </c>
    </row>
    <row r="2" spans="1:7" x14ac:dyDescent="0.25">
      <c r="B2" t="s">
        <v>6</v>
      </c>
      <c r="C2">
        <v>3</v>
      </c>
      <c r="E2" s="205"/>
      <c r="F2" s="103" t="s">
        <v>50</v>
      </c>
      <c r="G2" s="104">
        <v>30</v>
      </c>
    </row>
    <row r="3" spans="1:7" x14ac:dyDescent="0.25">
      <c r="B3" t="s">
        <v>47</v>
      </c>
      <c r="C3">
        <v>2</v>
      </c>
      <c r="E3" s="205"/>
      <c r="F3" s="103" t="s">
        <v>51</v>
      </c>
      <c r="G3" s="104">
        <v>20</v>
      </c>
    </row>
    <row r="4" spans="1:7" x14ac:dyDescent="0.25">
      <c r="B4" t="s">
        <v>7</v>
      </c>
      <c r="C4">
        <v>1</v>
      </c>
      <c r="E4" s="206"/>
      <c r="F4" s="105" t="s">
        <v>52</v>
      </c>
      <c r="G4" s="106">
        <v>10</v>
      </c>
    </row>
    <row r="5" spans="1:7" x14ac:dyDescent="0.25">
      <c r="B5" t="s">
        <v>8</v>
      </c>
      <c r="C5">
        <v>0</v>
      </c>
    </row>
    <row r="6" spans="1:7" ht="45" x14ac:dyDescent="0.25">
      <c r="B6" s="38" t="s">
        <v>71</v>
      </c>
      <c r="C6">
        <v>0</v>
      </c>
      <c r="E6" s="204" t="s">
        <v>89</v>
      </c>
      <c r="F6" s="100" t="s">
        <v>5</v>
      </c>
      <c r="G6" s="101">
        <v>0</v>
      </c>
    </row>
    <row r="7" spans="1:7" x14ac:dyDescent="0.25">
      <c r="B7" s="38" t="s">
        <v>47</v>
      </c>
      <c r="C7">
        <v>2</v>
      </c>
      <c r="E7" s="205"/>
      <c r="F7" s="103" t="s">
        <v>50</v>
      </c>
      <c r="G7" s="104">
        <v>300</v>
      </c>
    </row>
    <row r="8" spans="1:7" ht="30" x14ac:dyDescent="0.25">
      <c r="B8" s="1" t="s">
        <v>55</v>
      </c>
      <c r="C8">
        <v>0</v>
      </c>
      <c r="E8" s="205"/>
      <c r="F8" s="103" t="s">
        <v>51</v>
      </c>
      <c r="G8" s="104">
        <v>200</v>
      </c>
    </row>
    <row r="9" spans="1:7" ht="30" x14ac:dyDescent="0.25">
      <c r="B9" s="1" t="s">
        <v>56</v>
      </c>
      <c r="C9">
        <v>2</v>
      </c>
      <c r="E9" s="206"/>
      <c r="F9" s="105" t="s">
        <v>52</v>
      </c>
      <c r="G9" s="106">
        <v>100</v>
      </c>
    </row>
    <row r="10" spans="1:7" x14ac:dyDescent="0.25">
      <c r="B10" s="21" t="s">
        <v>20</v>
      </c>
      <c r="C10">
        <v>-1</v>
      </c>
    </row>
    <row r="11" spans="1:7" x14ac:dyDescent="0.25">
      <c r="B11" s="38"/>
    </row>
    <row r="12" spans="1:7" x14ac:dyDescent="0.25">
      <c r="A12" t="s">
        <v>9</v>
      </c>
      <c r="B12" t="s">
        <v>5</v>
      </c>
      <c r="E12" s="201" t="s">
        <v>87</v>
      </c>
      <c r="F12" s="107">
        <v>330</v>
      </c>
      <c r="G12" s="113" t="s">
        <v>45</v>
      </c>
    </row>
    <row r="13" spans="1:7" x14ac:dyDescent="0.25">
      <c r="B13" t="s">
        <v>6</v>
      </c>
      <c r="E13" s="202"/>
      <c r="F13" s="108">
        <v>320</v>
      </c>
      <c r="G13" s="111" t="s">
        <v>44</v>
      </c>
    </row>
    <row r="14" spans="1:7" x14ac:dyDescent="0.25">
      <c r="B14" t="s">
        <v>47</v>
      </c>
      <c r="E14" s="202"/>
      <c r="F14" s="108">
        <v>310</v>
      </c>
      <c r="G14" s="111" t="s">
        <v>44</v>
      </c>
    </row>
    <row r="15" spans="1:7" x14ac:dyDescent="0.25">
      <c r="B15" t="s">
        <v>7</v>
      </c>
      <c r="E15" s="202"/>
      <c r="F15" s="108">
        <v>230</v>
      </c>
      <c r="G15" s="111" t="s">
        <v>44</v>
      </c>
    </row>
    <row r="16" spans="1:7" x14ac:dyDescent="0.25">
      <c r="B16" t="s">
        <v>8</v>
      </c>
      <c r="E16" s="202"/>
      <c r="F16" s="108">
        <v>220</v>
      </c>
      <c r="G16" s="112" t="s">
        <v>43</v>
      </c>
    </row>
    <row r="17" spans="1:7" x14ac:dyDescent="0.25">
      <c r="E17" s="202"/>
      <c r="F17" s="108">
        <v>210</v>
      </c>
      <c r="G17" s="112" t="s">
        <v>43</v>
      </c>
    </row>
    <row r="18" spans="1:7" x14ac:dyDescent="0.25">
      <c r="A18" t="s">
        <v>30</v>
      </c>
      <c r="B18" t="s">
        <v>5</v>
      </c>
      <c r="E18" s="202"/>
      <c r="F18" s="108">
        <v>130</v>
      </c>
      <c r="G18" s="111" t="s">
        <v>44</v>
      </c>
    </row>
    <row r="19" spans="1:7" x14ac:dyDescent="0.25">
      <c r="B19" t="s">
        <v>6</v>
      </c>
      <c r="E19" s="202"/>
      <c r="F19" s="108">
        <v>120</v>
      </c>
      <c r="G19" s="112" t="s">
        <v>43</v>
      </c>
    </row>
    <row r="20" spans="1:7" x14ac:dyDescent="0.25">
      <c r="B20" t="s">
        <v>47</v>
      </c>
      <c r="E20" s="203"/>
      <c r="F20" s="109">
        <v>110</v>
      </c>
      <c r="G20" s="110" t="s">
        <v>68</v>
      </c>
    </row>
    <row r="21" spans="1:7" x14ac:dyDescent="0.25">
      <c r="B21" t="s">
        <v>7</v>
      </c>
    </row>
    <row r="22" spans="1:7" x14ac:dyDescent="0.25">
      <c r="B22" t="s">
        <v>8</v>
      </c>
    </row>
    <row r="23" spans="1:7" ht="45" x14ac:dyDescent="0.25">
      <c r="B23" s="38" t="s">
        <v>71</v>
      </c>
    </row>
    <row r="24" spans="1:7" x14ac:dyDescent="0.25">
      <c r="B24" s="21"/>
    </row>
    <row r="25" spans="1:7" x14ac:dyDescent="0.25">
      <c r="A25" t="s">
        <v>31</v>
      </c>
      <c r="B25" t="s">
        <v>5</v>
      </c>
    </row>
    <row r="26" spans="1:7" x14ac:dyDescent="0.25">
      <c r="B26" t="s">
        <v>6</v>
      </c>
    </row>
    <row r="27" spans="1:7" x14ac:dyDescent="0.25">
      <c r="B27" t="s">
        <v>47</v>
      </c>
    </row>
    <row r="28" spans="1:7" x14ac:dyDescent="0.25">
      <c r="B28" t="s">
        <v>7</v>
      </c>
    </row>
    <row r="30" spans="1:7" x14ac:dyDescent="0.25">
      <c r="A30" t="s">
        <v>48</v>
      </c>
      <c r="B30" t="s">
        <v>5</v>
      </c>
    </row>
    <row r="31" spans="1:7" x14ac:dyDescent="0.25">
      <c r="B31" t="s">
        <v>47</v>
      </c>
    </row>
    <row r="32" spans="1:7" x14ac:dyDescent="0.25">
      <c r="B32" t="s">
        <v>8</v>
      </c>
    </row>
    <row r="34" spans="1:2" x14ac:dyDescent="0.25">
      <c r="A34" t="s">
        <v>15</v>
      </c>
      <c r="B34" t="s">
        <v>5</v>
      </c>
    </row>
    <row r="35" spans="1:2" x14ac:dyDescent="0.25">
      <c r="B35" s="69" t="s">
        <v>16</v>
      </c>
    </row>
    <row r="36" spans="1:2" x14ac:dyDescent="0.25">
      <c r="B36" s="1" t="s">
        <v>17</v>
      </c>
    </row>
    <row r="38" spans="1:2" x14ac:dyDescent="0.25">
      <c r="A38" t="s">
        <v>58</v>
      </c>
      <c r="B38" t="s">
        <v>5</v>
      </c>
    </row>
    <row r="39" spans="1:2" ht="33" customHeight="1" x14ac:dyDescent="0.25">
      <c r="B39" s="1" t="s">
        <v>55</v>
      </c>
    </row>
    <row r="40" spans="1:2" ht="32.25" customHeight="1" x14ac:dyDescent="0.25">
      <c r="B40" s="1" t="s">
        <v>56</v>
      </c>
    </row>
    <row r="42" spans="1:2" x14ac:dyDescent="0.25">
      <c r="A42" t="s">
        <v>53</v>
      </c>
      <c r="B42" t="s">
        <v>5</v>
      </c>
    </row>
    <row r="43" spans="1:2" x14ac:dyDescent="0.25">
      <c r="B43" t="s">
        <v>50</v>
      </c>
    </row>
    <row r="44" spans="1:2" x14ac:dyDescent="0.25">
      <c r="B44" t="s">
        <v>51</v>
      </c>
    </row>
    <row r="45" spans="1:2" x14ac:dyDescent="0.25">
      <c r="B45" t="s">
        <v>52</v>
      </c>
    </row>
    <row r="47" spans="1:2" x14ac:dyDescent="0.25">
      <c r="A47" t="s">
        <v>199</v>
      </c>
      <c r="B47" t="s">
        <v>5</v>
      </c>
    </row>
    <row r="48" spans="1:2" x14ac:dyDescent="0.25">
      <c r="B48" t="s">
        <v>8</v>
      </c>
    </row>
    <row r="49" spans="1:3" x14ac:dyDescent="0.25">
      <c r="B49" t="s">
        <v>7</v>
      </c>
    </row>
    <row r="50" spans="1:3" x14ac:dyDescent="0.25">
      <c r="B50" t="s">
        <v>6</v>
      </c>
    </row>
    <row r="52" spans="1:3" x14ac:dyDescent="0.25">
      <c r="A52" t="s">
        <v>86</v>
      </c>
      <c r="B52" t="s">
        <v>5</v>
      </c>
    </row>
    <row r="53" spans="1:3" x14ac:dyDescent="0.25">
      <c r="B53" t="s">
        <v>84</v>
      </c>
    </row>
    <row r="54" spans="1:3" x14ac:dyDescent="0.25">
      <c r="B54" t="s">
        <v>51</v>
      </c>
    </row>
    <row r="55" spans="1:3" x14ac:dyDescent="0.25">
      <c r="B55" t="s">
        <v>83</v>
      </c>
    </row>
    <row r="57" spans="1:3" x14ac:dyDescent="0.25">
      <c r="A57" t="s">
        <v>19</v>
      </c>
      <c r="B57">
        <v>5</v>
      </c>
      <c r="C57" t="s">
        <v>6</v>
      </c>
    </row>
    <row r="58" spans="1:3" x14ac:dyDescent="0.25">
      <c r="B58">
        <v>4</v>
      </c>
      <c r="C58" t="s">
        <v>6</v>
      </c>
    </row>
    <row r="59" spans="1:3" x14ac:dyDescent="0.25">
      <c r="B59">
        <v>3</v>
      </c>
      <c r="C59" t="s">
        <v>6</v>
      </c>
    </row>
    <row r="60" spans="1:3" x14ac:dyDescent="0.25">
      <c r="B60">
        <v>2</v>
      </c>
      <c r="C60" t="s">
        <v>47</v>
      </c>
    </row>
    <row r="61" spans="1:3" x14ac:dyDescent="0.25">
      <c r="B61">
        <v>1</v>
      </c>
      <c r="C61" t="s">
        <v>7</v>
      </c>
    </row>
    <row r="62" spans="1:3" x14ac:dyDescent="0.25">
      <c r="B62">
        <v>0</v>
      </c>
      <c r="C62" t="s">
        <v>8</v>
      </c>
    </row>
    <row r="64" spans="1:3" x14ac:dyDescent="0.25">
      <c r="A64" t="s">
        <v>177</v>
      </c>
      <c r="B64">
        <v>0</v>
      </c>
      <c r="C64" t="s">
        <v>5</v>
      </c>
    </row>
    <row r="65" spans="1:3" x14ac:dyDescent="0.25">
      <c r="B65">
        <v>3</v>
      </c>
      <c r="C65" t="s">
        <v>50</v>
      </c>
    </row>
    <row r="66" spans="1:3" x14ac:dyDescent="0.25">
      <c r="B66">
        <v>2</v>
      </c>
      <c r="C66" t="s">
        <v>51</v>
      </c>
    </row>
    <row r="67" spans="1:3" x14ac:dyDescent="0.25">
      <c r="B67">
        <v>1</v>
      </c>
      <c r="C67" t="s">
        <v>52</v>
      </c>
    </row>
    <row r="69" spans="1:3" x14ac:dyDescent="0.25">
      <c r="A69" t="s">
        <v>178</v>
      </c>
      <c r="B69">
        <v>0</v>
      </c>
      <c r="C69" t="s">
        <v>179</v>
      </c>
    </row>
    <row r="70" spans="1:3" x14ac:dyDescent="0.25">
      <c r="B70">
        <v>3</v>
      </c>
      <c r="C70" t="s">
        <v>50</v>
      </c>
    </row>
    <row r="71" spans="1:3" x14ac:dyDescent="0.25">
      <c r="B71">
        <v>2</v>
      </c>
      <c r="C71" t="s">
        <v>51</v>
      </c>
    </row>
    <row r="72" spans="1:3" x14ac:dyDescent="0.25">
      <c r="B72">
        <v>1</v>
      </c>
      <c r="C72" t="s">
        <v>52</v>
      </c>
    </row>
    <row r="74" spans="1:3" x14ac:dyDescent="0.25">
      <c r="A74" t="s">
        <v>42</v>
      </c>
      <c r="B74" t="s">
        <v>5</v>
      </c>
    </row>
    <row r="75" spans="1:3" x14ac:dyDescent="0.25">
      <c r="B75" t="s">
        <v>68</v>
      </c>
    </row>
    <row r="76" spans="1:3" x14ac:dyDescent="0.25">
      <c r="B76" t="s">
        <v>43</v>
      </c>
    </row>
    <row r="77" spans="1:3" x14ac:dyDescent="0.25">
      <c r="B77" t="s">
        <v>44</v>
      </c>
    </row>
    <row r="78" spans="1:3" x14ac:dyDescent="0.25">
      <c r="B78" t="s">
        <v>45</v>
      </c>
    </row>
    <row r="80" spans="1:3" x14ac:dyDescent="0.25">
      <c r="A80" t="s">
        <v>201</v>
      </c>
      <c r="B80">
        <v>0</v>
      </c>
      <c r="C80" t="s">
        <v>5</v>
      </c>
    </row>
    <row r="81" spans="2:3" x14ac:dyDescent="0.25">
      <c r="B81">
        <v>3</v>
      </c>
      <c r="C81" t="s">
        <v>8</v>
      </c>
    </row>
    <row r="82" spans="2:3" x14ac:dyDescent="0.25">
      <c r="B82">
        <v>2</v>
      </c>
      <c r="C82" t="s">
        <v>7</v>
      </c>
    </row>
    <row r="83" spans="2:3" x14ac:dyDescent="0.25">
      <c r="B83">
        <v>1</v>
      </c>
      <c r="C83" t="s">
        <v>6</v>
      </c>
    </row>
  </sheetData>
  <phoneticPr fontId="0"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pageSetUpPr fitToPage="1"/>
  </sheetPr>
  <dimension ref="A1:E2"/>
  <sheetViews>
    <sheetView zoomScale="70" zoomScaleNormal="70" zoomScaleSheetLayoutView="70" zoomScalePageLayoutView="70" workbookViewId="0">
      <selection activeCell="C14" sqref="C14"/>
    </sheetView>
  </sheetViews>
  <sheetFormatPr baseColWidth="10" defaultRowHeight="21" x14ac:dyDescent="0.35"/>
  <cols>
    <col min="1" max="1" width="4.7109375" style="3" customWidth="1"/>
    <col min="2" max="2" width="4.140625" style="3" customWidth="1"/>
    <col min="3" max="3" width="21.42578125" style="3" customWidth="1"/>
    <col min="4" max="4" width="89.5703125" style="3" customWidth="1"/>
    <col min="5" max="5" width="2.28515625" style="3" customWidth="1"/>
    <col min="6" max="6" width="1" style="1" customWidth="1"/>
    <col min="7" max="7" width="11.42578125" style="1"/>
    <col min="8" max="8" width="1" style="1" customWidth="1"/>
    <col min="9" max="9" width="11.42578125" style="1"/>
    <col min="10" max="10" width="1.28515625" style="1" customWidth="1"/>
    <col min="11" max="11" width="11.42578125" style="1"/>
    <col min="12" max="12" width="1" style="1" customWidth="1"/>
    <col min="13" max="13" width="11.42578125" style="1"/>
    <col min="14" max="14" width="1" style="1" customWidth="1"/>
    <col min="15" max="15" width="11.42578125" style="1"/>
    <col min="16" max="16" width="1" style="1" customWidth="1"/>
    <col min="17" max="17" width="11.42578125" style="1"/>
    <col min="18" max="18" width="1" style="1" customWidth="1"/>
    <col min="19" max="19" width="11.42578125" style="1"/>
    <col min="20" max="20" width="1" style="1" customWidth="1"/>
    <col min="21" max="21" width="11.42578125" style="1"/>
    <col min="22" max="22" width="1.28515625" style="1" customWidth="1"/>
    <col min="23" max="16384" width="11.42578125" style="1"/>
  </cols>
  <sheetData>
    <row r="1" spans="1:5" ht="36" customHeight="1" thickTop="1" thickBot="1" x14ac:dyDescent="0.3">
      <c r="A1" s="2"/>
      <c r="B1" s="2"/>
      <c r="C1" s="78" t="s">
        <v>54</v>
      </c>
      <c r="D1" s="62" t="s">
        <v>276</v>
      </c>
      <c r="E1" s="55"/>
    </row>
    <row r="2" spans="1:5" ht="9.9499999999999993" customHeight="1" thickTop="1" x14ac:dyDescent="0.35">
      <c r="A2" s="2"/>
      <c r="B2" s="2"/>
      <c r="C2" s="2"/>
      <c r="D2" s="58"/>
      <c r="E2" s="59"/>
    </row>
  </sheetData>
  <sheetProtection selectLockedCells="1"/>
  <phoneticPr fontId="0" type="noConversion"/>
  <conditionalFormatting sqref="D1">
    <cfRule type="notContainsText" dxfId="7" priority="1521" operator="notContains" text="insert">
      <formula>ISERROR(SEARCH("insert",D1))</formula>
    </cfRule>
  </conditionalFormatting>
  <printOptions horizontalCentered="1" verticalCentered="1"/>
  <pageMargins left="0.23622047244094491" right="0.23622047244094491" top="0.74803149606299213" bottom="0.74803149606299213" header="0.31496062992125984" footer="0.31496062992125984"/>
  <pageSetup paperSize="9" scale="48" fitToHeight="0" orientation="portrait" r:id="rId1"/>
  <headerFooter>
    <oddHeader>&amp;C&amp;"-,Gras"&amp;20&amp;KFF0000THALES GROUP CONFIDENTIAL&amp;R&amp;12&amp;P/&amp;N</oddHeader>
    <oddFooter>&amp;C&amp;"-,Gras"&amp;20&amp;KFF0000THALES GROUP CONFIDENTIAL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57" r:id="rId4" name="Option Button 33">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058" r:id="rId5" name="Option Button 34">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059" r:id="rId6" name="Option Button 35">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060" r:id="rId7" name="Group Box 36">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063" r:id="rId8" name="Option Button 39">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064" r:id="rId9" name="Option Button 40">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065" r:id="rId10" name="Option Button 41">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066" r:id="rId11" name="Group Box 42">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067" r:id="rId12" name="Option Button 43">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068" r:id="rId13" name="Option Button 44">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069" r:id="rId14" name="Option Button 45">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070" r:id="rId15" name="Group Box 46">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071" r:id="rId16" name="Option Button 47">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072" r:id="rId17" name="Option Button 48">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073" r:id="rId18" name="Option Button 49">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074" r:id="rId19" name="Group Box 50">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075" r:id="rId20" name="Option Button 51">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076" r:id="rId21" name="Option Button 52">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077" r:id="rId22" name="Option Button 53">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078" r:id="rId23" name="Group Box 54">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079" r:id="rId24" name="Option Button 55">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080" r:id="rId25" name="Option Button 56">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081" r:id="rId26" name="Option Button 57">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082" r:id="rId27" name="Group Box 58">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083" r:id="rId28" name="Option Button 59">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084" r:id="rId29" name="Option Button 60">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085" r:id="rId30" name="Option Button 61">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086" r:id="rId31" name="Group Box 62">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087" r:id="rId32" name="Option Button 63">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088" r:id="rId33" name="Option Button 64">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089" r:id="rId34" name="Option Button 65">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090" r:id="rId35" name="Group Box 66">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091" r:id="rId36" name="Option Button 67">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092" r:id="rId37" name="Option Button 68">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093" r:id="rId38" name="Option Button 69">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094" r:id="rId39" name="Group Box 70">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108" r:id="rId40" name="Option Button 84">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109" r:id="rId41" name="Option Button 85">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110" r:id="rId42" name="Option Button 86">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111" r:id="rId43" name="Group Box 87">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112" r:id="rId44" name="Option Button 88">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113" r:id="rId45" name="Option Button 89">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114" r:id="rId46" name="Option Button 90">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115" r:id="rId47" name="Group Box 91">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116" r:id="rId48" name="Option Button 92">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117" r:id="rId49" name="Option Button 93">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118" r:id="rId50" name="Option Button 94">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119" r:id="rId51" name="Group Box 95">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120" r:id="rId52" name="Option Button 96">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121" r:id="rId53" name="Option Button 97">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122" r:id="rId54" name="Option Button 98">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123" r:id="rId55" name="Group Box 99">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124" r:id="rId56" name="Option Button 100">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125" r:id="rId57" name="Option Button 101">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126" r:id="rId58" name="Option Button 102">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127" r:id="rId59" name="Group Box 103">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128" r:id="rId60" name="Option Button 104">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129" r:id="rId61" name="Option Button 105">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130" r:id="rId62" name="Option Button 106">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131" r:id="rId63" name="Group Box 107">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132" r:id="rId64" name="Option Button 108">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133" r:id="rId65" name="Option Button 109">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134" r:id="rId66" name="Option Button 110">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135" r:id="rId67" name="Group Box 111">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136" r:id="rId68" name="Option Button 112">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137" r:id="rId69" name="Option Button 113">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138" r:id="rId70" name="Option Button 114">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139" r:id="rId71" name="Group Box 115">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140" r:id="rId72" name="Option Button 116">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141" r:id="rId73" name="Option Button 117">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142" r:id="rId74" name="Option Button 118">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143" r:id="rId75" name="Group Box 119">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204" r:id="rId76" name="Option Button 180">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205" r:id="rId77" name="Option Button 181">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206" r:id="rId78" name="Option Button 182">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207" r:id="rId79" name="Group Box 183">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208" r:id="rId80" name="Option Button 184">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209" r:id="rId81" name="Option Button 185">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210" r:id="rId82" name="Option Button 186">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211" r:id="rId83" name="Group Box 187">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212" r:id="rId84" name="Option Button 188">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213" r:id="rId85" name="Option Button 189">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214" r:id="rId86" name="Option Button 190">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215" r:id="rId87" name="Group Box 191">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216" r:id="rId88" name="Option Button 192">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217" r:id="rId89" name="Option Button 193">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218" r:id="rId90" name="Option Button 194">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219" r:id="rId91" name="Group Box 195">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220" r:id="rId92" name="Option Button 196">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221" r:id="rId93" name="Option Button 197">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222" r:id="rId94" name="Option Button 198">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223" r:id="rId95" name="Group Box 199">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224" r:id="rId96" name="Option Button 200">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225" r:id="rId97" name="Option Button 201">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226" r:id="rId98" name="Option Button 202">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227" r:id="rId99" name="Group Box 203">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228" r:id="rId100" name="Option Button 204">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229" r:id="rId101" name="Option Button 205">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230" r:id="rId102" name="Option Button 206">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231" r:id="rId103" name="Group Box 207">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232" r:id="rId104" name="Option Button 208">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233" r:id="rId105" name="Option Button 209">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234" r:id="rId106" name="Option Button 210">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235" r:id="rId107" name="Group Box 211">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236" r:id="rId108" name="Option Button 212">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237" r:id="rId109" name="Option Button 213">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238" r:id="rId110" name="Option Button 214">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239" r:id="rId111" name="Group Box 215">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244" r:id="rId112" name="Option Button 220">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45" r:id="rId113" name="Option Button 221">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46" r:id="rId114" name="Option Button 222">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48" r:id="rId115" name="Option Button 224">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49" r:id="rId116" name="Option Button 225">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50" r:id="rId117" name="Option Button 226">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52" r:id="rId118" name="Option Button 228">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53" r:id="rId119" name="Option Button 229">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54" r:id="rId120" name="Option Button 230">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56" r:id="rId121" name="Option Button 232">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57" r:id="rId122" name="Option Button 233">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58" r:id="rId123" name="Option Button 234">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60" r:id="rId124" name="Option Button 236">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61" r:id="rId125" name="Option Button 237">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62" r:id="rId126" name="Option Button 238">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64" r:id="rId127" name="Option Button 240">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65" r:id="rId128" name="Option Button 241">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66" r:id="rId129" name="Option Button 242">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68" r:id="rId130" name="Option Button 244">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69" r:id="rId131" name="Option Button 245">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70" r:id="rId132" name="Option Button 246">
              <controlPr defaultSize="0" autoFill="0" autoLine="0" autoPict="0">
                <anchor moveWithCells="1">
                  <from>
                    <xdr:col>5</xdr:col>
                    <xdr:colOff>0</xdr:colOff>
                    <xdr:row>2</xdr:row>
                    <xdr:rowOff>0</xdr:rowOff>
                  </from>
                  <to>
                    <xdr:col>6</xdr:col>
                    <xdr:colOff>485775</xdr:colOff>
                    <xdr:row>2</xdr:row>
                    <xdr:rowOff>209550</xdr:rowOff>
                  </to>
                </anchor>
              </controlPr>
            </control>
          </mc:Choice>
        </mc:AlternateContent>
        <mc:AlternateContent xmlns:mc="http://schemas.openxmlformats.org/markup-compatibility/2006">
          <mc:Choice Requires="x14">
            <control shapeId="1275" r:id="rId133" name="Option Button 251">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276" r:id="rId134" name="Option Button 252">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277" r:id="rId135" name="Option Button 253">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278" r:id="rId136" name="Group Box 254">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279" r:id="rId137" name="Option Button 255">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280" r:id="rId138" name="Option Button 256">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281" r:id="rId139" name="Option Button 257">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282" r:id="rId140" name="Group Box 258">
              <controlPr defaultSize="0" autoFill="0" autoPict="0">
                <anchor moveWithCells="1">
                  <from>
                    <xdr:col>5</xdr:col>
                    <xdr:colOff>0</xdr:colOff>
                    <xdr:row>2</xdr:row>
                    <xdr:rowOff>0</xdr:rowOff>
                  </from>
                  <to>
                    <xdr:col>6</xdr:col>
                    <xdr:colOff>600075</xdr:colOff>
                    <xdr:row>4</xdr:row>
                    <xdr:rowOff>209550</xdr:rowOff>
                  </to>
                </anchor>
              </controlPr>
            </control>
          </mc:Choice>
        </mc:AlternateContent>
        <mc:AlternateContent xmlns:mc="http://schemas.openxmlformats.org/markup-compatibility/2006">
          <mc:Choice Requires="x14">
            <control shapeId="1283" r:id="rId141" name="Option Button 259">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284" r:id="rId142" name="Option Button 260">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285" r:id="rId143" name="Option Button 261">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287" r:id="rId144" name="Option Button 263">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288" r:id="rId145" name="Option Button 264">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289" r:id="rId146" name="Option Button 265">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291" r:id="rId147" name="Option Button 267">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292" r:id="rId148" name="Option Button 268">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293" r:id="rId149" name="Option Button 269">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295" r:id="rId150" name="Option Button 271">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296" r:id="rId151" name="Option Button 272">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297" r:id="rId152" name="Option Button 273">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299" r:id="rId153" name="Option Button 275">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300" r:id="rId154" name="Option Button 276">
              <controlPr defaultSize="0" autoFill="0" autoLine="0" autoPict="0">
                <anchor moveWithCells="1">
                  <from>
                    <xdr:col>5</xdr:col>
                    <xdr:colOff>0</xdr:colOff>
                    <xdr:row>2</xdr:row>
                    <xdr:rowOff>0</xdr:rowOff>
                  </from>
                  <to>
                    <xdr:col>6</xdr:col>
                    <xdr:colOff>495300</xdr:colOff>
                    <xdr:row>2</xdr:row>
                    <xdr:rowOff>209550</xdr:rowOff>
                  </to>
                </anchor>
              </controlPr>
            </control>
          </mc:Choice>
        </mc:AlternateContent>
        <mc:AlternateContent xmlns:mc="http://schemas.openxmlformats.org/markup-compatibility/2006">
          <mc:Choice Requires="x14">
            <control shapeId="1301" r:id="rId155" name="Option Button 277">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mc:AlternateContent xmlns:mc="http://schemas.openxmlformats.org/markup-compatibility/2006">
          <mc:Choice Requires="x14">
            <control shapeId="1303" r:id="rId156" name="Option Button 279">
              <controlPr defaultSize="0" autoFill="0" autoLine="0" autoPict="0">
                <anchor moveWithCells="1">
                  <from>
                    <xdr:col>5</xdr:col>
                    <xdr:colOff>0</xdr:colOff>
                    <xdr:row>2</xdr:row>
                    <xdr:rowOff>0</xdr:rowOff>
                  </from>
                  <to>
                    <xdr:col>6</xdr:col>
                    <xdr:colOff>342900</xdr:colOff>
                    <xdr:row>2</xdr:row>
                    <xdr:rowOff>209550</xdr:rowOff>
                  </to>
                </anchor>
              </controlPr>
            </control>
          </mc:Choice>
        </mc:AlternateContent>
        <mc:AlternateContent xmlns:mc="http://schemas.openxmlformats.org/markup-compatibility/2006">
          <mc:Choice Requires="x14">
            <control shapeId="1305" r:id="rId157" name="Option Button 281">
              <controlPr defaultSize="0" autoFill="0" autoLine="0" autoPict="0">
                <anchor moveWithCells="1">
                  <from>
                    <xdr:col>5</xdr:col>
                    <xdr:colOff>0</xdr:colOff>
                    <xdr:row>2</xdr:row>
                    <xdr:rowOff>0</xdr:rowOff>
                  </from>
                  <to>
                    <xdr:col>6</xdr:col>
                    <xdr:colOff>352425</xdr:colOff>
                    <xdr:row>2</xdr:row>
                    <xdr:rowOff>209550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AO5"/>
  <sheetViews>
    <sheetView topLeftCell="A3" zoomScale="70" zoomScaleNormal="70" workbookViewId="0">
      <selection activeCell="L12" sqref="L12"/>
    </sheetView>
  </sheetViews>
  <sheetFormatPr baseColWidth="10" defaultRowHeight="12.75" x14ac:dyDescent="0.2"/>
  <cols>
    <col min="1" max="1" width="30.28515625" style="253" customWidth="1"/>
    <col min="2" max="2" width="15.42578125" style="279" customWidth="1"/>
    <col min="3" max="3" width="5.7109375" style="280" customWidth="1"/>
    <col min="4" max="4" width="15.42578125" style="279" customWidth="1"/>
    <col min="5" max="5" width="5.7109375" style="280" customWidth="1"/>
    <col min="6" max="6" width="3.7109375" style="281" customWidth="1"/>
    <col min="7" max="8" width="5.7109375" style="277" customWidth="1"/>
    <col min="9" max="9" width="3.7109375" style="281" customWidth="1"/>
    <col min="10" max="13" width="5.7109375" style="277" customWidth="1"/>
    <col min="14" max="16" width="5.7109375" style="253" customWidth="1"/>
    <col min="17" max="17" width="6.85546875" style="253" customWidth="1"/>
    <col min="18" max="21" width="5.7109375" style="253" customWidth="1"/>
    <col min="22" max="22" width="16.42578125" style="253" customWidth="1"/>
    <col min="23" max="30" width="4.7109375" style="278" customWidth="1"/>
    <col min="31" max="41" width="4.7109375" style="277" customWidth="1"/>
    <col min="42" max="93" width="11.42578125" style="253" customWidth="1"/>
    <col min="94" max="222" width="11.42578125" style="253"/>
    <col min="223" max="223" width="30.28515625" style="253" customWidth="1"/>
    <col min="224" max="224" width="15.42578125" style="253" customWidth="1"/>
    <col min="225" max="225" width="5.7109375" style="253" customWidth="1"/>
    <col min="226" max="226" width="15.42578125" style="253" customWidth="1"/>
    <col min="227" max="227" width="5.7109375" style="253" customWidth="1"/>
    <col min="228" max="228" width="3.7109375" style="253" customWidth="1"/>
    <col min="229" max="230" width="5.7109375" style="253" customWidth="1"/>
    <col min="231" max="231" width="3.7109375" style="253" customWidth="1"/>
    <col min="232" max="238" width="5.7109375" style="253" customWidth="1"/>
    <col min="239" max="239" width="6.85546875" style="253" customWidth="1"/>
    <col min="240" max="243" width="5.7109375" style="253" customWidth="1"/>
    <col min="244" max="244" width="16.42578125" style="253" customWidth="1"/>
    <col min="245" max="263" width="4.7109375" style="253" customWidth="1"/>
    <col min="264" max="268" width="30.7109375" style="253" customWidth="1"/>
    <col min="269" max="349" width="0" style="253" hidden="1" customWidth="1"/>
    <col min="350" max="478" width="11.42578125" style="253"/>
    <col min="479" max="479" width="30.28515625" style="253" customWidth="1"/>
    <col min="480" max="480" width="15.42578125" style="253" customWidth="1"/>
    <col min="481" max="481" width="5.7109375" style="253" customWidth="1"/>
    <col min="482" max="482" width="15.42578125" style="253" customWidth="1"/>
    <col min="483" max="483" width="5.7109375" style="253" customWidth="1"/>
    <col min="484" max="484" width="3.7109375" style="253" customWidth="1"/>
    <col min="485" max="486" width="5.7109375" style="253" customWidth="1"/>
    <col min="487" max="487" width="3.7109375" style="253" customWidth="1"/>
    <col min="488" max="494" width="5.7109375" style="253" customWidth="1"/>
    <col min="495" max="495" width="6.85546875" style="253" customWidth="1"/>
    <col min="496" max="499" width="5.7109375" style="253" customWidth="1"/>
    <col min="500" max="500" width="16.42578125" style="253" customWidth="1"/>
    <col min="501" max="519" width="4.7109375" style="253" customWidth="1"/>
    <col min="520" max="524" width="30.7109375" style="253" customWidth="1"/>
    <col min="525" max="605" width="0" style="253" hidden="1" customWidth="1"/>
    <col min="606" max="734" width="11.42578125" style="253"/>
    <col min="735" max="735" width="30.28515625" style="253" customWidth="1"/>
    <col min="736" max="736" width="15.42578125" style="253" customWidth="1"/>
    <col min="737" max="737" width="5.7109375" style="253" customWidth="1"/>
    <col min="738" max="738" width="15.42578125" style="253" customWidth="1"/>
    <col min="739" max="739" width="5.7109375" style="253" customWidth="1"/>
    <col min="740" max="740" width="3.7109375" style="253" customWidth="1"/>
    <col min="741" max="742" width="5.7109375" style="253" customWidth="1"/>
    <col min="743" max="743" width="3.7109375" style="253" customWidth="1"/>
    <col min="744" max="750" width="5.7109375" style="253" customWidth="1"/>
    <col min="751" max="751" width="6.85546875" style="253" customWidth="1"/>
    <col min="752" max="755" width="5.7109375" style="253" customWidth="1"/>
    <col min="756" max="756" width="16.42578125" style="253" customWidth="1"/>
    <col min="757" max="775" width="4.7109375" style="253" customWidth="1"/>
    <col min="776" max="780" width="30.7109375" style="253" customWidth="1"/>
    <col min="781" max="861" width="0" style="253" hidden="1" customWidth="1"/>
    <col min="862" max="990" width="11.42578125" style="253"/>
    <col min="991" max="991" width="30.28515625" style="253" customWidth="1"/>
    <col min="992" max="992" width="15.42578125" style="253" customWidth="1"/>
    <col min="993" max="993" width="5.7109375" style="253" customWidth="1"/>
    <col min="994" max="994" width="15.42578125" style="253" customWidth="1"/>
    <col min="995" max="995" width="5.7109375" style="253" customWidth="1"/>
    <col min="996" max="996" width="3.7109375" style="253" customWidth="1"/>
    <col min="997" max="998" width="5.7109375" style="253" customWidth="1"/>
    <col min="999" max="999" width="3.7109375" style="253" customWidth="1"/>
    <col min="1000" max="1006" width="5.7109375" style="253" customWidth="1"/>
    <col min="1007" max="1007" width="6.85546875" style="253" customWidth="1"/>
    <col min="1008" max="1011" width="5.7109375" style="253" customWidth="1"/>
    <col min="1012" max="1012" width="16.42578125" style="253" customWidth="1"/>
    <col min="1013" max="1031" width="4.7109375" style="253" customWidth="1"/>
    <col min="1032" max="1036" width="30.7109375" style="253" customWidth="1"/>
    <col min="1037" max="1117" width="0" style="253" hidden="1" customWidth="1"/>
    <col min="1118" max="1246" width="11.42578125" style="253"/>
    <col min="1247" max="1247" width="30.28515625" style="253" customWidth="1"/>
    <col min="1248" max="1248" width="15.42578125" style="253" customWidth="1"/>
    <col min="1249" max="1249" width="5.7109375" style="253" customWidth="1"/>
    <col min="1250" max="1250" width="15.42578125" style="253" customWidth="1"/>
    <col min="1251" max="1251" width="5.7109375" style="253" customWidth="1"/>
    <col min="1252" max="1252" width="3.7109375" style="253" customWidth="1"/>
    <col min="1253" max="1254" width="5.7109375" style="253" customWidth="1"/>
    <col min="1255" max="1255" width="3.7109375" style="253" customWidth="1"/>
    <col min="1256" max="1262" width="5.7109375" style="253" customWidth="1"/>
    <col min="1263" max="1263" width="6.85546875" style="253" customWidth="1"/>
    <col min="1264" max="1267" width="5.7109375" style="253" customWidth="1"/>
    <col min="1268" max="1268" width="16.42578125" style="253" customWidth="1"/>
    <col min="1269" max="1287" width="4.7109375" style="253" customWidth="1"/>
    <col min="1288" max="1292" width="30.7109375" style="253" customWidth="1"/>
    <col min="1293" max="1373" width="0" style="253" hidden="1" customWidth="1"/>
    <col min="1374" max="1502" width="11.42578125" style="253"/>
    <col min="1503" max="1503" width="30.28515625" style="253" customWidth="1"/>
    <col min="1504" max="1504" width="15.42578125" style="253" customWidth="1"/>
    <col min="1505" max="1505" width="5.7109375" style="253" customWidth="1"/>
    <col min="1506" max="1506" width="15.42578125" style="253" customWidth="1"/>
    <col min="1507" max="1507" width="5.7109375" style="253" customWidth="1"/>
    <col min="1508" max="1508" width="3.7109375" style="253" customWidth="1"/>
    <col min="1509" max="1510" width="5.7109375" style="253" customWidth="1"/>
    <col min="1511" max="1511" width="3.7109375" style="253" customWidth="1"/>
    <col min="1512" max="1518" width="5.7109375" style="253" customWidth="1"/>
    <col min="1519" max="1519" width="6.85546875" style="253" customWidth="1"/>
    <col min="1520" max="1523" width="5.7109375" style="253" customWidth="1"/>
    <col min="1524" max="1524" width="16.42578125" style="253" customWidth="1"/>
    <col min="1525" max="1543" width="4.7109375" style="253" customWidth="1"/>
    <col min="1544" max="1548" width="30.7109375" style="253" customWidth="1"/>
    <col min="1549" max="1629" width="0" style="253" hidden="1" customWidth="1"/>
    <col min="1630" max="1758" width="11.42578125" style="253"/>
    <col min="1759" max="1759" width="30.28515625" style="253" customWidth="1"/>
    <col min="1760" max="1760" width="15.42578125" style="253" customWidth="1"/>
    <col min="1761" max="1761" width="5.7109375" style="253" customWidth="1"/>
    <col min="1762" max="1762" width="15.42578125" style="253" customWidth="1"/>
    <col min="1763" max="1763" width="5.7109375" style="253" customWidth="1"/>
    <col min="1764" max="1764" width="3.7109375" style="253" customWidth="1"/>
    <col min="1765" max="1766" width="5.7109375" style="253" customWidth="1"/>
    <col min="1767" max="1767" width="3.7109375" style="253" customWidth="1"/>
    <col min="1768" max="1774" width="5.7109375" style="253" customWidth="1"/>
    <col min="1775" max="1775" width="6.85546875" style="253" customWidth="1"/>
    <col min="1776" max="1779" width="5.7109375" style="253" customWidth="1"/>
    <col min="1780" max="1780" width="16.42578125" style="253" customWidth="1"/>
    <col min="1781" max="1799" width="4.7109375" style="253" customWidth="1"/>
    <col min="1800" max="1804" width="30.7109375" style="253" customWidth="1"/>
    <col min="1805" max="1885" width="0" style="253" hidden="1" customWidth="1"/>
    <col min="1886" max="2014" width="11.42578125" style="253"/>
    <col min="2015" max="2015" width="30.28515625" style="253" customWidth="1"/>
    <col min="2016" max="2016" width="15.42578125" style="253" customWidth="1"/>
    <col min="2017" max="2017" width="5.7109375" style="253" customWidth="1"/>
    <col min="2018" max="2018" width="15.42578125" style="253" customWidth="1"/>
    <col min="2019" max="2019" width="5.7109375" style="253" customWidth="1"/>
    <col min="2020" max="2020" width="3.7109375" style="253" customWidth="1"/>
    <col min="2021" max="2022" width="5.7109375" style="253" customWidth="1"/>
    <col min="2023" max="2023" width="3.7109375" style="253" customWidth="1"/>
    <col min="2024" max="2030" width="5.7109375" style="253" customWidth="1"/>
    <col min="2031" max="2031" width="6.85546875" style="253" customWidth="1"/>
    <col min="2032" max="2035" width="5.7109375" style="253" customWidth="1"/>
    <col min="2036" max="2036" width="16.42578125" style="253" customWidth="1"/>
    <col min="2037" max="2055" width="4.7109375" style="253" customWidth="1"/>
    <col min="2056" max="2060" width="30.7109375" style="253" customWidth="1"/>
    <col min="2061" max="2141" width="0" style="253" hidden="1" customWidth="1"/>
    <col min="2142" max="2270" width="11.42578125" style="253"/>
    <col min="2271" max="2271" width="30.28515625" style="253" customWidth="1"/>
    <col min="2272" max="2272" width="15.42578125" style="253" customWidth="1"/>
    <col min="2273" max="2273" width="5.7109375" style="253" customWidth="1"/>
    <col min="2274" max="2274" width="15.42578125" style="253" customWidth="1"/>
    <col min="2275" max="2275" width="5.7109375" style="253" customWidth="1"/>
    <col min="2276" max="2276" width="3.7109375" style="253" customWidth="1"/>
    <col min="2277" max="2278" width="5.7109375" style="253" customWidth="1"/>
    <col min="2279" max="2279" width="3.7109375" style="253" customWidth="1"/>
    <col min="2280" max="2286" width="5.7109375" style="253" customWidth="1"/>
    <col min="2287" max="2287" width="6.85546875" style="253" customWidth="1"/>
    <col min="2288" max="2291" width="5.7109375" style="253" customWidth="1"/>
    <col min="2292" max="2292" width="16.42578125" style="253" customWidth="1"/>
    <col min="2293" max="2311" width="4.7109375" style="253" customWidth="1"/>
    <col min="2312" max="2316" width="30.7109375" style="253" customWidth="1"/>
    <col min="2317" max="2397" width="0" style="253" hidden="1" customWidth="1"/>
    <col min="2398" max="2526" width="11.42578125" style="253"/>
    <col min="2527" max="2527" width="30.28515625" style="253" customWidth="1"/>
    <col min="2528" max="2528" width="15.42578125" style="253" customWidth="1"/>
    <col min="2529" max="2529" width="5.7109375" style="253" customWidth="1"/>
    <col min="2530" max="2530" width="15.42578125" style="253" customWidth="1"/>
    <col min="2531" max="2531" width="5.7109375" style="253" customWidth="1"/>
    <col min="2532" max="2532" width="3.7109375" style="253" customWidth="1"/>
    <col min="2533" max="2534" width="5.7109375" style="253" customWidth="1"/>
    <col min="2535" max="2535" width="3.7109375" style="253" customWidth="1"/>
    <col min="2536" max="2542" width="5.7109375" style="253" customWidth="1"/>
    <col min="2543" max="2543" width="6.85546875" style="253" customWidth="1"/>
    <col min="2544" max="2547" width="5.7109375" style="253" customWidth="1"/>
    <col min="2548" max="2548" width="16.42578125" style="253" customWidth="1"/>
    <col min="2549" max="2567" width="4.7109375" style="253" customWidth="1"/>
    <col min="2568" max="2572" width="30.7109375" style="253" customWidth="1"/>
    <col min="2573" max="2653" width="0" style="253" hidden="1" customWidth="1"/>
    <col min="2654" max="2782" width="11.42578125" style="253"/>
    <col min="2783" max="2783" width="30.28515625" style="253" customWidth="1"/>
    <col min="2784" max="2784" width="15.42578125" style="253" customWidth="1"/>
    <col min="2785" max="2785" width="5.7109375" style="253" customWidth="1"/>
    <col min="2786" max="2786" width="15.42578125" style="253" customWidth="1"/>
    <col min="2787" max="2787" width="5.7109375" style="253" customWidth="1"/>
    <col min="2788" max="2788" width="3.7109375" style="253" customWidth="1"/>
    <col min="2789" max="2790" width="5.7109375" style="253" customWidth="1"/>
    <col min="2791" max="2791" width="3.7109375" style="253" customWidth="1"/>
    <col min="2792" max="2798" width="5.7109375" style="253" customWidth="1"/>
    <col min="2799" max="2799" width="6.85546875" style="253" customWidth="1"/>
    <col min="2800" max="2803" width="5.7109375" style="253" customWidth="1"/>
    <col min="2804" max="2804" width="16.42578125" style="253" customWidth="1"/>
    <col min="2805" max="2823" width="4.7109375" style="253" customWidth="1"/>
    <col min="2824" max="2828" width="30.7109375" style="253" customWidth="1"/>
    <col min="2829" max="2909" width="0" style="253" hidden="1" customWidth="1"/>
    <col min="2910" max="3038" width="11.42578125" style="253"/>
    <col min="3039" max="3039" width="30.28515625" style="253" customWidth="1"/>
    <col min="3040" max="3040" width="15.42578125" style="253" customWidth="1"/>
    <col min="3041" max="3041" width="5.7109375" style="253" customWidth="1"/>
    <col min="3042" max="3042" width="15.42578125" style="253" customWidth="1"/>
    <col min="3043" max="3043" width="5.7109375" style="253" customWidth="1"/>
    <col min="3044" max="3044" width="3.7109375" style="253" customWidth="1"/>
    <col min="3045" max="3046" width="5.7109375" style="253" customWidth="1"/>
    <col min="3047" max="3047" width="3.7109375" style="253" customWidth="1"/>
    <col min="3048" max="3054" width="5.7109375" style="253" customWidth="1"/>
    <col min="3055" max="3055" width="6.85546875" style="253" customWidth="1"/>
    <col min="3056" max="3059" width="5.7109375" style="253" customWidth="1"/>
    <col min="3060" max="3060" width="16.42578125" style="253" customWidth="1"/>
    <col min="3061" max="3079" width="4.7109375" style="253" customWidth="1"/>
    <col min="3080" max="3084" width="30.7109375" style="253" customWidth="1"/>
    <col min="3085" max="3165" width="0" style="253" hidden="1" customWidth="1"/>
    <col min="3166" max="3294" width="11.42578125" style="253"/>
    <col min="3295" max="3295" width="30.28515625" style="253" customWidth="1"/>
    <col min="3296" max="3296" width="15.42578125" style="253" customWidth="1"/>
    <col min="3297" max="3297" width="5.7109375" style="253" customWidth="1"/>
    <col min="3298" max="3298" width="15.42578125" style="253" customWidth="1"/>
    <col min="3299" max="3299" width="5.7109375" style="253" customWidth="1"/>
    <col min="3300" max="3300" width="3.7109375" style="253" customWidth="1"/>
    <col min="3301" max="3302" width="5.7109375" style="253" customWidth="1"/>
    <col min="3303" max="3303" width="3.7109375" style="253" customWidth="1"/>
    <col min="3304" max="3310" width="5.7109375" style="253" customWidth="1"/>
    <col min="3311" max="3311" width="6.85546875" style="253" customWidth="1"/>
    <col min="3312" max="3315" width="5.7109375" style="253" customWidth="1"/>
    <col min="3316" max="3316" width="16.42578125" style="253" customWidth="1"/>
    <col min="3317" max="3335" width="4.7109375" style="253" customWidth="1"/>
    <col min="3336" max="3340" width="30.7109375" style="253" customWidth="1"/>
    <col min="3341" max="3421" width="0" style="253" hidden="1" customWidth="1"/>
    <col min="3422" max="3550" width="11.42578125" style="253"/>
    <col min="3551" max="3551" width="30.28515625" style="253" customWidth="1"/>
    <col min="3552" max="3552" width="15.42578125" style="253" customWidth="1"/>
    <col min="3553" max="3553" width="5.7109375" style="253" customWidth="1"/>
    <col min="3554" max="3554" width="15.42578125" style="253" customWidth="1"/>
    <col min="3555" max="3555" width="5.7109375" style="253" customWidth="1"/>
    <col min="3556" max="3556" width="3.7109375" style="253" customWidth="1"/>
    <col min="3557" max="3558" width="5.7109375" style="253" customWidth="1"/>
    <col min="3559" max="3559" width="3.7109375" style="253" customWidth="1"/>
    <col min="3560" max="3566" width="5.7109375" style="253" customWidth="1"/>
    <col min="3567" max="3567" width="6.85546875" style="253" customWidth="1"/>
    <col min="3568" max="3571" width="5.7109375" style="253" customWidth="1"/>
    <col min="3572" max="3572" width="16.42578125" style="253" customWidth="1"/>
    <col min="3573" max="3591" width="4.7109375" style="253" customWidth="1"/>
    <col min="3592" max="3596" width="30.7109375" style="253" customWidth="1"/>
    <col min="3597" max="3677" width="0" style="253" hidden="1" customWidth="1"/>
    <col min="3678" max="3806" width="11.42578125" style="253"/>
    <col min="3807" max="3807" width="30.28515625" style="253" customWidth="1"/>
    <col min="3808" max="3808" width="15.42578125" style="253" customWidth="1"/>
    <col min="3809" max="3809" width="5.7109375" style="253" customWidth="1"/>
    <col min="3810" max="3810" width="15.42578125" style="253" customWidth="1"/>
    <col min="3811" max="3811" width="5.7109375" style="253" customWidth="1"/>
    <col min="3812" max="3812" width="3.7109375" style="253" customWidth="1"/>
    <col min="3813" max="3814" width="5.7109375" style="253" customWidth="1"/>
    <col min="3815" max="3815" width="3.7109375" style="253" customWidth="1"/>
    <col min="3816" max="3822" width="5.7109375" style="253" customWidth="1"/>
    <col min="3823" max="3823" width="6.85546875" style="253" customWidth="1"/>
    <col min="3824" max="3827" width="5.7109375" style="253" customWidth="1"/>
    <col min="3828" max="3828" width="16.42578125" style="253" customWidth="1"/>
    <col min="3829" max="3847" width="4.7109375" style="253" customWidth="1"/>
    <col min="3848" max="3852" width="30.7109375" style="253" customWidth="1"/>
    <col min="3853" max="3933" width="0" style="253" hidden="1" customWidth="1"/>
    <col min="3934" max="4062" width="11.42578125" style="253"/>
    <col min="4063" max="4063" width="30.28515625" style="253" customWidth="1"/>
    <col min="4064" max="4064" width="15.42578125" style="253" customWidth="1"/>
    <col min="4065" max="4065" width="5.7109375" style="253" customWidth="1"/>
    <col min="4066" max="4066" width="15.42578125" style="253" customWidth="1"/>
    <col min="4067" max="4067" width="5.7109375" style="253" customWidth="1"/>
    <col min="4068" max="4068" width="3.7109375" style="253" customWidth="1"/>
    <col min="4069" max="4070" width="5.7109375" style="253" customWidth="1"/>
    <col min="4071" max="4071" width="3.7109375" style="253" customWidth="1"/>
    <col min="4072" max="4078" width="5.7109375" style="253" customWidth="1"/>
    <col min="4079" max="4079" width="6.85546875" style="253" customWidth="1"/>
    <col min="4080" max="4083" width="5.7109375" style="253" customWidth="1"/>
    <col min="4084" max="4084" width="16.42578125" style="253" customWidth="1"/>
    <col min="4085" max="4103" width="4.7109375" style="253" customWidth="1"/>
    <col min="4104" max="4108" width="30.7109375" style="253" customWidth="1"/>
    <col min="4109" max="4189" width="0" style="253" hidden="1" customWidth="1"/>
    <col min="4190" max="4318" width="11.42578125" style="253"/>
    <col min="4319" max="4319" width="30.28515625" style="253" customWidth="1"/>
    <col min="4320" max="4320" width="15.42578125" style="253" customWidth="1"/>
    <col min="4321" max="4321" width="5.7109375" style="253" customWidth="1"/>
    <col min="4322" max="4322" width="15.42578125" style="253" customWidth="1"/>
    <col min="4323" max="4323" width="5.7109375" style="253" customWidth="1"/>
    <col min="4324" max="4324" width="3.7109375" style="253" customWidth="1"/>
    <col min="4325" max="4326" width="5.7109375" style="253" customWidth="1"/>
    <col min="4327" max="4327" width="3.7109375" style="253" customWidth="1"/>
    <col min="4328" max="4334" width="5.7109375" style="253" customWidth="1"/>
    <col min="4335" max="4335" width="6.85546875" style="253" customWidth="1"/>
    <col min="4336" max="4339" width="5.7109375" style="253" customWidth="1"/>
    <col min="4340" max="4340" width="16.42578125" style="253" customWidth="1"/>
    <col min="4341" max="4359" width="4.7109375" style="253" customWidth="1"/>
    <col min="4360" max="4364" width="30.7109375" style="253" customWidth="1"/>
    <col min="4365" max="4445" width="0" style="253" hidden="1" customWidth="1"/>
    <col min="4446" max="4574" width="11.42578125" style="253"/>
    <col min="4575" max="4575" width="30.28515625" style="253" customWidth="1"/>
    <col min="4576" max="4576" width="15.42578125" style="253" customWidth="1"/>
    <col min="4577" max="4577" width="5.7109375" style="253" customWidth="1"/>
    <col min="4578" max="4578" width="15.42578125" style="253" customWidth="1"/>
    <col min="4579" max="4579" width="5.7109375" style="253" customWidth="1"/>
    <col min="4580" max="4580" width="3.7109375" style="253" customWidth="1"/>
    <col min="4581" max="4582" width="5.7109375" style="253" customWidth="1"/>
    <col min="4583" max="4583" width="3.7109375" style="253" customWidth="1"/>
    <col min="4584" max="4590" width="5.7109375" style="253" customWidth="1"/>
    <col min="4591" max="4591" width="6.85546875" style="253" customWidth="1"/>
    <col min="4592" max="4595" width="5.7109375" style="253" customWidth="1"/>
    <col min="4596" max="4596" width="16.42578125" style="253" customWidth="1"/>
    <col min="4597" max="4615" width="4.7109375" style="253" customWidth="1"/>
    <col min="4616" max="4620" width="30.7109375" style="253" customWidth="1"/>
    <col min="4621" max="4701" width="0" style="253" hidden="1" customWidth="1"/>
    <col min="4702" max="4830" width="11.42578125" style="253"/>
    <col min="4831" max="4831" width="30.28515625" style="253" customWidth="1"/>
    <col min="4832" max="4832" width="15.42578125" style="253" customWidth="1"/>
    <col min="4833" max="4833" width="5.7109375" style="253" customWidth="1"/>
    <col min="4834" max="4834" width="15.42578125" style="253" customWidth="1"/>
    <col min="4835" max="4835" width="5.7109375" style="253" customWidth="1"/>
    <col min="4836" max="4836" width="3.7109375" style="253" customWidth="1"/>
    <col min="4837" max="4838" width="5.7109375" style="253" customWidth="1"/>
    <col min="4839" max="4839" width="3.7109375" style="253" customWidth="1"/>
    <col min="4840" max="4846" width="5.7109375" style="253" customWidth="1"/>
    <col min="4847" max="4847" width="6.85546875" style="253" customWidth="1"/>
    <col min="4848" max="4851" width="5.7109375" style="253" customWidth="1"/>
    <col min="4852" max="4852" width="16.42578125" style="253" customWidth="1"/>
    <col min="4853" max="4871" width="4.7109375" style="253" customWidth="1"/>
    <col min="4872" max="4876" width="30.7109375" style="253" customWidth="1"/>
    <col min="4877" max="4957" width="0" style="253" hidden="1" customWidth="1"/>
    <col min="4958" max="5086" width="11.42578125" style="253"/>
    <col min="5087" max="5087" width="30.28515625" style="253" customWidth="1"/>
    <col min="5088" max="5088" width="15.42578125" style="253" customWidth="1"/>
    <col min="5089" max="5089" width="5.7109375" style="253" customWidth="1"/>
    <col min="5090" max="5090" width="15.42578125" style="253" customWidth="1"/>
    <col min="5091" max="5091" width="5.7109375" style="253" customWidth="1"/>
    <col min="5092" max="5092" width="3.7109375" style="253" customWidth="1"/>
    <col min="5093" max="5094" width="5.7109375" style="253" customWidth="1"/>
    <col min="5095" max="5095" width="3.7109375" style="253" customWidth="1"/>
    <col min="5096" max="5102" width="5.7109375" style="253" customWidth="1"/>
    <col min="5103" max="5103" width="6.85546875" style="253" customWidth="1"/>
    <col min="5104" max="5107" width="5.7109375" style="253" customWidth="1"/>
    <col min="5108" max="5108" width="16.42578125" style="253" customWidth="1"/>
    <col min="5109" max="5127" width="4.7109375" style="253" customWidth="1"/>
    <col min="5128" max="5132" width="30.7109375" style="253" customWidth="1"/>
    <col min="5133" max="5213" width="0" style="253" hidden="1" customWidth="1"/>
    <col min="5214" max="5342" width="11.42578125" style="253"/>
    <col min="5343" max="5343" width="30.28515625" style="253" customWidth="1"/>
    <col min="5344" max="5344" width="15.42578125" style="253" customWidth="1"/>
    <col min="5345" max="5345" width="5.7109375" style="253" customWidth="1"/>
    <col min="5346" max="5346" width="15.42578125" style="253" customWidth="1"/>
    <col min="5347" max="5347" width="5.7109375" style="253" customWidth="1"/>
    <col min="5348" max="5348" width="3.7109375" style="253" customWidth="1"/>
    <col min="5349" max="5350" width="5.7109375" style="253" customWidth="1"/>
    <col min="5351" max="5351" width="3.7109375" style="253" customWidth="1"/>
    <col min="5352" max="5358" width="5.7109375" style="253" customWidth="1"/>
    <col min="5359" max="5359" width="6.85546875" style="253" customWidth="1"/>
    <col min="5360" max="5363" width="5.7109375" style="253" customWidth="1"/>
    <col min="5364" max="5364" width="16.42578125" style="253" customWidth="1"/>
    <col min="5365" max="5383" width="4.7109375" style="253" customWidth="1"/>
    <col min="5384" max="5388" width="30.7109375" style="253" customWidth="1"/>
    <col min="5389" max="5469" width="0" style="253" hidden="1" customWidth="1"/>
    <col min="5470" max="5598" width="11.42578125" style="253"/>
    <col min="5599" max="5599" width="30.28515625" style="253" customWidth="1"/>
    <col min="5600" max="5600" width="15.42578125" style="253" customWidth="1"/>
    <col min="5601" max="5601" width="5.7109375" style="253" customWidth="1"/>
    <col min="5602" max="5602" width="15.42578125" style="253" customWidth="1"/>
    <col min="5603" max="5603" width="5.7109375" style="253" customWidth="1"/>
    <col min="5604" max="5604" width="3.7109375" style="253" customWidth="1"/>
    <col min="5605" max="5606" width="5.7109375" style="253" customWidth="1"/>
    <col min="5607" max="5607" width="3.7109375" style="253" customWidth="1"/>
    <col min="5608" max="5614" width="5.7109375" style="253" customWidth="1"/>
    <col min="5615" max="5615" width="6.85546875" style="253" customWidth="1"/>
    <col min="5616" max="5619" width="5.7109375" style="253" customWidth="1"/>
    <col min="5620" max="5620" width="16.42578125" style="253" customWidth="1"/>
    <col min="5621" max="5639" width="4.7109375" style="253" customWidth="1"/>
    <col min="5640" max="5644" width="30.7109375" style="253" customWidth="1"/>
    <col min="5645" max="5725" width="0" style="253" hidden="1" customWidth="1"/>
    <col min="5726" max="5854" width="11.42578125" style="253"/>
    <col min="5855" max="5855" width="30.28515625" style="253" customWidth="1"/>
    <col min="5856" max="5856" width="15.42578125" style="253" customWidth="1"/>
    <col min="5857" max="5857" width="5.7109375" style="253" customWidth="1"/>
    <col min="5858" max="5858" width="15.42578125" style="253" customWidth="1"/>
    <col min="5859" max="5859" width="5.7109375" style="253" customWidth="1"/>
    <col min="5860" max="5860" width="3.7109375" style="253" customWidth="1"/>
    <col min="5861" max="5862" width="5.7109375" style="253" customWidth="1"/>
    <col min="5863" max="5863" width="3.7109375" style="253" customWidth="1"/>
    <col min="5864" max="5870" width="5.7109375" style="253" customWidth="1"/>
    <col min="5871" max="5871" width="6.85546875" style="253" customWidth="1"/>
    <col min="5872" max="5875" width="5.7109375" style="253" customWidth="1"/>
    <col min="5876" max="5876" width="16.42578125" style="253" customWidth="1"/>
    <col min="5877" max="5895" width="4.7109375" style="253" customWidth="1"/>
    <col min="5896" max="5900" width="30.7109375" style="253" customWidth="1"/>
    <col min="5901" max="5981" width="0" style="253" hidden="1" customWidth="1"/>
    <col min="5982" max="6110" width="11.42578125" style="253"/>
    <col min="6111" max="6111" width="30.28515625" style="253" customWidth="1"/>
    <col min="6112" max="6112" width="15.42578125" style="253" customWidth="1"/>
    <col min="6113" max="6113" width="5.7109375" style="253" customWidth="1"/>
    <col min="6114" max="6114" width="15.42578125" style="253" customWidth="1"/>
    <col min="6115" max="6115" width="5.7109375" style="253" customWidth="1"/>
    <col min="6116" max="6116" width="3.7109375" style="253" customWidth="1"/>
    <col min="6117" max="6118" width="5.7109375" style="253" customWidth="1"/>
    <col min="6119" max="6119" width="3.7109375" style="253" customWidth="1"/>
    <col min="6120" max="6126" width="5.7109375" style="253" customWidth="1"/>
    <col min="6127" max="6127" width="6.85546875" style="253" customWidth="1"/>
    <col min="6128" max="6131" width="5.7109375" style="253" customWidth="1"/>
    <col min="6132" max="6132" width="16.42578125" style="253" customWidth="1"/>
    <col min="6133" max="6151" width="4.7109375" style="253" customWidth="1"/>
    <col min="6152" max="6156" width="30.7109375" style="253" customWidth="1"/>
    <col min="6157" max="6237" width="0" style="253" hidden="1" customWidth="1"/>
    <col min="6238" max="6366" width="11.42578125" style="253"/>
    <col min="6367" max="6367" width="30.28515625" style="253" customWidth="1"/>
    <col min="6368" max="6368" width="15.42578125" style="253" customWidth="1"/>
    <col min="6369" max="6369" width="5.7109375" style="253" customWidth="1"/>
    <col min="6370" max="6370" width="15.42578125" style="253" customWidth="1"/>
    <col min="6371" max="6371" width="5.7109375" style="253" customWidth="1"/>
    <col min="6372" max="6372" width="3.7109375" style="253" customWidth="1"/>
    <col min="6373" max="6374" width="5.7109375" style="253" customWidth="1"/>
    <col min="6375" max="6375" width="3.7109375" style="253" customWidth="1"/>
    <col min="6376" max="6382" width="5.7109375" style="253" customWidth="1"/>
    <col min="6383" max="6383" width="6.85546875" style="253" customWidth="1"/>
    <col min="6384" max="6387" width="5.7109375" style="253" customWidth="1"/>
    <col min="6388" max="6388" width="16.42578125" style="253" customWidth="1"/>
    <col min="6389" max="6407" width="4.7109375" style="253" customWidth="1"/>
    <col min="6408" max="6412" width="30.7109375" style="253" customWidth="1"/>
    <col min="6413" max="6493" width="0" style="253" hidden="1" customWidth="1"/>
    <col min="6494" max="6622" width="11.42578125" style="253"/>
    <col min="6623" max="6623" width="30.28515625" style="253" customWidth="1"/>
    <col min="6624" max="6624" width="15.42578125" style="253" customWidth="1"/>
    <col min="6625" max="6625" width="5.7109375" style="253" customWidth="1"/>
    <col min="6626" max="6626" width="15.42578125" style="253" customWidth="1"/>
    <col min="6627" max="6627" width="5.7109375" style="253" customWidth="1"/>
    <col min="6628" max="6628" width="3.7109375" style="253" customWidth="1"/>
    <col min="6629" max="6630" width="5.7109375" style="253" customWidth="1"/>
    <col min="6631" max="6631" width="3.7109375" style="253" customWidth="1"/>
    <col min="6632" max="6638" width="5.7109375" style="253" customWidth="1"/>
    <col min="6639" max="6639" width="6.85546875" style="253" customWidth="1"/>
    <col min="6640" max="6643" width="5.7109375" style="253" customWidth="1"/>
    <col min="6644" max="6644" width="16.42578125" style="253" customWidth="1"/>
    <col min="6645" max="6663" width="4.7109375" style="253" customWidth="1"/>
    <col min="6664" max="6668" width="30.7109375" style="253" customWidth="1"/>
    <col min="6669" max="6749" width="0" style="253" hidden="1" customWidth="1"/>
    <col min="6750" max="6878" width="11.42578125" style="253"/>
    <col min="6879" max="6879" width="30.28515625" style="253" customWidth="1"/>
    <col min="6880" max="6880" width="15.42578125" style="253" customWidth="1"/>
    <col min="6881" max="6881" width="5.7109375" style="253" customWidth="1"/>
    <col min="6882" max="6882" width="15.42578125" style="253" customWidth="1"/>
    <col min="6883" max="6883" width="5.7109375" style="253" customWidth="1"/>
    <col min="6884" max="6884" width="3.7109375" style="253" customWidth="1"/>
    <col min="6885" max="6886" width="5.7109375" style="253" customWidth="1"/>
    <col min="6887" max="6887" width="3.7109375" style="253" customWidth="1"/>
    <col min="6888" max="6894" width="5.7109375" style="253" customWidth="1"/>
    <col min="6895" max="6895" width="6.85546875" style="253" customWidth="1"/>
    <col min="6896" max="6899" width="5.7109375" style="253" customWidth="1"/>
    <col min="6900" max="6900" width="16.42578125" style="253" customWidth="1"/>
    <col min="6901" max="6919" width="4.7109375" style="253" customWidth="1"/>
    <col min="6920" max="6924" width="30.7109375" style="253" customWidth="1"/>
    <col min="6925" max="7005" width="0" style="253" hidden="1" customWidth="1"/>
    <col min="7006" max="7134" width="11.42578125" style="253"/>
    <col min="7135" max="7135" width="30.28515625" style="253" customWidth="1"/>
    <col min="7136" max="7136" width="15.42578125" style="253" customWidth="1"/>
    <col min="7137" max="7137" width="5.7109375" style="253" customWidth="1"/>
    <col min="7138" max="7138" width="15.42578125" style="253" customWidth="1"/>
    <col min="7139" max="7139" width="5.7109375" style="253" customWidth="1"/>
    <col min="7140" max="7140" width="3.7109375" style="253" customWidth="1"/>
    <col min="7141" max="7142" width="5.7109375" style="253" customWidth="1"/>
    <col min="7143" max="7143" width="3.7109375" style="253" customWidth="1"/>
    <col min="7144" max="7150" width="5.7109375" style="253" customWidth="1"/>
    <col min="7151" max="7151" width="6.85546875" style="253" customWidth="1"/>
    <col min="7152" max="7155" width="5.7109375" style="253" customWidth="1"/>
    <col min="7156" max="7156" width="16.42578125" style="253" customWidth="1"/>
    <col min="7157" max="7175" width="4.7109375" style="253" customWidth="1"/>
    <col min="7176" max="7180" width="30.7109375" style="253" customWidth="1"/>
    <col min="7181" max="7261" width="0" style="253" hidden="1" customWidth="1"/>
    <col min="7262" max="7390" width="11.42578125" style="253"/>
    <col min="7391" max="7391" width="30.28515625" style="253" customWidth="1"/>
    <col min="7392" max="7392" width="15.42578125" style="253" customWidth="1"/>
    <col min="7393" max="7393" width="5.7109375" style="253" customWidth="1"/>
    <col min="7394" max="7394" width="15.42578125" style="253" customWidth="1"/>
    <col min="7395" max="7395" width="5.7109375" style="253" customWidth="1"/>
    <col min="7396" max="7396" width="3.7109375" style="253" customWidth="1"/>
    <col min="7397" max="7398" width="5.7109375" style="253" customWidth="1"/>
    <col min="7399" max="7399" width="3.7109375" style="253" customWidth="1"/>
    <col min="7400" max="7406" width="5.7109375" style="253" customWidth="1"/>
    <col min="7407" max="7407" width="6.85546875" style="253" customWidth="1"/>
    <col min="7408" max="7411" width="5.7109375" style="253" customWidth="1"/>
    <col min="7412" max="7412" width="16.42578125" style="253" customWidth="1"/>
    <col min="7413" max="7431" width="4.7109375" style="253" customWidth="1"/>
    <col min="7432" max="7436" width="30.7109375" style="253" customWidth="1"/>
    <col min="7437" max="7517" width="0" style="253" hidden="1" customWidth="1"/>
    <col min="7518" max="7646" width="11.42578125" style="253"/>
    <col min="7647" max="7647" width="30.28515625" style="253" customWidth="1"/>
    <col min="7648" max="7648" width="15.42578125" style="253" customWidth="1"/>
    <col min="7649" max="7649" width="5.7109375" style="253" customWidth="1"/>
    <col min="7650" max="7650" width="15.42578125" style="253" customWidth="1"/>
    <col min="7651" max="7651" width="5.7109375" style="253" customWidth="1"/>
    <col min="7652" max="7652" width="3.7109375" style="253" customWidth="1"/>
    <col min="7653" max="7654" width="5.7109375" style="253" customWidth="1"/>
    <col min="7655" max="7655" width="3.7109375" style="253" customWidth="1"/>
    <col min="7656" max="7662" width="5.7109375" style="253" customWidth="1"/>
    <col min="7663" max="7663" width="6.85546875" style="253" customWidth="1"/>
    <col min="7664" max="7667" width="5.7109375" style="253" customWidth="1"/>
    <col min="7668" max="7668" width="16.42578125" style="253" customWidth="1"/>
    <col min="7669" max="7687" width="4.7109375" style="253" customWidth="1"/>
    <col min="7688" max="7692" width="30.7109375" style="253" customWidth="1"/>
    <col min="7693" max="7773" width="0" style="253" hidden="1" customWidth="1"/>
    <col min="7774" max="7902" width="11.42578125" style="253"/>
    <col min="7903" max="7903" width="30.28515625" style="253" customWidth="1"/>
    <col min="7904" max="7904" width="15.42578125" style="253" customWidth="1"/>
    <col min="7905" max="7905" width="5.7109375" style="253" customWidth="1"/>
    <col min="7906" max="7906" width="15.42578125" style="253" customWidth="1"/>
    <col min="7907" max="7907" width="5.7109375" style="253" customWidth="1"/>
    <col min="7908" max="7908" width="3.7109375" style="253" customWidth="1"/>
    <col min="7909" max="7910" width="5.7109375" style="253" customWidth="1"/>
    <col min="7911" max="7911" width="3.7109375" style="253" customWidth="1"/>
    <col min="7912" max="7918" width="5.7109375" style="253" customWidth="1"/>
    <col min="7919" max="7919" width="6.85546875" style="253" customWidth="1"/>
    <col min="7920" max="7923" width="5.7109375" style="253" customWidth="1"/>
    <col min="7924" max="7924" width="16.42578125" style="253" customWidth="1"/>
    <col min="7925" max="7943" width="4.7109375" style="253" customWidth="1"/>
    <col min="7944" max="7948" width="30.7109375" style="253" customWidth="1"/>
    <col min="7949" max="8029" width="0" style="253" hidden="1" customWidth="1"/>
    <col min="8030" max="8158" width="11.42578125" style="253"/>
    <col min="8159" max="8159" width="30.28515625" style="253" customWidth="1"/>
    <col min="8160" max="8160" width="15.42578125" style="253" customWidth="1"/>
    <col min="8161" max="8161" width="5.7109375" style="253" customWidth="1"/>
    <col min="8162" max="8162" width="15.42578125" style="253" customWidth="1"/>
    <col min="8163" max="8163" width="5.7109375" style="253" customWidth="1"/>
    <col min="8164" max="8164" width="3.7109375" style="253" customWidth="1"/>
    <col min="8165" max="8166" width="5.7109375" style="253" customWidth="1"/>
    <col min="8167" max="8167" width="3.7109375" style="253" customWidth="1"/>
    <col min="8168" max="8174" width="5.7109375" style="253" customWidth="1"/>
    <col min="8175" max="8175" width="6.85546875" style="253" customWidth="1"/>
    <col min="8176" max="8179" width="5.7109375" style="253" customWidth="1"/>
    <col min="8180" max="8180" width="16.42578125" style="253" customWidth="1"/>
    <col min="8181" max="8199" width="4.7109375" style="253" customWidth="1"/>
    <col min="8200" max="8204" width="30.7109375" style="253" customWidth="1"/>
    <col min="8205" max="8285" width="0" style="253" hidden="1" customWidth="1"/>
    <col min="8286" max="8414" width="11.42578125" style="253"/>
    <col min="8415" max="8415" width="30.28515625" style="253" customWidth="1"/>
    <col min="8416" max="8416" width="15.42578125" style="253" customWidth="1"/>
    <col min="8417" max="8417" width="5.7109375" style="253" customWidth="1"/>
    <col min="8418" max="8418" width="15.42578125" style="253" customWidth="1"/>
    <col min="8419" max="8419" width="5.7109375" style="253" customWidth="1"/>
    <col min="8420" max="8420" width="3.7109375" style="253" customWidth="1"/>
    <col min="8421" max="8422" width="5.7109375" style="253" customWidth="1"/>
    <col min="8423" max="8423" width="3.7109375" style="253" customWidth="1"/>
    <col min="8424" max="8430" width="5.7109375" style="253" customWidth="1"/>
    <col min="8431" max="8431" width="6.85546875" style="253" customWidth="1"/>
    <col min="8432" max="8435" width="5.7109375" style="253" customWidth="1"/>
    <col min="8436" max="8436" width="16.42578125" style="253" customWidth="1"/>
    <col min="8437" max="8455" width="4.7109375" style="253" customWidth="1"/>
    <col min="8456" max="8460" width="30.7109375" style="253" customWidth="1"/>
    <col min="8461" max="8541" width="0" style="253" hidden="1" customWidth="1"/>
    <col min="8542" max="8670" width="11.42578125" style="253"/>
    <col min="8671" max="8671" width="30.28515625" style="253" customWidth="1"/>
    <col min="8672" max="8672" width="15.42578125" style="253" customWidth="1"/>
    <col min="8673" max="8673" width="5.7109375" style="253" customWidth="1"/>
    <col min="8674" max="8674" width="15.42578125" style="253" customWidth="1"/>
    <col min="8675" max="8675" width="5.7109375" style="253" customWidth="1"/>
    <col min="8676" max="8676" width="3.7109375" style="253" customWidth="1"/>
    <col min="8677" max="8678" width="5.7109375" style="253" customWidth="1"/>
    <col min="8679" max="8679" width="3.7109375" style="253" customWidth="1"/>
    <col min="8680" max="8686" width="5.7109375" style="253" customWidth="1"/>
    <col min="8687" max="8687" width="6.85546875" style="253" customWidth="1"/>
    <col min="8688" max="8691" width="5.7109375" style="253" customWidth="1"/>
    <col min="8692" max="8692" width="16.42578125" style="253" customWidth="1"/>
    <col min="8693" max="8711" width="4.7109375" style="253" customWidth="1"/>
    <col min="8712" max="8716" width="30.7109375" style="253" customWidth="1"/>
    <col min="8717" max="8797" width="0" style="253" hidden="1" customWidth="1"/>
    <col min="8798" max="8926" width="11.42578125" style="253"/>
    <col min="8927" max="8927" width="30.28515625" style="253" customWidth="1"/>
    <col min="8928" max="8928" width="15.42578125" style="253" customWidth="1"/>
    <col min="8929" max="8929" width="5.7109375" style="253" customWidth="1"/>
    <col min="8930" max="8930" width="15.42578125" style="253" customWidth="1"/>
    <col min="8931" max="8931" width="5.7109375" style="253" customWidth="1"/>
    <col min="8932" max="8932" width="3.7109375" style="253" customWidth="1"/>
    <col min="8933" max="8934" width="5.7109375" style="253" customWidth="1"/>
    <col min="8935" max="8935" width="3.7109375" style="253" customWidth="1"/>
    <col min="8936" max="8942" width="5.7109375" style="253" customWidth="1"/>
    <col min="8943" max="8943" width="6.85546875" style="253" customWidth="1"/>
    <col min="8944" max="8947" width="5.7109375" style="253" customWidth="1"/>
    <col min="8948" max="8948" width="16.42578125" style="253" customWidth="1"/>
    <col min="8949" max="8967" width="4.7109375" style="253" customWidth="1"/>
    <col min="8968" max="8972" width="30.7109375" style="253" customWidth="1"/>
    <col min="8973" max="9053" width="0" style="253" hidden="1" customWidth="1"/>
    <col min="9054" max="9182" width="11.42578125" style="253"/>
    <col min="9183" max="9183" width="30.28515625" style="253" customWidth="1"/>
    <col min="9184" max="9184" width="15.42578125" style="253" customWidth="1"/>
    <col min="9185" max="9185" width="5.7109375" style="253" customWidth="1"/>
    <col min="9186" max="9186" width="15.42578125" style="253" customWidth="1"/>
    <col min="9187" max="9187" width="5.7109375" style="253" customWidth="1"/>
    <col min="9188" max="9188" width="3.7109375" style="253" customWidth="1"/>
    <col min="9189" max="9190" width="5.7109375" style="253" customWidth="1"/>
    <col min="9191" max="9191" width="3.7109375" style="253" customWidth="1"/>
    <col min="9192" max="9198" width="5.7109375" style="253" customWidth="1"/>
    <col min="9199" max="9199" width="6.85546875" style="253" customWidth="1"/>
    <col min="9200" max="9203" width="5.7109375" style="253" customWidth="1"/>
    <col min="9204" max="9204" width="16.42578125" style="253" customWidth="1"/>
    <col min="9205" max="9223" width="4.7109375" style="253" customWidth="1"/>
    <col min="9224" max="9228" width="30.7109375" style="253" customWidth="1"/>
    <col min="9229" max="9309" width="0" style="253" hidden="1" customWidth="1"/>
    <col min="9310" max="9438" width="11.42578125" style="253"/>
    <col min="9439" max="9439" width="30.28515625" style="253" customWidth="1"/>
    <col min="9440" max="9440" width="15.42578125" style="253" customWidth="1"/>
    <col min="9441" max="9441" width="5.7109375" style="253" customWidth="1"/>
    <col min="9442" max="9442" width="15.42578125" style="253" customWidth="1"/>
    <col min="9443" max="9443" width="5.7109375" style="253" customWidth="1"/>
    <col min="9444" max="9444" width="3.7109375" style="253" customWidth="1"/>
    <col min="9445" max="9446" width="5.7109375" style="253" customWidth="1"/>
    <col min="9447" max="9447" width="3.7109375" style="253" customWidth="1"/>
    <col min="9448" max="9454" width="5.7109375" style="253" customWidth="1"/>
    <col min="9455" max="9455" width="6.85546875" style="253" customWidth="1"/>
    <col min="9456" max="9459" width="5.7109375" style="253" customWidth="1"/>
    <col min="9460" max="9460" width="16.42578125" style="253" customWidth="1"/>
    <col min="9461" max="9479" width="4.7109375" style="253" customWidth="1"/>
    <col min="9480" max="9484" width="30.7109375" style="253" customWidth="1"/>
    <col min="9485" max="9565" width="0" style="253" hidden="1" customWidth="1"/>
    <col min="9566" max="9694" width="11.42578125" style="253"/>
    <col min="9695" max="9695" width="30.28515625" style="253" customWidth="1"/>
    <col min="9696" max="9696" width="15.42578125" style="253" customWidth="1"/>
    <col min="9697" max="9697" width="5.7109375" style="253" customWidth="1"/>
    <col min="9698" max="9698" width="15.42578125" style="253" customWidth="1"/>
    <col min="9699" max="9699" width="5.7109375" style="253" customWidth="1"/>
    <col min="9700" max="9700" width="3.7109375" style="253" customWidth="1"/>
    <col min="9701" max="9702" width="5.7109375" style="253" customWidth="1"/>
    <col min="9703" max="9703" width="3.7109375" style="253" customWidth="1"/>
    <col min="9704" max="9710" width="5.7109375" style="253" customWidth="1"/>
    <col min="9711" max="9711" width="6.85546875" style="253" customWidth="1"/>
    <col min="9712" max="9715" width="5.7109375" style="253" customWidth="1"/>
    <col min="9716" max="9716" width="16.42578125" style="253" customWidth="1"/>
    <col min="9717" max="9735" width="4.7109375" style="253" customWidth="1"/>
    <col min="9736" max="9740" width="30.7109375" style="253" customWidth="1"/>
    <col min="9741" max="9821" width="0" style="253" hidden="1" customWidth="1"/>
    <col min="9822" max="9950" width="11.42578125" style="253"/>
    <col min="9951" max="9951" width="30.28515625" style="253" customWidth="1"/>
    <col min="9952" max="9952" width="15.42578125" style="253" customWidth="1"/>
    <col min="9953" max="9953" width="5.7109375" style="253" customWidth="1"/>
    <col min="9954" max="9954" width="15.42578125" style="253" customWidth="1"/>
    <col min="9955" max="9955" width="5.7109375" style="253" customWidth="1"/>
    <col min="9956" max="9956" width="3.7109375" style="253" customWidth="1"/>
    <col min="9957" max="9958" width="5.7109375" style="253" customWidth="1"/>
    <col min="9959" max="9959" width="3.7109375" style="253" customWidth="1"/>
    <col min="9960" max="9966" width="5.7109375" style="253" customWidth="1"/>
    <col min="9967" max="9967" width="6.85546875" style="253" customWidth="1"/>
    <col min="9968" max="9971" width="5.7109375" style="253" customWidth="1"/>
    <col min="9972" max="9972" width="16.42578125" style="253" customWidth="1"/>
    <col min="9973" max="9991" width="4.7109375" style="253" customWidth="1"/>
    <col min="9992" max="9996" width="30.7109375" style="253" customWidth="1"/>
    <col min="9997" max="10077" width="0" style="253" hidden="1" customWidth="1"/>
    <col min="10078" max="10206" width="11.42578125" style="253"/>
    <col min="10207" max="10207" width="30.28515625" style="253" customWidth="1"/>
    <col min="10208" max="10208" width="15.42578125" style="253" customWidth="1"/>
    <col min="10209" max="10209" width="5.7109375" style="253" customWidth="1"/>
    <col min="10210" max="10210" width="15.42578125" style="253" customWidth="1"/>
    <col min="10211" max="10211" width="5.7109375" style="253" customWidth="1"/>
    <col min="10212" max="10212" width="3.7109375" style="253" customWidth="1"/>
    <col min="10213" max="10214" width="5.7109375" style="253" customWidth="1"/>
    <col min="10215" max="10215" width="3.7109375" style="253" customWidth="1"/>
    <col min="10216" max="10222" width="5.7109375" style="253" customWidth="1"/>
    <col min="10223" max="10223" width="6.85546875" style="253" customWidth="1"/>
    <col min="10224" max="10227" width="5.7109375" style="253" customWidth="1"/>
    <col min="10228" max="10228" width="16.42578125" style="253" customWidth="1"/>
    <col min="10229" max="10247" width="4.7109375" style="253" customWidth="1"/>
    <col min="10248" max="10252" width="30.7109375" style="253" customWidth="1"/>
    <col min="10253" max="10333" width="0" style="253" hidden="1" customWidth="1"/>
    <col min="10334" max="10462" width="11.42578125" style="253"/>
    <col min="10463" max="10463" width="30.28515625" style="253" customWidth="1"/>
    <col min="10464" max="10464" width="15.42578125" style="253" customWidth="1"/>
    <col min="10465" max="10465" width="5.7109375" style="253" customWidth="1"/>
    <col min="10466" max="10466" width="15.42578125" style="253" customWidth="1"/>
    <col min="10467" max="10467" width="5.7109375" style="253" customWidth="1"/>
    <col min="10468" max="10468" width="3.7109375" style="253" customWidth="1"/>
    <col min="10469" max="10470" width="5.7109375" style="253" customWidth="1"/>
    <col min="10471" max="10471" width="3.7109375" style="253" customWidth="1"/>
    <col min="10472" max="10478" width="5.7109375" style="253" customWidth="1"/>
    <col min="10479" max="10479" width="6.85546875" style="253" customWidth="1"/>
    <col min="10480" max="10483" width="5.7109375" style="253" customWidth="1"/>
    <col min="10484" max="10484" width="16.42578125" style="253" customWidth="1"/>
    <col min="10485" max="10503" width="4.7109375" style="253" customWidth="1"/>
    <col min="10504" max="10508" width="30.7109375" style="253" customWidth="1"/>
    <col min="10509" max="10589" width="0" style="253" hidden="1" customWidth="1"/>
    <col min="10590" max="10718" width="11.42578125" style="253"/>
    <col min="10719" max="10719" width="30.28515625" style="253" customWidth="1"/>
    <col min="10720" max="10720" width="15.42578125" style="253" customWidth="1"/>
    <col min="10721" max="10721" width="5.7109375" style="253" customWidth="1"/>
    <col min="10722" max="10722" width="15.42578125" style="253" customWidth="1"/>
    <col min="10723" max="10723" width="5.7109375" style="253" customWidth="1"/>
    <col min="10724" max="10724" width="3.7109375" style="253" customWidth="1"/>
    <col min="10725" max="10726" width="5.7109375" style="253" customWidth="1"/>
    <col min="10727" max="10727" width="3.7109375" style="253" customWidth="1"/>
    <col min="10728" max="10734" width="5.7109375" style="253" customWidth="1"/>
    <col min="10735" max="10735" width="6.85546875" style="253" customWidth="1"/>
    <col min="10736" max="10739" width="5.7109375" style="253" customWidth="1"/>
    <col min="10740" max="10740" width="16.42578125" style="253" customWidth="1"/>
    <col min="10741" max="10759" width="4.7109375" style="253" customWidth="1"/>
    <col min="10760" max="10764" width="30.7109375" style="253" customWidth="1"/>
    <col min="10765" max="10845" width="0" style="253" hidden="1" customWidth="1"/>
    <col min="10846" max="10974" width="11.42578125" style="253"/>
    <col min="10975" max="10975" width="30.28515625" style="253" customWidth="1"/>
    <col min="10976" max="10976" width="15.42578125" style="253" customWidth="1"/>
    <col min="10977" max="10977" width="5.7109375" style="253" customWidth="1"/>
    <col min="10978" max="10978" width="15.42578125" style="253" customWidth="1"/>
    <col min="10979" max="10979" width="5.7109375" style="253" customWidth="1"/>
    <col min="10980" max="10980" width="3.7109375" style="253" customWidth="1"/>
    <col min="10981" max="10982" width="5.7109375" style="253" customWidth="1"/>
    <col min="10983" max="10983" width="3.7109375" style="253" customWidth="1"/>
    <col min="10984" max="10990" width="5.7109375" style="253" customWidth="1"/>
    <col min="10991" max="10991" width="6.85546875" style="253" customWidth="1"/>
    <col min="10992" max="10995" width="5.7109375" style="253" customWidth="1"/>
    <col min="10996" max="10996" width="16.42578125" style="253" customWidth="1"/>
    <col min="10997" max="11015" width="4.7109375" style="253" customWidth="1"/>
    <col min="11016" max="11020" width="30.7109375" style="253" customWidth="1"/>
    <col min="11021" max="11101" width="0" style="253" hidden="1" customWidth="1"/>
    <col min="11102" max="11230" width="11.42578125" style="253"/>
    <col min="11231" max="11231" width="30.28515625" style="253" customWidth="1"/>
    <col min="11232" max="11232" width="15.42578125" style="253" customWidth="1"/>
    <col min="11233" max="11233" width="5.7109375" style="253" customWidth="1"/>
    <col min="11234" max="11234" width="15.42578125" style="253" customWidth="1"/>
    <col min="11235" max="11235" width="5.7109375" style="253" customWidth="1"/>
    <col min="11236" max="11236" width="3.7109375" style="253" customWidth="1"/>
    <col min="11237" max="11238" width="5.7109375" style="253" customWidth="1"/>
    <col min="11239" max="11239" width="3.7109375" style="253" customWidth="1"/>
    <col min="11240" max="11246" width="5.7109375" style="253" customWidth="1"/>
    <col min="11247" max="11247" width="6.85546875" style="253" customWidth="1"/>
    <col min="11248" max="11251" width="5.7109375" style="253" customWidth="1"/>
    <col min="11252" max="11252" width="16.42578125" style="253" customWidth="1"/>
    <col min="11253" max="11271" width="4.7109375" style="253" customWidth="1"/>
    <col min="11272" max="11276" width="30.7109375" style="253" customWidth="1"/>
    <col min="11277" max="11357" width="0" style="253" hidden="1" customWidth="1"/>
    <col min="11358" max="11486" width="11.42578125" style="253"/>
    <col min="11487" max="11487" width="30.28515625" style="253" customWidth="1"/>
    <col min="11488" max="11488" width="15.42578125" style="253" customWidth="1"/>
    <col min="11489" max="11489" width="5.7109375" style="253" customWidth="1"/>
    <col min="11490" max="11490" width="15.42578125" style="253" customWidth="1"/>
    <col min="11491" max="11491" width="5.7109375" style="253" customWidth="1"/>
    <col min="11492" max="11492" width="3.7109375" style="253" customWidth="1"/>
    <col min="11493" max="11494" width="5.7109375" style="253" customWidth="1"/>
    <col min="11495" max="11495" width="3.7109375" style="253" customWidth="1"/>
    <col min="11496" max="11502" width="5.7109375" style="253" customWidth="1"/>
    <col min="11503" max="11503" width="6.85546875" style="253" customWidth="1"/>
    <col min="11504" max="11507" width="5.7109375" style="253" customWidth="1"/>
    <col min="11508" max="11508" width="16.42578125" style="253" customWidth="1"/>
    <col min="11509" max="11527" width="4.7109375" style="253" customWidth="1"/>
    <col min="11528" max="11532" width="30.7109375" style="253" customWidth="1"/>
    <col min="11533" max="11613" width="0" style="253" hidden="1" customWidth="1"/>
    <col min="11614" max="11742" width="11.42578125" style="253"/>
    <col min="11743" max="11743" width="30.28515625" style="253" customWidth="1"/>
    <col min="11744" max="11744" width="15.42578125" style="253" customWidth="1"/>
    <col min="11745" max="11745" width="5.7109375" style="253" customWidth="1"/>
    <col min="11746" max="11746" width="15.42578125" style="253" customWidth="1"/>
    <col min="11747" max="11747" width="5.7109375" style="253" customWidth="1"/>
    <col min="11748" max="11748" width="3.7109375" style="253" customWidth="1"/>
    <col min="11749" max="11750" width="5.7109375" style="253" customWidth="1"/>
    <col min="11751" max="11751" width="3.7109375" style="253" customWidth="1"/>
    <col min="11752" max="11758" width="5.7109375" style="253" customWidth="1"/>
    <col min="11759" max="11759" width="6.85546875" style="253" customWidth="1"/>
    <col min="11760" max="11763" width="5.7109375" style="253" customWidth="1"/>
    <col min="11764" max="11764" width="16.42578125" style="253" customWidth="1"/>
    <col min="11765" max="11783" width="4.7109375" style="253" customWidth="1"/>
    <col min="11784" max="11788" width="30.7109375" style="253" customWidth="1"/>
    <col min="11789" max="11869" width="0" style="253" hidden="1" customWidth="1"/>
    <col min="11870" max="11998" width="11.42578125" style="253"/>
    <col min="11999" max="11999" width="30.28515625" style="253" customWidth="1"/>
    <col min="12000" max="12000" width="15.42578125" style="253" customWidth="1"/>
    <col min="12001" max="12001" width="5.7109375" style="253" customWidth="1"/>
    <col min="12002" max="12002" width="15.42578125" style="253" customWidth="1"/>
    <col min="12003" max="12003" width="5.7109375" style="253" customWidth="1"/>
    <col min="12004" max="12004" width="3.7109375" style="253" customWidth="1"/>
    <col min="12005" max="12006" width="5.7109375" style="253" customWidth="1"/>
    <col min="12007" max="12007" width="3.7109375" style="253" customWidth="1"/>
    <col min="12008" max="12014" width="5.7109375" style="253" customWidth="1"/>
    <col min="12015" max="12015" width="6.85546875" style="253" customWidth="1"/>
    <col min="12016" max="12019" width="5.7109375" style="253" customWidth="1"/>
    <col min="12020" max="12020" width="16.42578125" style="253" customWidth="1"/>
    <col min="12021" max="12039" width="4.7109375" style="253" customWidth="1"/>
    <col min="12040" max="12044" width="30.7109375" style="253" customWidth="1"/>
    <col min="12045" max="12125" width="0" style="253" hidden="1" customWidth="1"/>
    <col min="12126" max="12254" width="11.42578125" style="253"/>
    <col min="12255" max="12255" width="30.28515625" style="253" customWidth="1"/>
    <col min="12256" max="12256" width="15.42578125" style="253" customWidth="1"/>
    <col min="12257" max="12257" width="5.7109375" style="253" customWidth="1"/>
    <col min="12258" max="12258" width="15.42578125" style="253" customWidth="1"/>
    <col min="12259" max="12259" width="5.7109375" style="253" customWidth="1"/>
    <col min="12260" max="12260" width="3.7109375" style="253" customWidth="1"/>
    <col min="12261" max="12262" width="5.7109375" style="253" customWidth="1"/>
    <col min="12263" max="12263" width="3.7109375" style="253" customWidth="1"/>
    <col min="12264" max="12270" width="5.7109375" style="253" customWidth="1"/>
    <col min="12271" max="12271" width="6.85546875" style="253" customWidth="1"/>
    <col min="12272" max="12275" width="5.7109375" style="253" customWidth="1"/>
    <col min="12276" max="12276" width="16.42578125" style="253" customWidth="1"/>
    <col min="12277" max="12295" width="4.7109375" style="253" customWidth="1"/>
    <col min="12296" max="12300" width="30.7109375" style="253" customWidth="1"/>
    <col min="12301" max="12381" width="0" style="253" hidden="1" customWidth="1"/>
    <col min="12382" max="12510" width="11.42578125" style="253"/>
    <col min="12511" max="12511" width="30.28515625" style="253" customWidth="1"/>
    <col min="12512" max="12512" width="15.42578125" style="253" customWidth="1"/>
    <col min="12513" max="12513" width="5.7109375" style="253" customWidth="1"/>
    <col min="12514" max="12514" width="15.42578125" style="253" customWidth="1"/>
    <col min="12515" max="12515" width="5.7109375" style="253" customWidth="1"/>
    <col min="12516" max="12516" width="3.7109375" style="253" customWidth="1"/>
    <col min="12517" max="12518" width="5.7109375" style="253" customWidth="1"/>
    <col min="12519" max="12519" width="3.7109375" style="253" customWidth="1"/>
    <col min="12520" max="12526" width="5.7109375" style="253" customWidth="1"/>
    <col min="12527" max="12527" width="6.85546875" style="253" customWidth="1"/>
    <col min="12528" max="12531" width="5.7109375" style="253" customWidth="1"/>
    <col min="12532" max="12532" width="16.42578125" style="253" customWidth="1"/>
    <col min="12533" max="12551" width="4.7109375" style="253" customWidth="1"/>
    <col min="12552" max="12556" width="30.7109375" style="253" customWidth="1"/>
    <col min="12557" max="12637" width="0" style="253" hidden="1" customWidth="1"/>
    <col min="12638" max="12766" width="11.42578125" style="253"/>
    <col min="12767" max="12767" width="30.28515625" style="253" customWidth="1"/>
    <col min="12768" max="12768" width="15.42578125" style="253" customWidth="1"/>
    <col min="12769" max="12769" width="5.7109375" style="253" customWidth="1"/>
    <col min="12770" max="12770" width="15.42578125" style="253" customWidth="1"/>
    <col min="12771" max="12771" width="5.7109375" style="253" customWidth="1"/>
    <col min="12772" max="12772" width="3.7109375" style="253" customWidth="1"/>
    <col min="12773" max="12774" width="5.7109375" style="253" customWidth="1"/>
    <col min="12775" max="12775" width="3.7109375" style="253" customWidth="1"/>
    <col min="12776" max="12782" width="5.7109375" style="253" customWidth="1"/>
    <col min="12783" max="12783" width="6.85546875" style="253" customWidth="1"/>
    <col min="12784" max="12787" width="5.7109375" style="253" customWidth="1"/>
    <col min="12788" max="12788" width="16.42578125" style="253" customWidth="1"/>
    <col min="12789" max="12807" width="4.7109375" style="253" customWidth="1"/>
    <col min="12808" max="12812" width="30.7109375" style="253" customWidth="1"/>
    <col min="12813" max="12893" width="0" style="253" hidden="1" customWidth="1"/>
    <col min="12894" max="13022" width="11.42578125" style="253"/>
    <col min="13023" max="13023" width="30.28515625" style="253" customWidth="1"/>
    <col min="13024" max="13024" width="15.42578125" style="253" customWidth="1"/>
    <col min="13025" max="13025" width="5.7109375" style="253" customWidth="1"/>
    <col min="13026" max="13026" width="15.42578125" style="253" customWidth="1"/>
    <col min="13027" max="13027" width="5.7109375" style="253" customWidth="1"/>
    <col min="13028" max="13028" width="3.7109375" style="253" customWidth="1"/>
    <col min="13029" max="13030" width="5.7109375" style="253" customWidth="1"/>
    <col min="13031" max="13031" width="3.7109375" style="253" customWidth="1"/>
    <col min="13032" max="13038" width="5.7109375" style="253" customWidth="1"/>
    <col min="13039" max="13039" width="6.85546875" style="253" customWidth="1"/>
    <col min="13040" max="13043" width="5.7109375" style="253" customWidth="1"/>
    <col min="13044" max="13044" width="16.42578125" style="253" customWidth="1"/>
    <col min="13045" max="13063" width="4.7109375" style="253" customWidth="1"/>
    <col min="13064" max="13068" width="30.7109375" style="253" customWidth="1"/>
    <col min="13069" max="13149" width="0" style="253" hidden="1" customWidth="1"/>
    <col min="13150" max="13278" width="11.42578125" style="253"/>
    <col min="13279" max="13279" width="30.28515625" style="253" customWidth="1"/>
    <col min="13280" max="13280" width="15.42578125" style="253" customWidth="1"/>
    <col min="13281" max="13281" width="5.7109375" style="253" customWidth="1"/>
    <col min="13282" max="13282" width="15.42578125" style="253" customWidth="1"/>
    <col min="13283" max="13283" width="5.7109375" style="253" customWidth="1"/>
    <col min="13284" max="13284" width="3.7109375" style="253" customWidth="1"/>
    <col min="13285" max="13286" width="5.7109375" style="253" customWidth="1"/>
    <col min="13287" max="13287" width="3.7109375" style="253" customWidth="1"/>
    <col min="13288" max="13294" width="5.7109375" style="253" customWidth="1"/>
    <col min="13295" max="13295" width="6.85546875" style="253" customWidth="1"/>
    <col min="13296" max="13299" width="5.7109375" style="253" customWidth="1"/>
    <col min="13300" max="13300" width="16.42578125" style="253" customWidth="1"/>
    <col min="13301" max="13319" width="4.7109375" style="253" customWidth="1"/>
    <col min="13320" max="13324" width="30.7109375" style="253" customWidth="1"/>
    <col min="13325" max="13405" width="0" style="253" hidden="1" customWidth="1"/>
    <col min="13406" max="13534" width="11.42578125" style="253"/>
    <col min="13535" max="13535" width="30.28515625" style="253" customWidth="1"/>
    <col min="13536" max="13536" width="15.42578125" style="253" customWidth="1"/>
    <col min="13537" max="13537" width="5.7109375" style="253" customWidth="1"/>
    <col min="13538" max="13538" width="15.42578125" style="253" customWidth="1"/>
    <col min="13539" max="13539" width="5.7109375" style="253" customWidth="1"/>
    <col min="13540" max="13540" width="3.7109375" style="253" customWidth="1"/>
    <col min="13541" max="13542" width="5.7109375" style="253" customWidth="1"/>
    <col min="13543" max="13543" width="3.7109375" style="253" customWidth="1"/>
    <col min="13544" max="13550" width="5.7109375" style="253" customWidth="1"/>
    <col min="13551" max="13551" width="6.85546875" style="253" customWidth="1"/>
    <col min="13552" max="13555" width="5.7109375" style="253" customWidth="1"/>
    <col min="13556" max="13556" width="16.42578125" style="253" customWidth="1"/>
    <col min="13557" max="13575" width="4.7109375" style="253" customWidth="1"/>
    <col min="13576" max="13580" width="30.7109375" style="253" customWidth="1"/>
    <col min="13581" max="13661" width="0" style="253" hidden="1" customWidth="1"/>
    <col min="13662" max="13790" width="11.42578125" style="253"/>
    <col min="13791" max="13791" width="30.28515625" style="253" customWidth="1"/>
    <col min="13792" max="13792" width="15.42578125" style="253" customWidth="1"/>
    <col min="13793" max="13793" width="5.7109375" style="253" customWidth="1"/>
    <col min="13794" max="13794" width="15.42578125" style="253" customWidth="1"/>
    <col min="13795" max="13795" width="5.7109375" style="253" customWidth="1"/>
    <col min="13796" max="13796" width="3.7109375" style="253" customWidth="1"/>
    <col min="13797" max="13798" width="5.7109375" style="253" customWidth="1"/>
    <col min="13799" max="13799" width="3.7109375" style="253" customWidth="1"/>
    <col min="13800" max="13806" width="5.7109375" style="253" customWidth="1"/>
    <col min="13807" max="13807" width="6.85546875" style="253" customWidth="1"/>
    <col min="13808" max="13811" width="5.7109375" style="253" customWidth="1"/>
    <col min="13812" max="13812" width="16.42578125" style="253" customWidth="1"/>
    <col min="13813" max="13831" width="4.7109375" style="253" customWidth="1"/>
    <col min="13832" max="13836" width="30.7109375" style="253" customWidth="1"/>
    <col min="13837" max="13917" width="0" style="253" hidden="1" customWidth="1"/>
    <col min="13918" max="14046" width="11.42578125" style="253"/>
    <col min="14047" max="14047" width="30.28515625" style="253" customWidth="1"/>
    <col min="14048" max="14048" width="15.42578125" style="253" customWidth="1"/>
    <col min="14049" max="14049" width="5.7109375" style="253" customWidth="1"/>
    <col min="14050" max="14050" width="15.42578125" style="253" customWidth="1"/>
    <col min="14051" max="14051" width="5.7109375" style="253" customWidth="1"/>
    <col min="14052" max="14052" width="3.7109375" style="253" customWidth="1"/>
    <col min="14053" max="14054" width="5.7109375" style="253" customWidth="1"/>
    <col min="14055" max="14055" width="3.7109375" style="253" customWidth="1"/>
    <col min="14056" max="14062" width="5.7109375" style="253" customWidth="1"/>
    <col min="14063" max="14063" width="6.85546875" style="253" customWidth="1"/>
    <col min="14064" max="14067" width="5.7109375" style="253" customWidth="1"/>
    <col min="14068" max="14068" width="16.42578125" style="253" customWidth="1"/>
    <col min="14069" max="14087" width="4.7109375" style="253" customWidth="1"/>
    <col min="14088" max="14092" width="30.7109375" style="253" customWidth="1"/>
    <col min="14093" max="14173" width="0" style="253" hidden="1" customWidth="1"/>
    <col min="14174" max="14302" width="11.42578125" style="253"/>
    <col min="14303" max="14303" width="30.28515625" style="253" customWidth="1"/>
    <col min="14304" max="14304" width="15.42578125" style="253" customWidth="1"/>
    <col min="14305" max="14305" width="5.7109375" style="253" customWidth="1"/>
    <col min="14306" max="14306" width="15.42578125" style="253" customWidth="1"/>
    <col min="14307" max="14307" width="5.7109375" style="253" customWidth="1"/>
    <col min="14308" max="14308" width="3.7109375" style="253" customWidth="1"/>
    <col min="14309" max="14310" width="5.7109375" style="253" customWidth="1"/>
    <col min="14311" max="14311" width="3.7109375" style="253" customWidth="1"/>
    <col min="14312" max="14318" width="5.7109375" style="253" customWidth="1"/>
    <col min="14319" max="14319" width="6.85546875" style="253" customWidth="1"/>
    <col min="14320" max="14323" width="5.7109375" style="253" customWidth="1"/>
    <col min="14324" max="14324" width="16.42578125" style="253" customWidth="1"/>
    <col min="14325" max="14343" width="4.7109375" style="253" customWidth="1"/>
    <col min="14344" max="14348" width="30.7109375" style="253" customWidth="1"/>
    <col min="14349" max="14429" width="0" style="253" hidden="1" customWidth="1"/>
    <col min="14430" max="14558" width="11.42578125" style="253"/>
    <col min="14559" max="14559" width="30.28515625" style="253" customWidth="1"/>
    <col min="14560" max="14560" width="15.42578125" style="253" customWidth="1"/>
    <col min="14561" max="14561" width="5.7109375" style="253" customWidth="1"/>
    <col min="14562" max="14562" width="15.42578125" style="253" customWidth="1"/>
    <col min="14563" max="14563" width="5.7109375" style="253" customWidth="1"/>
    <col min="14564" max="14564" width="3.7109375" style="253" customWidth="1"/>
    <col min="14565" max="14566" width="5.7109375" style="253" customWidth="1"/>
    <col min="14567" max="14567" width="3.7109375" style="253" customWidth="1"/>
    <col min="14568" max="14574" width="5.7109375" style="253" customWidth="1"/>
    <col min="14575" max="14575" width="6.85546875" style="253" customWidth="1"/>
    <col min="14576" max="14579" width="5.7109375" style="253" customWidth="1"/>
    <col min="14580" max="14580" width="16.42578125" style="253" customWidth="1"/>
    <col min="14581" max="14599" width="4.7109375" style="253" customWidth="1"/>
    <col min="14600" max="14604" width="30.7109375" style="253" customWidth="1"/>
    <col min="14605" max="14685" width="0" style="253" hidden="1" customWidth="1"/>
    <col min="14686" max="14814" width="11.42578125" style="253"/>
    <col min="14815" max="14815" width="30.28515625" style="253" customWidth="1"/>
    <col min="14816" max="14816" width="15.42578125" style="253" customWidth="1"/>
    <col min="14817" max="14817" width="5.7109375" style="253" customWidth="1"/>
    <col min="14818" max="14818" width="15.42578125" style="253" customWidth="1"/>
    <col min="14819" max="14819" width="5.7109375" style="253" customWidth="1"/>
    <col min="14820" max="14820" width="3.7109375" style="253" customWidth="1"/>
    <col min="14821" max="14822" width="5.7109375" style="253" customWidth="1"/>
    <col min="14823" max="14823" width="3.7109375" style="253" customWidth="1"/>
    <col min="14824" max="14830" width="5.7109375" style="253" customWidth="1"/>
    <col min="14831" max="14831" width="6.85546875" style="253" customWidth="1"/>
    <col min="14832" max="14835" width="5.7109375" style="253" customWidth="1"/>
    <col min="14836" max="14836" width="16.42578125" style="253" customWidth="1"/>
    <col min="14837" max="14855" width="4.7109375" style="253" customWidth="1"/>
    <col min="14856" max="14860" width="30.7109375" style="253" customWidth="1"/>
    <col min="14861" max="14941" width="0" style="253" hidden="1" customWidth="1"/>
    <col min="14942" max="15070" width="11.42578125" style="253"/>
    <col min="15071" max="15071" width="30.28515625" style="253" customWidth="1"/>
    <col min="15072" max="15072" width="15.42578125" style="253" customWidth="1"/>
    <col min="15073" max="15073" width="5.7109375" style="253" customWidth="1"/>
    <col min="15074" max="15074" width="15.42578125" style="253" customWidth="1"/>
    <col min="15075" max="15075" width="5.7109375" style="253" customWidth="1"/>
    <col min="15076" max="15076" width="3.7109375" style="253" customWidth="1"/>
    <col min="15077" max="15078" width="5.7109375" style="253" customWidth="1"/>
    <col min="15079" max="15079" width="3.7109375" style="253" customWidth="1"/>
    <col min="15080" max="15086" width="5.7109375" style="253" customWidth="1"/>
    <col min="15087" max="15087" width="6.85546875" style="253" customWidth="1"/>
    <col min="15088" max="15091" width="5.7109375" style="253" customWidth="1"/>
    <col min="15092" max="15092" width="16.42578125" style="253" customWidth="1"/>
    <col min="15093" max="15111" width="4.7109375" style="253" customWidth="1"/>
    <col min="15112" max="15116" width="30.7109375" style="253" customWidth="1"/>
    <col min="15117" max="15197" width="0" style="253" hidden="1" customWidth="1"/>
    <col min="15198" max="15326" width="11.42578125" style="253"/>
    <col min="15327" max="15327" width="30.28515625" style="253" customWidth="1"/>
    <col min="15328" max="15328" width="15.42578125" style="253" customWidth="1"/>
    <col min="15329" max="15329" width="5.7109375" style="253" customWidth="1"/>
    <col min="15330" max="15330" width="15.42578125" style="253" customWidth="1"/>
    <col min="15331" max="15331" width="5.7109375" style="253" customWidth="1"/>
    <col min="15332" max="15332" width="3.7109375" style="253" customWidth="1"/>
    <col min="15333" max="15334" width="5.7109375" style="253" customWidth="1"/>
    <col min="15335" max="15335" width="3.7109375" style="253" customWidth="1"/>
    <col min="15336" max="15342" width="5.7109375" style="253" customWidth="1"/>
    <col min="15343" max="15343" width="6.85546875" style="253" customWidth="1"/>
    <col min="15344" max="15347" width="5.7109375" style="253" customWidth="1"/>
    <col min="15348" max="15348" width="16.42578125" style="253" customWidth="1"/>
    <col min="15349" max="15367" width="4.7109375" style="253" customWidth="1"/>
    <col min="15368" max="15372" width="30.7109375" style="253" customWidth="1"/>
    <col min="15373" max="15453" width="0" style="253" hidden="1" customWidth="1"/>
    <col min="15454" max="15582" width="11.42578125" style="253"/>
    <col min="15583" max="15583" width="30.28515625" style="253" customWidth="1"/>
    <col min="15584" max="15584" width="15.42578125" style="253" customWidth="1"/>
    <col min="15585" max="15585" width="5.7109375" style="253" customWidth="1"/>
    <col min="15586" max="15586" width="15.42578125" style="253" customWidth="1"/>
    <col min="15587" max="15587" width="5.7109375" style="253" customWidth="1"/>
    <col min="15588" max="15588" width="3.7109375" style="253" customWidth="1"/>
    <col min="15589" max="15590" width="5.7109375" style="253" customWidth="1"/>
    <col min="15591" max="15591" width="3.7109375" style="253" customWidth="1"/>
    <col min="15592" max="15598" width="5.7109375" style="253" customWidth="1"/>
    <col min="15599" max="15599" width="6.85546875" style="253" customWidth="1"/>
    <col min="15600" max="15603" width="5.7109375" style="253" customWidth="1"/>
    <col min="15604" max="15604" width="16.42578125" style="253" customWidth="1"/>
    <col min="15605" max="15623" width="4.7109375" style="253" customWidth="1"/>
    <col min="15624" max="15628" width="30.7109375" style="253" customWidth="1"/>
    <col min="15629" max="15709" width="0" style="253" hidden="1" customWidth="1"/>
    <col min="15710" max="15838" width="11.42578125" style="253"/>
    <col min="15839" max="15839" width="30.28515625" style="253" customWidth="1"/>
    <col min="15840" max="15840" width="15.42578125" style="253" customWidth="1"/>
    <col min="15841" max="15841" width="5.7109375" style="253" customWidth="1"/>
    <col min="15842" max="15842" width="15.42578125" style="253" customWidth="1"/>
    <col min="15843" max="15843" width="5.7109375" style="253" customWidth="1"/>
    <col min="15844" max="15844" width="3.7109375" style="253" customWidth="1"/>
    <col min="15845" max="15846" width="5.7109375" style="253" customWidth="1"/>
    <col min="15847" max="15847" width="3.7109375" style="253" customWidth="1"/>
    <col min="15848" max="15854" width="5.7109375" style="253" customWidth="1"/>
    <col min="15855" max="15855" width="6.85546875" style="253" customWidth="1"/>
    <col min="15856" max="15859" width="5.7109375" style="253" customWidth="1"/>
    <col min="15860" max="15860" width="16.42578125" style="253" customWidth="1"/>
    <col min="15861" max="15879" width="4.7109375" style="253" customWidth="1"/>
    <col min="15880" max="15884" width="30.7109375" style="253" customWidth="1"/>
    <col min="15885" max="15965" width="0" style="253" hidden="1" customWidth="1"/>
    <col min="15966" max="16094" width="11.42578125" style="253"/>
    <col min="16095" max="16095" width="30.28515625" style="253" customWidth="1"/>
    <col min="16096" max="16096" width="15.42578125" style="253" customWidth="1"/>
    <col min="16097" max="16097" width="5.7109375" style="253" customWidth="1"/>
    <col min="16098" max="16098" width="15.42578125" style="253" customWidth="1"/>
    <col min="16099" max="16099" width="5.7109375" style="253" customWidth="1"/>
    <col min="16100" max="16100" width="3.7109375" style="253" customWidth="1"/>
    <col min="16101" max="16102" width="5.7109375" style="253" customWidth="1"/>
    <col min="16103" max="16103" width="3.7109375" style="253" customWidth="1"/>
    <col min="16104" max="16110" width="5.7109375" style="253" customWidth="1"/>
    <col min="16111" max="16111" width="6.85546875" style="253" customWidth="1"/>
    <col min="16112" max="16115" width="5.7109375" style="253" customWidth="1"/>
    <col min="16116" max="16116" width="16.42578125" style="253" customWidth="1"/>
    <col min="16117" max="16135" width="4.7109375" style="253" customWidth="1"/>
    <col min="16136" max="16140" width="30.7109375" style="253" customWidth="1"/>
    <col min="16141" max="16221" width="0" style="253" hidden="1" customWidth="1"/>
    <col min="16222" max="16384" width="11.42578125" style="253"/>
  </cols>
  <sheetData>
    <row r="1" spans="1:41" s="233" customFormat="1" ht="30" hidden="1" customHeight="1" x14ac:dyDescent="0.25">
      <c r="A1" s="229">
        <f>COUNTA(A4:A4)</f>
        <v>1</v>
      </c>
      <c r="B1" s="230"/>
      <c r="C1" s="231"/>
      <c r="D1" s="232"/>
      <c r="E1" s="231"/>
      <c r="F1" s="357" t="s">
        <v>210</v>
      </c>
      <c r="G1" s="358"/>
      <c r="H1" s="359"/>
      <c r="I1" s="360" t="s">
        <v>211</v>
      </c>
      <c r="J1" s="361"/>
      <c r="K1" s="361"/>
      <c r="L1" s="361"/>
      <c r="M1" s="362"/>
      <c r="N1" s="372" t="s">
        <v>212</v>
      </c>
      <c r="O1" s="373"/>
      <c r="P1" s="373"/>
      <c r="Q1" s="373"/>
      <c r="R1" s="373"/>
      <c r="S1" s="373"/>
      <c r="T1" s="373"/>
      <c r="U1" s="373"/>
      <c r="V1" s="374"/>
      <c r="W1" s="363" t="s">
        <v>213</v>
      </c>
      <c r="X1" s="364"/>
      <c r="Y1" s="364"/>
      <c r="Z1" s="364"/>
      <c r="AA1" s="364"/>
      <c r="AB1" s="364"/>
      <c r="AC1" s="364"/>
      <c r="AD1" s="365"/>
      <c r="AE1" s="366" t="s">
        <v>214</v>
      </c>
      <c r="AF1" s="367"/>
      <c r="AG1" s="367"/>
      <c r="AH1" s="368"/>
      <c r="AI1" s="369" t="s">
        <v>215</v>
      </c>
      <c r="AJ1" s="370"/>
      <c r="AK1" s="370"/>
      <c r="AL1" s="370"/>
      <c r="AM1" s="371"/>
      <c r="AN1" s="355" t="s">
        <v>216</v>
      </c>
      <c r="AO1" s="356"/>
    </row>
    <row r="2" spans="1:41" ht="15.75" hidden="1" customHeight="1" x14ac:dyDescent="0.25">
      <c r="A2" s="234"/>
      <c r="B2" s="235"/>
      <c r="C2" s="236"/>
      <c r="D2" s="237"/>
      <c r="E2" s="236"/>
      <c r="F2" s="238">
        <f ca="1">COUNTIF(F:F,"=Y")-2</f>
        <v>12</v>
      </c>
      <c r="G2" s="239"/>
      <c r="H2" s="240"/>
      <c r="I2" s="241">
        <f ca="1">COUNTIF(I:I,"=Y")-2</f>
        <v>11</v>
      </c>
      <c r="J2" s="242"/>
      <c r="K2" s="242"/>
      <c r="L2" s="242"/>
      <c r="M2" s="243"/>
      <c r="N2" s="244"/>
      <c r="O2" s="245"/>
      <c r="P2" s="245"/>
      <c r="Q2" s="245"/>
      <c r="R2" s="245"/>
      <c r="S2" s="245"/>
      <c r="T2" s="245"/>
      <c r="U2" s="245"/>
      <c r="V2" s="246"/>
      <c r="W2" s="247"/>
      <c r="X2" s="248"/>
      <c r="Y2" s="248"/>
      <c r="Z2" s="248"/>
      <c r="AA2" s="248"/>
      <c r="AB2" s="248"/>
      <c r="AC2" s="248"/>
      <c r="AD2" s="249"/>
      <c r="AE2" s="250"/>
      <c r="AF2" s="251"/>
      <c r="AG2" s="251"/>
      <c r="AH2" s="252"/>
      <c r="AI2" s="250"/>
      <c r="AJ2" s="251"/>
      <c r="AK2" s="251"/>
      <c r="AL2" s="251"/>
      <c r="AM2" s="252"/>
      <c r="AN2" s="250"/>
      <c r="AO2" s="252"/>
    </row>
    <row r="3" spans="1:41" ht="103.5" customHeight="1" thickBot="1" x14ac:dyDescent="0.25">
      <c r="A3" s="254" t="s">
        <v>217</v>
      </c>
      <c r="B3" s="255" t="s">
        <v>218</v>
      </c>
      <c r="C3" s="256" t="s">
        <v>219</v>
      </c>
      <c r="D3" s="255" t="s">
        <v>220</v>
      </c>
      <c r="E3" s="256" t="s">
        <v>221</v>
      </c>
      <c r="F3" s="225" t="s">
        <v>202</v>
      </c>
      <c r="G3" s="226" t="s">
        <v>203</v>
      </c>
      <c r="H3" s="226" t="s">
        <v>204</v>
      </c>
      <c r="I3" s="227" t="s">
        <v>205</v>
      </c>
      <c r="J3" s="228" t="s">
        <v>206</v>
      </c>
      <c r="K3" s="228" t="s">
        <v>207</v>
      </c>
      <c r="L3" s="228" t="s">
        <v>208</v>
      </c>
      <c r="M3" s="228" t="s">
        <v>209</v>
      </c>
      <c r="N3" s="257"/>
      <c r="O3" s="257"/>
      <c r="P3" s="257"/>
      <c r="Q3" s="257"/>
      <c r="R3" s="257"/>
      <c r="S3" s="257"/>
      <c r="T3" s="257"/>
      <c r="U3" s="257"/>
      <c r="V3" s="257"/>
      <c r="W3" s="258" t="s">
        <v>222</v>
      </c>
      <c r="X3" s="259" t="s">
        <v>223</v>
      </c>
      <c r="Y3" s="259" t="s">
        <v>224</v>
      </c>
      <c r="Z3" s="259" t="s">
        <v>225</v>
      </c>
      <c r="AA3" s="259" t="s">
        <v>226</v>
      </c>
      <c r="AB3" s="259" t="s">
        <v>227</v>
      </c>
      <c r="AC3" s="260" t="s">
        <v>228</v>
      </c>
      <c r="AD3" s="261" t="s">
        <v>229</v>
      </c>
      <c r="AE3" s="262" t="s">
        <v>230</v>
      </c>
      <c r="AF3" s="263" t="s">
        <v>231</v>
      </c>
      <c r="AG3" s="263" t="s">
        <v>232</v>
      </c>
      <c r="AH3" s="264" t="s">
        <v>233</v>
      </c>
      <c r="AI3" s="262" t="s">
        <v>234</v>
      </c>
      <c r="AJ3" s="263" t="s">
        <v>235</v>
      </c>
      <c r="AK3" s="263" t="s">
        <v>236</v>
      </c>
      <c r="AL3" s="263" t="s">
        <v>237</v>
      </c>
      <c r="AM3" s="264" t="s">
        <v>238</v>
      </c>
      <c r="AN3" s="262" t="s">
        <v>239</v>
      </c>
      <c r="AO3" s="264" t="s">
        <v>240</v>
      </c>
    </row>
    <row r="4" spans="1:41" s="233" customFormat="1" ht="39.950000000000003" customHeight="1" x14ac:dyDescent="0.35">
      <c r="A4" s="276" t="s">
        <v>276</v>
      </c>
      <c r="B4" s="265"/>
      <c r="C4" s="266"/>
      <c r="D4" s="267"/>
      <c r="E4" s="266" t="e">
        <f t="shared" ref="E4" si="0">VLOOKUP(D4,TableCountries,2,FALSE)</f>
        <v>#N/A</v>
      </c>
      <c r="F4" s="268" t="str">
        <f>IF(COUNTA(G4:H4),"Y","")</f>
        <v>Y</v>
      </c>
      <c r="G4" s="269" t="s">
        <v>242</v>
      </c>
      <c r="H4" s="269" t="s">
        <v>242</v>
      </c>
      <c r="I4" s="270" t="s">
        <v>243</v>
      </c>
      <c r="J4" s="269"/>
      <c r="K4" s="269"/>
      <c r="L4" s="269" t="s">
        <v>242</v>
      </c>
      <c r="M4" s="269" t="s">
        <v>242</v>
      </c>
      <c r="N4" s="271"/>
      <c r="O4" s="271"/>
      <c r="P4" s="271"/>
      <c r="Q4" s="271"/>
      <c r="R4" s="272"/>
      <c r="S4" s="272"/>
      <c r="T4" s="272"/>
      <c r="U4" s="272"/>
      <c r="V4" s="272"/>
      <c r="W4" s="269" t="s">
        <v>242</v>
      </c>
      <c r="X4" s="269"/>
      <c r="Y4" s="269"/>
      <c r="Z4" s="269"/>
      <c r="AA4" s="269"/>
      <c r="AB4" s="269"/>
      <c r="AC4" s="269" t="s">
        <v>242</v>
      </c>
      <c r="AD4" s="269" t="s">
        <v>242</v>
      </c>
      <c r="AE4" s="273"/>
      <c r="AF4" s="274"/>
      <c r="AG4" s="274"/>
      <c r="AH4" s="275"/>
      <c r="AI4" s="273"/>
      <c r="AJ4" s="274"/>
      <c r="AK4" s="274" t="s">
        <v>242</v>
      </c>
      <c r="AL4" s="274" t="s">
        <v>242</v>
      </c>
      <c r="AM4" s="275"/>
      <c r="AN4" s="273" t="s">
        <v>242</v>
      </c>
      <c r="AO4" s="275" t="s">
        <v>244</v>
      </c>
    </row>
    <row r="5" spans="1:41" ht="30" customHeight="1" x14ac:dyDescent="0.3">
      <c r="A5" s="282"/>
    </row>
  </sheetData>
  <mergeCells count="7">
    <mergeCell ref="AN1:AO1"/>
    <mergeCell ref="F1:H1"/>
    <mergeCell ref="I1:M1"/>
    <mergeCell ref="N1:V1"/>
    <mergeCell ref="W1:AD1"/>
    <mergeCell ref="AE1:AH1"/>
    <mergeCell ref="AI1:AM1"/>
  </mergeCells>
  <conditionalFormatting sqref="A4">
    <cfRule type="expression" dxfId="6" priority="12">
      <formula>AND(($F4&lt;&gt;"Y"),($I4&lt;&gt;"Y"))</formula>
    </cfRule>
  </conditionalFormatting>
  <dataValidations count="9">
    <dataValidation type="list" allowBlank="1" showInputMessage="1" showErrorMessage="1" sqref="JR65516:JR65533 TN65516:TN65533 ADJ65516:ADJ65533 ANF65516:ANF65533 AXB65516:AXB65533 BGX65516:BGX65533 BQT65516:BQT65533 CAP65516:CAP65533 CKL65516:CKL65533 CUH65516:CUH65533 DED65516:DED65533 DNZ65516:DNZ65533 DXV65516:DXV65533 EHR65516:EHR65533 ERN65516:ERN65533 FBJ65516:FBJ65533 FLF65516:FLF65533 FVB65516:FVB65533 GEX65516:GEX65533 GOT65516:GOT65533 GYP65516:GYP65533 HIL65516:HIL65533 HSH65516:HSH65533 ICD65516:ICD65533 ILZ65516:ILZ65533 IVV65516:IVV65533 JFR65516:JFR65533 JPN65516:JPN65533 JZJ65516:JZJ65533 KJF65516:KJF65533 KTB65516:KTB65533 LCX65516:LCX65533 LMT65516:LMT65533 LWP65516:LWP65533 MGL65516:MGL65533 MQH65516:MQH65533 NAD65516:NAD65533 NJZ65516:NJZ65533 NTV65516:NTV65533 ODR65516:ODR65533 ONN65516:ONN65533 OXJ65516:OXJ65533 PHF65516:PHF65533 PRB65516:PRB65533 QAX65516:QAX65533 QKT65516:QKT65533 QUP65516:QUP65533 REL65516:REL65533 ROH65516:ROH65533 RYD65516:RYD65533 SHZ65516:SHZ65533 SRV65516:SRV65533 TBR65516:TBR65533 TLN65516:TLN65533 TVJ65516:TVJ65533 UFF65516:UFF65533 UPB65516:UPB65533 UYX65516:UYX65533 VIT65516:VIT65533 VSP65516:VSP65533 WCL65516:WCL65533 WMH65516:WMH65533 WWD65516:WWD65533 JR131052:JR131069 TN131052:TN131069 ADJ131052:ADJ131069 ANF131052:ANF131069 AXB131052:AXB131069 BGX131052:BGX131069 BQT131052:BQT131069 CAP131052:CAP131069 CKL131052:CKL131069 CUH131052:CUH131069 DED131052:DED131069 DNZ131052:DNZ131069 DXV131052:DXV131069 EHR131052:EHR131069 ERN131052:ERN131069 FBJ131052:FBJ131069 FLF131052:FLF131069 FVB131052:FVB131069 GEX131052:GEX131069 GOT131052:GOT131069 GYP131052:GYP131069 HIL131052:HIL131069 HSH131052:HSH131069 ICD131052:ICD131069 ILZ131052:ILZ131069 IVV131052:IVV131069 JFR131052:JFR131069 JPN131052:JPN131069 JZJ131052:JZJ131069 KJF131052:KJF131069 KTB131052:KTB131069 LCX131052:LCX131069 LMT131052:LMT131069 LWP131052:LWP131069 MGL131052:MGL131069 MQH131052:MQH131069 NAD131052:NAD131069 NJZ131052:NJZ131069 NTV131052:NTV131069 ODR131052:ODR131069 ONN131052:ONN131069 OXJ131052:OXJ131069 PHF131052:PHF131069 PRB131052:PRB131069 QAX131052:QAX131069 QKT131052:QKT131069 QUP131052:QUP131069 REL131052:REL131069 ROH131052:ROH131069 RYD131052:RYD131069 SHZ131052:SHZ131069 SRV131052:SRV131069 TBR131052:TBR131069 TLN131052:TLN131069 TVJ131052:TVJ131069 UFF131052:UFF131069 UPB131052:UPB131069 UYX131052:UYX131069 VIT131052:VIT131069 VSP131052:VSP131069 WCL131052:WCL131069 WMH131052:WMH131069 WWD131052:WWD131069 JR196588:JR196605 TN196588:TN196605 ADJ196588:ADJ196605 ANF196588:ANF196605 AXB196588:AXB196605 BGX196588:BGX196605 BQT196588:BQT196605 CAP196588:CAP196605 CKL196588:CKL196605 CUH196588:CUH196605 DED196588:DED196605 DNZ196588:DNZ196605 DXV196588:DXV196605 EHR196588:EHR196605 ERN196588:ERN196605 FBJ196588:FBJ196605 FLF196588:FLF196605 FVB196588:FVB196605 GEX196588:GEX196605 GOT196588:GOT196605 GYP196588:GYP196605 HIL196588:HIL196605 HSH196588:HSH196605 ICD196588:ICD196605 ILZ196588:ILZ196605 IVV196588:IVV196605 JFR196588:JFR196605 JPN196588:JPN196605 JZJ196588:JZJ196605 KJF196588:KJF196605 KTB196588:KTB196605 LCX196588:LCX196605 LMT196588:LMT196605 LWP196588:LWP196605 MGL196588:MGL196605 MQH196588:MQH196605 NAD196588:NAD196605 NJZ196588:NJZ196605 NTV196588:NTV196605 ODR196588:ODR196605 ONN196588:ONN196605 OXJ196588:OXJ196605 PHF196588:PHF196605 PRB196588:PRB196605 QAX196588:QAX196605 QKT196588:QKT196605 QUP196588:QUP196605 REL196588:REL196605 ROH196588:ROH196605 RYD196588:RYD196605 SHZ196588:SHZ196605 SRV196588:SRV196605 TBR196588:TBR196605 TLN196588:TLN196605 TVJ196588:TVJ196605 UFF196588:UFF196605 UPB196588:UPB196605 UYX196588:UYX196605 VIT196588:VIT196605 VSP196588:VSP196605 WCL196588:WCL196605 WMH196588:WMH196605 WWD196588:WWD196605 JR262124:JR262141 TN262124:TN262141 ADJ262124:ADJ262141 ANF262124:ANF262141 AXB262124:AXB262141 BGX262124:BGX262141 BQT262124:BQT262141 CAP262124:CAP262141 CKL262124:CKL262141 CUH262124:CUH262141 DED262124:DED262141 DNZ262124:DNZ262141 DXV262124:DXV262141 EHR262124:EHR262141 ERN262124:ERN262141 FBJ262124:FBJ262141 FLF262124:FLF262141 FVB262124:FVB262141 GEX262124:GEX262141 GOT262124:GOT262141 GYP262124:GYP262141 HIL262124:HIL262141 HSH262124:HSH262141 ICD262124:ICD262141 ILZ262124:ILZ262141 IVV262124:IVV262141 JFR262124:JFR262141 JPN262124:JPN262141 JZJ262124:JZJ262141 KJF262124:KJF262141 KTB262124:KTB262141 LCX262124:LCX262141 LMT262124:LMT262141 LWP262124:LWP262141 MGL262124:MGL262141 MQH262124:MQH262141 NAD262124:NAD262141 NJZ262124:NJZ262141 NTV262124:NTV262141 ODR262124:ODR262141 ONN262124:ONN262141 OXJ262124:OXJ262141 PHF262124:PHF262141 PRB262124:PRB262141 QAX262124:QAX262141 QKT262124:QKT262141 QUP262124:QUP262141 REL262124:REL262141 ROH262124:ROH262141 RYD262124:RYD262141 SHZ262124:SHZ262141 SRV262124:SRV262141 TBR262124:TBR262141 TLN262124:TLN262141 TVJ262124:TVJ262141 UFF262124:UFF262141 UPB262124:UPB262141 UYX262124:UYX262141 VIT262124:VIT262141 VSP262124:VSP262141 WCL262124:WCL262141 WMH262124:WMH262141 WWD262124:WWD262141 JR327660:JR327677 TN327660:TN327677 ADJ327660:ADJ327677 ANF327660:ANF327677 AXB327660:AXB327677 BGX327660:BGX327677 BQT327660:BQT327677 CAP327660:CAP327677 CKL327660:CKL327677 CUH327660:CUH327677 DED327660:DED327677 DNZ327660:DNZ327677 DXV327660:DXV327677 EHR327660:EHR327677 ERN327660:ERN327677 FBJ327660:FBJ327677 FLF327660:FLF327677 FVB327660:FVB327677 GEX327660:GEX327677 GOT327660:GOT327677 GYP327660:GYP327677 HIL327660:HIL327677 HSH327660:HSH327677 ICD327660:ICD327677 ILZ327660:ILZ327677 IVV327660:IVV327677 JFR327660:JFR327677 JPN327660:JPN327677 JZJ327660:JZJ327677 KJF327660:KJF327677 KTB327660:KTB327677 LCX327660:LCX327677 LMT327660:LMT327677 LWP327660:LWP327677 MGL327660:MGL327677 MQH327660:MQH327677 NAD327660:NAD327677 NJZ327660:NJZ327677 NTV327660:NTV327677 ODR327660:ODR327677 ONN327660:ONN327677 OXJ327660:OXJ327677 PHF327660:PHF327677 PRB327660:PRB327677 QAX327660:QAX327677 QKT327660:QKT327677 QUP327660:QUP327677 REL327660:REL327677 ROH327660:ROH327677 RYD327660:RYD327677 SHZ327660:SHZ327677 SRV327660:SRV327677 TBR327660:TBR327677 TLN327660:TLN327677 TVJ327660:TVJ327677 UFF327660:UFF327677 UPB327660:UPB327677 UYX327660:UYX327677 VIT327660:VIT327677 VSP327660:VSP327677 WCL327660:WCL327677 WMH327660:WMH327677 WWD327660:WWD327677 JR393196:JR393213 TN393196:TN393213 ADJ393196:ADJ393213 ANF393196:ANF393213 AXB393196:AXB393213 BGX393196:BGX393213 BQT393196:BQT393213 CAP393196:CAP393213 CKL393196:CKL393213 CUH393196:CUH393213 DED393196:DED393213 DNZ393196:DNZ393213 DXV393196:DXV393213 EHR393196:EHR393213 ERN393196:ERN393213 FBJ393196:FBJ393213 FLF393196:FLF393213 FVB393196:FVB393213 GEX393196:GEX393213 GOT393196:GOT393213 GYP393196:GYP393213 HIL393196:HIL393213 HSH393196:HSH393213 ICD393196:ICD393213 ILZ393196:ILZ393213 IVV393196:IVV393213 JFR393196:JFR393213 JPN393196:JPN393213 JZJ393196:JZJ393213 KJF393196:KJF393213 KTB393196:KTB393213 LCX393196:LCX393213 LMT393196:LMT393213 LWP393196:LWP393213 MGL393196:MGL393213 MQH393196:MQH393213 NAD393196:NAD393213 NJZ393196:NJZ393213 NTV393196:NTV393213 ODR393196:ODR393213 ONN393196:ONN393213 OXJ393196:OXJ393213 PHF393196:PHF393213 PRB393196:PRB393213 QAX393196:QAX393213 QKT393196:QKT393213 QUP393196:QUP393213 REL393196:REL393213 ROH393196:ROH393213 RYD393196:RYD393213 SHZ393196:SHZ393213 SRV393196:SRV393213 TBR393196:TBR393213 TLN393196:TLN393213 TVJ393196:TVJ393213 UFF393196:UFF393213 UPB393196:UPB393213 UYX393196:UYX393213 VIT393196:VIT393213 VSP393196:VSP393213 WCL393196:WCL393213 WMH393196:WMH393213 WWD393196:WWD393213 JR458732:JR458749 TN458732:TN458749 ADJ458732:ADJ458749 ANF458732:ANF458749 AXB458732:AXB458749 BGX458732:BGX458749 BQT458732:BQT458749 CAP458732:CAP458749 CKL458732:CKL458749 CUH458732:CUH458749 DED458732:DED458749 DNZ458732:DNZ458749 DXV458732:DXV458749 EHR458732:EHR458749 ERN458732:ERN458749 FBJ458732:FBJ458749 FLF458732:FLF458749 FVB458732:FVB458749 GEX458732:GEX458749 GOT458732:GOT458749 GYP458732:GYP458749 HIL458732:HIL458749 HSH458732:HSH458749 ICD458732:ICD458749 ILZ458732:ILZ458749 IVV458732:IVV458749 JFR458732:JFR458749 JPN458732:JPN458749 JZJ458732:JZJ458749 KJF458732:KJF458749 KTB458732:KTB458749 LCX458732:LCX458749 LMT458732:LMT458749 LWP458732:LWP458749 MGL458732:MGL458749 MQH458732:MQH458749 NAD458732:NAD458749 NJZ458732:NJZ458749 NTV458732:NTV458749 ODR458732:ODR458749 ONN458732:ONN458749 OXJ458732:OXJ458749 PHF458732:PHF458749 PRB458732:PRB458749 QAX458732:QAX458749 QKT458732:QKT458749 QUP458732:QUP458749 REL458732:REL458749 ROH458732:ROH458749 RYD458732:RYD458749 SHZ458732:SHZ458749 SRV458732:SRV458749 TBR458732:TBR458749 TLN458732:TLN458749 TVJ458732:TVJ458749 UFF458732:UFF458749 UPB458732:UPB458749 UYX458732:UYX458749 VIT458732:VIT458749 VSP458732:VSP458749 WCL458732:WCL458749 WMH458732:WMH458749 WWD458732:WWD458749 JR524268:JR524285 TN524268:TN524285 ADJ524268:ADJ524285 ANF524268:ANF524285 AXB524268:AXB524285 BGX524268:BGX524285 BQT524268:BQT524285 CAP524268:CAP524285 CKL524268:CKL524285 CUH524268:CUH524285 DED524268:DED524285 DNZ524268:DNZ524285 DXV524268:DXV524285 EHR524268:EHR524285 ERN524268:ERN524285 FBJ524268:FBJ524285 FLF524268:FLF524285 FVB524268:FVB524285 GEX524268:GEX524285 GOT524268:GOT524285 GYP524268:GYP524285 HIL524268:HIL524285 HSH524268:HSH524285 ICD524268:ICD524285 ILZ524268:ILZ524285 IVV524268:IVV524285 JFR524268:JFR524285 JPN524268:JPN524285 JZJ524268:JZJ524285 KJF524268:KJF524285 KTB524268:KTB524285 LCX524268:LCX524285 LMT524268:LMT524285 LWP524268:LWP524285 MGL524268:MGL524285 MQH524268:MQH524285 NAD524268:NAD524285 NJZ524268:NJZ524285 NTV524268:NTV524285 ODR524268:ODR524285 ONN524268:ONN524285 OXJ524268:OXJ524285 PHF524268:PHF524285 PRB524268:PRB524285 QAX524268:QAX524285 QKT524268:QKT524285 QUP524268:QUP524285 REL524268:REL524285 ROH524268:ROH524285 RYD524268:RYD524285 SHZ524268:SHZ524285 SRV524268:SRV524285 TBR524268:TBR524285 TLN524268:TLN524285 TVJ524268:TVJ524285 UFF524268:UFF524285 UPB524268:UPB524285 UYX524268:UYX524285 VIT524268:VIT524285 VSP524268:VSP524285 WCL524268:WCL524285 WMH524268:WMH524285 WWD524268:WWD524285 JR589804:JR589821 TN589804:TN589821 ADJ589804:ADJ589821 ANF589804:ANF589821 AXB589804:AXB589821 BGX589804:BGX589821 BQT589804:BQT589821 CAP589804:CAP589821 CKL589804:CKL589821 CUH589804:CUH589821 DED589804:DED589821 DNZ589804:DNZ589821 DXV589804:DXV589821 EHR589804:EHR589821 ERN589804:ERN589821 FBJ589804:FBJ589821 FLF589804:FLF589821 FVB589804:FVB589821 GEX589804:GEX589821 GOT589804:GOT589821 GYP589804:GYP589821 HIL589804:HIL589821 HSH589804:HSH589821 ICD589804:ICD589821 ILZ589804:ILZ589821 IVV589804:IVV589821 JFR589804:JFR589821 JPN589804:JPN589821 JZJ589804:JZJ589821 KJF589804:KJF589821 KTB589804:KTB589821 LCX589804:LCX589821 LMT589804:LMT589821 LWP589804:LWP589821 MGL589804:MGL589821 MQH589804:MQH589821 NAD589804:NAD589821 NJZ589804:NJZ589821 NTV589804:NTV589821 ODR589804:ODR589821 ONN589804:ONN589821 OXJ589804:OXJ589821 PHF589804:PHF589821 PRB589804:PRB589821 QAX589804:QAX589821 QKT589804:QKT589821 QUP589804:QUP589821 REL589804:REL589821 ROH589804:ROH589821 RYD589804:RYD589821 SHZ589804:SHZ589821 SRV589804:SRV589821 TBR589804:TBR589821 TLN589804:TLN589821 TVJ589804:TVJ589821 UFF589804:UFF589821 UPB589804:UPB589821 UYX589804:UYX589821 VIT589804:VIT589821 VSP589804:VSP589821 WCL589804:WCL589821 WMH589804:WMH589821 WWD589804:WWD589821 JR655340:JR655357 TN655340:TN655357 ADJ655340:ADJ655357 ANF655340:ANF655357 AXB655340:AXB655357 BGX655340:BGX655357 BQT655340:BQT655357 CAP655340:CAP655357 CKL655340:CKL655357 CUH655340:CUH655357 DED655340:DED655357 DNZ655340:DNZ655357 DXV655340:DXV655357 EHR655340:EHR655357 ERN655340:ERN655357 FBJ655340:FBJ655357 FLF655340:FLF655357 FVB655340:FVB655357 GEX655340:GEX655357 GOT655340:GOT655357 GYP655340:GYP655357 HIL655340:HIL655357 HSH655340:HSH655357 ICD655340:ICD655357 ILZ655340:ILZ655357 IVV655340:IVV655357 JFR655340:JFR655357 JPN655340:JPN655357 JZJ655340:JZJ655357 KJF655340:KJF655357 KTB655340:KTB655357 LCX655340:LCX655357 LMT655340:LMT655357 LWP655340:LWP655357 MGL655340:MGL655357 MQH655340:MQH655357 NAD655340:NAD655357 NJZ655340:NJZ655357 NTV655340:NTV655357 ODR655340:ODR655357 ONN655340:ONN655357 OXJ655340:OXJ655357 PHF655340:PHF655357 PRB655340:PRB655357 QAX655340:QAX655357 QKT655340:QKT655357 QUP655340:QUP655357 REL655340:REL655357 ROH655340:ROH655357 RYD655340:RYD655357 SHZ655340:SHZ655357 SRV655340:SRV655357 TBR655340:TBR655357 TLN655340:TLN655357 TVJ655340:TVJ655357 UFF655340:UFF655357 UPB655340:UPB655357 UYX655340:UYX655357 VIT655340:VIT655357 VSP655340:VSP655357 WCL655340:WCL655357 WMH655340:WMH655357 WWD655340:WWD655357 JR720876:JR720893 TN720876:TN720893 ADJ720876:ADJ720893 ANF720876:ANF720893 AXB720876:AXB720893 BGX720876:BGX720893 BQT720876:BQT720893 CAP720876:CAP720893 CKL720876:CKL720893 CUH720876:CUH720893 DED720876:DED720893 DNZ720876:DNZ720893 DXV720876:DXV720893 EHR720876:EHR720893 ERN720876:ERN720893 FBJ720876:FBJ720893 FLF720876:FLF720893 FVB720876:FVB720893 GEX720876:GEX720893 GOT720876:GOT720893 GYP720876:GYP720893 HIL720876:HIL720893 HSH720876:HSH720893 ICD720876:ICD720893 ILZ720876:ILZ720893 IVV720876:IVV720893 JFR720876:JFR720893 JPN720876:JPN720893 JZJ720876:JZJ720893 KJF720876:KJF720893 KTB720876:KTB720893 LCX720876:LCX720893 LMT720876:LMT720893 LWP720876:LWP720893 MGL720876:MGL720893 MQH720876:MQH720893 NAD720876:NAD720893 NJZ720876:NJZ720893 NTV720876:NTV720893 ODR720876:ODR720893 ONN720876:ONN720893 OXJ720876:OXJ720893 PHF720876:PHF720893 PRB720876:PRB720893 QAX720876:QAX720893 QKT720876:QKT720893 QUP720876:QUP720893 REL720876:REL720893 ROH720876:ROH720893 RYD720876:RYD720893 SHZ720876:SHZ720893 SRV720876:SRV720893 TBR720876:TBR720893 TLN720876:TLN720893 TVJ720876:TVJ720893 UFF720876:UFF720893 UPB720876:UPB720893 UYX720876:UYX720893 VIT720876:VIT720893 VSP720876:VSP720893 WCL720876:WCL720893 WMH720876:WMH720893 WWD720876:WWD720893 JR786412:JR786429 TN786412:TN786429 ADJ786412:ADJ786429 ANF786412:ANF786429 AXB786412:AXB786429 BGX786412:BGX786429 BQT786412:BQT786429 CAP786412:CAP786429 CKL786412:CKL786429 CUH786412:CUH786429 DED786412:DED786429 DNZ786412:DNZ786429 DXV786412:DXV786429 EHR786412:EHR786429 ERN786412:ERN786429 FBJ786412:FBJ786429 FLF786412:FLF786429 FVB786412:FVB786429 GEX786412:GEX786429 GOT786412:GOT786429 GYP786412:GYP786429 HIL786412:HIL786429 HSH786412:HSH786429 ICD786412:ICD786429 ILZ786412:ILZ786429 IVV786412:IVV786429 JFR786412:JFR786429 JPN786412:JPN786429 JZJ786412:JZJ786429 KJF786412:KJF786429 KTB786412:KTB786429 LCX786412:LCX786429 LMT786412:LMT786429 LWP786412:LWP786429 MGL786412:MGL786429 MQH786412:MQH786429 NAD786412:NAD786429 NJZ786412:NJZ786429 NTV786412:NTV786429 ODR786412:ODR786429 ONN786412:ONN786429 OXJ786412:OXJ786429 PHF786412:PHF786429 PRB786412:PRB786429 QAX786412:QAX786429 QKT786412:QKT786429 QUP786412:QUP786429 REL786412:REL786429 ROH786412:ROH786429 RYD786412:RYD786429 SHZ786412:SHZ786429 SRV786412:SRV786429 TBR786412:TBR786429 TLN786412:TLN786429 TVJ786412:TVJ786429 UFF786412:UFF786429 UPB786412:UPB786429 UYX786412:UYX786429 VIT786412:VIT786429 VSP786412:VSP786429 WCL786412:WCL786429 WMH786412:WMH786429 WWD786412:WWD786429 JR851948:JR851965 TN851948:TN851965 ADJ851948:ADJ851965 ANF851948:ANF851965 AXB851948:AXB851965 BGX851948:BGX851965 BQT851948:BQT851965 CAP851948:CAP851965 CKL851948:CKL851965 CUH851948:CUH851965 DED851948:DED851965 DNZ851948:DNZ851965 DXV851948:DXV851965 EHR851948:EHR851965 ERN851948:ERN851965 FBJ851948:FBJ851965 FLF851948:FLF851965 FVB851948:FVB851965 GEX851948:GEX851965 GOT851948:GOT851965 GYP851948:GYP851965 HIL851948:HIL851965 HSH851948:HSH851965 ICD851948:ICD851965 ILZ851948:ILZ851965 IVV851948:IVV851965 JFR851948:JFR851965 JPN851948:JPN851965 JZJ851948:JZJ851965 KJF851948:KJF851965 KTB851948:KTB851965 LCX851948:LCX851965 LMT851948:LMT851965 LWP851948:LWP851965 MGL851948:MGL851965 MQH851948:MQH851965 NAD851948:NAD851965 NJZ851948:NJZ851965 NTV851948:NTV851965 ODR851948:ODR851965 ONN851948:ONN851965 OXJ851948:OXJ851965 PHF851948:PHF851965 PRB851948:PRB851965 QAX851948:QAX851965 QKT851948:QKT851965 QUP851948:QUP851965 REL851948:REL851965 ROH851948:ROH851965 RYD851948:RYD851965 SHZ851948:SHZ851965 SRV851948:SRV851965 TBR851948:TBR851965 TLN851948:TLN851965 TVJ851948:TVJ851965 UFF851948:UFF851965 UPB851948:UPB851965 UYX851948:UYX851965 VIT851948:VIT851965 VSP851948:VSP851965 WCL851948:WCL851965 WMH851948:WMH851965 WWD851948:WWD851965 JR917484:JR917501 TN917484:TN917501 ADJ917484:ADJ917501 ANF917484:ANF917501 AXB917484:AXB917501 BGX917484:BGX917501 BQT917484:BQT917501 CAP917484:CAP917501 CKL917484:CKL917501 CUH917484:CUH917501 DED917484:DED917501 DNZ917484:DNZ917501 DXV917484:DXV917501 EHR917484:EHR917501 ERN917484:ERN917501 FBJ917484:FBJ917501 FLF917484:FLF917501 FVB917484:FVB917501 GEX917484:GEX917501 GOT917484:GOT917501 GYP917484:GYP917501 HIL917484:HIL917501 HSH917484:HSH917501 ICD917484:ICD917501 ILZ917484:ILZ917501 IVV917484:IVV917501 JFR917484:JFR917501 JPN917484:JPN917501 JZJ917484:JZJ917501 KJF917484:KJF917501 KTB917484:KTB917501 LCX917484:LCX917501 LMT917484:LMT917501 LWP917484:LWP917501 MGL917484:MGL917501 MQH917484:MQH917501 NAD917484:NAD917501 NJZ917484:NJZ917501 NTV917484:NTV917501 ODR917484:ODR917501 ONN917484:ONN917501 OXJ917484:OXJ917501 PHF917484:PHF917501 PRB917484:PRB917501 QAX917484:QAX917501 QKT917484:QKT917501 QUP917484:QUP917501 REL917484:REL917501 ROH917484:ROH917501 RYD917484:RYD917501 SHZ917484:SHZ917501 SRV917484:SRV917501 TBR917484:TBR917501 TLN917484:TLN917501 TVJ917484:TVJ917501 UFF917484:UFF917501 UPB917484:UPB917501 UYX917484:UYX917501 VIT917484:VIT917501 VSP917484:VSP917501 WCL917484:WCL917501 WMH917484:WMH917501 WWD917484:WWD917501 JR983020:JR983037 TN983020:TN983037 ADJ983020:ADJ983037 ANF983020:ANF983037 AXB983020:AXB983037 BGX983020:BGX983037 BQT983020:BQT983037 CAP983020:CAP983037 CKL983020:CKL983037 CUH983020:CUH983037 DED983020:DED983037 DNZ983020:DNZ983037 DXV983020:DXV983037 EHR983020:EHR983037 ERN983020:ERN983037 FBJ983020:FBJ983037 FLF983020:FLF983037 FVB983020:FVB983037 GEX983020:GEX983037 GOT983020:GOT983037 GYP983020:GYP983037 HIL983020:HIL983037 HSH983020:HSH983037 ICD983020:ICD983037 ILZ983020:ILZ983037 IVV983020:IVV983037 JFR983020:JFR983037 JPN983020:JPN983037 JZJ983020:JZJ983037 KJF983020:KJF983037 KTB983020:KTB983037 LCX983020:LCX983037 LMT983020:LMT983037 LWP983020:LWP983037 MGL983020:MGL983037 MQH983020:MQH983037 NAD983020:NAD983037 NJZ983020:NJZ983037 NTV983020:NTV983037 ODR983020:ODR983037 ONN983020:ONN983037 OXJ983020:OXJ983037 PHF983020:PHF983037 PRB983020:PRB983037 QAX983020:QAX983037 QKT983020:QKT983037 QUP983020:QUP983037 REL983020:REL983037 ROH983020:ROH983037 RYD983020:RYD983037 SHZ983020:SHZ983037 SRV983020:SRV983037 TBR983020:TBR983037 TLN983020:TLN983037 TVJ983020:TVJ983037 UFF983020:UFF983037 UPB983020:UPB983037 UYX983020:UYX983037 VIT983020:VIT983037 VSP983020:VSP983037 WCL983020:WCL983037 WMH983020:WMH983037 WWD983020:WWD983037 WWD4 WMH4 WCL4 VSP4 VIT4 UYX4 UPB4 UFF4 TVJ4 TLN4 TBR4 SRV4 SHZ4 RYD4 ROH4 REL4 QUP4 QKT4 QAX4 PRB4 PHF4 OXJ4 ONN4 ODR4 NTV4 NJZ4 NAD4 MQH4 MGL4 LWP4 LMT4 LCX4 KTB4 KJF4 JZJ4 JPN4 JFR4 IVV4 ILZ4 ICD4 HSH4 HIL4 GYP4 GOT4 GEX4 FVB4 FLF4 FBJ4 ERN4 EHR4 DXV4 DNZ4 DED4 CUH4 CKL4 CAP4 BQT4 BGX4 AXB4 ANF4 ADJ4 TN4 JR4">
      <formula1>ListCompetitiveness</formula1>
    </dataValidation>
    <dataValidation type="list" allowBlank="1" showInputMessage="1" showErrorMessage="1" sqref="JQ65516:JQ65533 TM65516:TM65533 ADI65516:ADI65533 ANE65516:ANE65533 AXA65516:AXA65533 BGW65516:BGW65533 BQS65516:BQS65533 CAO65516:CAO65533 CKK65516:CKK65533 CUG65516:CUG65533 DEC65516:DEC65533 DNY65516:DNY65533 DXU65516:DXU65533 EHQ65516:EHQ65533 ERM65516:ERM65533 FBI65516:FBI65533 FLE65516:FLE65533 FVA65516:FVA65533 GEW65516:GEW65533 GOS65516:GOS65533 GYO65516:GYO65533 HIK65516:HIK65533 HSG65516:HSG65533 ICC65516:ICC65533 ILY65516:ILY65533 IVU65516:IVU65533 JFQ65516:JFQ65533 JPM65516:JPM65533 JZI65516:JZI65533 KJE65516:KJE65533 KTA65516:KTA65533 LCW65516:LCW65533 LMS65516:LMS65533 LWO65516:LWO65533 MGK65516:MGK65533 MQG65516:MQG65533 NAC65516:NAC65533 NJY65516:NJY65533 NTU65516:NTU65533 ODQ65516:ODQ65533 ONM65516:ONM65533 OXI65516:OXI65533 PHE65516:PHE65533 PRA65516:PRA65533 QAW65516:QAW65533 QKS65516:QKS65533 QUO65516:QUO65533 REK65516:REK65533 ROG65516:ROG65533 RYC65516:RYC65533 SHY65516:SHY65533 SRU65516:SRU65533 TBQ65516:TBQ65533 TLM65516:TLM65533 TVI65516:TVI65533 UFE65516:UFE65533 UPA65516:UPA65533 UYW65516:UYW65533 VIS65516:VIS65533 VSO65516:VSO65533 WCK65516:WCK65533 WMG65516:WMG65533 WWC65516:WWC65533 JQ131052:JQ131069 TM131052:TM131069 ADI131052:ADI131069 ANE131052:ANE131069 AXA131052:AXA131069 BGW131052:BGW131069 BQS131052:BQS131069 CAO131052:CAO131069 CKK131052:CKK131069 CUG131052:CUG131069 DEC131052:DEC131069 DNY131052:DNY131069 DXU131052:DXU131069 EHQ131052:EHQ131069 ERM131052:ERM131069 FBI131052:FBI131069 FLE131052:FLE131069 FVA131052:FVA131069 GEW131052:GEW131069 GOS131052:GOS131069 GYO131052:GYO131069 HIK131052:HIK131069 HSG131052:HSG131069 ICC131052:ICC131069 ILY131052:ILY131069 IVU131052:IVU131069 JFQ131052:JFQ131069 JPM131052:JPM131069 JZI131052:JZI131069 KJE131052:KJE131069 KTA131052:KTA131069 LCW131052:LCW131069 LMS131052:LMS131069 LWO131052:LWO131069 MGK131052:MGK131069 MQG131052:MQG131069 NAC131052:NAC131069 NJY131052:NJY131069 NTU131052:NTU131069 ODQ131052:ODQ131069 ONM131052:ONM131069 OXI131052:OXI131069 PHE131052:PHE131069 PRA131052:PRA131069 QAW131052:QAW131069 QKS131052:QKS131069 QUO131052:QUO131069 REK131052:REK131069 ROG131052:ROG131069 RYC131052:RYC131069 SHY131052:SHY131069 SRU131052:SRU131069 TBQ131052:TBQ131069 TLM131052:TLM131069 TVI131052:TVI131069 UFE131052:UFE131069 UPA131052:UPA131069 UYW131052:UYW131069 VIS131052:VIS131069 VSO131052:VSO131069 WCK131052:WCK131069 WMG131052:WMG131069 WWC131052:WWC131069 JQ196588:JQ196605 TM196588:TM196605 ADI196588:ADI196605 ANE196588:ANE196605 AXA196588:AXA196605 BGW196588:BGW196605 BQS196588:BQS196605 CAO196588:CAO196605 CKK196588:CKK196605 CUG196588:CUG196605 DEC196588:DEC196605 DNY196588:DNY196605 DXU196588:DXU196605 EHQ196588:EHQ196605 ERM196588:ERM196605 FBI196588:FBI196605 FLE196588:FLE196605 FVA196588:FVA196605 GEW196588:GEW196605 GOS196588:GOS196605 GYO196588:GYO196605 HIK196588:HIK196605 HSG196588:HSG196605 ICC196588:ICC196605 ILY196588:ILY196605 IVU196588:IVU196605 JFQ196588:JFQ196605 JPM196588:JPM196605 JZI196588:JZI196605 KJE196588:KJE196605 KTA196588:KTA196605 LCW196588:LCW196605 LMS196588:LMS196605 LWO196588:LWO196605 MGK196588:MGK196605 MQG196588:MQG196605 NAC196588:NAC196605 NJY196588:NJY196605 NTU196588:NTU196605 ODQ196588:ODQ196605 ONM196588:ONM196605 OXI196588:OXI196605 PHE196588:PHE196605 PRA196588:PRA196605 QAW196588:QAW196605 QKS196588:QKS196605 QUO196588:QUO196605 REK196588:REK196605 ROG196588:ROG196605 RYC196588:RYC196605 SHY196588:SHY196605 SRU196588:SRU196605 TBQ196588:TBQ196605 TLM196588:TLM196605 TVI196588:TVI196605 UFE196588:UFE196605 UPA196588:UPA196605 UYW196588:UYW196605 VIS196588:VIS196605 VSO196588:VSO196605 WCK196588:WCK196605 WMG196588:WMG196605 WWC196588:WWC196605 JQ262124:JQ262141 TM262124:TM262141 ADI262124:ADI262141 ANE262124:ANE262141 AXA262124:AXA262141 BGW262124:BGW262141 BQS262124:BQS262141 CAO262124:CAO262141 CKK262124:CKK262141 CUG262124:CUG262141 DEC262124:DEC262141 DNY262124:DNY262141 DXU262124:DXU262141 EHQ262124:EHQ262141 ERM262124:ERM262141 FBI262124:FBI262141 FLE262124:FLE262141 FVA262124:FVA262141 GEW262124:GEW262141 GOS262124:GOS262141 GYO262124:GYO262141 HIK262124:HIK262141 HSG262124:HSG262141 ICC262124:ICC262141 ILY262124:ILY262141 IVU262124:IVU262141 JFQ262124:JFQ262141 JPM262124:JPM262141 JZI262124:JZI262141 KJE262124:KJE262141 KTA262124:KTA262141 LCW262124:LCW262141 LMS262124:LMS262141 LWO262124:LWO262141 MGK262124:MGK262141 MQG262124:MQG262141 NAC262124:NAC262141 NJY262124:NJY262141 NTU262124:NTU262141 ODQ262124:ODQ262141 ONM262124:ONM262141 OXI262124:OXI262141 PHE262124:PHE262141 PRA262124:PRA262141 QAW262124:QAW262141 QKS262124:QKS262141 QUO262124:QUO262141 REK262124:REK262141 ROG262124:ROG262141 RYC262124:RYC262141 SHY262124:SHY262141 SRU262124:SRU262141 TBQ262124:TBQ262141 TLM262124:TLM262141 TVI262124:TVI262141 UFE262124:UFE262141 UPA262124:UPA262141 UYW262124:UYW262141 VIS262124:VIS262141 VSO262124:VSO262141 WCK262124:WCK262141 WMG262124:WMG262141 WWC262124:WWC262141 JQ327660:JQ327677 TM327660:TM327677 ADI327660:ADI327677 ANE327660:ANE327677 AXA327660:AXA327677 BGW327660:BGW327677 BQS327660:BQS327677 CAO327660:CAO327677 CKK327660:CKK327677 CUG327660:CUG327677 DEC327660:DEC327677 DNY327660:DNY327677 DXU327660:DXU327677 EHQ327660:EHQ327677 ERM327660:ERM327677 FBI327660:FBI327677 FLE327660:FLE327677 FVA327660:FVA327677 GEW327660:GEW327677 GOS327660:GOS327677 GYO327660:GYO327677 HIK327660:HIK327677 HSG327660:HSG327677 ICC327660:ICC327677 ILY327660:ILY327677 IVU327660:IVU327677 JFQ327660:JFQ327677 JPM327660:JPM327677 JZI327660:JZI327677 KJE327660:KJE327677 KTA327660:KTA327677 LCW327660:LCW327677 LMS327660:LMS327677 LWO327660:LWO327677 MGK327660:MGK327677 MQG327660:MQG327677 NAC327660:NAC327677 NJY327660:NJY327677 NTU327660:NTU327677 ODQ327660:ODQ327677 ONM327660:ONM327677 OXI327660:OXI327677 PHE327660:PHE327677 PRA327660:PRA327677 QAW327660:QAW327677 QKS327660:QKS327677 QUO327660:QUO327677 REK327660:REK327677 ROG327660:ROG327677 RYC327660:RYC327677 SHY327660:SHY327677 SRU327660:SRU327677 TBQ327660:TBQ327677 TLM327660:TLM327677 TVI327660:TVI327677 UFE327660:UFE327677 UPA327660:UPA327677 UYW327660:UYW327677 VIS327660:VIS327677 VSO327660:VSO327677 WCK327660:WCK327677 WMG327660:WMG327677 WWC327660:WWC327677 JQ393196:JQ393213 TM393196:TM393213 ADI393196:ADI393213 ANE393196:ANE393213 AXA393196:AXA393213 BGW393196:BGW393213 BQS393196:BQS393213 CAO393196:CAO393213 CKK393196:CKK393213 CUG393196:CUG393213 DEC393196:DEC393213 DNY393196:DNY393213 DXU393196:DXU393213 EHQ393196:EHQ393213 ERM393196:ERM393213 FBI393196:FBI393213 FLE393196:FLE393213 FVA393196:FVA393213 GEW393196:GEW393213 GOS393196:GOS393213 GYO393196:GYO393213 HIK393196:HIK393213 HSG393196:HSG393213 ICC393196:ICC393213 ILY393196:ILY393213 IVU393196:IVU393213 JFQ393196:JFQ393213 JPM393196:JPM393213 JZI393196:JZI393213 KJE393196:KJE393213 KTA393196:KTA393213 LCW393196:LCW393213 LMS393196:LMS393213 LWO393196:LWO393213 MGK393196:MGK393213 MQG393196:MQG393213 NAC393196:NAC393213 NJY393196:NJY393213 NTU393196:NTU393213 ODQ393196:ODQ393213 ONM393196:ONM393213 OXI393196:OXI393213 PHE393196:PHE393213 PRA393196:PRA393213 QAW393196:QAW393213 QKS393196:QKS393213 QUO393196:QUO393213 REK393196:REK393213 ROG393196:ROG393213 RYC393196:RYC393213 SHY393196:SHY393213 SRU393196:SRU393213 TBQ393196:TBQ393213 TLM393196:TLM393213 TVI393196:TVI393213 UFE393196:UFE393213 UPA393196:UPA393213 UYW393196:UYW393213 VIS393196:VIS393213 VSO393196:VSO393213 WCK393196:WCK393213 WMG393196:WMG393213 WWC393196:WWC393213 JQ458732:JQ458749 TM458732:TM458749 ADI458732:ADI458749 ANE458732:ANE458749 AXA458732:AXA458749 BGW458732:BGW458749 BQS458732:BQS458749 CAO458732:CAO458749 CKK458732:CKK458749 CUG458732:CUG458749 DEC458732:DEC458749 DNY458732:DNY458749 DXU458732:DXU458749 EHQ458732:EHQ458749 ERM458732:ERM458749 FBI458732:FBI458749 FLE458732:FLE458749 FVA458732:FVA458749 GEW458732:GEW458749 GOS458732:GOS458749 GYO458732:GYO458749 HIK458732:HIK458749 HSG458732:HSG458749 ICC458732:ICC458749 ILY458732:ILY458749 IVU458732:IVU458749 JFQ458732:JFQ458749 JPM458732:JPM458749 JZI458732:JZI458749 KJE458732:KJE458749 KTA458732:KTA458749 LCW458732:LCW458749 LMS458732:LMS458749 LWO458732:LWO458749 MGK458732:MGK458749 MQG458732:MQG458749 NAC458732:NAC458749 NJY458732:NJY458749 NTU458732:NTU458749 ODQ458732:ODQ458749 ONM458732:ONM458749 OXI458732:OXI458749 PHE458732:PHE458749 PRA458732:PRA458749 QAW458732:QAW458749 QKS458732:QKS458749 QUO458732:QUO458749 REK458732:REK458749 ROG458732:ROG458749 RYC458732:RYC458749 SHY458732:SHY458749 SRU458732:SRU458749 TBQ458732:TBQ458749 TLM458732:TLM458749 TVI458732:TVI458749 UFE458732:UFE458749 UPA458732:UPA458749 UYW458732:UYW458749 VIS458732:VIS458749 VSO458732:VSO458749 WCK458732:WCK458749 WMG458732:WMG458749 WWC458732:WWC458749 JQ524268:JQ524285 TM524268:TM524285 ADI524268:ADI524285 ANE524268:ANE524285 AXA524268:AXA524285 BGW524268:BGW524285 BQS524268:BQS524285 CAO524268:CAO524285 CKK524268:CKK524285 CUG524268:CUG524285 DEC524268:DEC524285 DNY524268:DNY524285 DXU524268:DXU524285 EHQ524268:EHQ524285 ERM524268:ERM524285 FBI524268:FBI524285 FLE524268:FLE524285 FVA524268:FVA524285 GEW524268:GEW524285 GOS524268:GOS524285 GYO524268:GYO524285 HIK524268:HIK524285 HSG524268:HSG524285 ICC524268:ICC524285 ILY524268:ILY524285 IVU524268:IVU524285 JFQ524268:JFQ524285 JPM524268:JPM524285 JZI524268:JZI524285 KJE524268:KJE524285 KTA524268:KTA524285 LCW524268:LCW524285 LMS524268:LMS524285 LWO524268:LWO524285 MGK524268:MGK524285 MQG524268:MQG524285 NAC524268:NAC524285 NJY524268:NJY524285 NTU524268:NTU524285 ODQ524268:ODQ524285 ONM524268:ONM524285 OXI524268:OXI524285 PHE524268:PHE524285 PRA524268:PRA524285 QAW524268:QAW524285 QKS524268:QKS524285 QUO524268:QUO524285 REK524268:REK524285 ROG524268:ROG524285 RYC524268:RYC524285 SHY524268:SHY524285 SRU524268:SRU524285 TBQ524268:TBQ524285 TLM524268:TLM524285 TVI524268:TVI524285 UFE524268:UFE524285 UPA524268:UPA524285 UYW524268:UYW524285 VIS524268:VIS524285 VSO524268:VSO524285 WCK524268:WCK524285 WMG524268:WMG524285 WWC524268:WWC524285 JQ589804:JQ589821 TM589804:TM589821 ADI589804:ADI589821 ANE589804:ANE589821 AXA589804:AXA589821 BGW589804:BGW589821 BQS589804:BQS589821 CAO589804:CAO589821 CKK589804:CKK589821 CUG589804:CUG589821 DEC589804:DEC589821 DNY589804:DNY589821 DXU589804:DXU589821 EHQ589804:EHQ589821 ERM589804:ERM589821 FBI589804:FBI589821 FLE589804:FLE589821 FVA589804:FVA589821 GEW589804:GEW589821 GOS589804:GOS589821 GYO589804:GYO589821 HIK589804:HIK589821 HSG589804:HSG589821 ICC589804:ICC589821 ILY589804:ILY589821 IVU589804:IVU589821 JFQ589804:JFQ589821 JPM589804:JPM589821 JZI589804:JZI589821 KJE589804:KJE589821 KTA589804:KTA589821 LCW589804:LCW589821 LMS589804:LMS589821 LWO589804:LWO589821 MGK589804:MGK589821 MQG589804:MQG589821 NAC589804:NAC589821 NJY589804:NJY589821 NTU589804:NTU589821 ODQ589804:ODQ589821 ONM589804:ONM589821 OXI589804:OXI589821 PHE589804:PHE589821 PRA589804:PRA589821 QAW589804:QAW589821 QKS589804:QKS589821 QUO589804:QUO589821 REK589804:REK589821 ROG589804:ROG589821 RYC589804:RYC589821 SHY589804:SHY589821 SRU589804:SRU589821 TBQ589804:TBQ589821 TLM589804:TLM589821 TVI589804:TVI589821 UFE589804:UFE589821 UPA589804:UPA589821 UYW589804:UYW589821 VIS589804:VIS589821 VSO589804:VSO589821 WCK589804:WCK589821 WMG589804:WMG589821 WWC589804:WWC589821 JQ655340:JQ655357 TM655340:TM655357 ADI655340:ADI655357 ANE655340:ANE655357 AXA655340:AXA655357 BGW655340:BGW655357 BQS655340:BQS655357 CAO655340:CAO655357 CKK655340:CKK655357 CUG655340:CUG655357 DEC655340:DEC655357 DNY655340:DNY655357 DXU655340:DXU655357 EHQ655340:EHQ655357 ERM655340:ERM655357 FBI655340:FBI655357 FLE655340:FLE655357 FVA655340:FVA655357 GEW655340:GEW655357 GOS655340:GOS655357 GYO655340:GYO655357 HIK655340:HIK655357 HSG655340:HSG655357 ICC655340:ICC655357 ILY655340:ILY655357 IVU655340:IVU655357 JFQ655340:JFQ655357 JPM655340:JPM655357 JZI655340:JZI655357 KJE655340:KJE655357 KTA655340:KTA655357 LCW655340:LCW655357 LMS655340:LMS655357 LWO655340:LWO655357 MGK655340:MGK655357 MQG655340:MQG655357 NAC655340:NAC655357 NJY655340:NJY655357 NTU655340:NTU655357 ODQ655340:ODQ655357 ONM655340:ONM655357 OXI655340:OXI655357 PHE655340:PHE655357 PRA655340:PRA655357 QAW655340:QAW655357 QKS655340:QKS655357 QUO655340:QUO655357 REK655340:REK655357 ROG655340:ROG655357 RYC655340:RYC655357 SHY655340:SHY655357 SRU655340:SRU655357 TBQ655340:TBQ655357 TLM655340:TLM655357 TVI655340:TVI655357 UFE655340:UFE655357 UPA655340:UPA655357 UYW655340:UYW655357 VIS655340:VIS655357 VSO655340:VSO655357 WCK655340:WCK655357 WMG655340:WMG655357 WWC655340:WWC655357 JQ720876:JQ720893 TM720876:TM720893 ADI720876:ADI720893 ANE720876:ANE720893 AXA720876:AXA720893 BGW720876:BGW720893 BQS720876:BQS720893 CAO720876:CAO720893 CKK720876:CKK720893 CUG720876:CUG720893 DEC720876:DEC720893 DNY720876:DNY720893 DXU720876:DXU720893 EHQ720876:EHQ720893 ERM720876:ERM720893 FBI720876:FBI720893 FLE720876:FLE720893 FVA720876:FVA720893 GEW720876:GEW720893 GOS720876:GOS720893 GYO720876:GYO720893 HIK720876:HIK720893 HSG720876:HSG720893 ICC720876:ICC720893 ILY720876:ILY720893 IVU720876:IVU720893 JFQ720876:JFQ720893 JPM720876:JPM720893 JZI720876:JZI720893 KJE720876:KJE720893 KTA720876:KTA720893 LCW720876:LCW720893 LMS720876:LMS720893 LWO720876:LWO720893 MGK720876:MGK720893 MQG720876:MQG720893 NAC720876:NAC720893 NJY720876:NJY720893 NTU720876:NTU720893 ODQ720876:ODQ720893 ONM720876:ONM720893 OXI720876:OXI720893 PHE720876:PHE720893 PRA720876:PRA720893 QAW720876:QAW720893 QKS720876:QKS720893 QUO720876:QUO720893 REK720876:REK720893 ROG720876:ROG720893 RYC720876:RYC720893 SHY720876:SHY720893 SRU720876:SRU720893 TBQ720876:TBQ720893 TLM720876:TLM720893 TVI720876:TVI720893 UFE720876:UFE720893 UPA720876:UPA720893 UYW720876:UYW720893 VIS720876:VIS720893 VSO720876:VSO720893 WCK720876:WCK720893 WMG720876:WMG720893 WWC720876:WWC720893 JQ786412:JQ786429 TM786412:TM786429 ADI786412:ADI786429 ANE786412:ANE786429 AXA786412:AXA786429 BGW786412:BGW786429 BQS786412:BQS786429 CAO786412:CAO786429 CKK786412:CKK786429 CUG786412:CUG786429 DEC786412:DEC786429 DNY786412:DNY786429 DXU786412:DXU786429 EHQ786412:EHQ786429 ERM786412:ERM786429 FBI786412:FBI786429 FLE786412:FLE786429 FVA786412:FVA786429 GEW786412:GEW786429 GOS786412:GOS786429 GYO786412:GYO786429 HIK786412:HIK786429 HSG786412:HSG786429 ICC786412:ICC786429 ILY786412:ILY786429 IVU786412:IVU786429 JFQ786412:JFQ786429 JPM786412:JPM786429 JZI786412:JZI786429 KJE786412:KJE786429 KTA786412:KTA786429 LCW786412:LCW786429 LMS786412:LMS786429 LWO786412:LWO786429 MGK786412:MGK786429 MQG786412:MQG786429 NAC786412:NAC786429 NJY786412:NJY786429 NTU786412:NTU786429 ODQ786412:ODQ786429 ONM786412:ONM786429 OXI786412:OXI786429 PHE786412:PHE786429 PRA786412:PRA786429 QAW786412:QAW786429 QKS786412:QKS786429 QUO786412:QUO786429 REK786412:REK786429 ROG786412:ROG786429 RYC786412:RYC786429 SHY786412:SHY786429 SRU786412:SRU786429 TBQ786412:TBQ786429 TLM786412:TLM786429 TVI786412:TVI786429 UFE786412:UFE786429 UPA786412:UPA786429 UYW786412:UYW786429 VIS786412:VIS786429 VSO786412:VSO786429 WCK786412:WCK786429 WMG786412:WMG786429 WWC786412:WWC786429 JQ851948:JQ851965 TM851948:TM851965 ADI851948:ADI851965 ANE851948:ANE851965 AXA851948:AXA851965 BGW851948:BGW851965 BQS851948:BQS851965 CAO851948:CAO851965 CKK851948:CKK851965 CUG851948:CUG851965 DEC851948:DEC851965 DNY851948:DNY851965 DXU851948:DXU851965 EHQ851948:EHQ851965 ERM851948:ERM851965 FBI851948:FBI851965 FLE851948:FLE851965 FVA851948:FVA851965 GEW851948:GEW851965 GOS851948:GOS851965 GYO851948:GYO851965 HIK851948:HIK851965 HSG851948:HSG851965 ICC851948:ICC851965 ILY851948:ILY851965 IVU851948:IVU851965 JFQ851948:JFQ851965 JPM851948:JPM851965 JZI851948:JZI851965 KJE851948:KJE851965 KTA851948:KTA851965 LCW851948:LCW851965 LMS851948:LMS851965 LWO851948:LWO851965 MGK851948:MGK851965 MQG851948:MQG851965 NAC851948:NAC851965 NJY851948:NJY851965 NTU851948:NTU851965 ODQ851948:ODQ851965 ONM851948:ONM851965 OXI851948:OXI851965 PHE851948:PHE851965 PRA851948:PRA851965 QAW851948:QAW851965 QKS851948:QKS851965 QUO851948:QUO851965 REK851948:REK851965 ROG851948:ROG851965 RYC851948:RYC851965 SHY851948:SHY851965 SRU851948:SRU851965 TBQ851948:TBQ851965 TLM851948:TLM851965 TVI851948:TVI851965 UFE851948:UFE851965 UPA851948:UPA851965 UYW851948:UYW851965 VIS851948:VIS851965 VSO851948:VSO851965 WCK851948:WCK851965 WMG851948:WMG851965 WWC851948:WWC851965 JQ917484:JQ917501 TM917484:TM917501 ADI917484:ADI917501 ANE917484:ANE917501 AXA917484:AXA917501 BGW917484:BGW917501 BQS917484:BQS917501 CAO917484:CAO917501 CKK917484:CKK917501 CUG917484:CUG917501 DEC917484:DEC917501 DNY917484:DNY917501 DXU917484:DXU917501 EHQ917484:EHQ917501 ERM917484:ERM917501 FBI917484:FBI917501 FLE917484:FLE917501 FVA917484:FVA917501 GEW917484:GEW917501 GOS917484:GOS917501 GYO917484:GYO917501 HIK917484:HIK917501 HSG917484:HSG917501 ICC917484:ICC917501 ILY917484:ILY917501 IVU917484:IVU917501 JFQ917484:JFQ917501 JPM917484:JPM917501 JZI917484:JZI917501 KJE917484:KJE917501 KTA917484:KTA917501 LCW917484:LCW917501 LMS917484:LMS917501 LWO917484:LWO917501 MGK917484:MGK917501 MQG917484:MQG917501 NAC917484:NAC917501 NJY917484:NJY917501 NTU917484:NTU917501 ODQ917484:ODQ917501 ONM917484:ONM917501 OXI917484:OXI917501 PHE917484:PHE917501 PRA917484:PRA917501 QAW917484:QAW917501 QKS917484:QKS917501 QUO917484:QUO917501 REK917484:REK917501 ROG917484:ROG917501 RYC917484:RYC917501 SHY917484:SHY917501 SRU917484:SRU917501 TBQ917484:TBQ917501 TLM917484:TLM917501 TVI917484:TVI917501 UFE917484:UFE917501 UPA917484:UPA917501 UYW917484:UYW917501 VIS917484:VIS917501 VSO917484:VSO917501 WCK917484:WCK917501 WMG917484:WMG917501 WWC917484:WWC917501 JQ983020:JQ983037 TM983020:TM983037 ADI983020:ADI983037 ANE983020:ANE983037 AXA983020:AXA983037 BGW983020:BGW983037 BQS983020:BQS983037 CAO983020:CAO983037 CKK983020:CKK983037 CUG983020:CUG983037 DEC983020:DEC983037 DNY983020:DNY983037 DXU983020:DXU983037 EHQ983020:EHQ983037 ERM983020:ERM983037 FBI983020:FBI983037 FLE983020:FLE983037 FVA983020:FVA983037 GEW983020:GEW983037 GOS983020:GOS983037 GYO983020:GYO983037 HIK983020:HIK983037 HSG983020:HSG983037 ICC983020:ICC983037 ILY983020:ILY983037 IVU983020:IVU983037 JFQ983020:JFQ983037 JPM983020:JPM983037 JZI983020:JZI983037 KJE983020:KJE983037 KTA983020:KTA983037 LCW983020:LCW983037 LMS983020:LMS983037 LWO983020:LWO983037 MGK983020:MGK983037 MQG983020:MQG983037 NAC983020:NAC983037 NJY983020:NJY983037 NTU983020:NTU983037 ODQ983020:ODQ983037 ONM983020:ONM983037 OXI983020:OXI983037 PHE983020:PHE983037 PRA983020:PRA983037 QAW983020:QAW983037 QKS983020:QKS983037 QUO983020:QUO983037 REK983020:REK983037 ROG983020:ROG983037 RYC983020:RYC983037 SHY983020:SHY983037 SRU983020:SRU983037 TBQ983020:TBQ983037 TLM983020:TLM983037 TVI983020:TVI983037 UFE983020:UFE983037 UPA983020:UPA983037 UYW983020:UYW983037 VIS983020:VIS983037 VSO983020:VSO983037 WCK983020:WCK983037 WMG983020:WMG983037 WWC983020:WWC983037 WWC4 WMG4 WCK4 VSO4 VIS4 UYW4 UPA4 UFE4 TVI4 TLM4 TBQ4 SRU4 SHY4 RYC4 ROG4 REK4 QUO4 QKS4 QAW4 PRA4 PHE4 OXI4 ONM4 ODQ4 NTU4 NJY4 NAC4 MQG4 MGK4 LWO4 LMS4 LCW4 KTA4 KJE4 JZI4 JPM4 JFQ4 IVU4 ILY4 ICC4 HSG4 HIK4 GYO4 GOS4 GEW4 FVA4 FLE4 FBI4 ERM4 EHQ4 DXU4 DNY4 DEC4 CUG4 CKK4 CAO4 BQS4 BGW4 AXA4 ANE4 ADI4 TM4 JQ4">
      <formula1>ListRiskLevel</formula1>
    </dataValidation>
    <dataValidation type="list" allowBlank="1" showInputMessage="1" showErrorMessage="1" sqref="KC65516:KH65533 TY65516:UD65533 ADU65516:ADZ65533 ANQ65516:ANV65533 AXM65516:AXR65533 BHI65516:BHN65533 BRE65516:BRJ65533 CBA65516:CBF65533 CKW65516:CLB65533 CUS65516:CUX65533 DEO65516:DET65533 DOK65516:DOP65533 DYG65516:DYL65533 EIC65516:EIH65533 ERY65516:ESD65533 FBU65516:FBZ65533 FLQ65516:FLV65533 FVM65516:FVR65533 GFI65516:GFN65533 GPE65516:GPJ65533 GZA65516:GZF65533 HIW65516:HJB65533 HSS65516:HSX65533 ICO65516:ICT65533 IMK65516:IMP65533 IWG65516:IWL65533 JGC65516:JGH65533 JPY65516:JQD65533 JZU65516:JZZ65533 KJQ65516:KJV65533 KTM65516:KTR65533 LDI65516:LDN65533 LNE65516:LNJ65533 LXA65516:LXF65533 MGW65516:MHB65533 MQS65516:MQX65533 NAO65516:NAT65533 NKK65516:NKP65533 NUG65516:NUL65533 OEC65516:OEH65533 ONY65516:OOD65533 OXU65516:OXZ65533 PHQ65516:PHV65533 PRM65516:PRR65533 QBI65516:QBN65533 QLE65516:QLJ65533 QVA65516:QVF65533 REW65516:RFB65533 ROS65516:ROX65533 RYO65516:RYT65533 SIK65516:SIP65533 SSG65516:SSL65533 TCC65516:TCH65533 TLY65516:TMD65533 TVU65516:TVZ65533 UFQ65516:UFV65533 UPM65516:UPR65533 UZI65516:UZN65533 VJE65516:VJJ65533 VTA65516:VTF65533 WCW65516:WDB65533 WMS65516:WMX65533 WWO65516:WWT65533 KC131052:KH131069 TY131052:UD131069 ADU131052:ADZ131069 ANQ131052:ANV131069 AXM131052:AXR131069 BHI131052:BHN131069 BRE131052:BRJ131069 CBA131052:CBF131069 CKW131052:CLB131069 CUS131052:CUX131069 DEO131052:DET131069 DOK131052:DOP131069 DYG131052:DYL131069 EIC131052:EIH131069 ERY131052:ESD131069 FBU131052:FBZ131069 FLQ131052:FLV131069 FVM131052:FVR131069 GFI131052:GFN131069 GPE131052:GPJ131069 GZA131052:GZF131069 HIW131052:HJB131069 HSS131052:HSX131069 ICO131052:ICT131069 IMK131052:IMP131069 IWG131052:IWL131069 JGC131052:JGH131069 JPY131052:JQD131069 JZU131052:JZZ131069 KJQ131052:KJV131069 KTM131052:KTR131069 LDI131052:LDN131069 LNE131052:LNJ131069 LXA131052:LXF131069 MGW131052:MHB131069 MQS131052:MQX131069 NAO131052:NAT131069 NKK131052:NKP131069 NUG131052:NUL131069 OEC131052:OEH131069 ONY131052:OOD131069 OXU131052:OXZ131069 PHQ131052:PHV131069 PRM131052:PRR131069 QBI131052:QBN131069 QLE131052:QLJ131069 QVA131052:QVF131069 REW131052:RFB131069 ROS131052:ROX131069 RYO131052:RYT131069 SIK131052:SIP131069 SSG131052:SSL131069 TCC131052:TCH131069 TLY131052:TMD131069 TVU131052:TVZ131069 UFQ131052:UFV131069 UPM131052:UPR131069 UZI131052:UZN131069 VJE131052:VJJ131069 VTA131052:VTF131069 WCW131052:WDB131069 WMS131052:WMX131069 WWO131052:WWT131069 KC196588:KH196605 TY196588:UD196605 ADU196588:ADZ196605 ANQ196588:ANV196605 AXM196588:AXR196605 BHI196588:BHN196605 BRE196588:BRJ196605 CBA196588:CBF196605 CKW196588:CLB196605 CUS196588:CUX196605 DEO196588:DET196605 DOK196588:DOP196605 DYG196588:DYL196605 EIC196588:EIH196605 ERY196588:ESD196605 FBU196588:FBZ196605 FLQ196588:FLV196605 FVM196588:FVR196605 GFI196588:GFN196605 GPE196588:GPJ196605 GZA196588:GZF196605 HIW196588:HJB196605 HSS196588:HSX196605 ICO196588:ICT196605 IMK196588:IMP196605 IWG196588:IWL196605 JGC196588:JGH196605 JPY196588:JQD196605 JZU196588:JZZ196605 KJQ196588:KJV196605 KTM196588:KTR196605 LDI196588:LDN196605 LNE196588:LNJ196605 LXA196588:LXF196605 MGW196588:MHB196605 MQS196588:MQX196605 NAO196588:NAT196605 NKK196588:NKP196605 NUG196588:NUL196605 OEC196588:OEH196605 ONY196588:OOD196605 OXU196588:OXZ196605 PHQ196588:PHV196605 PRM196588:PRR196605 QBI196588:QBN196605 QLE196588:QLJ196605 QVA196588:QVF196605 REW196588:RFB196605 ROS196588:ROX196605 RYO196588:RYT196605 SIK196588:SIP196605 SSG196588:SSL196605 TCC196588:TCH196605 TLY196588:TMD196605 TVU196588:TVZ196605 UFQ196588:UFV196605 UPM196588:UPR196605 UZI196588:UZN196605 VJE196588:VJJ196605 VTA196588:VTF196605 WCW196588:WDB196605 WMS196588:WMX196605 WWO196588:WWT196605 KC262124:KH262141 TY262124:UD262141 ADU262124:ADZ262141 ANQ262124:ANV262141 AXM262124:AXR262141 BHI262124:BHN262141 BRE262124:BRJ262141 CBA262124:CBF262141 CKW262124:CLB262141 CUS262124:CUX262141 DEO262124:DET262141 DOK262124:DOP262141 DYG262124:DYL262141 EIC262124:EIH262141 ERY262124:ESD262141 FBU262124:FBZ262141 FLQ262124:FLV262141 FVM262124:FVR262141 GFI262124:GFN262141 GPE262124:GPJ262141 GZA262124:GZF262141 HIW262124:HJB262141 HSS262124:HSX262141 ICO262124:ICT262141 IMK262124:IMP262141 IWG262124:IWL262141 JGC262124:JGH262141 JPY262124:JQD262141 JZU262124:JZZ262141 KJQ262124:KJV262141 KTM262124:KTR262141 LDI262124:LDN262141 LNE262124:LNJ262141 LXA262124:LXF262141 MGW262124:MHB262141 MQS262124:MQX262141 NAO262124:NAT262141 NKK262124:NKP262141 NUG262124:NUL262141 OEC262124:OEH262141 ONY262124:OOD262141 OXU262124:OXZ262141 PHQ262124:PHV262141 PRM262124:PRR262141 QBI262124:QBN262141 QLE262124:QLJ262141 QVA262124:QVF262141 REW262124:RFB262141 ROS262124:ROX262141 RYO262124:RYT262141 SIK262124:SIP262141 SSG262124:SSL262141 TCC262124:TCH262141 TLY262124:TMD262141 TVU262124:TVZ262141 UFQ262124:UFV262141 UPM262124:UPR262141 UZI262124:UZN262141 VJE262124:VJJ262141 VTA262124:VTF262141 WCW262124:WDB262141 WMS262124:WMX262141 WWO262124:WWT262141 KC327660:KH327677 TY327660:UD327677 ADU327660:ADZ327677 ANQ327660:ANV327677 AXM327660:AXR327677 BHI327660:BHN327677 BRE327660:BRJ327677 CBA327660:CBF327677 CKW327660:CLB327677 CUS327660:CUX327677 DEO327660:DET327677 DOK327660:DOP327677 DYG327660:DYL327677 EIC327660:EIH327677 ERY327660:ESD327677 FBU327660:FBZ327677 FLQ327660:FLV327677 FVM327660:FVR327677 GFI327660:GFN327677 GPE327660:GPJ327677 GZA327660:GZF327677 HIW327660:HJB327677 HSS327660:HSX327677 ICO327660:ICT327677 IMK327660:IMP327677 IWG327660:IWL327677 JGC327660:JGH327677 JPY327660:JQD327677 JZU327660:JZZ327677 KJQ327660:KJV327677 KTM327660:KTR327677 LDI327660:LDN327677 LNE327660:LNJ327677 LXA327660:LXF327677 MGW327660:MHB327677 MQS327660:MQX327677 NAO327660:NAT327677 NKK327660:NKP327677 NUG327660:NUL327677 OEC327660:OEH327677 ONY327660:OOD327677 OXU327660:OXZ327677 PHQ327660:PHV327677 PRM327660:PRR327677 QBI327660:QBN327677 QLE327660:QLJ327677 QVA327660:QVF327677 REW327660:RFB327677 ROS327660:ROX327677 RYO327660:RYT327677 SIK327660:SIP327677 SSG327660:SSL327677 TCC327660:TCH327677 TLY327660:TMD327677 TVU327660:TVZ327677 UFQ327660:UFV327677 UPM327660:UPR327677 UZI327660:UZN327677 VJE327660:VJJ327677 VTA327660:VTF327677 WCW327660:WDB327677 WMS327660:WMX327677 WWO327660:WWT327677 KC393196:KH393213 TY393196:UD393213 ADU393196:ADZ393213 ANQ393196:ANV393213 AXM393196:AXR393213 BHI393196:BHN393213 BRE393196:BRJ393213 CBA393196:CBF393213 CKW393196:CLB393213 CUS393196:CUX393213 DEO393196:DET393213 DOK393196:DOP393213 DYG393196:DYL393213 EIC393196:EIH393213 ERY393196:ESD393213 FBU393196:FBZ393213 FLQ393196:FLV393213 FVM393196:FVR393213 GFI393196:GFN393213 GPE393196:GPJ393213 GZA393196:GZF393213 HIW393196:HJB393213 HSS393196:HSX393213 ICO393196:ICT393213 IMK393196:IMP393213 IWG393196:IWL393213 JGC393196:JGH393213 JPY393196:JQD393213 JZU393196:JZZ393213 KJQ393196:KJV393213 KTM393196:KTR393213 LDI393196:LDN393213 LNE393196:LNJ393213 LXA393196:LXF393213 MGW393196:MHB393213 MQS393196:MQX393213 NAO393196:NAT393213 NKK393196:NKP393213 NUG393196:NUL393213 OEC393196:OEH393213 ONY393196:OOD393213 OXU393196:OXZ393213 PHQ393196:PHV393213 PRM393196:PRR393213 QBI393196:QBN393213 QLE393196:QLJ393213 QVA393196:QVF393213 REW393196:RFB393213 ROS393196:ROX393213 RYO393196:RYT393213 SIK393196:SIP393213 SSG393196:SSL393213 TCC393196:TCH393213 TLY393196:TMD393213 TVU393196:TVZ393213 UFQ393196:UFV393213 UPM393196:UPR393213 UZI393196:UZN393213 VJE393196:VJJ393213 VTA393196:VTF393213 WCW393196:WDB393213 WMS393196:WMX393213 WWO393196:WWT393213 KC458732:KH458749 TY458732:UD458749 ADU458732:ADZ458749 ANQ458732:ANV458749 AXM458732:AXR458749 BHI458732:BHN458749 BRE458732:BRJ458749 CBA458732:CBF458749 CKW458732:CLB458749 CUS458732:CUX458749 DEO458732:DET458749 DOK458732:DOP458749 DYG458732:DYL458749 EIC458732:EIH458749 ERY458732:ESD458749 FBU458732:FBZ458749 FLQ458732:FLV458749 FVM458732:FVR458749 GFI458732:GFN458749 GPE458732:GPJ458749 GZA458732:GZF458749 HIW458732:HJB458749 HSS458732:HSX458749 ICO458732:ICT458749 IMK458732:IMP458749 IWG458732:IWL458749 JGC458732:JGH458749 JPY458732:JQD458749 JZU458732:JZZ458749 KJQ458732:KJV458749 KTM458732:KTR458749 LDI458732:LDN458749 LNE458732:LNJ458749 LXA458732:LXF458749 MGW458732:MHB458749 MQS458732:MQX458749 NAO458732:NAT458749 NKK458732:NKP458749 NUG458732:NUL458749 OEC458732:OEH458749 ONY458732:OOD458749 OXU458732:OXZ458749 PHQ458732:PHV458749 PRM458732:PRR458749 QBI458732:QBN458749 QLE458732:QLJ458749 QVA458732:QVF458749 REW458732:RFB458749 ROS458732:ROX458749 RYO458732:RYT458749 SIK458732:SIP458749 SSG458732:SSL458749 TCC458732:TCH458749 TLY458732:TMD458749 TVU458732:TVZ458749 UFQ458732:UFV458749 UPM458732:UPR458749 UZI458732:UZN458749 VJE458732:VJJ458749 VTA458732:VTF458749 WCW458732:WDB458749 WMS458732:WMX458749 WWO458732:WWT458749 KC524268:KH524285 TY524268:UD524285 ADU524268:ADZ524285 ANQ524268:ANV524285 AXM524268:AXR524285 BHI524268:BHN524285 BRE524268:BRJ524285 CBA524268:CBF524285 CKW524268:CLB524285 CUS524268:CUX524285 DEO524268:DET524285 DOK524268:DOP524285 DYG524268:DYL524285 EIC524268:EIH524285 ERY524268:ESD524285 FBU524268:FBZ524285 FLQ524268:FLV524285 FVM524268:FVR524285 GFI524268:GFN524285 GPE524268:GPJ524285 GZA524268:GZF524285 HIW524268:HJB524285 HSS524268:HSX524285 ICO524268:ICT524285 IMK524268:IMP524285 IWG524268:IWL524285 JGC524268:JGH524285 JPY524268:JQD524285 JZU524268:JZZ524285 KJQ524268:KJV524285 KTM524268:KTR524285 LDI524268:LDN524285 LNE524268:LNJ524285 LXA524268:LXF524285 MGW524268:MHB524285 MQS524268:MQX524285 NAO524268:NAT524285 NKK524268:NKP524285 NUG524268:NUL524285 OEC524268:OEH524285 ONY524268:OOD524285 OXU524268:OXZ524285 PHQ524268:PHV524285 PRM524268:PRR524285 QBI524268:QBN524285 QLE524268:QLJ524285 QVA524268:QVF524285 REW524268:RFB524285 ROS524268:ROX524285 RYO524268:RYT524285 SIK524268:SIP524285 SSG524268:SSL524285 TCC524268:TCH524285 TLY524268:TMD524285 TVU524268:TVZ524285 UFQ524268:UFV524285 UPM524268:UPR524285 UZI524268:UZN524285 VJE524268:VJJ524285 VTA524268:VTF524285 WCW524268:WDB524285 WMS524268:WMX524285 WWO524268:WWT524285 KC589804:KH589821 TY589804:UD589821 ADU589804:ADZ589821 ANQ589804:ANV589821 AXM589804:AXR589821 BHI589804:BHN589821 BRE589804:BRJ589821 CBA589804:CBF589821 CKW589804:CLB589821 CUS589804:CUX589821 DEO589804:DET589821 DOK589804:DOP589821 DYG589804:DYL589821 EIC589804:EIH589821 ERY589804:ESD589821 FBU589804:FBZ589821 FLQ589804:FLV589821 FVM589804:FVR589821 GFI589804:GFN589821 GPE589804:GPJ589821 GZA589804:GZF589821 HIW589804:HJB589821 HSS589804:HSX589821 ICO589804:ICT589821 IMK589804:IMP589821 IWG589804:IWL589821 JGC589804:JGH589821 JPY589804:JQD589821 JZU589804:JZZ589821 KJQ589804:KJV589821 KTM589804:KTR589821 LDI589804:LDN589821 LNE589804:LNJ589821 LXA589804:LXF589821 MGW589804:MHB589821 MQS589804:MQX589821 NAO589804:NAT589821 NKK589804:NKP589821 NUG589804:NUL589821 OEC589804:OEH589821 ONY589804:OOD589821 OXU589804:OXZ589821 PHQ589804:PHV589821 PRM589804:PRR589821 QBI589804:QBN589821 QLE589804:QLJ589821 QVA589804:QVF589821 REW589804:RFB589821 ROS589804:ROX589821 RYO589804:RYT589821 SIK589804:SIP589821 SSG589804:SSL589821 TCC589804:TCH589821 TLY589804:TMD589821 TVU589804:TVZ589821 UFQ589804:UFV589821 UPM589804:UPR589821 UZI589804:UZN589821 VJE589804:VJJ589821 VTA589804:VTF589821 WCW589804:WDB589821 WMS589804:WMX589821 WWO589804:WWT589821 KC655340:KH655357 TY655340:UD655357 ADU655340:ADZ655357 ANQ655340:ANV655357 AXM655340:AXR655357 BHI655340:BHN655357 BRE655340:BRJ655357 CBA655340:CBF655357 CKW655340:CLB655357 CUS655340:CUX655357 DEO655340:DET655357 DOK655340:DOP655357 DYG655340:DYL655357 EIC655340:EIH655357 ERY655340:ESD655357 FBU655340:FBZ655357 FLQ655340:FLV655357 FVM655340:FVR655357 GFI655340:GFN655357 GPE655340:GPJ655357 GZA655340:GZF655357 HIW655340:HJB655357 HSS655340:HSX655357 ICO655340:ICT655357 IMK655340:IMP655357 IWG655340:IWL655357 JGC655340:JGH655357 JPY655340:JQD655357 JZU655340:JZZ655357 KJQ655340:KJV655357 KTM655340:KTR655357 LDI655340:LDN655357 LNE655340:LNJ655357 LXA655340:LXF655357 MGW655340:MHB655357 MQS655340:MQX655357 NAO655340:NAT655357 NKK655340:NKP655357 NUG655340:NUL655357 OEC655340:OEH655357 ONY655340:OOD655357 OXU655340:OXZ655357 PHQ655340:PHV655357 PRM655340:PRR655357 QBI655340:QBN655357 QLE655340:QLJ655357 QVA655340:QVF655357 REW655340:RFB655357 ROS655340:ROX655357 RYO655340:RYT655357 SIK655340:SIP655357 SSG655340:SSL655357 TCC655340:TCH655357 TLY655340:TMD655357 TVU655340:TVZ655357 UFQ655340:UFV655357 UPM655340:UPR655357 UZI655340:UZN655357 VJE655340:VJJ655357 VTA655340:VTF655357 WCW655340:WDB655357 WMS655340:WMX655357 WWO655340:WWT655357 KC720876:KH720893 TY720876:UD720893 ADU720876:ADZ720893 ANQ720876:ANV720893 AXM720876:AXR720893 BHI720876:BHN720893 BRE720876:BRJ720893 CBA720876:CBF720893 CKW720876:CLB720893 CUS720876:CUX720893 DEO720876:DET720893 DOK720876:DOP720893 DYG720876:DYL720893 EIC720876:EIH720893 ERY720876:ESD720893 FBU720876:FBZ720893 FLQ720876:FLV720893 FVM720876:FVR720893 GFI720876:GFN720893 GPE720876:GPJ720893 GZA720876:GZF720893 HIW720876:HJB720893 HSS720876:HSX720893 ICO720876:ICT720893 IMK720876:IMP720893 IWG720876:IWL720893 JGC720876:JGH720893 JPY720876:JQD720893 JZU720876:JZZ720893 KJQ720876:KJV720893 KTM720876:KTR720893 LDI720876:LDN720893 LNE720876:LNJ720893 LXA720876:LXF720893 MGW720876:MHB720893 MQS720876:MQX720893 NAO720876:NAT720893 NKK720876:NKP720893 NUG720876:NUL720893 OEC720876:OEH720893 ONY720876:OOD720893 OXU720876:OXZ720893 PHQ720876:PHV720893 PRM720876:PRR720893 QBI720876:QBN720893 QLE720876:QLJ720893 QVA720876:QVF720893 REW720876:RFB720893 ROS720876:ROX720893 RYO720876:RYT720893 SIK720876:SIP720893 SSG720876:SSL720893 TCC720876:TCH720893 TLY720876:TMD720893 TVU720876:TVZ720893 UFQ720876:UFV720893 UPM720876:UPR720893 UZI720876:UZN720893 VJE720876:VJJ720893 VTA720876:VTF720893 WCW720876:WDB720893 WMS720876:WMX720893 WWO720876:WWT720893 KC786412:KH786429 TY786412:UD786429 ADU786412:ADZ786429 ANQ786412:ANV786429 AXM786412:AXR786429 BHI786412:BHN786429 BRE786412:BRJ786429 CBA786412:CBF786429 CKW786412:CLB786429 CUS786412:CUX786429 DEO786412:DET786429 DOK786412:DOP786429 DYG786412:DYL786429 EIC786412:EIH786429 ERY786412:ESD786429 FBU786412:FBZ786429 FLQ786412:FLV786429 FVM786412:FVR786429 GFI786412:GFN786429 GPE786412:GPJ786429 GZA786412:GZF786429 HIW786412:HJB786429 HSS786412:HSX786429 ICO786412:ICT786429 IMK786412:IMP786429 IWG786412:IWL786429 JGC786412:JGH786429 JPY786412:JQD786429 JZU786412:JZZ786429 KJQ786412:KJV786429 KTM786412:KTR786429 LDI786412:LDN786429 LNE786412:LNJ786429 LXA786412:LXF786429 MGW786412:MHB786429 MQS786412:MQX786429 NAO786412:NAT786429 NKK786412:NKP786429 NUG786412:NUL786429 OEC786412:OEH786429 ONY786412:OOD786429 OXU786412:OXZ786429 PHQ786412:PHV786429 PRM786412:PRR786429 QBI786412:QBN786429 QLE786412:QLJ786429 QVA786412:QVF786429 REW786412:RFB786429 ROS786412:ROX786429 RYO786412:RYT786429 SIK786412:SIP786429 SSG786412:SSL786429 TCC786412:TCH786429 TLY786412:TMD786429 TVU786412:TVZ786429 UFQ786412:UFV786429 UPM786412:UPR786429 UZI786412:UZN786429 VJE786412:VJJ786429 VTA786412:VTF786429 WCW786412:WDB786429 WMS786412:WMX786429 WWO786412:WWT786429 KC851948:KH851965 TY851948:UD851965 ADU851948:ADZ851965 ANQ851948:ANV851965 AXM851948:AXR851965 BHI851948:BHN851965 BRE851948:BRJ851965 CBA851948:CBF851965 CKW851948:CLB851965 CUS851948:CUX851965 DEO851948:DET851965 DOK851948:DOP851965 DYG851948:DYL851965 EIC851948:EIH851965 ERY851948:ESD851965 FBU851948:FBZ851965 FLQ851948:FLV851965 FVM851948:FVR851965 GFI851948:GFN851965 GPE851948:GPJ851965 GZA851948:GZF851965 HIW851948:HJB851965 HSS851948:HSX851965 ICO851948:ICT851965 IMK851948:IMP851965 IWG851948:IWL851965 JGC851948:JGH851965 JPY851948:JQD851965 JZU851948:JZZ851965 KJQ851948:KJV851965 KTM851948:KTR851965 LDI851948:LDN851965 LNE851948:LNJ851965 LXA851948:LXF851965 MGW851948:MHB851965 MQS851948:MQX851965 NAO851948:NAT851965 NKK851948:NKP851965 NUG851948:NUL851965 OEC851948:OEH851965 ONY851948:OOD851965 OXU851948:OXZ851965 PHQ851948:PHV851965 PRM851948:PRR851965 QBI851948:QBN851965 QLE851948:QLJ851965 QVA851948:QVF851965 REW851948:RFB851965 ROS851948:ROX851965 RYO851948:RYT851965 SIK851948:SIP851965 SSG851948:SSL851965 TCC851948:TCH851965 TLY851948:TMD851965 TVU851948:TVZ851965 UFQ851948:UFV851965 UPM851948:UPR851965 UZI851948:UZN851965 VJE851948:VJJ851965 VTA851948:VTF851965 WCW851948:WDB851965 WMS851948:WMX851965 WWO851948:WWT851965 KC917484:KH917501 TY917484:UD917501 ADU917484:ADZ917501 ANQ917484:ANV917501 AXM917484:AXR917501 BHI917484:BHN917501 BRE917484:BRJ917501 CBA917484:CBF917501 CKW917484:CLB917501 CUS917484:CUX917501 DEO917484:DET917501 DOK917484:DOP917501 DYG917484:DYL917501 EIC917484:EIH917501 ERY917484:ESD917501 FBU917484:FBZ917501 FLQ917484:FLV917501 FVM917484:FVR917501 GFI917484:GFN917501 GPE917484:GPJ917501 GZA917484:GZF917501 HIW917484:HJB917501 HSS917484:HSX917501 ICO917484:ICT917501 IMK917484:IMP917501 IWG917484:IWL917501 JGC917484:JGH917501 JPY917484:JQD917501 JZU917484:JZZ917501 KJQ917484:KJV917501 KTM917484:KTR917501 LDI917484:LDN917501 LNE917484:LNJ917501 LXA917484:LXF917501 MGW917484:MHB917501 MQS917484:MQX917501 NAO917484:NAT917501 NKK917484:NKP917501 NUG917484:NUL917501 OEC917484:OEH917501 ONY917484:OOD917501 OXU917484:OXZ917501 PHQ917484:PHV917501 PRM917484:PRR917501 QBI917484:QBN917501 QLE917484:QLJ917501 QVA917484:QVF917501 REW917484:RFB917501 ROS917484:ROX917501 RYO917484:RYT917501 SIK917484:SIP917501 SSG917484:SSL917501 TCC917484:TCH917501 TLY917484:TMD917501 TVU917484:TVZ917501 UFQ917484:UFV917501 UPM917484:UPR917501 UZI917484:UZN917501 VJE917484:VJJ917501 VTA917484:VTF917501 WCW917484:WDB917501 WMS917484:WMX917501 WWO917484:WWT917501 KC983020:KH983037 TY983020:UD983037 ADU983020:ADZ983037 ANQ983020:ANV983037 AXM983020:AXR983037 BHI983020:BHN983037 BRE983020:BRJ983037 CBA983020:CBF983037 CKW983020:CLB983037 CUS983020:CUX983037 DEO983020:DET983037 DOK983020:DOP983037 DYG983020:DYL983037 EIC983020:EIH983037 ERY983020:ESD983037 FBU983020:FBZ983037 FLQ983020:FLV983037 FVM983020:FVR983037 GFI983020:GFN983037 GPE983020:GPJ983037 GZA983020:GZF983037 HIW983020:HJB983037 HSS983020:HSX983037 ICO983020:ICT983037 IMK983020:IMP983037 IWG983020:IWL983037 JGC983020:JGH983037 JPY983020:JQD983037 JZU983020:JZZ983037 KJQ983020:KJV983037 KTM983020:KTR983037 LDI983020:LDN983037 LNE983020:LNJ983037 LXA983020:LXF983037 MGW983020:MHB983037 MQS983020:MQX983037 NAO983020:NAT983037 NKK983020:NKP983037 NUG983020:NUL983037 OEC983020:OEH983037 ONY983020:OOD983037 OXU983020:OXZ983037 PHQ983020:PHV983037 PRM983020:PRR983037 QBI983020:QBN983037 QLE983020:QLJ983037 QVA983020:QVF983037 REW983020:RFB983037 ROS983020:ROX983037 RYO983020:RYT983037 SIK983020:SIP983037 SSG983020:SSL983037 TCC983020:TCH983037 TLY983020:TMD983037 TVU983020:TVZ983037 UFQ983020:UFV983037 UPM983020:UPR983037 UZI983020:UZN983037 VJE983020:VJJ983037 VTA983020:VTF983037 WCW983020:WDB983037 WMS983020:WMX983037 WWO983020:WWT983037 JU65516:KA65533 TQ65516:TW65533 ADM65516:ADS65533 ANI65516:ANO65533 AXE65516:AXK65533 BHA65516:BHG65533 BQW65516:BRC65533 CAS65516:CAY65533 CKO65516:CKU65533 CUK65516:CUQ65533 DEG65516:DEM65533 DOC65516:DOI65533 DXY65516:DYE65533 EHU65516:EIA65533 ERQ65516:ERW65533 FBM65516:FBS65533 FLI65516:FLO65533 FVE65516:FVK65533 GFA65516:GFG65533 GOW65516:GPC65533 GYS65516:GYY65533 HIO65516:HIU65533 HSK65516:HSQ65533 ICG65516:ICM65533 IMC65516:IMI65533 IVY65516:IWE65533 JFU65516:JGA65533 JPQ65516:JPW65533 JZM65516:JZS65533 KJI65516:KJO65533 KTE65516:KTK65533 LDA65516:LDG65533 LMW65516:LNC65533 LWS65516:LWY65533 MGO65516:MGU65533 MQK65516:MQQ65533 NAG65516:NAM65533 NKC65516:NKI65533 NTY65516:NUE65533 ODU65516:OEA65533 ONQ65516:ONW65533 OXM65516:OXS65533 PHI65516:PHO65533 PRE65516:PRK65533 QBA65516:QBG65533 QKW65516:QLC65533 QUS65516:QUY65533 REO65516:REU65533 ROK65516:ROQ65533 RYG65516:RYM65533 SIC65516:SII65533 SRY65516:SSE65533 TBU65516:TCA65533 TLQ65516:TLW65533 TVM65516:TVS65533 UFI65516:UFO65533 UPE65516:UPK65533 UZA65516:UZG65533 VIW65516:VJC65533 VSS65516:VSY65533 WCO65516:WCU65533 WMK65516:WMQ65533 WWG65516:WWM65533 JU131052:KA131069 TQ131052:TW131069 ADM131052:ADS131069 ANI131052:ANO131069 AXE131052:AXK131069 BHA131052:BHG131069 BQW131052:BRC131069 CAS131052:CAY131069 CKO131052:CKU131069 CUK131052:CUQ131069 DEG131052:DEM131069 DOC131052:DOI131069 DXY131052:DYE131069 EHU131052:EIA131069 ERQ131052:ERW131069 FBM131052:FBS131069 FLI131052:FLO131069 FVE131052:FVK131069 GFA131052:GFG131069 GOW131052:GPC131069 GYS131052:GYY131069 HIO131052:HIU131069 HSK131052:HSQ131069 ICG131052:ICM131069 IMC131052:IMI131069 IVY131052:IWE131069 JFU131052:JGA131069 JPQ131052:JPW131069 JZM131052:JZS131069 KJI131052:KJO131069 KTE131052:KTK131069 LDA131052:LDG131069 LMW131052:LNC131069 LWS131052:LWY131069 MGO131052:MGU131069 MQK131052:MQQ131069 NAG131052:NAM131069 NKC131052:NKI131069 NTY131052:NUE131069 ODU131052:OEA131069 ONQ131052:ONW131069 OXM131052:OXS131069 PHI131052:PHO131069 PRE131052:PRK131069 QBA131052:QBG131069 QKW131052:QLC131069 QUS131052:QUY131069 REO131052:REU131069 ROK131052:ROQ131069 RYG131052:RYM131069 SIC131052:SII131069 SRY131052:SSE131069 TBU131052:TCA131069 TLQ131052:TLW131069 TVM131052:TVS131069 UFI131052:UFO131069 UPE131052:UPK131069 UZA131052:UZG131069 VIW131052:VJC131069 VSS131052:VSY131069 WCO131052:WCU131069 WMK131052:WMQ131069 WWG131052:WWM131069 JU196588:KA196605 TQ196588:TW196605 ADM196588:ADS196605 ANI196588:ANO196605 AXE196588:AXK196605 BHA196588:BHG196605 BQW196588:BRC196605 CAS196588:CAY196605 CKO196588:CKU196605 CUK196588:CUQ196605 DEG196588:DEM196605 DOC196588:DOI196605 DXY196588:DYE196605 EHU196588:EIA196605 ERQ196588:ERW196605 FBM196588:FBS196605 FLI196588:FLO196605 FVE196588:FVK196605 GFA196588:GFG196605 GOW196588:GPC196605 GYS196588:GYY196605 HIO196588:HIU196605 HSK196588:HSQ196605 ICG196588:ICM196605 IMC196588:IMI196605 IVY196588:IWE196605 JFU196588:JGA196605 JPQ196588:JPW196605 JZM196588:JZS196605 KJI196588:KJO196605 KTE196588:KTK196605 LDA196588:LDG196605 LMW196588:LNC196605 LWS196588:LWY196605 MGO196588:MGU196605 MQK196588:MQQ196605 NAG196588:NAM196605 NKC196588:NKI196605 NTY196588:NUE196605 ODU196588:OEA196605 ONQ196588:ONW196605 OXM196588:OXS196605 PHI196588:PHO196605 PRE196588:PRK196605 QBA196588:QBG196605 QKW196588:QLC196605 QUS196588:QUY196605 REO196588:REU196605 ROK196588:ROQ196605 RYG196588:RYM196605 SIC196588:SII196605 SRY196588:SSE196605 TBU196588:TCA196605 TLQ196588:TLW196605 TVM196588:TVS196605 UFI196588:UFO196605 UPE196588:UPK196605 UZA196588:UZG196605 VIW196588:VJC196605 VSS196588:VSY196605 WCO196588:WCU196605 WMK196588:WMQ196605 WWG196588:WWM196605 JU262124:KA262141 TQ262124:TW262141 ADM262124:ADS262141 ANI262124:ANO262141 AXE262124:AXK262141 BHA262124:BHG262141 BQW262124:BRC262141 CAS262124:CAY262141 CKO262124:CKU262141 CUK262124:CUQ262141 DEG262124:DEM262141 DOC262124:DOI262141 DXY262124:DYE262141 EHU262124:EIA262141 ERQ262124:ERW262141 FBM262124:FBS262141 FLI262124:FLO262141 FVE262124:FVK262141 GFA262124:GFG262141 GOW262124:GPC262141 GYS262124:GYY262141 HIO262124:HIU262141 HSK262124:HSQ262141 ICG262124:ICM262141 IMC262124:IMI262141 IVY262124:IWE262141 JFU262124:JGA262141 JPQ262124:JPW262141 JZM262124:JZS262141 KJI262124:KJO262141 KTE262124:KTK262141 LDA262124:LDG262141 LMW262124:LNC262141 LWS262124:LWY262141 MGO262124:MGU262141 MQK262124:MQQ262141 NAG262124:NAM262141 NKC262124:NKI262141 NTY262124:NUE262141 ODU262124:OEA262141 ONQ262124:ONW262141 OXM262124:OXS262141 PHI262124:PHO262141 PRE262124:PRK262141 QBA262124:QBG262141 QKW262124:QLC262141 QUS262124:QUY262141 REO262124:REU262141 ROK262124:ROQ262141 RYG262124:RYM262141 SIC262124:SII262141 SRY262124:SSE262141 TBU262124:TCA262141 TLQ262124:TLW262141 TVM262124:TVS262141 UFI262124:UFO262141 UPE262124:UPK262141 UZA262124:UZG262141 VIW262124:VJC262141 VSS262124:VSY262141 WCO262124:WCU262141 WMK262124:WMQ262141 WWG262124:WWM262141 JU327660:KA327677 TQ327660:TW327677 ADM327660:ADS327677 ANI327660:ANO327677 AXE327660:AXK327677 BHA327660:BHG327677 BQW327660:BRC327677 CAS327660:CAY327677 CKO327660:CKU327677 CUK327660:CUQ327677 DEG327660:DEM327677 DOC327660:DOI327677 DXY327660:DYE327677 EHU327660:EIA327677 ERQ327660:ERW327677 FBM327660:FBS327677 FLI327660:FLO327677 FVE327660:FVK327677 GFA327660:GFG327677 GOW327660:GPC327677 GYS327660:GYY327677 HIO327660:HIU327677 HSK327660:HSQ327677 ICG327660:ICM327677 IMC327660:IMI327677 IVY327660:IWE327677 JFU327660:JGA327677 JPQ327660:JPW327677 JZM327660:JZS327677 KJI327660:KJO327677 KTE327660:KTK327677 LDA327660:LDG327677 LMW327660:LNC327677 LWS327660:LWY327677 MGO327660:MGU327677 MQK327660:MQQ327677 NAG327660:NAM327677 NKC327660:NKI327677 NTY327660:NUE327677 ODU327660:OEA327677 ONQ327660:ONW327677 OXM327660:OXS327677 PHI327660:PHO327677 PRE327660:PRK327677 QBA327660:QBG327677 QKW327660:QLC327677 QUS327660:QUY327677 REO327660:REU327677 ROK327660:ROQ327677 RYG327660:RYM327677 SIC327660:SII327677 SRY327660:SSE327677 TBU327660:TCA327677 TLQ327660:TLW327677 TVM327660:TVS327677 UFI327660:UFO327677 UPE327660:UPK327677 UZA327660:UZG327677 VIW327660:VJC327677 VSS327660:VSY327677 WCO327660:WCU327677 WMK327660:WMQ327677 WWG327660:WWM327677 JU393196:KA393213 TQ393196:TW393213 ADM393196:ADS393213 ANI393196:ANO393213 AXE393196:AXK393213 BHA393196:BHG393213 BQW393196:BRC393213 CAS393196:CAY393213 CKO393196:CKU393213 CUK393196:CUQ393213 DEG393196:DEM393213 DOC393196:DOI393213 DXY393196:DYE393213 EHU393196:EIA393213 ERQ393196:ERW393213 FBM393196:FBS393213 FLI393196:FLO393213 FVE393196:FVK393213 GFA393196:GFG393213 GOW393196:GPC393213 GYS393196:GYY393213 HIO393196:HIU393213 HSK393196:HSQ393213 ICG393196:ICM393213 IMC393196:IMI393213 IVY393196:IWE393213 JFU393196:JGA393213 JPQ393196:JPW393213 JZM393196:JZS393213 KJI393196:KJO393213 KTE393196:KTK393213 LDA393196:LDG393213 LMW393196:LNC393213 LWS393196:LWY393213 MGO393196:MGU393213 MQK393196:MQQ393213 NAG393196:NAM393213 NKC393196:NKI393213 NTY393196:NUE393213 ODU393196:OEA393213 ONQ393196:ONW393213 OXM393196:OXS393213 PHI393196:PHO393213 PRE393196:PRK393213 QBA393196:QBG393213 QKW393196:QLC393213 QUS393196:QUY393213 REO393196:REU393213 ROK393196:ROQ393213 RYG393196:RYM393213 SIC393196:SII393213 SRY393196:SSE393213 TBU393196:TCA393213 TLQ393196:TLW393213 TVM393196:TVS393213 UFI393196:UFO393213 UPE393196:UPK393213 UZA393196:UZG393213 VIW393196:VJC393213 VSS393196:VSY393213 WCO393196:WCU393213 WMK393196:WMQ393213 WWG393196:WWM393213 JU458732:KA458749 TQ458732:TW458749 ADM458732:ADS458749 ANI458732:ANO458749 AXE458732:AXK458749 BHA458732:BHG458749 BQW458732:BRC458749 CAS458732:CAY458749 CKO458732:CKU458749 CUK458732:CUQ458749 DEG458732:DEM458749 DOC458732:DOI458749 DXY458732:DYE458749 EHU458732:EIA458749 ERQ458732:ERW458749 FBM458732:FBS458749 FLI458732:FLO458749 FVE458732:FVK458749 GFA458732:GFG458749 GOW458732:GPC458749 GYS458732:GYY458749 HIO458732:HIU458749 HSK458732:HSQ458749 ICG458732:ICM458749 IMC458732:IMI458749 IVY458732:IWE458749 JFU458732:JGA458749 JPQ458732:JPW458749 JZM458732:JZS458749 KJI458732:KJO458749 KTE458732:KTK458749 LDA458732:LDG458749 LMW458732:LNC458749 LWS458732:LWY458749 MGO458732:MGU458749 MQK458732:MQQ458749 NAG458732:NAM458749 NKC458732:NKI458749 NTY458732:NUE458749 ODU458732:OEA458749 ONQ458732:ONW458749 OXM458732:OXS458749 PHI458732:PHO458749 PRE458732:PRK458749 QBA458732:QBG458749 QKW458732:QLC458749 QUS458732:QUY458749 REO458732:REU458749 ROK458732:ROQ458749 RYG458732:RYM458749 SIC458732:SII458749 SRY458732:SSE458749 TBU458732:TCA458749 TLQ458732:TLW458749 TVM458732:TVS458749 UFI458732:UFO458749 UPE458732:UPK458749 UZA458732:UZG458749 VIW458732:VJC458749 VSS458732:VSY458749 WCO458732:WCU458749 WMK458732:WMQ458749 WWG458732:WWM458749 JU524268:KA524285 TQ524268:TW524285 ADM524268:ADS524285 ANI524268:ANO524285 AXE524268:AXK524285 BHA524268:BHG524285 BQW524268:BRC524285 CAS524268:CAY524285 CKO524268:CKU524285 CUK524268:CUQ524285 DEG524268:DEM524285 DOC524268:DOI524285 DXY524268:DYE524285 EHU524268:EIA524285 ERQ524268:ERW524285 FBM524268:FBS524285 FLI524268:FLO524285 FVE524268:FVK524285 GFA524268:GFG524285 GOW524268:GPC524285 GYS524268:GYY524285 HIO524268:HIU524285 HSK524268:HSQ524285 ICG524268:ICM524285 IMC524268:IMI524285 IVY524268:IWE524285 JFU524268:JGA524285 JPQ524268:JPW524285 JZM524268:JZS524285 KJI524268:KJO524285 KTE524268:KTK524285 LDA524268:LDG524285 LMW524268:LNC524285 LWS524268:LWY524285 MGO524268:MGU524285 MQK524268:MQQ524285 NAG524268:NAM524285 NKC524268:NKI524285 NTY524268:NUE524285 ODU524268:OEA524285 ONQ524268:ONW524285 OXM524268:OXS524285 PHI524268:PHO524285 PRE524268:PRK524285 QBA524268:QBG524285 QKW524268:QLC524285 QUS524268:QUY524285 REO524268:REU524285 ROK524268:ROQ524285 RYG524268:RYM524285 SIC524268:SII524285 SRY524268:SSE524285 TBU524268:TCA524285 TLQ524268:TLW524285 TVM524268:TVS524285 UFI524268:UFO524285 UPE524268:UPK524285 UZA524268:UZG524285 VIW524268:VJC524285 VSS524268:VSY524285 WCO524268:WCU524285 WMK524268:WMQ524285 WWG524268:WWM524285 JU589804:KA589821 TQ589804:TW589821 ADM589804:ADS589821 ANI589804:ANO589821 AXE589804:AXK589821 BHA589804:BHG589821 BQW589804:BRC589821 CAS589804:CAY589821 CKO589804:CKU589821 CUK589804:CUQ589821 DEG589804:DEM589821 DOC589804:DOI589821 DXY589804:DYE589821 EHU589804:EIA589821 ERQ589804:ERW589821 FBM589804:FBS589821 FLI589804:FLO589821 FVE589804:FVK589821 GFA589804:GFG589821 GOW589804:GPC589821 GYS589804:GYY589821 HIO589804:HIU589821 HSK589804:HSQ589821 ICG589804:ICM589821 IMC589804:IMI589821 IVY589804:IWE589821 JFU589804:JGA589821 JPQ589804:JPW589821 JZM589804:JZS589821 KJI589804:KJO589821 KTE589804:KTK589821 LDA589804:LDG589821 LMW589804:LNC589821 LWS589804:LWY589821 MGO589804:MGU589821 MQK589804:MQQ589821 NAG589804:NAM589821 NKC589804:NKI589821 NTY589804:NUE589821 ODU589804:OEA589821 ONQ589804:ONW589821 OXM589804:OXS589821 PHI589804:PHO589821 PRE589804:PRK589821 QBA589804:QBG589821 QKW589804:QLC589821 QUS589804:QUY589821 REO589804:REU589821 ROK589804:ROQ589821 RYG589804:RYM589821 SIC589804:SII589821 SRY589804:SSE589821 TBU589804:TCA589821 TLQ589804:TLW589821 TVM589804:TVS589821 UFI589804:UFO589821 UPE589804:UPK589821 UZA589804:UZG589821 VIW589804:VJC589821 VSS589804:VSY589821 WCO589804:WCU589821 WMK589804:WMQ589821 WWG589804:WWM589821 JU655340:KA655357 TQ655340:TW655357 ADM655340:ADS655357 ANI655340:ANO655357 AXE655340:AXK655357 BHA655340:BHG655357 BQW655340:BRC655357 CAS655340:CAY655357 CKO655340:CKU655357 CUK655340:CUQ655357 DEG655340:DEM655357 DOC655340:DOI655357 DXY655340:DYE655357 EHU655340:EIA655357 ERQ655340:ERW655357 FBM655340:FBS655357 FLI655340:FLO655357 FVE655340:FVK655357 GFA655340:GFG655357 GOW655340:GPC655357 GYS655340:GYY655357 HIO655340:HIU655357 HSK655340:HSQ655357 ICG655340:ICM655357 IMC655340:IMI655357 IVY655340:IWE655357 JFU655340:JGA655357 JPQ655340:JPW655357 JZM655340:JZS655357 KJI655340:KJO655357 KTE655340:KTK655357 LDA655340:LDG655357 LMW655340:LNC655357 LWS655340:LWY655357 MGO655340:MGU655357 MQK655340:MQQ655357 NAG655340:NAM655357 NKC655340:NKI655357 NTY655340:NUE655357 ODU655340:OEA655357 ONQ655340:ONW655357 OXM655340:OXS655357 PHI655340:PHO655357 PRE655340:PRK655357 QBA655340:QBG655357 QKW655340:QLC655357 QUS655340:QUY655357 REO655340:REU655357 ROK655340:ROQ655357 RYG655340:RYM655357 SIC655340:SII655357 SRY655340:SSE655357 TBU655340:TCA655357 TLQ655340:TLW655357 TVM655340:TVS655357 UFI655340:UFO655357 UPE655340:UPK655357 UZA655340:UZG655357 VIW655340:VJC655357 VSS655340:VSY655357 WCO655340:WCU655357 WMK655340:WMQ655357 WWG655340:WWM655357 JU720876:KA720893 TQ720876:TW720893 ADM720876:ADS720893 ANI720876:ANO720893 AXE720876:AXK720893 BHA720876:BHG720893 BQW720876:BRC720893 CAS720876:CAY720893 CKO720876:CKU720893 CUK720876:CUQ720893 DEG720876:DEM720893 DOC720876:DOI720893 DXY720876:DYE720893 EHU720876:EIA720893 ERQ720876:ERW720893 FBM720876:FBS720893 FLI720876:FLO720893 FVE720876:FVK720893 GFA720876:GFG720893 GOW720876:GPC720893 GYS720876:GYY720893 HIO720876:HIU720893 HSK720876:HSQ720893 ICG720876:ICM720893 IMC720876:IMI720893 IVY720876:IWE720893 JFU720876:JGA720893 JPQ720876:JPW720893 JZM720876:JZS720893 KJI720876:KJO720893 KTE720876:KTK720893 LDA720876:LDG720893 LMW720876:LNC720893 LWS720876:LWY720893 MGO720876:MGU720893 MQK720876:MQQ720893 NAG720876:NAM720893 NKC720876:NKI720893 NTY720876:NUE720893 ODU720876:OEA720893 ONQ720876:ONW720893 OXM720876:OXS720893 PHI720876:PHO720893 PRE720876:PRK720893 QBA720876:QBG720893 QKW720876:QLC720893 QUS720876:QUY720893 REO720876:REU720893 ROK720876:ROQ720893 RYG720876:RYM720893 SIC720876:SII720893 SRY720876:SSE720893 TBU720876:TCA720893 TLQ720876:TLW720893 TVM720876:TVS720893 UFI720876:UFO720893 UPE720876:UPK720893 UZA720876:UZG720893 VIW720876:VJC720893 VSS720876:VSY720893 WCO720876:WCU720893 WMK720876:WMQ720893 WWG720876:WWM720893 JU786412:KA786429 TQ786412:TW786429 ADM786412:ADS786429 ANI786412:ANO786429 AXE786412:AXK786429 BHA786412:BHG786429 BQW786412:BRC786429 CAS786412:CAY786429 CKO786412:CKU786429 CUK786412:CUQ786429 DEG786412:DEM786429 DOC786412:DOI786429 DXY786412:DYE786429 EHU786412:EIA786429 ERQ786412:ERW786429 FBM786412:FBS786429 FLI786412:FLO786429 FVE786412:FVK786429 GFA786412:GFG786429 GOW786412:GPC786429 GYS786412:GYY786429 HIO786412:HIU786429 HSK786412:HSQ786429 ICG786412:ICM786429 IMC786412:IMI786429 IVY786412:IWE786429 JFU786412:JGA786429 JPQ786412:JPW786429 JZM786412:JZS786429 KJI786412:KJO786429 KTE786412:KTK786429 LDA786412:LDG786429 LMW786412:LNC786429 LWS786412:LWY786429 MGO786412:MGU786429 MQK786412:MQQ786429 NAG786412:NAM786429 NKC786412:NKI786429 NTY786412:NUE786429 ODU786412:OEA786429 ONQ786412:ONW786429 OXM786412:OXS786429 PHI786412:PHO786429 PRE786412:PRK786429 QBA786412:QBG786429 QKW786412:QLC786429 QUS786412:QUY786429 REO786412:REU786429 ROK786412:ROQ786429 RYG786412:RYM786429 SIC786412:SII786429 SRY786412:SSE786429 TBU786412:TCA786429 TLQ786412:TLW786429 TVM786412:TVS786429 UFI786412:UFO786429 UPE786412:UPK786429 UZA786412:UZG786429 VIW786412:VJC786429 VSS786412:VSY786429 WCO786412:WCU786429 WMK786412:WMQ786429 WWG786412:WWM786429 JU851948:KA851965 TQ851948:TW851965 ADM851948:ADS851965 ANI851948:ANO851965 AXE851948:AXK851965 BHA851948:BHG851965 BQW851948:BRC851965 CAS851948:CAY851965 CKO851948:CKU851965 CUK851948:CUQ851965 DEG851948:DEM851965 DOC851948:DOI851965 DXY851948:DYE851965 EHU851948:EIA851965 ERQ851948:ERW851965 FBM851948:FBS851965 FLI851948:FLO851965 FVE851948:FVK851965 GFA851948:GFG851965 GOW851948:GPC851965 GYS851948:GYY851965 HIO851948:HIU851965 HSK851948:HSQ851965 ICG851948:ICM851965 IMC851948:IMI851965 IVY851948:IWE851965 JFU851948:JGA851965 JPQ851948:JPW851965 JZM851948:JZS851965 KJI851948:KJO851965 KTE851948:KTK851965 LDA851948:LDG851965 LMW851948:LNC851965 LWS851948:LWY851965 MGO851948:MGU851965 MQK851948:MQQ851965 NAG851948:NAM851965 NKC851948:NKI851965 NTY851948:NUE851965 ODU851948:OEA851965 ONQ851948:ONW851965 OXM851948:OXS851965 PHI851948:PHO851965 PRE851948:PRK851965 QBA851948:QBG851965 QKW851948:QLC851965 QUS851948:QUY851965 REO851948:REU851965 ROK851948:ROQ851965 RYG851948:RYM851965 SIC851948:SII851965 SRY851948:SSE851965 TBU851948:TCA851965 TLQ851948:TLW851965 TVM851948:TVS851965 UFI851948:UFO851965 UPE851948:UPK851965 UZA851948:UZG851965 VIW851948:VJC851965 VSS851948:VSY851965 WCO851948:WCU851965 WMK851948:WMQ851965 WWG851948:WWM851965 JU917484:KA917501 TQ917484:TW917501 ADM917484:ADS917501 ANI917484:ANO917501 AXE917484:AXK917501 BHA917484:BHG917501 BQW917484:BRC917501 CAS917484:CAY917501 CKO917484:CKU917501 CUK917484:CUQ917501 DEG917484:DEM917501 DOC917484:DOI917501 DXY917484:DYE917501 EHU917484:EIA917501 ERQ917484:ERW917501 FBM917484:FBS917501 FLI917484:FLO917501 FVE917484:FVK917501 GFA917484:GFG917501 GOW917484:GPC917501 GYS917484:GYY917501 HIO917484:HIU917501 HSK917484:HSQ917501 ICG917484:ICM917501 IMC917484:IMI917501 IVY917484:IWE917501 JFU917484:JGA917501 JPQ917484:JPW917501 JZM917484:JZS917501 KJI917484:KJO917501 KTE917484:KTK917501 LDA917484:LDG917501 LMW917484:LNC917501 LWS917484:LWY917501 MGO917484:MGU917501 MQK917484:MQQ917501 NAG917484:NAM917501 NKC917484:NKI917501 NTY917484:NUE917501 ODU917484:OEA917501 ONQ917484:ONW917501 OXM917484:OXS917501 PHI917484:PHO917501 PRE917484:PRK917501 QBA917484:QBG917501 QKW917484:QLC917501 QUS917484:QUY917501 REO917484:REU917501 ROK917484:ROQ917501 RYG917484:RYM917501 SIC917484:SII917501 SRY917484:SSE917501 TBU917484:TCA917501 TLQ917484:TLW917501 TVM917484:TVS917501 UFI917484:UFO917501 UPE917484:UPK917501 UZA917484:UZG917501 VIW917484:VJC917501 VSS917484:VSY917501 WCO917484:WCU917501 WMK917484:WMQ917501 WWG917484:WWM917501 JU983020:KA983037 TQ983020:TW983037 ADM983020:ADS983037 ANI983020:ANO983037 AXE983020:AXK983037 BHA983020:BHG983037 BQW983020:BRC983037 CAS983020:CAY983037 CKO983020:CKU983037 CUK983020:CUQ983037 DEG983020:DEM983037 DOC983020:DOI983037 DXY983020:DYE983037 EHU983020:EIA983037 ERQ983020:ERW983037 FBM983020:FBS983037 FLI983020:FLO983037 FVE983020:FVK983037 GFA983020:GFG983037 GOW983020:GPC983037 GYS983020:GYY983037 HIO983020:HIU983037 HSK983020:HSQ983037 ICG983020:ICM983037 IMC983020:IMI983037 IVY983020:IWE983037 JFU983020:JGA983037 JPQ983020:JPW983037 JZM983020:JZS983037 KJI983020:KJO983037 KTE983020:KTK983037 LDA983020:LDG983037 LMW983020:LNC983037 LWS983020:LWY983037 MGO983020:MGU983037 MQK983020:MQQ983037 NAG983020:NAM983037 NKC983020:NKI983037 NTY983020:NUE983037 ODU983020:OEA983037 ONQ983020:ONW983037 OXM983020:OXS983037 PHI983020:PHO983037 PRE983020:PRK983037 QBA983020:QBG983037 QKW983020:QLC983037 QUS983020:QUY983037 REO983020:REU983037 ROK983020:ROQ983037 RYG983020:RYM983037 SIC983020:SII983037 SRY983020:SSE983037 TBU983020:TCA983037 TLQ983020:TLW983037 TVM983020:TVS983037 UFI983020:UFO983037 UPE983020:UPK983037 UZA983020:UZG983037 VIW983020:VJC983037 VSS983020:VSY983037 WCO983020:WCU983037 WMK983020:WMQ983037 WWG983020:WWM983037 WWG4:WWM4 WMK4:WMQ4 WCO4:WCU4 VSS4:VSY4 VIW4:VJC4 UZA4:UZG4 UPE4:UPK4 UFI4:UFO4 TVM4:TVS4 TLQ4:TLW4 TBU4:TCA4 SRY4:SSE4 SIC4:SII4 RYG4:RYM4 ROK4:ROQ4 REO4:REU4 QUS4:QUY4 QKW4:QLC4 QBA4:QBG4 PRE4:PRK4 PHI4:PHO4 OXM4:OXS4 ONQ4:ONW4 ODU4:OEA4 NTY4:NUE4 NKC4:NKI4 NAG4:NAM4 MQK4:MQQ4 MGO4:MGU4 LWS4:LWY4 LMW4:LNC4 LDA4:LDG4 KTE4:KTK4 KJI4:KJO4 JZM4:JZS4 JPQ4:JPW4 JFU4:JGA4 IVY4:IWE4 IMC4:IMI4 ICG4:ICM4 HSK4:HSQ4 HIO4:HIU4 GYS4:GYY4 GOW4:GPC4 GFA4:GFG4 FVE4:FVK4 FLI4:FLO4 FBM4:FBS4 ERQ4:ERW4 EHU4:EIA4 DXY4:DYE4 DOC4:DOI4 DEG4:DEM4 CUK4:CUQ4 CKO4:CKU4 CAS4:CAY4 BQW4:BRC4 BHA4:BHG4 AXE4:AXK4 ANI4:ANO4 ADM4:ADS4 TQ4:TW4 JU4:KA4 WWO4:WWT4 WMS4:WMX4 WCW4:WDB4 VTA4:VTF4 VJE4:VJJ4 UZI4:UZN4 UPM4:UPR4 UFQ4:UFV4 TVU4:TVZ4 TLY4:TMD4 TCC4:TCH4 SSG4:SSL4 SIK4:SIP4 RYO4:RYT4 ROS4:ROX4 REW4:RFB4 QVA4:QVF4 QLE4:QLJ4 QBI4:QBN4 PRM4:PRR4 PHQ4:PHV4 OXU4:OXZ4 ONY4:OOD4 OEC4:OEH4 NUG4:NUL4 NKK4:NKP4 NAO4:NAT4 MQS4:MQX4 MGW4:MHB4 LXA4:LXF4 LNE4:LNJ4 LDI4:LDN4 KTM4:KTR4 KJQ4:KJV4 JZU4:JZZ4 JPY4:JQD4 JGC4:JGH4 IWG4:IWL4 IMK4:IMP4 ICO4:ICT4 HSS4:HSX4 HIW4:HJB4 GZA4:GZF4 GPE4:GPJ4 GFI4:GFN4 FVM4:FVR4 FLQ4:FLV4 FBU4:FBZ4 ERY4:ESD4 EIC4:EIH4 DYG4:DYL4 DOK4:DOP4 DEO4:DET4 CUS4:CUX4 CKW4:CLB4 CBA4:CBF4 BRE4:BRJ4 BHI4:BHN4 AXM4:AXR4 ANQ4:ANV4 ADU4:ADZ4 TY4:UD4 KC4:KH4">
      <formula1>ListStatus</formula1>
    </dataValidation>
    <dataValidation type="list" allowBlank="1" showInputMessage="1" showErrorMessage="1" sqref="JJ65516:JJ65533 TF65516:TF65533 ADB65516:ADB65533 AMX65516:AMX65533 AWT65516:AWT65533 BGP65516:BGP65533 BQL65516:BQL65533 CAH65516:CAH65533 CKD65516:CKD65533 CTZ65516:CTZ65533 DDV65516:DDV65533 DNR65516:DNR65533 DXN65516:DXN65533 EHJ65516:EHJ65533 ERF65516:ERF65533 FBB65516:FBB65533 FKX65516:FKX65533 FUT65516:FUT65533 GEP65516:GEP65533 GOL65516:GOL65533 GYH65516:GYH65533 HID65516:HID65533 HRZ65516:HRZ65533 IBV65516:IBV65533 ILR65516:ILR65533 IVN65516:IVN65533 JFJ65516:JFJ65533 JPF65516:JPF65533 JZB65516:JZB65533 KIX65516:KIX65533 KST65516:KST65533 LCP65516:LCP65533 LML65516:LML65533 LWH65516:LWH65533 MGD65516:MGD65533 MPZ65516:MPZ65533 MZV65516:MZV65533 NJR65516:NJR65533 NTN65516:NTN65533 ODJ65516:ODJ65533 ONF65516:ONF65533 OXB65516:OXB65533 PGX65516:PGX65533 PQT65516:PQT65533 QAP65516:QAP65533 QKL65516:QKL65533 QUH65516:QUH65533 RED65516:RED65533 RNZ65516:RNZ65533 RXV65516:RXV65533 SHR65516:SHR65533 SRN65516:SRN65533 TBJ65516:TBJ65533 TLF65516:TLF65533 TVB65516:TVB65533 UEX65516:UEX65533 UOT65516:UOT65533 UYP65516:UYP65533 VIL65516:VIL65533 VSH65516:VSH65533 WCD65516:WCD65533 WLZ65516:WLZ65533 WVV65516:WVV65533 JJ131052:JJ131069 TF131052:TF131069 ADB131052:ADB131069 AMX131052:AMX131069 AWT131052:AWT131069 BGP131052:BGP131069 BQL131052:BQL131069 CAH131052:CAH131069 CKD131052:CKD131069 CTZ131052:CTZ131069 DDV131052:DDV131069 DNR131052:DNR131069 DXN131052:DXN131069 EHJ131052:EHJ131069 ERF131052:ERF131069 FBB131052:FBB131069 FKX131052:FKX131069 FUT131052:FUT131069 GEP131052:GEP131069 GOL131052:GOL131069 GYH131052:GYH131069 HID131052:HID131069 HRZ131052:HRZ131069 IBV131052:IBV131069 ILR131052:ILR131069 IVN131052:IVN131069 JFJ131052:JFJ131069 JPF131052:JPF131069 JZB131052:JZB131069 KIX131052:KIX131069 KST131052:KST131069 LCP131052:LCP131069 LML131052:LML131069 LWH131052:LWH131069 MGD131052:MGD131069 MPZ131052:MPZ131069 MZV131052:MZV131069 NJR131052:NJR131069 NTN131052:NTN131069 ODJ131052:ODJ131069 ONF131052:ONF131069 OXB131052:OXB131069 PGX131052:PGX131069 PQT131052:PQT131069 QAP131052:QAP131069 QKL131052:QKL131069 QUH131052:QUH131069 RED131052:RED131069 RNZ131052:RNZ131069 RXV131052:RXV131069 SHR131052:SHR131069 SRN131052:SRN131069 TBJ131052:TBJ131069 TLF131052:TLF131069 TVB131052:TVB131069 UEX131052:UEX131069 UOT131052:UOT131069 UYP131052:UYP131069 VIL131052:VIL131069 VSH131052:VSH131069 WCD131052:WCD131069 WLZ131052:WLZ131069 WVV131052:WVV131069 JJ196588:JJ196605 TF196588:TF196605 ADB196588:ADB196605 AMX196588:AMX196605 AWT196588:AWT196605 BGP196588:BGP196605 BQL196588:BQL196605 CAH196588:CAH196605 CKD196588:CKD196605 CTZ196588:CTZ196605 DDV196588:DDV196605 DNR196588:DNR196605 DXN196588:DXN196605 EHJ196588:EHJ196605 ERF196588:ERF196605 FBB196588:FBB196605 FKX196588:FKX196605 FUT196588:FUT196605 GEP196588:GEP196605 GOL196588:GOL196605 GYH196588:GYH196605 HID196588:HID196605 HRZ196588:HRZ196605 IBV196588:IBV196605 ILR196588:ILR196605 IVN196588:IVN196605 JFJ196588:JFJ196605 JPF196588:JPF196605 JZB196588:JZB196605 KIX196588:KIX196605 KST196588:KST196605 LCP196588:LCP196605 LML196588:LML196605 LWH196588:LWH196605 MGD196588:MGD196605 MPZ196588:MPZ196605 MZV196588:MZV196605 NJR196588:NJR196605 NTN196588:NTN196605 ODJ196588:ODJ196605 ONF196588:ONF196605 OXB196588:OXB196605 PGX196588:PGX196605 PQT196588:PQT196605 QAP196588:QAP196605 QKL196588:QKL196605 QUH196588:QUH196605 RED196588:RED196605 RNZ196588:RNZ196605 RXV196588:RXV196605 SHR196588:SHR196605 SRN196588:SRN196605 TBJ196588:TBJ196605 TLF196588:TLF196605 TVB196588:TVB196605 UEX196588:UEX196605 UOT196588:UOT196605 UYP196588:UYP196605 VIL196588:VIL196605 VSH196588:VSH196605 WCD196588:WCD196605 WLZ196588:WLZ196605 WVV196588:WVV196605 JJ262124:JJ262141 TF262124:TF262141 ADB262124:ADB262141 AMX262124:AMX262141 AWT262124:AWT262141 BGP262124:BGP262141 BQL262124:BQL262141 CAH262124:CAH262141 CKD262124:CKD262141 CTZ262124:CTZ262141 DDV262124:DDV262141 DNR262124:DNR262141 DXN262124:DXN262141 EHJ262124:EHJ262141 ERF262124:ERF262141 FBB262124:FBB262141 FKX262124:FKX262141 FUT262124:FUT262141 GEP262124:GEP262141 GOL262124:GOL262141 GYH262124:GYH262141 HID262124:HID262141 HRZ262124:HRZ262141 IBV262124:IBV262141 ILR262124:ILR262141 IVN262124:IVN262141 JFJ262124:JFJ262141 JPF262124:JPF262141 JZB262124:JZB262141 KIX262124:KIX262141 KST262124:KST262141 LCP262124:LCP262141 LML262124:LML262141 LWH262124:LWH262141 MGD262124:MGD262141 MPZ262124:MPZ262141 MZV262124:MZV262141 NJR262124:NJR262141 NTN262124:NTN262141 ODJ262124:ODJ262141 ONF262124:ONF262141 OXB262124:OXB262141 PGX262124:PGX262141 PQT262124:PQT262141 QAP262124:QAP262141 QKL262124:QKL262141 QUH262124:QUH262141 RED262124:RED262141 RNZ262124:RNZ262141 RXV262124:RXV262141 SHR262124:SHR262141 SRN262124:SRN262141 TBJ262124:TBJ262141 TLF262124:TLF262141 TVB262124:TVB262141 UEX262124:UEX262141 UOT262124:UOT262141 UYP262124:UYP262141 VIL262124:VIL262141 VSH262124:VSH262141 WCD262124:WCD262141 WLZ262124:WLZ262141 WVV262124:WVV262141 JJ327660:JJ327677 TF327660:TF327677 ADB327660:ADB327677 AMX327660:AMX327677 AWT327660:AWT327677 BGP327660:BGP327677 BQL327660:BQL327677 CAH327660:CAH327677 CKD327660:CKD327677 CTZ327660:CTZ327677 DDV327660:DDV327677 DNR327660:DNR327677 DXN327660:DXN327677 EHJ327660:EHJ327677 ERF327660:ERF327677 FBB327660:FBB327677 FKX327660:FKX327677 FUT327660:FUT327677 GEP327660:GEP327677 GOL327660:GOL327677 GYH327660:GYH327677 HID327660:HID327677 HRZ327660:HRZ327677 IBV327660:IBV327677 ILR327660:ILR327677 IVN327660:IVN327677 JFJ327660:JFJ327677 JPF327660:JPF327677 JZB327660:JZB327677 KIX327660:KIX327677 KST327660:KST327677 LCP327660:LCP327677 LML327660:LML327677 LWH327660:LWH327677 MGD327660:MGD327677 MPZ327660:MPZ327677 MZV327660:MZV327677 NJR327660:NJR327677 NTN327660:NTN327677 ODJ327660:ODJ327677 ONF327660:ONF327677 OXB327660:OXB327677 PGX327660:PGX327677 PQT327660:PQT327677 QAP327660:QAP327677 QKL327660:QKL327677 QUH327660:QUH327677 RED327660:RED327677 RNZ327660:RNZ327677 RXV327660:RXV327677 SHR327660:SHR327677 SRN327660:SRN327677 TBJ327660:TBJ327677 TLF327660:TLF327677 TVB327660:TVB327677 UEX327660:UEX327677 UOT327660:UOT327677 UYP327660:UYP327677 VIL327660:VIL327677 VSH327660:VSH327677 WCD327660:WCD327677 WLZ327660:WLZ327677 WVV327660:WVV327677 JJ393196:JJ393213 TF393196:TF393213 ADB393196:ADB393213 AMX393196:AMX393213 AWT393196:AWT393213 BGP393196:BGP393213 BQL393196:BQL393213 CAH393196:CAH393213 CKD393196:CKD393213 CTZ393196:CTZ393213 DDV393196:DDV393213 DNR393196:DNR393213 DXN393196:DXN393213 EHJ393196:EHJ393213 ERF393196:ERF393213 FBB393196:FBB393213 FKX393196:FKX393213 FUT393196:FUT393213 GEP393196:GEP393213 GOL393196:GOL393213 GYH393196:GYH393213 HID393196:HID393213 HRZ393196:HRZ393213 IBV393196:IBV393213 ILR393196:ILR393213 IVN393196:IVN393213 JFJ393196:JFJ393213 JPF393196:JPF393213 JZB393196:JZB393213 KIX393196:KIX393213 KST393196:KST393213 LCP393196:LCP393213 LML393196:LML393213 LWH393196:LWH393213 MGD393196:MGD393213 MPZ393196:MPZ393213 MZV393196:MZV393213 NJR393196:NJR393213 NTN393196:NTN393213 ODJ393196:ODJ393213 ONF393196:ONF393213 OXB393196:OXB393213 PGX393196:PGX393213 PQT393196:PQT393213 QAP393196:QAP393213 QKL393196:QKL393213 QUH393196:QUH393213 RED393196:RED393213 RNZ393196:RNZ393213 RXV393196:RXV393213 SHR393196:SHR393213 SRN393196:SRN393213 TBJ393196:TBJ393213 TLF393196:TLF393213 TVB393196:TVB393213 UEX393196:UEX393213 UOT393196:UOT393213 UYP393196:UYP393213 VIL393196:VIL393213 VSH393196:VSH393213 WCD393196:WCD393213 WLZ393196:WLZ393213 WVV393196:WVV393213 JJ458732:JJ458749 TF458732:TF458749 ADB458732:ADB458749 AMX458732:AMX458749 AWT458732:AWT458749 BGP458732:BGP458749 BQL458732:BQL458749 CAH458732:CAH458749 CKD458732:CKD458749 CTZ458732:CTZ458749 DDV458732:DDV458749 DNR458732:DNR458749 DXN458732:DXN458749 EHJ458732:EHJ458749 ERF458732:ERF458749 FBB458732:FBB458749 FKX458732:FKX458749 FUT458732:FUT458749 GEP458732:GEP458749 GOL458732:GOL458749 GYH458732:GYH458749 HID458732:HID458749 HRZ458732:HRZ458749 IBV458732:IBV458749 ILR458732:ILR458749 IVN458732:IVN458749 JFJ458732:JFJ458749 JPF458732:JPF458749 JZB458732:JZB458749 KIX458732:KIX458749 KST458732:KST458749 LCP458732:LCP458749 LML458732:LML458749 LWH458732:LWH458749 MGD458732:MGD458749 MPZ458732:MPZ458749 MZV458732:MZV458749 NJR458732:NJR458749 NTN458732:NTN458749 ODJ458732:ODJ458749 ONF458732:ONF458749 OXB458732:OXB458749 PGX458732:PGX458749 PQT458732:PQT458749 QAP458732:QAP458749 QKL458732:QKL458749 QUH458732:QUH458749 RED458732:RED458749 RNZ458732:RNZ458749 RXV458732:RXV458749 SHR458732:SHR458749 SRN458732:SRN458749 TBJ458732:TBJ458749 TLF458732:TLF458749 TVB458732:TVB458749 UEX458732:UEX458749 UOT458732:UOT458749 UYP458732:UYP458749 VIL458732:VIL458749 VSH458732:VSH458749 WCD458732:WCD458749 WLZ458732:WLZ458749 WVV458732:WVV458749 JJ524268:JJ524285 TF524268:TF524285 ADB524268:ADB524285 AMX524268:AMX524285 AWT524268:AWT524285 BGP524268:BGP524285 BQL524268:BQL524285 CAH524268:CAH524285 CKD524268:CKD524285 CTZ524268:CTZ524285 DDV524268:DDV524285 DNR524268:DNR524285 DXN524268:DXN524285 EHJ524268:EHJ524285 ERF524268:ERF524285 FBB524268:FBB524285 FKX524268:FKX524285 FUT524268:FUT524285 GEP524268:GEP524285 GOL524268:GOL524285 GYH524268:GYH524285 HID524268:HID524285 HRZ524268:HRZ524285 IBV524268:IBV524285 ILR524268:ILR524285 IVN524268:IVN524285 JFJ524268:JFJ524285 JPF524268:JPF524285 JZB524268:JZB524285 KIX524268:KIX524285 KST524268:KST524285 LCP524268:LCP524285 LML524268:LML524285 LWH524268:LWH524285 MGD524268:MGD524285 MPZ524268:MPZ524285 MZV524268:MZV524285 NJR524268:NJR524285 NTN524268:NTN524285 ODJ524268:ODJ524285 ONF524268:ONF524285 OXB524268:OXB524285 PGX524268:PGX524285 PQT524268:PQT524285 QAP524268:QAP524285 QKL524268:QKL524285 QUH524268:QUH524285 RED524268:RED524285 RNZ524268:RNZ524285 RXV524268:RXV524285 SHR524268:SHR524285 SRN524268:SRN524285 TBJ524268:TBJ524285 TLF524268:TLF524285 TVB524268:TVB524285 UEX524268:UEX524285 UOT524268:UOT524285 UYP524268:UYP524285 VIL524268:VIL524285 VSH524268:VSH524285 WCD524268:WCD524285 WLZ524268:WLZ524285 WVV524268:WVV524285 JJ589804:JJ589821 TF589804:TF589821 ADB589804:ADB589821 AMX589804:AMX589821 AWT589804:AWT589821 BGP589804:BGP589821 BQL589804:BQL589821 CAH589804:CAH589821 CKD589804:CKD589821 CTZ589804:CTZ589821 DDV589804:DDV589821 DNR589804:DNR589821 DXN589804:DXN589821 EHJ589804:EHJ589821 ERF589804:ERF589821 FBB589804:FBB589821 FKX589804:FKX589821 FUT589804:FUT589821 GEP589804:GEP589821 GOL589804:GOL589821 GYH589804:GYH589821 HID589804:HID589821 HRZ589804:HRZ589821 IBV589804:IBV589821 ILR589804:ILR589821 IVN589804:IVN589821 JFJ589804:JFJ589821 JPF589804:JPF589821 JZB589804:JZB589821 KIX589804:KIX589821 KST589804:KST589821 LCP589804:LCP589821 LML589804:LML589821 LWH589804:LWH589821 MGD589804:MGD589821 MPZ589804:MPZ589821 MZV589804:MZV589821 NJR589804:NJR589821 NTN589804:NTN589821 ODJ589804:ODJ589821 ONF589804:ONF589821 OXB589804:OXB589821 PGX589804:PGX589821 PQT589804:PQT589821 QAP589804:QAP589821 QKL589804:QKL589821 QUH589804:QUH589821 RED589804:RED589821 RNZ589804:RNZ589821 RXV589804:RXV589821 SHR589804:SHR589821 SRN589804:SRN589821 TBJ589804:TBJ589821 TLF589804:TLF589821 TVB589804:TVB589821 UEX589804:UEX589821 UOT589804:UOT589821 UYP589804:UYP589821 VIL589804:VIL589821 VSH589804:VSH589821 WCD589804:WCD589821 WLZ589804:WLZ589821 WVV589804:WVV589821 JJ655340:JJ655357 TF655340:TF655357 ADB655340:ADB655357 AMX655340:AMX655357 AWT655340:AWT655357 BGP655340:BGP655357 BQL655340:BQL655357 CAH655340:CAH655357 CKD655340:CKD655357 CTZ655340:CTZ655357 DDV655340:DDV655357 DNR655340:DNR655357 DXN655340:DXN655357 EHJ655340:EHJ655357 ERF655340:ERF655357 FBB655340:FBB655357 FKX655340:FKX655357 FUT655340:FUT655357 GEP655340:GEP655357 GOL655340:GOL655357 GYH655340:GYH655357 HID655340:HID655357 HRZ655340:HRZ655357 IBV655340:IBV655357 ILR655340:ILR655357 IVN655340:IVN655357 JFJ655340:JFJ655357 JPF655340:JPF655357 JZB655340:JZB655357 KIX655340:KIX655357 KST655340:KST655357 LCP655340:LCP655357 LML655340:LML655357 LWH655340:LWH655357 MGD655340:MGD655357 MPZ655340:MPZ655357 MZV655340:MZV655357 NJR655340:NJR655357 NTN655340:NTN655357 ODJ655340:ODJ655357 ONF655340:ONF655357 OXB655340:OXB655357 PGX655340:PGX655357 PQT655340:PQT655357 QAP655340:QAP655357 QKL655340:QKL655357 QUH655340:QUH655357 RED655340:RED655357 RNZ655340:RNZ655357 RXV655340:RXV655357 SHR655340:SHR655357 SRN655340:SRN655357 TBJ655340:TBJ655357 TLF655340:TLF655357 TVB655340:TVB655357 UEX655340:UEX655357 UOT655340:UOT655357 UYP655340:UYP655357 VIL655340:VIL655357 VSH655340:VSH655357 WCD655340:WCD655357 WLZ655340:WLZ655357 WVV655340:WVV655357 JJ720876:JJ720893 TF720876:TF720893 ADB720876:ADB720893 AMX720876:AMX720893 AWT720876:AWT720893 BGP720876:BGP720893 BQL720876:BQL720893 CAH720876:CAH720893 CKD720876:CKD720893 CTZ720876:CTZ720893 DDV720876:DDV720893 DNR720876:DNR720893 DXN720876:DXN720893 EHJ720876:EHJ720893 ERF720876:ERF720893 FBB720876:FBB720893 FKX720876:FKX720893 FUT720876:FUT720893 GEP720876:GEP720893 GOL720876:GOL720893 GYH720876:GYH720893 HID720876:HID720893 HRZ720876:HRZ720893 IBV720876:IBV720893 ILR720876:ILR720893 IVN720876:IVN720893 JFJ720876:JFJ720893 JPF720876:JPF720893 JZB720876:JZB720893 KIX720876:KIX720893 KST720876:KST720893 LCP720876:LCP720893 LML720876:LML720893 LWH720876:LWH720893 MGD720876:MGD720893 MPZ720876:MPZ720893 MZV720876:MZV720893 NJR720876:NJR720893 NTN720876:NTN720893 ODJ720876:ODJ720893 ONF720876:ONF720893 OXB720876:OXB720893 PGX720876:PGX720893 PQT720876:PQT720893 QAP720876:QAP720893 QKL720876:QKL720893 QUH720876:QUH720893 RED720876:RED720893 RNZ720876:RNZ720893 RXV720876:RXV720893 SHR720876:SHR720893 SRN720876:SRN720893 TBJ720876:TBJ720893 TLF720876:TLF720893 TVB720876:TVB720893 UEX720876:UEX720893 UOT720876:UOT720893 UYP720876:UYP720893 VIL720876:VIL720893 VSH720876:VSH720893 WCD720876:WCD720893 WLZ720876:WLZ720893 WVV720876:WVV720893 JJ786412:JJ786429 TF786412:TF786429 ADB786412:ADB786429 AMX786412:AMX786429 AWT786412:AWT786429 BGP786412:BGP786429 BQL786412:BQL786429 CAH786412:CAH786429 CKD786412:CKD786429 CTZ786412:CTZ786429 DDV786412:DDV786429 DNR786412:DNR786429 DXN786412:DXN786429 EHJ786412:EHJ786429 ERF786412:ERF786429 FBB786412:FBB786429 FKX786412:FKX786429 FUT786412:FUT786429 GEP786412:GEP786429 GOL786412:GOL786429 GYH786412:GYH786429 HID786412:HID786429 HRZ786412:HRZ786429 IBV786412:IBV786429 ILR786412:ILR786429 IVN786412:IVN786429 JFJ786412:JFJ786429 JPF786412:JPF786429 JZB786412:JZB786429 KIX786412:KIX786429 KST786412:KST786429 LCP786412:LCP786429 LML786412:LML786429 LWH786412:LWH786429 MGD786412:MGD786429 MPZ786412:MPZ786429 MZV786412:MZV786429 NJR786412:NJR786429 NTN786412:NTN786429 ODJ786412:ODJ786429 ONF786412:ONF786429 OXB786412:OXB786429 PGX786412:PGX786429 PQT786412:PQT786429 QAP786412:QAP786429 QKL786412:QKL786429 QUH786412:QUH786429 RED786412:RED786429 RNZ786412:RNZ786429 RXV786412:RXV786429 SHR786412:SHR786429 SRN786412:SRN786429 TBJ786412:TBJ786429 TLF786412:TLF786429 TVB786412:TVB786429 UEX786412:UEX786429 UOT786412:UOT786429 UYP786412:UYP786429 VIL786412:VIL786429 VSH786412:VSH786429 WCD786412:WCD786429 WLZ786412:WLZ786429 WVV786412:WVV786429 JJ851948:JJ851965 TF851948:TF851965 ADB851948:ADB851965 AMX851948:AMX851965 AWT851948:AWT851965 BGP851948:BGP851965 BQL851948:BQL851965 CAH851948:CAH851965 CKD851948:CKD851965 CTZ851948:CTZ851965 DDV851948:DDV851965 DNR851948:DNR851965 DXN851948:DXN851965 EHJ851948:EHJ851965 ERF851948:ERF851965 FBB851948:FBB851965 FKX851948:FKX851965 FUT851948:FUT851965 GEP851948:GEP851965 GOL851948:GOL851965 GYH851948:GYH851965 HID851948:HID851965 HRZ851948:HRZ851965 IBV851948:IBV851965 ILR851948:ILR851965 IVN851948:IVN851965 JFJ851948:JFJ851965 JPF851948:JPF851965 JZB851948:JZB851965 KIX851948:KIX851965 KST851948:KST851965 LCP851948:LCP851965 LML851948:LML851965 LWH851948:LWH851965 MGD851948:MGD851965 MPZ851948:MPZ851965 MZV851948:MZV851965 NJR851948:NJR851965 NTN851948:NTN851965 ODJ851948:ODJ851965 ONF851948:ONF851965 OXB851948:OXB851965 PGX851948:PGX851965 PQT851948:PQT851965 QAP851948:QAP851965 QKL851948:QKL851965 QUH851948:QUH851965 RED851948:RED851965 RNZ851948:RNZ851965 RXV851948:RXV851965 SHR851948:SHR851965 SRN851948:SRN851965 TBJ851948:TBJ851965 TLF851948:TLF851965 TVB851948:TVB851965 UEX851948:UEX851965 UOT851948:UOT851965 UYP851948:UYP851965 VIL851948:VIL851965 VSH851948:VSH851965 WCD851948:WCD851965 WLZ851948:WLZ851965 WVV851948:WVV851965 JJ917484:JJ917501 TF917484:TF917501 ADB917484:ADB917501 AMX917484:AMX917501 AWT917484:AWT917501 BGP917484:BGP917501 BQL917484:BQL917501 CAH917484:CAH917501 CKD917484:CKD917501 CTZ917484:CTZ917501 DDV917484:DDV917501 DNR917484:DNR917501 DXN917484:DXN917501 EHJ917484:EHJ917501 ERF917484:ERF917501 FBB917484:FBB917501 FKX917484:FKX917501 FUT917484:FUT917501 GEP917484:GEP917501 GOL917484:GOL917501 GYH917484:GYH917501 HID917484:HID917501 HRZ917484:HRZ917501 IBV917484:IBV917501 ILR917484:ILR917501 IVN917484:IVN917501 JFJ917484:JFJ917501 JPF917484:JPF917501 JZB917484:JZB917501 KIX917484:KIX917501 KST917484:KST917501 LCP917484:LCP917501 LML917484:LML917501 LWH917484:LWH917501 MGD917484:MGD917501 MPZ917484:MPZ917501 MZV917484:MZV917501 NJR917484:NJR917501 NTN917484:NTN917501 ODJ917484:ODJ917501 ONF917484:ONF917501 OXB917484:OXB917501 PGX917484:PGX917501 PQT917484:PQT917501 QAP917484:QAP917501 QKL917484:QKL917501 QUH917484:QUH917501 RED917484:RED917501 RNZ917484:RNZ917501 RXV917484:RXV917501 SHR917484:SHR917501 SRN917484:SRN917501 TBJ917484:TBJ917501 TLF917484:TLF917501 TVB917484:TVB917501 UEX917484:UEX917501 UOT917484:UOT917501 UYP917484:UYP917501 VIL917484:VIL917501 VSH917484:VSH917501 WCD917484:WCD917501 WLZ917484:WLZ917501 WVV917484:WVV917501 JJ983020:JJ983037 TF983020:TF983037 ADB983020:ADB983037 AMX983020:AMX983037 AWT983020:AWT983037 BGP983020:BGP983037 BQL983020:BQL983037 CAH983020:CAH983037 CKD983020:CKD983037 CTZ983020:CTZ983037 DDV983020:DDV983037 DNR983020:DNR983037 DXN983020:DXN983037 EHJ983020:EHJ983037 ERF983020:ERF983037 FBB983020:FBB983037 FKX983020:FKX983037 FUT983020:FUT983037 GEP983020:GEP983037 GOL983020:GOL983037 GYH983020:GYH983037 HID983020:HID983037 HRZ983020:HRZ983037 IBV983020:IBV983037 ILR983020:ILR983037 IVN983020:IVN983037 JFJ983020:JFJ983037 JPF983020:JPF983037 JZB983020:JZB983037 KIX983020:KIX983037 KST983020:KST983037 LCP983020:LCP983037 LML983020:LML983037 LWH983020:LWH983037 MGD983020:MGD983037 MPZ983020:MPZ983037 MZV983020:MZV983037 NJR983020:NJR983037 NTN983020:NTN983037 ODJ983020:ODJ983037 ONF983020:ONF983037 OXB983020:OXB983037 PGX983020:PGX983037 PQT983020:PQT983037 QAP983020:QAP983037 QKL983020:QKL983037 QUH983020:QUH983037 RED983020:RED983037 RNZ983020:RNZ983037 RXV983020:RXV983037 SHR983020:SHR983037 SRN983020:SRN983037 TBJ983020:TBJ983037 TLF983020:TLF983037 TVB983020:TVB983037 UEX983020:UEX983037 UOT983020:UOT983037 UYP983020:UYP983037 VIL983020:VIL983037 VSH983020:VSH983037 WCD983020:WCD983037 WLZ983020:WLZ983037 WVV983020:WVV983037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formula1>ListPrice</formula1>
    </dataValidation>
    <dataValidation type="list" allowBlank="1" showInputMessage="1" showErrorMessage="1" sqref="JN65516:JP65533 TJ65516:TL65533 ADF65516:ADH65533 ANB65516:AND65533 AWX65516:AWZ65533 BGT65516:BGV65533 BQP65516:BQR65533 CAL65516:CAN65533 CKH65516:CKJ65533 CUD65516:CUF65533 DDZ65516:DEB65533 DNV65516:DNX65533 DXR65516:DXT65533 EHN65516:EHP65533 ERJ65516:ERL65533 FBF65516:FBH65533 FLB65516:FLD65533 FUX65516:FUZ65533 GET65516:GEV65533 GOP65516:GOR65533 GYL65516:GYN65533 HIH65516:HIJ65533 HSD65516:HSF65533 IBZ65516:ICB65533 ILV65516:ILX65533 IVR65516:IVT65533 JFN65516:JFP65533 JPJ65516:JPL65533 JZF65516:JZH65533 KJB65516:KJD65533 KSX65516:KSZ65533 LCT65516:LCV65533 LMP65516:LMR65533 LWL65516:LWN65533 MGH65516:MGJ65533 MQD65516:MQF65533 MZZ65516:NAB65533 NJV65516:NJX65533 NTR65516:NTT65533 ODN65516:ODP65533 ONJ65516:ONL65533 OXF65516:OXH65533 PHB65516:PHD65533 PQX65516:PQZ65533 QAT65516:QAV65533 QKP65516:QKR65533 QUL65516:QUN65533 REH65516:REJ65533 ROD65516:ROF65533 RXZ65516:RYB65533 SHV65516:SHX65533 SRR65516:SRT65533 TBN65516:TBP65533 TLJ65516:TLL65533 TVF65516:TVH65533 UFB65516:UFD65533 UOX65516:UOZ65533 UYT65516:UYV65533 VIP65516:VIR65533 VSL65516:VSN65533 WCH65516:WCJ65533 WMD65516:WMF65533 WVZ65516:WWB65533 JN131052:JP131069 TJ131052:TL131069 ADF131052:ADH131069 ANB131052:AND131069 AWX131052:AWZ131069 BGT131052:BGV131069 BQP131052:BQR131069 CAL131052:CAN131069 CKH131052:CKJ131069 CUD131052:CUF131069 DDZ131052:DEB131069 DNV131052:DNX131069 DXR131052:DXT131069 EHN131052:EHP131069 ERJ131052:ERL131069 FBF131052:FBH131069 FLB131052:FLD131069 FUX131052:FUZ131069 GET131052:GEV131069 GOP131052:GOR131069 GYL131052:GYN131069 HIH131052:HIJ131069 HSD131052:HSF131069 IBZ131052:ICB131069 ILV131052:ILX131069 IVR131052:IVT131069 JFN131052:JFP131069 JPJ131052:JPL131069 JZF131052:JZH131069 KJB131052:KJD131069 KSX131052:KSZ131069 LCT131052:LCV131069 LMP131052:LMR131069 LWL131052:LWN131069 MGH131052:MGJ131069 MQD131052:MQF131069 MZZ131052:NAB131069 NJV131052:NJX131069 NTR131052:NTT131069 ODN131052:ODP131069 ONJ131052:ONL131069 OXF131052:OXH131069 PHB131052:PHD131069 PQX131052:PQZ131069 QAT131052:QAV131069 QKP131052:QKR131069 QUL131052:QUN131069 REH131052:REJ131069 ROD131052:ROF131069 RXZ131052:RYB131069 SHV131052:SHX131069 SRR131052:SRT131069 TBN131052:TBP131069 TLJ131052:TLL131069 TVF131052:TVH131069 UFB131052:UFD131069 UOX131052:UOZ131069 UYT131052:UYV131069 VIP131052:VIR131069 VSL131052:VSN131069 WCH131052:WCJ131069 WMD131052:WMF131069 WVZ131052:WWB131069 JN196588:JP196605 TJ196588:TL196605 ADF196588:ADH196605 ANB196588:AND196605 AWX196588:AWZ196605 BGT196588:BGV196605 BQP196588:BQR196605 CAL196588:CAN196605 CKH196588:CKJ196605 CUD196588:CUF196605 DDZ196588:DEB196605 DNV196588:DNX196605 DXR196588:DXT196605 EHN196588:EHP196605 ERJ196588:ERL196605 FBF196588:FBH196605 FLB196588:FLD196605 FUX196588:FUZ196605 GET196588:GEV196605 GOP196588:GOR196605 GYL196588:GYN196605 HIH196588:HIJ196605 HSD196588:HSF196605 IBZ196588:ICB196605 ILV196588:ILX196605 IVR196588:IVT196605 JFN196588:JFP196605 JPJ196588:JPL196605 JZF196588:JZH196605 KJB196588:KJD196605 KSX196588:KSZ196605 LCT196588:LCV196605 LMP196588:LMR196605 LWL196588:LWN196605 MGH196588:MGJ196605 MQD196588:MQF196605 MZZ196588:NAB196605 NJV196588:NJX196605 NTR196588:NTT196605 ODN196588:ODP196605 ONJ196588:ONL196605 OXF196588:OXH196605 PHB196588:PHD196605 PQX196588:PQZ196605 QAT196588:QAV196605 QKP196588:QKR196605 QUL196588:QUN196605 REH196588:REJ196605 ROD196588:ROF196605 RXZ196588:RYB196605 SHV196588:SHX196605 SRR196588:SRT196605 TBN196588:TBP196605 TLJ196588:TLL196605 TVF196588:TVH196605 UFB196588:UFD196605 UOX196588:UOZ196605 UYT196588:UYV196605 VIP196588:VIR196605 VSL196588:VSN196605 WCH196588:WCJ196605 WMD196588:WMF196605 WVZ196588:WWB196605 JN262124:JP262141 TJ262124:TL262141 ADF262124:ADH262141 ANB262124:AND262141 AWX262124:AWZ262141 BGT262124:BGV262141 BQP262124:BQR262141 CAL262124:CAN262141 CKH262124:CKJ262141 CUD262124:CUF262141 DDZ262124:DEB262141 DNV262124:DNX262141 DXR262124:DXT262141 EHN262124:EHP262141 ERJ262124:ERL262141 FBF262124:FBH262141 FLB262124:FLD262141 FUX262124:FUZ262141 GET262124:GEV262141 GOP262124:GOR262141 GYL262124:GYN262141 HIH262124:HIJ262141 HSD262124:HSF262141 IBZ262124:ICB262141 ILV262124:ILX262141 IVR262124:IVT262141 JFN262124:JFP262141 JPJ262124:JPL262141 JZF262124:JZH262141 KJB262124:KJD262141 KSX262124:KSZ262141 LCT262124:LCV262141 LMP262124:LMR262141 LWL262124:LWN262141 MGH262124:MGJ262141 MQD262124:MQF262141 MZZ262124:NAB262141 NJV262124:NJX262141 NTR262124:NTT262141 ODN262124:ODP262141 ONJ262124:ONL262141 OXF262124:OXH262141 PHB262124:PHD262141 PQX262124:PQZ262141 QAT262124:QAV262141 QKP262124:QKR262141 QUL262124:QUN262141 REH262124:REJ262141 ROD262124:ROF262141 RXZ262124:RYB262141 SHV262124:SHX262141 SRR262124:SRT262141 TBN262124:TBP262141 TLJ262124:TLL262141 TVF262124:TVH262141 UFB262124:UFD262141 UOX262124:UOZ262141 UYT262124:UYV262141 VIP262124:VIR262141 VSL262124:VSN262141 WCH262124:WCJ262141 WMD262124:WMF262141 WVZ262124:WWB262141 JN327660:JP327677 TJ327660:TL327677 ADF327660:ADH327677 ANB327660:AND327677 AWX327660:AWZ327677 BGT327660:BGV327677 BQP327660:BQR327677 CAL327660:CAN327677 CKH327660:CKJ327677 CUD327660:CUF327677 DDZ327660:DEB327677 DNV327660:DNX327677 DXR327660:DXT327677 EHN327660:EHP327677 ERJ327660:ERL327677 FBF327660:FBH327677 FLB327660:FLD327677 FUX327660:FUZ327677 GET327660:GEV327677 GOP327660:GOR327677 GYL327660:GYN327677 HIH327660:HIJ327677 HSD327660:HSF327677 IBZ327660:ICB327677 ILV327660:ILX327677 IVR327660:IVT327677 JFN327660:JFP327677 JPJ327660:JPL327677 JZF327660:JZH327677 KJB327660:KJD327677 KSX327660:KSZ327677 LCT327660:LCV327677 LMP327660:LMR327677 LWL327660:LWN327677 MGH327660:MGJ327677 MQD327660:MQF327677 MZZ327660:NAB327677 NJV327660:NJX327677 NTR327660:NTT327677 ODN327660:ODP327677 ONJ327660:ONL327677 OXF327660:OXH327677 PHB327660:PHD327677 PQX327660:PQZ327677 QAT327660:QAV327677 QKP327660:QKR327677 QUL327660:QUN327677 REH327660:REJ327677 ROD327660:ROF327677 RXZ327660:RYB327677 SHV327660:SHX327677 SRR327660:SRT327677 TBN327660:TBP327677 TLJ327660:TLL327677 TVF327660:TVH327677 UFB327660:UFD327677 UOX327660:UOZ327677 UYT327660:UYV327677 VIP327660:VIR327677 VSL327660:VSN327677 WCH327660:WCJ327677 WMD327660:WMF327677 WVZ327660:WWB327677 JN393196:JP393213 TJ393196:TL393213 ADF393196:ADH393213 ANB393196:AND393213 AWX393196:AWZ393213 BGT393196:BGV393213 BQP393196:BQR393213 CAL393196:CAN393213 CKH393196:CKJ393213 CUD393196:CUF393213 DDZ393196:DEB393213 DNV393196:DNX393213 DXR393196:DXT393213 EHN393196:EHP393213 ERJ393196:ERL393213 FBF393196:FBH393213 FLB393196:FLD393213 FUX393196:FUZ393213 GET393196:GEV393213 GOP393196:GOR393213 GYL393196:GYN393213 HIH393196:HIJ393213 HSD393196:HSF393213 IBZ393196:ICB393213 ILV393196:ILX393213 IVR393196:IVT393213 JFN393196:JFP393213 JPJ393196:JPL393213 JZF393196:JZH393213 KJB393196:KJD393213 KSX393196:KSZ393213 LCT393196:LCV393213 LMP393196:LMR393213 LWL393196:LWN393213 MGH393196:MGJ393213 MQD393196:MQF393213 MZZ393196:NAB393213 NJV393196:NJX393213 NTR393196:NTT393213 ODN393196:ODP393213 ONJ393196:ONL393213 OXF393196:OXH393213 PHB393196:PHD393213 PQX393196:PQZ393213 QAT393196:QAV393213 QKP393196:QKR393213 QUL393196:QUN393213 REH393196:REJ393213 ROD393196:ROF393213 RXZ393196:RYB393213 SHV393196:SHX393213 SRR393196:SRT393213 TBN393196:TBP393213 TLJ393196:TLL393213 TVF393196:TVH393213 UFB393196:UFD393213 UOX393196:UOZ393213 UYT393196:UYV393213 VIP393196:VIR393213 VSL393196:VSN393213 WCH393196:WCJ393213 WMD393196:WMF393213 WVZ393196:WWB393213 JN458732:JP458749 TJ458732:TL458749 ADF458732:ADH458749 ANB458732:AND458749 AWX458732:AWZ458749 BGT458732:BGV458749 BQP458732:BQR458749 CAL458732:CAN458749 CKH458732:CKJ458749 CUD458732:CUF458749 DDZ458732:DEB458749 DNV458732:DNX458749 DXR458732:DXT458749 EHN458732:EHP458749 ERJ458732:ERL458749 FBF458732:FBH458749 FLB458732:FLD458749 FUX458732:FUZ458749 GET458732:GEV458749 GOP458732:GOR458749 GYL458732:GYN458749 HIH458732:HIJ458749 HSD458732:HSF458749 IBZ458732:ICB458749 ILV458732:ILX458749 IVR458732:IVT458749 JFN458732:JFP458749 JPJ458732:JPL458749 JZF458732:JZH458749 KJB458732:KJD458749 KSX458732:KSZ458749 LCT458732:LCV458749 LMP458732:LMR458749 LWL458732:LWN458749 MGH458732:MGJ458749 MQD458732:MQF458749 MZZ458732:NAB458749 NJV458732:NJX458749 NTR458732:NTT458749 ODN458732:ODP458749 ONJ458732:ONL458749 OXF458732:OXH458749 PHB458732:PHD458749 PQX458732:PQZ458749 QAT458732:QAV458749 QKP458732:QKR458749 QUL458732:QUN458749 REH458732:REJ458749 ROD458732:ROF458749 RXZ458732:RYB458749 SHV458732:SHX458749 SRR458732:SRT458749 TBN458732:TBP458749 TLJ458732:TLL458749 TVF458732:TVH458749 UFB458732:UFD458749 UOX458732:UOZ458749 UYT458732:UYV458749 VIP458732:VIR458749 VSL458732:VSN458749 WCH458732:WCJ458749 WMD458732:WMF458749 WVZ458732:WWB458749 JN524268:JP524285 TJ524268:TL524285 ADF524268:ADH524285 ANB524268:AND524285 AWX524268:AWZ524285 BGT524268:BGV524285 BQP524268:BQR524285 CAL524268:CAN524285 CKH524268:CKJ524285 CUD524268:CUF524285 DDZ524268:DEB524285 DNV524268:DNX524285 DXR524268:DXT524285 EHN524268:EHP524285 ERJ524268:ERL524285 FBF524268:FBH524285 FLB524268:FLD524285 FUX524268:FUZ524285 GET524268:GEV524285 GOP524268:GOR524285 GYL524268:GYN524285 HIH524268:HIJ524285 HSD524268:HSF524285 IBZ524268:ICB524285 ILV524268:ILX524285 IVR524268:IVT524285 JFN524268:JFP524285 JPJ524268:JPL524285 JZF524268:JZH524285 KJB524268:KJD524285 KSX524268:KSZ524285 LCT524268:LCV524285 LMP524268:LMR524285 LWL524268:LWN524285 MGH524268:MGJ524285 MQD524268:MQF524285 MZZ524268:NAB524285 NJV524268:NJX524285 NTR524268:NTT524285 ODN524268:ODP524285 ONJ524268:ONL524285 OXF524268:OXH524285 PHB524268:PHD524285 PQX524268:PQZ524285 QAT524268:QAV524285 QKP524268:QKR524285 QUL524268:QUN524285 REH524268:REJ524285 ROD524268:ROF524285 RXZ524268:RYB524285 SHV524268:SHX524285 SRR524268:SRT524285 TBN524268:TBP524285 TLJ524268:TLL524285 TVF524268:TVH524285 UFB524268:UFD524285 UOX524268:UOZ524285 UYT524268:UYV524285 VIP524268:VIR524285 VSL524268:VSN524285 WCH524268:WCJ524285 WMD524268:WMF524285 WVZ524268:WWB524285 JN589804:JP589821 TJ589804:TL589821 ADF589804:ADH589821 ANB589804:AND589821 AWX589804:AWZ589821 BGT589804:BGV589821 BQP589804:BQR589821 CAL589804:CAN589821 CKH589804:CKJ589821 CUD589804:CUF589821 DDZ589804:DEB589821 DNV589804:DNX589821 DXR589804:DXT589821 EHN589804:EHP589821 ERJ589804:ERL589821 FBF589804:FBH589821 FLB589804:FLD589821 FUX589804:FUZ589821 GET589804:GEV589821 GOP589804:GOR589821 GYL589804:GYN589821 HIH589804:HIJ589821 HSD589804:HSF589821 IBZ589804:ICB589821 ILV589804:ILX589821 IVR589804:IVT589821 JFN589804:JFP589821 JPJ589804:JPL589821 JZF589804:JZH589821 KJB589804:KJD589821 KSX589804:KSZ589821 LCT589804:LCV589821 LMP589804:LMR589821 LWL589804:LWN589821 MGH589804:MGJ589821 MQD589804:MQF589821 MZZ589804:NAB589821 NJV589804:NJX589821 NTR589804:NTT589821 ODN589804:ODP589821 ONJ589804:ONL589821 OXF589804:OXH589821 PHB589804:PHD589821 PQX589804:PQZ589821 QAT589804:QAV589821 QKP589804:QKR589821 QUL589804:QUN589821 REH589804:REJ589821 ROD589804:ROF589821 RXZ589804:RYB589821 SHV589804:SHX589821 SRR589804:SRT589821 TBN589804:TBP589821 TLJ589804:TLL589821 TVF589804:TVH589821 UFB589804:UFD589821 UOX589804:UOZ589821 UYT589804:UYV589821 VIP589804:VIR589821 VSL589804:VSN589821 WCH589804:WCJ589821 WMD589804:WMF589821 WVZ589804:WWB589821 JN655340:JP655357 TJ655340:TL655357 ADF655340:ADH655357 ANB655340:AND655357 AWX655340:AWZ655357 BGT655340:BGV655357 BQP655340:BQR655357 CAL655340:CAN655357 CKH655340:CKJ655357 CUD655340:CUF655357 DDZ655340:DEB655357 DNV655340:DNX655357 DXR655340:DXT655357 EHN655340:EHP655357 ERJ655340:ERL655357 FBF655340:FBH655357 FLB655340:FLD655357 FUX655340:FUZ655357 GET655340:GEV655357 GOP655340:GOR655357 GYL655340:GYN655357 HIH655340:HIJ655357 HSD655340:HSF655357 IBZ655340:ICB655357 ILV655340:ILX655357 IVR655340:IVT655357 JFN655340:JFP655357 JPJ655340:JPL655357 JZF655340:JZH655357 KJB655340:KJD655357 KSX655340:KSZ655357 LCT655340:LCV655357 LMP655340:LMR655357 LWL655340:LWN655357 MGH655340:MGJ655357 MQD655340:MQF655357 MZZ655340:NAB655357 NJV655340:NJX655357 NTR655340:NTT655357 ODN655340:ODP655357 ONJ655340:ONL655357 OXF655340:OXH655357 PHB655340:PHD655357 PQX655340:PQZ655357 QAT655340:QAV655357 QKP655340:QKR655357 QUL655340:QUN655357 REH655340:REJ655357 ROD655340:ROF655357 RXZ655340:RYB655357 SHV655340:SHX655357 SRR655340:SRT655357 TBN655340:TBP655357 TLJ655340:TLL655357 TVF655340:TVH655357 UFB655340:UFD655357 UOX655340:UOZ655357 UYT655340:UYV655357 VIP655340:VIR655357 VSL655340:VSN655357 WCH655340:WCJ655357 WMD655340:WMF655357 WVZ655340:WWB655357 JN720876:JP720893 TJ720876:TL720893 ADF720876:ADH720893 ANB720876:AND720893 AWX720876:AWZ720893 BGT720876:BGV720893 BQP720876:BQR720893 CAL720876:CAN720893 CKH720876:CKJ720893 CUD720876:CUF720893 DDZ720876:DEB720893 DNV720876:DNX720893 DXR720876:DXT720893 EHN720876:EHP720893 ERJ720876:ERL720893 FBF720876:FBH720893 FLB720876:FLD720893 FUX720876:FUZ720893 GET720876:GEV720893 GOP720876:GOR720893 GYL720876:GYN720893 HIH720876:HIJ720893 HSD720876:HSF720893 IBZ720876:ICB720893 ILV720876:ILX720893 IVR720876:IVT720893 JFN720876:JFP720893 JPJ720876:JPL720893 JZF720876:JZH720893 KJB720876:KJD720893 KSX720876:KSZ720893 LCT720876:LCV720893 LMP720876:LMR720893 LWL720876:LWN720893 MGH720876:MGJ720893 MQD720876:MQF720893 MZZ720876:NAB720893 NJV720876:NJX720893 NTR720876:NTT720893 ODN720876:ODP720893 ONJ720876:ONL720893 OXF720876:OXH720893 PHB720876:PHD720893 PQX720876:PQZ720893 QAT720876:QAV720893 QKP720876:QKR720893 QUL720876:QUN720893 REH720876:REJ720893 ROD720876:ROF720893 RXZ720876:RYB720893 SHV720876:SHX720893 SRR720876:SRT720893 TBN720876:TBP720893 TLJ720876:TLL720893 TVF720876:TVH720893 UFB720876:UFD720893 UOX720876:UOZ720893 UYT720876:UYV720893 VIP720876:VIR720893 VSL720876:VSN720893 WCH720876:WCJ720893 WMD720876:WMF720893 WVZ720876:WWB720893 JN786412:JP786429 TJ786412:TL786429 ADF786412:ADH786429 ANB786412:AND786429 AWX786412:AWZ786429 BGT786412:BGV786429 BQP786412:BQR786429 CAL786412:CAN786429 CKH786412:CKJ786429 CUD786412:CUF786429 DDZ786412:DEB786429 DNV786412:DNX786429 DXR786412:DXT786429 EHN786412:EHP786429 ERJ786412:ERL786429 FBF786412:FBH786429 FLB786412:FLD786429 FUX786412:FUZ786429 GET786412:GEV786429 GOP786412:GOR786429 GYL786412:GYN786429 HIH786412:HIJ786429 HSD786412:HSF786429 IBZ786412:ICB786429 ILV786412:ILX786429 IVR786412:IVT786429 JFN786412:JFP786429 JPJ786412:JPL786429 JZF786412:JZH786429 KJB786412:KJD786429 KSX786412:KSZ786429 LCT786412:LCV786429 LMP786412:LMR786429 LWL786412:LWN786429 MGH786412:MGJ786429 MQD786412:MQF786429 MZZ786412:NAB786429 NJV786412:NJX786429 NTR786412:NTT786429 ODN786412:ODP786429 ONJ786412:ONL786429 OXF786412:OXH786429 PHB786412:PHD786429 PQX786412:PQZ786429 QAT786412:QAV786429 QKP786412:QKR786429 QUL786412:QUN786429 REH786412:REJ786429 ROD786412:ROF786429 RXZ786412:RYB786429 SHV786412:SHX786429 SRR786412:SRT786429 TBN786412:TBP786429 TLJ786412:TLL786429 TVF786412:TVH786429 UFB786412:UFD786429 UOX786412:UOZ786429 UYT786412:UYV786429 VIP786412:VIR786429 VSL786412:VSN786429 WCH786412:WCJ786429 WMD786412:WMF786429 WVZ786412:WWB786429 JN851948:JP851965 TJ851948:TL851965 ADF851948:ADH851965 ANB851948:AND851965 AWX851948:AWZ851965 BGT851948:BGV851965 BQP851948:BQR851965 CAL851948:CAN851965 CKH851948:CKJ851965 CUD851948:CUF851965 DDZ851948:DEB851965 DNV851948:DNX851965 DXR851948:DXT851965 EHN851948:EHP851965 ERJ851948:ERL851965 FBF851948:FBH851965 FLB851948:FLD851965 FUX851948:FUZ851965 GET851948:GEV851965 GOP851948:GOR851965 GYL851948:GYN851965 HIH851948:HIJ851965 HSD851948:HSF851965 IBZ851948:ICB851965 ILV851948:ILX851965 IVR851948:IVT851965 JFN851948:JFP851965 JPJ851948:JPL851965 JZF851948:JZH851965 KJB851948:KJD851965 KSX851948:KSZ851965 LCT851948:LCV851965 LMP851948:LMR851965 LWL851948:LWN851965 MGH851948:MGJ851965 MQD851948:MQF851965 MZZ851948:NAB851965 NJV851948:NJX851965 NTR851948:NTT851965 ODN851948:ODP851965 ONJ851948:ONL851965 OXF851948:OXH851965 PHB851948:PHD851965 PQX851948:PQZ851965 QAT851948:QAV851965 QKP851948:QKR851965 QUL851948:QUN851965 REH851948:REJ851965 ROD851948:ROF851965 RXZ851948:RYB851965 SHV851948:SHX851965 SRR851948:SRT851965 TBN851948:TBP851965 TLJ851948:TLL851965 TVF851948:TVH851965 UFB851948:UFD851965 UOX851948:UOZ851965 UYT851948:UYV851965 VIP851948:VIR851965 VSL851948:VSN851965 WCH851948:WCJ851965 WMD851948:WMF851965 WVZ851948:WWB851965 JN917484:JP917501 TJ917484:TL917501 ADF917484:ADH917501 ANB917484:AND917501 AWX917484:AWZ917501 BGT917484:BGV917501 BQP917484:BQR917501 CAL917484:CAN917501 CKH917484:CKJ917501 CUD917484:CUF917501 DDZ917484:DEB917501 DNV917484:DNX917501 DXR917484:DXT917501 EHN917484:EHP917501 ERJ917484:ERL917501 FBF917484:FBH917501 FLB917484:FLD917501 FUX917484:FUZ917501 GET917484:GEV917501 GOP917484:GOR917501 GYL917484:GYN917501 HIH917484:HIJ917501 HSD917484:HSF917501 IBZ917484:ICB917501 ILV917484:ILX917501 IVR917484:IVT917501 JFN917484:JFP917501 JPJ917484:JPL917501 JZF917484:JZH917501 KJB917484:KJD917501 KSX917484:KSZ917501 LCT917484:LCV917501 LMP917484:LMR917501 LWL917484:LWN917501 MGH917484:MGJ917501 MQD917484:MQF917501 MZZ917484:NAB917501 NJV917484:NJX917501 NTR917484:NTT917501 ODN917484:ODP917501 ONJ917484:ONL917501 OXF917484:OXH917501 PHB917484:PHD917501 PQX917484:PQZ917501 QAT917484:QAV917501 QKP917484:QKR917501 QUL917484:QUN917501 REH917484:REJ917501 ROD917484:ROF917501 RXZ917484:RYB917501 SHV917484:SHX917501 SRR917484:SRT917501 TBN917484:TBP917501 TLJ917484:TLL917501 TVF917484:TVH917501 UFB917484:UFD917501 UOX917484:UOZ917501 UYT917484:UYV917501 VIP917484:VIR917501 VSL917484:VSN917501 WCH917484:WCJ917501 WMD917484:WMF917501 WVZ917484:WWB917501 JN983020:JP983037 TJ983020:TL983037 ADF983020:ADH983037 ANB983020:AND983037 AWX983020:AWZ983037 BGT983020:BGV983037 BQP983020:BQR983037 CAL983020:CAN983037 CKH983020:CKJ983037 CUD983020:CUF983037 DDZ983020:DEB983037 DNV983020:DNX983037 DXR983020:DXT983037 EHN983020:EHP983037 ERJ983020:ERL983037 FBF983020:FBH983037 FLB983020:FLD983037 FUX983020:FUZ983037 GET983020:GEV983037 GOP983020:GOR983037 GYL983020:GYN983037 HIH983020:HIJ983037 HSD983020:HSF983037 IBZ983020:ICB983037 ILV983020:ILX983037 IVR983020:IVT983037 JFN983020:JFP983037 JPJ983020:JPL983037 JZF983020:JZH983037 KJB983020:KJD983037 KSX983020:KSZ983037 LCT983020:LCV983037 LMP983020:LMR983037 LWL983020:LWN983037 MGH983020:MGJ983037 MQD983020:MQF983037 MZZ983020:NAB983037 NJV983020:NJX983037 NTR983020:NTT983037 ODN983020:ODP983037 ONJ983020:ONL983037 OXF983020:OXH983037 PHB983020:PHD983037 PQX983020:PQZ983037 QAT983020:QAV983037 QKP983020:QKR983037 QUL983020:QUN983037 REH983020:REJ983037 ROD983020:ROF983037 RXZ983020:RYB983037 SHV983020:SHX983037 SRR983020:SRT983037 TBN983020:TBP983037 TLJ983020:TLL983037 TVF983020:TVH983037 UFB983020:UFD983037 UOX983020:UOZ983037 UYT983020:UYV983037 VIP983020:VIR983037 VSL983020:VSN983037 WCH983020:WCJ983037 WMD983020:WMF983037 WVZ983020:WWB983037 WVZ4:WWB4 WMD4:WMF4 WCH4:WCJ4 VSL4:VSN4 VIP4:VIR4 UYT4:UYV4 UOX4:UOZ4 UFB4:UFD4 TVF4:TVH4 TLJ4:TLL4 TBN4:TBP4 SRR4:SRT4 SHV4:SHX4 RXZ4:RYB4 ROD4:ROF4 REH4:REJ4 QUL4:QUN4 QKP4:QKR4 QAT4:QAV4 PQX4:PQZ4 PHB4:PHD4 OXF4:OXH4 ONJ4:ONL4 ODN4:ODP4 NTR4:NTT4 NJV4:NJX4 MZZ4:NAB4 MQD4:MQF4 MGH4:MGJ4 LWL4:LWN4 LMP4:LMR4 LCT4:LCV4 KSX4:KSZ4 KJB4:KJD4 JZF4:JZH4 JPJ4:JPL4 JFN4:JFP4 IVR4:IVT4 ILV4:ILX4 IBZ4:ICB4 HSD4:HSF4 HIH4:HIJ4 GYL4:GYN4 GOP4:GOR4 GET4:GEV4 FUX4:FUZ4 FLB4:FLD4 FBF4:FBH4 ERJ4:ERL4 EHN4:EHP4 DXR4:DXT4 DNV4:DNX4 DDZ4:DEB4 CUD4:CUF4 CKH4:CKJ4 CAL4:CAN4 BQP4:BQR4 BGT4:BGV4 AWX4:AWZ4 ANB4:AND4 ADF4:ADH4 TJ4:TL4 JN4:JP4">
      <formula1>ListOkFail</formula1>
    </dataValidation>
    <dataValidation type="list" allowBlank="1" showInputMessage="1" showErrorMessage="1" sqref="D65516:D65535 HR65516:HR65535 RN65516:RN65535 ABJ65516:ABJ65535 ALF65516:ALF65535 AVB65516:AVB65535 BEX65516:BEX65535 BOT65516:BOT65535 BYP65516:BYP65535 CIL65516:CIL65535 CSH65516:CSH65535 DCD65516:DCD65535 DLZ65516:DLZ65535 DVV65516:DVV65535 EFR65516:EFR65535 EPN65516:EPN65535 EZJ65516:EZJ65535 FJF65516:FJF65535 FTB65516:FTB65535 GCX65516:GCX65535 GMT65516:GMT65535 GWP65516:GWP65535 HGL65516:HGL65535 HQH65516:HQH65535 IAD65516:IAD65535 IJZ65516:IJZ65535 ITV65516:ITV65535 JDR65516:JDR65535 JNN65516:JNN65535 JXJ65516:JXJ65535 KHF65516:KHF65535 KRB65516:KRB65535 LAX65516:LAX65535 LKT65516:LKT65535 LUP65516:LUP65535 MEL65516:MEL65535 MOH65516:MOH65535 MYD65516:MYD65535 NHZ65516:NHZ65535 NRV65516:NRV65535 OBR65516:OBR65535 OLN65516:OLN65535 OVJ65516:OVJ65535 PFF65516:PFF65535 PPB65516:PPB65535 PYX65516:PYX65535 QIT65516:QIT65535 QSP65516:QSP65535 RCL65516:RCL65535 RMH65516:RMH65535 RWD65516:RWD65535 SFZ65516:SFZ65535 SPV65516:SPV65535 SZR65516:SZR65535 TJN65516:TJN65535 TTJ65516:TTJ65535 UDF65516:UDF65535 UNB65516:UNB65535 UWX65516:UWX65535 VGT65516:VGT65535 VQP65516:VQP65535 WAL65516:WAL65535 WKH65516:WKH65535 WUD65516:WUD65535 D131052:D131071 HR131052:HR131071 RN131052:RN131071 ABJ131052:ABJ131071 ALF131052:ALF131071 AVB131052:AVB131071 BEX131052:BEX131071 BOT131052:BOT131071 BYP131052:BYP131071 CIL131052:CIL131071 CSH131052:CSH131071 DCD131052:DCD131071 DLZ131052:DLZ131071 DVV131052:DVV131071 EFR131052:EFR131071 EPN131052:EPN131071 EZJ131052:EZJ131071 FJF131052:FJF131071 FTB131052:FTB131071 GCX131052:GCX131071 GMT131052:GMT131071 GWP131052:GWP131071 HGL131052:HGL131071 HQH131052:HQH131071 IAD131052:IAD131071 IJZ131052:IJZ131071 ITV131052:ITV131071 JDR131052:JDR131071 JNN131052:JNN131071 JXJ131052:JXJ131071 KHF131052:KHF131071 KRB131052:KRB131071 LAX131052:LAX131071 LKT131052:LKT131071 LUP131052:LUP131071 MEL131052:MEL131071 MOH131052:MOH131071 MYD131052:MYD131071 NHZ131052:NHZ131071 NRV131052:NRV131071 OBR131052:OBR131071 OLN131052:OLN131071 OVJ131052:OVJ131071 PFF131052:PFF131071 PPB131052:PPB131071 PYX131052:PYX131071 QIT131052:QIT131071 QSP131052:QSP131071 RCL131052:RCL131071 RMH131052:RMH131071 RWD131052:RWD131071 SFZ131052:SFZ131071 SPV131052:SPV131071 SZR131052:SZR131071 TJN131052:TJN131071 TTJ131052:TTJ131071 UDF131052:UDF131071 UNB131052:UNB131071 UWX131052:UWX131071 VGT131052:VGT131071 VQP131052:VQP131071 WAL131052:WAL131071 WKH131052:WKH131071 WUD131052:WUD131071 D196588:D196607 HR196588:HR196607 RN196588:RN196607 ABJ196588:ABJ196607 ALF196588:ALF196607 AVB196588:AVB196607 BEX196588:BEX196607 BOT196588:BOT196607 BYP196588:BYP196607 CIL196588:CIL196607 CSH196588:CSH196607 DCD196588:DCD196607 DLZ196588:DLZ196607 DVV196588:DVV196607 EFR196588:EFR196607 EPN196588:EPN196607 EZJ196588:EZJ196607 FJF196588:FJF196607 FTB196588:FTB196607 GCX196588:GCX196607 GMT196588:GMT196607 GWP196588:GWP196607 HGL196588:HGL196607 HQH196588:HQH196607 IAD196588:IAD196607 IJZ196588:IJZ196607 ITV196588:ITV196607 JDR196588:JDR196607 JNN196588:JNN196607 JXJ196588:JXJ196607 KHF196588:KHF196607 KRB196588:KRB196607 LAX196588:LAX196607 LKT196588:LKT196607 LUP196588:LUP196607 MEL196588:MEL196607 MOH196588:MOH196607 MYD196588:MYD196607 NHZ196588:NHZ196607 NRV196588:NRV196607 OBR196588:OBR196607 OLN196588:OLN196607 OVJ196588:OVJ196607 PFF196588:PFF196607 PPB196588:PPB196607 PYX196588:PYX196607 QIT196588:QIT196607 QSP196588:QSP196607 RCL196588:RCL196607 RMH196588:RMH196607 RWD196588:RWD196607 SFZ196588:SFZ196607 SPV196588:SPV196607 SZR196588:SZR196607 TJN196588:TJN196607 TTJ196588:TTJ196607 UDF196588:UDF196607 UNB196588:UNB196607 UWX196588:UWX196607 VGT196588:VGT196607 VQP196588:VQP196607 WAL196588:WAL196607 WKH196588:WKH196607 WUD196588:WUD196607 D262124:D262143 HR262124:HR262143 RN262124:RN262143 ABJ262124:ABJ262143 ALF262124:ALF262143 AVB262124:AVB262143 BEX262124:BEX262143 BOT262124:BOT262143 BYP262124:BYP262143 CIL262124:CIL262143 CSH262124:CSH262143 DCD262124:DCD262143 DLZ262124:DLZ262143 DVV262124:DVV262143 EFR262124:EFR262143 EPN262124:EPN262143 EZJ262124:EZJ262143 FJF262124:FJF262143 FTB262124:FTB262143 GCX262124:GCX262143 GMT262124:GMT262143 GWP262124:GWP262143 HGL262124:HGL262143 HQH262124:HQH262143 IAD262124:IAD262143 IJZ262124:IJZ262143 ITV262124:ITV262143 JDR262124:JDR262143 JNN262124:JNN262143 JXJ262124:JXJ262143 KHF262124:KHF262143 KRB262124:KRB262143 LAX262124:LAX262143 LKT262124:LKT262143 LUP262124:LUP262143 MEL262124:MEL262143 MOH262124:MOH262143 MYD262124:MYD262143 NHZ262124:NHZ262143 NRV262124:NRV262143 OBR262124:OBR262143 OLN262124:OLN262143 OVJ262124:OVJ262143 PFF262124:PFF262143 PPB262124:PPB262143 PYX262124:PYX262143 QIT262124:QIT262143 QSP262124:QSP262143 RCL262124:RCL262143 RMH262124:RMH262143 RWD262124:RWD262143 SFZ262124:SFZ262143 SPV262124:SPV262143 SZR262124:SZR262143 TJN262124:TJN262143 TTJ262124:TTJ262143 UDF262124:UDF262143 UNB262124:UNB262143 UWX262124:UWX262143 VGT262124:VGT262143 VQP262124:VQP262143 WAL262124:WAL262143 WKH262124:WKH262143 WUD262124:WUD262143 D327660:D327679 HR327660:HR327679 RN327660:RN327679 ABJ327660:ABJ327679 ALF327660:ALF327679 AVB327660:AVB327679 BEX327660:BEX327679 BOT327660:BOT327679 BYP327660:BYP327679 CIL327660:CIL327679 CSH327660:CSH327679 DCD327660:DCD327679 DLZ327660:DLZ327679 DVV327660:DVV327679 EFR327660:EFR327679 EPN327660:EPN327679 EZJ327660:EZJ327679 FJF327660:FJF327679 FTB327660:FTB327679 GCX327660:GCX327679 GMT327660:GMT327679 GWP327660:GWP327679 HGL327660:HGL327679 HQH327660:HQH327679 IAD327660:IAD327679 IJZ327660:IJZ327679 ITV327660:ITV327679 JDR327660:JDR327679 JNN327660:JNN327679 JXJ327660:JXJ327679 KHF327660:KHF327679 KRB327660:KRB327679 LAX327660:LAX327679 LKT327660:LKT327679 LUP327660:LUP327679 MEL327660:MEL327679 MOH327660:MOH327679 MYD327660:MYD327679 NHZ327660:NHZ327679 NRV327660:NRV327679 OBR327660:OBR327679 OLN327660:OLN327679 OVJ327660:OVJ327679 PFF327660:PFF327679 PPB327660:PPB327679 PYX327660:PYX327679 QIT327660:QIT327679 QSP327660:QSP327679 RCL327660:RCL327679 RMH327660:RMH327679 RWD327660:RWD327679 SFZ327660:SFZ327679 SPV327660:SPV327679 SZR327660:SZR327679 TJN327660:TJN327679 TTJ327660:TTJ327679 UDF327660:UDF327679 UNB327660:UNB327679 UWX327660:UWX327679 VGT327660:VGT327679 VQP327660:VQP327679 WAL327660:WAL327679 WKH327660:WKH327679 WUD327660:WUD327679 D393196:D393215 HR393196:HR393215 RN393196:RN393215 ABJ393196:ABJ393215 ALF393196:ALF393215 AVB393196:AVB393215 BEX393196:BEX393215 BOT393196:BOT393215 BYP393196:BYP393215 CIL393196:CIL393215 CSH393196:CSH393215 DCD393196:DCD393215 DLZ393196:DLZ393215 DVV393196:DVV393215 EFR393196:EFR393215 EPN393196:EPN393215 EZJ393196:EZJ393215 FJF393196:FJF393215 FTB393196:FTB393215 GCX393196:GCX393215 GMT393196:GMT393215 GWP393196:GWP393215 HGL393196:HGL393215 HQH393196:HQH393215 IAD393196:IAD393215 IJZ393196:IJZ393215 ITV393196:ITV393215 JDR393196:JDR393215 JNN393196:JNN393215 JXJ393196:JXJ393215 KHF393196:KHF393215 KRB393196:KRB393215 LAX393196:LAX393215 LKT393196:LKT393215 LUP393196:LUP393215 MEL393196:MEL393215 MOH393196:MOH393215 MYD393196:MYD393215 NHZ393196:NHZ393215 NRV393196:NRV393215 OBR393196:OBR393215 OLN393196:OLN393215 OVJ393196:OVJ393215 PFF393196:PFF393215 PPB393196:PPB393215 PYX393196:PYX393215 QIT393196:QIT393215 QSP393196:QSP393215 RCL393196:RCL393215 RMH393196:RMH393215 RWD393196:RWD393215 SFZ393196:SFZ393215 SPV393196:SPV393215 SZR393196:SZR393215 TJN393196:TJN393215 TTJ393196:TTJ393215 UDF393196:UDF393215 UNB393196:UNB393215 UWX393196:UWX393215 VGT393196:VGT393215 VQP393196:VQP393215 WAL393196:WAL393215 WKH393196:WKH393215 WUD393196:WUD393215 D458732:D458751 HR458732:HR458751 RN458732:RN458751 ABJ458732:ABJ458751 ALF458732:ALF458751 AVB458732:AVB458751 BEX458732:BEX458751 BOT458732:BOT458751 BYP458732:BYP458751 CIL458732:CIL458751 CSH458732:CSH458751 DCD458732:DCD458751 DLZ458732:DLZ458751 DVV458732:DVV458751 EFR458732:EFR458751 EPN458732:EPN458751 EZJ458732:EZJ458751 FJF458732:FJF458751 FTB458732:FTB458751 GCX458732:GCX458751 GMT458732:GMT458751 GWP458732:GWP458751 HGL458732:HGL458751 HQH458732:HQH458751 IAD458732:IAD458751 IJZ458732:IJZ458751 ITV458732:ITV458751 JDR458732:JDR458751 JNN458732:JNN458751 JXJ458732:JXJ458751 KHF458732:KHF458751 KRB458732:KRB458751 LAX458732:LAX458751 LKT458732:LKT458751 LUP458732:LUP458751 MEL458732:MEL458751 MOH458732:MOH458751 MYD458732:MYD458751 NHZ458732:NHZ458751 NRV458732:NRV458751 OBR458732:OBR458751 OLN458732:OLN458751 OVJ458732:OVJ458751 PFF458732:PFF458751 PPB458732:PPB458751 PYX458732:PYX458751 QIT458732:QIT458751 QSP458732:QSP458751 RCL458732:RCL458751 RMH458732:RMH458751 RWD458732:RWD458751 SFZ458732:SFZ458751 SPV458732:SPV458751 SZR458732:SZR458751 TJN458732:TJN458751 TTJ458732:TTJ458751 UDF458732:UDF458751 UNB458732:UNB458751 UWX458732:UWX458751 VGT458732:VGT458751 VQP458732:VQP458751 WAL458732:WAL458751 WKH458732:WKH458751 WUD458732:WUD458751 D524268:D524287 HR524268:HR524287 RN524268:RN524287 ABJ524268:ABJ524287 ALF524268:ALF524287 AVB524268:AVB524287 BEX524268:BEX524287 BOT524268:BOT524287 BYP524268:BYP524287 CIL524268:CIL524287 CSH524268:CSH524287 DCD524268:DCD524287 DLZ524268:DLZ524287 DVV524268:DVV524287 EFR524268:EFR524287 EPN524268:EPN524287 EZJ524268:EZJ524287 FJF524268:FJF524287 FTB524268:FTB524287 GCX524268:GCX524287 GMT524268:GMT524287 GWP524268:GWP524287 HGL524268:HGL524287 HQH524268:HQH524287 IAD524268:IAD524287 IJZ524268:IJZ524287 ITV524268:ITV524287 JDR524268:JDR524287 JNN524268:JNN524287 JXJ524268:JXJ524287 KHF524268:KHF524287 KRB524268:KRB524287 LAX524268:LAX524287 LKT524268:LKT524287 LUP524268:LUP524287 MEL524268:MEL524287 MOH524268:MOH524287 MYD524268:MYD524287 NHZ524268:NHZ524287 NRV524268:NRV524287 OBR524268:OBR524287 OLN524268:OLN524287 OVJ524268:OVJ524287 PFF524268:PFF524287 PPB524268:PPB524287 PYX524268:PYX524287 QIT524268:QIT524287 QSP524268:QSP524287 RCL524268:RCL524287 RMH524268:RMH524287 RWD524268:RWD524287 SFZ524268:SFZ524287 SPV524268:SPV524287 SZR524268:SZR524287 TJN524268:TJN524287 TTJ524268:TTJ524287 UDF524268:UDF524287 UNB524268:UNB524287 UWX524268:UWX524287 VGT524268:VGT524287 VQP524268:VQP524287 WAL524268:WAL524287 WKH524268:WKH524287 WUD524268:WUD524287 D589804:D589823 HR589804:HR589823 RN589804:RN589823 ABJ589804:ABJ589823 ALF589804:ALF589823 AVB589804:AVB589823 BEX589804:BEX589823 BOT589804:BOT589823 BYP589804:BYP589823 CIL589804:CIL589823 CSH589804:CSH589823 DCD589804:DCD589823 DLZ589804:DLZ589823 DVV589804:DVV589823 EFR589804:EFR589823 EPN589804:EPN589823 EZJ589804:EZJ589823 FJF589804:FJF589823 FTB589804:FTB589823 GCX589804:GCX589823 GMT589804:GMT589823 GWP589804:GWP589823 HGL589804:HGL589823 HQH589804:HQH589823 IAD589804:IAD589823 IJZ589804:IJZ589823 ITV589804:ITV589823 JDR589804:JDR589823 JNN589804:JNN589823 JXJ589804:JXJ589823 KHF589804:KHF589823 KRB589804:KRB589823 LAX589804:LAX589823 LKT589804:LKT589823 LUP589804:LUP589823 MEL589804:MEL589823 MOH589804:MOH589823 MYD589804:MYD589823 NHZ589804:NHZ589823 NRV589804:NRV589823 OBR589804:OBR589823 OLN589804:OLN589823 OVJ589804:OVJ589823 PFF589804:PFF589823 PPB589804:PPB589823 PYX589804:PYX589823 QIT589804:QIT589823 QSP589804:QSP589823 RCL589804:RCL589823 RMH589804:RMH589823 RWD589804:RWD589823 SFZ589804:SFZ589823 SPV589804:SPV589823 SZR589804:SZR589823 TJN589804:TJN589823 TTJ589804:TTJ589823 UDF589804:UDF589823 UNB589804:UNB589823 UWX589804:UWX589823 VGT589804:VGT589823 VQP589804:VQP589823 WAL589804:WAL589823 WKH589804:WKH589823 WUD589804:WUD589823 D655340:D655359 HR655340:HR655359 RN655340:RN655359 ABJ655340:ABJ655359 ALF655340:ALF655359 AVB655340:AVB655359 BEX655340:BEX655359 BOT655340:BOT655359 BYP655340:BYP655359 CIL655340:CIL655359 CSH655340:CSH655359 DCD655340:DCD655359 DLZ655340:DLZ655359 DVV655340:DVV655359 EFR655340:EFR655359 EPN655340:EPN655359 EZJ655340:EZJ655359 FJF655340:FJF655359 FTB655340:FTB655359 GCX655340:GCX655359 GMT655340:GMT655359 GWP655340:GWP655359 HGL655340:HGL655359 HQH655340:HQH655359 IAD655340:IAD655359 IJZ655340:IJZ655359 ITV655340:ITV655359 JDR655340:JDR655359 JNN655340:JNN655359 JXJ655340:JXJ655359 KHF655340:KHF655359 KRB655340:KRB655359 LAX655340:LAX655359 LKT655340:LKT655359 LUP655340:LUP655359 MEL655340:MEL655359 MOH655340:MOH655359 MYD655340:MYD655359 NHZ655340:NHZ655359 NRV655340:NRV655359 OBR655340:OBR655359 OLN655340:OLN655359 OVJ655340:OVJ655359 PFF655340:PFF655359 PPB655340:PPB655359 PYX655340:PYX655359 QIT655340:QIT655359 QSP655340:QSP655359 RCL655340:RCL655359 RMH655340:RMH655359 RWD655340:RWD655359 SFZ655340:SFZ655359 SPV655340:SPV655359 SZR655340:SZR655359 TJN655340:TJN655359 TTJ655340:TTJ655359 UDF655340:UDF655359 UNB655340:UNB655359 UWX655340:UWX655359 VGT655340:VGT655359 VQP655340:VQP655359 WAL655340:WAL655359 WKH655340:WKH655359 WUD655340:WUD655359 D720876:D720895 HR720876:HR720895 RN720876:RN720895 ABJ720876:ABJ720895 ALF720876:ALF720895 AVB720876:AVB720895 BEX720876:BEX720895 BOT720876:BOT720895 BYP720876:BYP720895 CIL720876:CIL720895 CSH720876:CSH720895 DCD720876:DCD720895 DLZ720876:DLZ720895 DVV720876:DVV720895 EFR720876:EFR720895 EPN720876:EPN720895 EZJ720876:EZJ720895 FJF720876:FJF720895 FTB720876:FTB720895 GCX720876:GCX720895 GMT720876:GMT720895 GWP720876:GWP720895 HGL720876:HGL720895 HQH720876:HQH720895 IAD720876:IAD720895 IJZ720876:IJZ720895 ITV720876:ITV720895 JDR720876:JDR720895 JNN720876:JNN720895 JXJ720876:JXJ720895 KHF720876:KHF720895 KRB720876:KRB720895 LAX720876:LAX720895 LKT720876:LKT720895 LUP720876:LUP720895 MEL720876:MEL720895 MOH720876:MOH720895 MYD720876:MYD720895 NHZ720876:NHZ720895 NRV720876:NRV720895 OBR720876:OBR720895 OLN720876:OLN720895 OVJ720876:OVJ720895 PFF720876:PFF720895 PPB720876:PPB720895 PYX720876:PYX720895 QIT720876:QIT720895 QSP720876:QSP720895 RCL720876:RCL720895 RMH720876:RMH720895 RWD720876:RWD720895 SFZ720876:SFZ720895 SPV720876:SPV720895 SZR720876:SZR720895 TJN720876:TJN720895 TTJ720876:TTJ720895 UDF720876:UDF720895 UNB720876:UNB720895 UWX720876:UWX720895 VGT720876:VGT720895 VQP720876:VQP720895 WAL720876:WAL720895 WKH720876:WKH720895 WUD720876:WUD720895 D786412:D786431 HR786412:HR786431 RN786412:RN786431 ABJ786412:ABJ786431 ALF786412:ALF786431 AVB786412:AVB786431 BEX786412:BEX786431 BOT786412:BOT786431 BYP786412:BYP786431 CIL786412:CIL786431 CSH786412:CSH786431 DCD786412:DCD786431 DLZ786412:DLZ786431 DVV786412:DVV786431 EFR786412:EFR786431 EPN786412:EPN786431 EZJ786412:EZJ786431 FJF786412:FJF786431 FTB786412:FTB786431 GCX786412:GCX786431 GMT786412:GMT786431 GWP786412:GWP786431 HGL786412:HGL786431 HQH786412:HQH786431 IAD786412:IAD786431 IJZ786412:IJZ786431 ITV786412:ITV786431 JDR786412:JDR786431 JNN786412:JNN786431 JXJ786412:JXJ786431 KHF786412:KHF786431 KRB786412:KRB786431 LAX786412:LAX786431 LKT786412:LKT786431 LUP786412:LUP786431 MEL786412:MEL786431 MOH786412:MOH786431 MYD786412:MYD786431 NHZ786412:NHZ786431 NRV786412:NRV786431 OBR786412:OBR786431 OLN786412:OLN786431 OVJ786412:OVJ786431 PFF786412:PFF786431 PPB786412:PPB786431 PYX786412:PYX786431 QIT786412:QIT786431 QSP786412:QSP786431 RCL786412:RCL786431 RMH786412:RMH786431 RWD786412:RWD786431 SFZ786412:SFZ786431 SPV786412:SPV786431 SZR786412:SZR786431 TJN786412:TJN786431 TTJ786412:TTJ786431 UDF786412:UDF786431 UNB786412:UNB786431 UWX786412:UWX786431 VGT786412:VGT786431 VQP786412:VQP786431 WAL786412:WAL786431 WKH786412:WKH786431 WUD786412:WUD786431 D851948:D851967 HR851948:HR851967 RN851948:RN851967 ABJ851948:ABJ851967 ALF851948:ALF851967 AVB851948:AVB851967 BEX851948:BEX851967 BOT851948:BOT851967 BYP851948:BYP851967 CIL851948:CIL851967 CSH851948:CSH851967 DCD851948:DCD851967 DLZ851948:DLZ851967 DVV851948:DVV851967 EFR851948:EFR851967 EPN851948:EPN851967 EZJ851948:EZJ851967 FJF851948:FJF851967 FTB851948:FTB851967 GCX851948:GCX851967 GMT851948:GMT851967 GWP851948:GWP851967 HGL851948:HGL851967 HQH851948:HQH851967 IAD851948:IAD851967 IJZ851948:IJZ851967 ITV851948:ITV851967 JDR851948:JDR851967 JNN851948:JNN851967 JXJ851948:JXJ851967 KHF851948:KHF851967 KRB851948:KRB851967 LAX851948:LAX851967 LKT851948:LKT851967 LUP851948:LUP851967 MEL851948:MEL851967 MOH851948:MOH851967 MYD851948:MYD851967 NHZ851948:NHZ851967 NRV851948:NRV851967 OBR851948:OBR851967 OLN851948:OLN851967 OVJ851948:OVJ851967 PFF851948:PFF851967 PPB851948:PPB851967 PYX851948:PYX851967 QIT851948:QIT851967 QSP851948:QSP851967 RCL851948:RCL851967 RMH851948:RMH851967 RWD851948:RWD851967 SFZ851948:SFZ851967 SPV851948:SPV851967 SZR851948:SZR851967 TJN851948:TJN851967 TTJ851948:TTJ851967 UDF851948:UDF851967 UNB851948:UNB851967 UWX851948:UWX851967 VGT851948:VGT851967 VQP851948:VQP851967 WAL851948:WAL851967 WKH851948:WKH851967 WUD851948:WUD851967 D917484:D917503 HR917484:HR917503 RN917484:RN917503 ABJ917484:ABJ917503 ALF917484:ALF917503 AVB917484:AVB917503 BEX917484:BEX917503 BOT917484:BOT917503 BYP917484:BYP917503 CIL917484:CIL917503 CSH917484:CSH917503 DCD917484:DCD917503 DLZ917484:DLZ917503 DVV917484:DVV917503 EFR917484:EFR917503 EPN917484:EPN917503 EZJ917484:EZJ917503 FJF917484:FJF917503 FTB917484:FTB917503 GCX917484:GCX917503 GMT917484:GMT917503 GWP917484:GWP917503 HGL917484:HGL917503 HQH917484:HQH917503 IAD917484:IAD917503 IJZ917484:IJZ917503 ITV917484:ITV917503 JDR917484:JDR917503 JNN917484:JNN917503 JXJ917484:JXJ917503 KHF917484:KHF917503 KRB917484:KRB917503 LAX917484:LAX917503 LKT917484:LKT917503 LUP917484:LUP917503 MEL917484:MEL917503 MOH917484:MOH917503 MYD917484:MYD917503 NHZ917484:NHZ917503 NRV917484:NRV917503 OBR917484:OBR917503 OLN917484:OLN917503 OVJ917484:OVJ917503 PFF917484:PFF917503 PPB917484:PPB917503 PYX917484:PYX917503 QIT917484:QIT917503 QSP917484:QSP917503 RCL917484:RCL917503 RMH917484:RMH917503 RWD917484:RWD917503 SFZ917484:SFZ917503 SPV917484:SPV917503 SZR917484:SZR917503 TJN917484:TJN917503 TTJ917484:TTJ917503 UDF917484:UDF917503 UNB917484:UNB917503 UWX917484:UWX917503 VGT917484:VGT917503 VQP917484:VQP917503 WAL917484:WAL917503 WKH917484:WKH917503 WUD917484:WUD917503 D983020:D983039 HR983020:HR983039 RN983020:RN983039 ABJ983020:ABJ983039 ALF983020:ALF983039 AVB983020:AVB983039 BEX983020:BEX983039 BOT983020:BOT983039 BYP983020:BYP983039 CIL983020:CIL983039 CSH983020:CSH983039 DCD983020:DCD983039 DLZ983020:DLZ983039 DVV983020:DVV983039 EFR983020:EFR983039 EPN983020:EPN983039 EZJ983020:EZJ983039 FJF983020:FJF983039 FTB983020:FTB983039 GCX983020:GCX983039 GMT983020:GMT983039 GWP983020:GWP983039 HGL983020:HGL983039 HQH983020:HQH983039 IAD983020:IAD983039 IJZ983020:IJZ983039 ITV983020:ITV983039 JDR983020:JDR983039 JNN983020:JNN983039 JXJ983020:JXJ983039 KHF983020:KHF983039 KRB983020:KRB983039 LAX983020:LAX983039 LKT983020:LKT983039 LUP983020:LUP983039 MEL983020:MEL983039 MOH983020:MOH983039 MYD983020:MYD983039 NHZ983020:NHZ983039 NRV983020:NRV983039 OBR983020:OBR983039 OLN983020:OLN983039 OVJ983020:OVJ983039 PFF983020:PFF983039 PPB983020:PPB983039 PYX983020:PYX983039 QIT983020:QIT983039 QSP983020:QSP983039 RCL983020:RCL983039 RMH983020:RMH983039 RWD983020:RWD983039 SFZ983020:SFZ983039 SPV983020:SPV983039 SZR983020:SZR983039 TJN983020:TJN983039 TTJ983020:TTJ983039 UDF983020:UDF983039 UNB983020:UNB983039 UWX983020:UWX983039 VGT983020:VGT983039 VQP983020:VQP983039 WAL983020:WAL983039 WKH983020:WKH983039 WUD983020:WUD983039 B65516:B65535 HP65516:HP65535 RL65516:RL65535 ABH65516:ABH65535 ALD65516:ALD65535 AUZ65516:AUZ65535 BEV65516:BEV65535 BOR65516:BOR65535 BYN65516:BYN65535 CIJ65516:CIJ65535 CSF65516:CSF65535 DCB65516:DCB65535 DLX65516:DLX65535 DVT65516:DVT65535 EFP65516:EFP65535 EPL65516:EPL65535 EZH65516:EZH65535 FJD65516:FJD65535 FSZ65516:FSZ65535 GCV65516:GCV65535 GMR65516:GMR65535 GWN65516:GWN65535 HGJ65516:HGJ65535 HQF65516:HQF65535 IAB65516:IAB65535 IJX65516:IJX65535 ITT65516:ITT65535 JDP65516:JDP65535 JNL65516:JNL65535 JXH65516:JXH65535 KHD65516:KHD65535 KQZ65516:KQZ65535 LAV65516:LAV65535 LKR65516:LKR65535 LUN65516:LUN65535 MEJ65516:MEJ65535 MOF65516:MOF65535 MYB65516:MYB65535 NHX65516:NHX65535 NRT65516:NRT65535 OBP65516:OBP65535 OLL65516:OLL65535 OVH65516:OVH65535 PFD65516:PFD65535 POZ65516:POZ65535 PYV65516:PYV65535 QIR65516:QIR65535 QSN65516:QSN65535 RCJ65516:RCJ65535 RMF65516:RMF65535 RWB65516:RWB65535 SFX65516:SFX65535 SPT65516:SPT65535 SZP65516:SZP65535 TJL65516:TJL65535 TTH65516:TTH65535 UDD65516:UDD65535 UMZ65516:UMZ65535 UWV65516:UWV65535 VGR65516:VGR65535 VQN65516:VQN65535 WAJ65516:WAJ65535 WKF65516:WKF65535 WUB65516:WUB65535 B131052:B131071 HP131052:HP131071 RL131052:RL131071 ABH131052:ABH131071 ALD131052:ALD131071 AUZ131052:AUZ131071 BEV131052:BEV131071 BOR131052:BOR131071 BYN131052:BYN131071 CIJ131052:CIJ131071 CSF131052:CSF131071 DCB131052:DCB131071 DLX131052:DLX131071 DVT131052:DVT131071 EFP131052:EFP131071 EPL131052:EPL131071 EZH131052:EZH131071 FJD131052:FJD131071 FSZ131052:FSZ131071 GCV131052:GCV131071 GMR131052:GMR131071 GWN131052:GWN131071 HGJ131052:HGJ131071 HQF131052:HQF131071 IAB131052:IAB131071 IJX131052:IJX131071 ITT131052:ITT131071 JDP131052:JDP131071 JNL131052:JNL131071 JXH131052:JXH131071 KHD131052:KHD131071 KQZ131052:KQZ131071 LAV131052:LAV131071 LKR131052:LKR131071 LUN131052:LUN131071 MEJ131052:MEJ131071 MOF131052:MOF131071 MYB131052:MYB131071 NHX131052:NHX131071 NRT131052:NRT131071 OBP131052:OBP131071 OLL131052:OLL131071 OVH131052:OVH131071 PFD131052:PFD131071 POZ131052:POZ131071 PYV131052:PYV131071 QIR131052:QIR131071 QSN131052:QSN131071 RCJ131052:RCJ131071 RMF131052:RMF131071 RWB131052:RWB131071 SFX131052:SFX131071 SPT131052:SPT131071 SZP131052:SZP131071 TJL131052:TJL131071 TTH131052:TTH131071 UDD131052:UDD131071 UMZ131052:UMZ131071 UWV131052:UWV131071 VGR131052:VGR131071 VQN131052:VQN131071 WAJ131052:WAJ131071 WKF131052:WKF131071 WUB131052:WUB131071 B196588:B196607 HP196588:HP196607 RL196588:RL196607 ABH196588:ABH196607 ALD196588:ALD196607 AUZ196588:AUZ196607 BEV196588:BEV196607 BOR196588:BOR196607 BYN196588:BYN196607 CIJ196588:CIJ196607 CSF196588:CSF196607 DCB196588:DCB196607 DLX196588:DLX196607 DVT196588:DVT196607 EFP196588:EFP196607 EPL196588:EPL196607 EZH196588:EZH196607 FJD196588:FJD196607 FSZ196588:FSZ196607 GCV196588:GCV196607 GMR196588:GMR196607 GWN196588:GWN196607 HGJ196588:HGJ196607 HQF196588:HQF196607 IAB196588:IAB196607 IJX196588:IJX196607 ITT196588:ITT196607 JDP196588:JDP196607 JNL196588:JNL196607 JXH196588:JXH196607 KHD196588:KHD196607 KQZ196588:KQZ196607 LAV196588:LAV196607 LKR196588:LKR196607 LUN196588:LUN196607 MEJ196588:MEJ196607 MOF196588:MOF196607 MYB196588:MYB196607 NHX196588:NHX196607 NRT196588:NRT196607 OBP196588:OBP196607 OLL196588:OLL196607 OVH196588:OVH196607 PFD196588:PFD196607 POZ196588:POZ196607 PYV196588:PYV196607 QIR196588:QIR196607 QSN196588:QSN196607 RCJ196588:RCJ196607 RMF196588:RMF196607 RWB196588:RWB196607 SFX196588:SFX196607 SPT196588:SPT196607 SZP196588:SZP196607 TJL196588:TJL196607 TTH196588:TTH196607 UDD196588:UDD196607 UMZ196588:UMZ196607 UWV196588:UWV196607 VGR196588:VGR196607 VQN196588:VQN196607 WAJ196588:WAJ196607 WKF196588:WKF196607 WUB196588:WUB196607 B262124:B262143 HP262124:HP262143 RL262124:RL262143 ABH262124:ABH262143 ALD262124:ALD262143 AUZ262124:AUZ262143 BEV262124:BEV262143 BOR262124:BOR262143 BYN262124:BYN262143 CIJ262124:CIJ262143 CSF262124:CSF262143 DCB262124:DCB262143 DLX262124:DLX262143 DVT262124:DVT262143 EFP262124:EFP262143 EPL262124:EPL262143 EZH262124:EZH262143 FJD262124:FJD262143 FSZ262124:FSZ262143 GCV262124:GCV262143 GMR262124:GMR262143 GWN262124:GWN262143 HGJ262124:HGJ262143 HQF262124:HQF262143 IAB262124:IAB262143 IJX262124:IJX262143 ITT262124:ITT262143 JDP262124:JDP262143 JNL262124:JNL262143 JXH262124:JXH262143 KHD262124:KHD262143 KQZ262124:KQZ262143 LAV262124:LAV262143 LKR262124:LKR262143 LUN262124:LUN262143 MEJ262124:MEJ262143 MOF262124:MOF262143 MYB262124:MYB262143 NHX262124:NHX262143 NRT262124:NRT262143 OBP262124:OBP262143 OLL262124:OLL262143 OVH262124:OVH262143 PFD262124:PFD262143 POZ262124:POZ262143 PYV262124:PYV262143 QIR262124:QIR262143 QSN262124:QSN262143 RCJ262124:RCJ262143 RMF262124:RMF262143 RWB262124:RWB262143 SFX262124:SFX262143 SPT262124:SPT262143 SZP262124:SZP262143 TJL262124:TJL262143 TTH262124:TTH262143 UDD262124:UDD262143 UMZ262124:UMZ262143 UWV262124:UWV262143 VGR262124:VGR262143 VQN262124:VQN262143 WAJ262124:WAJ262143 WKF262124:WKF262143 WUB262124:WUB262143 B327660:B327679 HP327660:HP327679 RL327660:RL327679 ABH327660:ABH327679 ALD327660:ALD327679 AUZ327660:AUZ327679 BEV327660:BEV327679 BOR327660:BOR327679 BYN327660:BYN327679 CIJ327660:CIJ327679 CSF327660:CSF327679 DCB327660:DCB327679 DLX327660:DLX327679 DVT327660:DVT327679 EFP327660:EFP327679 EPL327660:EPL327679 EZH327660:EZH327679 FJD327660:FJD327679 FSZ327660:FSZ327679 GCV327660:GCV327679 GMR327660:GMR327679 GWN327660:GWN327679 HGJ327660:HGJ327679 HQF327660:HQF327679 IAB327660:IAB327679 IJX327660:IJX327679 ITT327660:ITT327679 JDP327660:JDP327679 JNL327660:JNL327679 JXH327660:JXH327679 KHD327660:KHD327679 KQZ327660:KQZ327679 LAV327660:LAV327679 LKR327660:LKR327679 LUN327660:LUN327679 MEJ327660:MEJ327679 MOF327660:MOF327679 MYB327660:MYB327679 NHX327660:NHX327679 NRT327660:NRT327679 OBP327660:OBP327679 OLL327660:OLL327679 OVH327660:OVH327679 PFD327660:PFD327679 POZ327660:POZ327679 PYV327660:PYV327679 QIR327660:QIR327679 QSN327660:QSN327679 RCJ327660:RCJ327679 RMF327660:RMF327679 RWB327660:RWB327679 SFX327660:SFX327679 SPT327660:SPT327679 SZP327660:SZP327679 TJL327660:TJL327679 TTH327660:TTH327679 UDD327660:UDD327679 UMZ327660:UMZ327679 UWV327660:UWV327679 VGR327660:VGR327679 VQN327660:VQN327679 WAJ327660:WAJ327679 WKF327660:WKF327679 WUB327660:WUB327679 B393196:B393215 HP393196:HP393215 RL393196:RL393215 ABH393196:ABH393215 ALD393196:ALD393215 AUZ393196:AUZ393215 BEV393196:BEV393215 BOR393196:BOR393215 BYN393196:BYN393215 CIJ393196:CIJ393215 CSF393196:CSF393215 DCB393196:DCB393215 DLX393196:DLX393215 DVT393196:DVT393215 EFP393196:EFP393215 EPL393196:EPL393215 EZH393196:EZH393215 FJD393196:FJD393215 FSZ393196:FSZ393215 GCV393196:GCV393215 GMR393196:GMR393215 GWN393196:GWN393215 HGJ393196:HGJ393215 HQF393196:HQF393215 IAB393196:IAB393215 IJX393196:IJX393215 ITT393196:ITT393215 JDP393196:JDP393215 JNL393196:JNL393215 JXH393196:JXH393215 KHD393196:KHD393215 KQZ393196:KQZ393215 LAV393196:LAV393215 LKR393196:LKR393215 LUN393196:LUN393215 MEJ393196:MEJ393215 MOF393196:MOF393215 MYB393196:MYB393215 NHX393196:NHX393215 NRT393196:NRT393215 OBP393196:OBP393215 OLL393196:OLL393215 OVH393196:OVH393215 PFD393196:PFD393215 POZ393196:POZ393215 PYV393196:PYV393215 QIR393196:QIR393215 QSN393196:QSN393215 RCJ393196:RCJ393215 RMF393196:RMF393215 RWB393196:RWB393215 SFX393196:SFX393215 SPT393196:SPT393215 SZP393196:SZP393215 TJL393196:TJL393215 TTH393196:TTH393215 UDD393196:UDD393215 UMZ393196:UMZ393215 UWV393196:UWV393215 VGR393196:VGR393215 VQN393196:VQN393215 WAJ393196:WAJ393215 WKF393196:WKF393215 WUB393196:WUB393215 B458732:B458751 HP458732:HP458751 RL458732:RL458751 ABH458732:ABH458751 ALD458732:ALD458751 AUZ458732:AUZ458751 BEV458732:BEV458751 BOR458732:BOR458751 BYN458732:BYN458751 CIJ458732:CIJ458751 CSF458732:CSF458751 DCB458732:DCB458751 DLX458732:DLX458751 DVT458732:DVT458751 EFP458732:EFP458751 EPL458732:EPL458751 EZH458732:EZH458751 FJD458732:FJD458751 FSZ458732:FSZ458751 GCV458732:GCV458751 GMR458732:GMR458751 GWN458732:GWN458751 HGJ458732:HGJ458751 HQF458732:HQF458751 IAB458732:IAB458751 IJX458732:IJX458751 ITT458732:ITT458751 JDP458732:JDP458751 JNL458732:JNL458751 JXH458732:JXH458751 KHD458732:KHD458751 KQZ458732:KQZ458751 LAV458732:LAV458751 LKR458732:LKR458751 LUN458732:LUN458751 MEJ458732:MEJ458751 MOF458732:MOF458751 MYB458732:MYB458751 NHX458732:NHX458751 NRT458732:NRT458751 OBP458732:OBP458751 OLL458732:OLL458751 OVH458732:OVH458751 PFD458732:PFD458751 POZ458732:POZ458751 PYV458732:PYV458751 QIR458732:QIR458751 QSN458732:QSN458751 RCJ458732:RCJ458751 RMF458732:RMF458751 RWB458732:RWB458751 SFX458732:SFX458751 SPT458732:SPT458751 SZP458732:SZP458751 TJL458732:TJL458751 TTH458732:TTH458751 UDD458732:UDD458751 UMZ458732:UMZ458751 UWV458732:UWV458751 VGR458732:VGR458751 VQN458732:VQN458751 WAJ458732:WAJ458751 WKF458732:WKF458751 WUB458732:WUB458751 B524268:B524287 HP524268:HP524287 RL524268:RL524287 ABH524268:ABH524287 ALD524268:ALD524287 AUZ524268:AUZ524287 BEV524268:BEV524287 BOR524268:BOR524287 BYN524268:BYN524287 CIJ524268:CIJ524287 CSF524268:CSF524287 DCB524268:DCB524287 DLX524268:DLX524287 DVT524268:DVT524287 EFP524268:EFP524287 EPL524268:EPL524287 EZH524268:EZH524287 FJD524268:FJD524287 FSZ524268:FSZ524287 GCV524268:GCV524287 GMR524268:GMR524287 GWN524268:GWN524287 HGJ524268:HGJ524287 HQF524268:HQF524287 IAB524268:IAB524287 IJX524268:IJX524287 ITT524268:ITT524287 JDP524268:JDP524287 JNL524268:JNL524287 JXH524268:JXH524287 KHD524268:KHD524287 KQZ524268:KQZ524287 LAV524268:LAV524287 LKR524268:LKR524287 LUN524268:LUN524287 MEJ524268:MEJ524287 MOF524268:MOF524287 MYB524268:MYB524287 NHX524268:NHX524287 NRT524268:NRT524287 OBP524268:OBP524287 OLL524268:OLL524287 OVH524268:OVH524287 PFD524268:PFD524287 POZ524268:POZ524287 PYV524268:PYV524287 QIR524268:QIR524287 QSN524268:QSN524287 RCJ524268:RCJ524287 RMF524268:RMF524287 RWB524268:RWB524287 SFX524268:SFX524287 SPT524268:SPT524287 SZP524268:SZP524287 TJL524268:TJL524287 TTH524268:TTH524287 UDD524268:UDD524287 UMZ524268:UMZ524287 UWV524268:UWV524287 VGR524268:VGR524287 VQN524268:VQN524287 WAJ524268:WAJ524287 WKF524268:WKF524287 WUB524268:WUB524287 B589804:B589823 HP589804:HP589823 RL589804:RL589823 ABH589804:ABH589823 ALD589804:ALD589823 AUZ589804:AUZ589823 BEV589804:BEV589823 BOR589804:BOR589823 BYN589804:BYN589823 CIJ589804:CIJ589823 CSF589804:CSF589823 DCB589804:DCB589823 DLX589804:DLX589823 DVT589804:DVT589823 EFP589804:EFP589823 EPL589804:EPL589823 EZH589804:EZH589823 FJD589804:FJD589823 FSZ589804:FSZ589823 GCV589804:GCV589823 GMR589804:GMR589823 GWN589804:GWN589823 HGJ589804:HGJ589823 HQF589804:HQF589823 IAB589804:IAB589823 IJX589804:IJX589823 ITT589804:ITT589823 JDP589804:JDP589823 JNL589804:JNL589823 JXH589804:JXH589823 KHD589804:KHD589823 KQZ589804:KQZ589823 LAV589804:LAV589823 LKR589804:LKR589823 LUN589804:LUN589823 MEJ589804:MEJ589823 MOF589804:MOF589823 MYB589804:MYB589823 NHX589804:NHX589823 NRT589804:NRT589823 OBP589804:OBP589823 OLL589804:OLL589823 OVH589804:OVH589823 PFD589804:PFD589823 POZ589804:POZ589823 PYV589804:PYV589823 QIR589804:QIR589823 QSN589804:QSN589823 RCJ589804:RCJ589823 RMF589804:RMF589823 RWB589804:RWB589823 SFX589804:SFX589823 SPT589804:SPT589823 SZP589804:SZP589823 TJL589804:TJL589823 TTH589804:TTH589823 UDD589804:UDD589823 UMZ589804:UMZ589823 UWV589804:UWV589823 VGR589804:VGR589823 VQN589804:VQN589823 WAJ589804:WAJ589823 WKF589804:WKF589823 WUB589804:WUB589823 B655340:B655359 HP655340:HP655359 RL655340:RL655359 ABH655340:ABH655359 ALD655340:ALD655359 AUZ655340:AUZ655359 BEV655340:BEV655359 BOR655340:BOR655359 BYN655340:BYN655359 CIJ655340:CIJ655359 CSF655340:CSF655359 DCB655340:DCB655359 DLX655340:DLX655359 DVT655340:DVT655359 EFP655340:EFP655359 EPL655340:EPL655359 EZH655340:EZH655359 FJD655340:FJD655359 FSZ655340:FSZ655359 GCV655340:GCV655359 GMR655340:GMR655359 GWN655340:GWN655359 HGJ655340:HGJ655359 HQF655340:HQF655359 IAB655340:IAB655359 IJX655340:IJX655359 ITT655340:ITT655359 JDP655340:JDP655359 JNL655340:JNL655359 JXH655340:JXH655359 KHD655340:KHD655359 KQZ655340:KQZ655359 LAV655340:LAV655359 LKR655340:LKR655359 LUN655340:LUN655359 MEJ655340:MEJ655359 MOF655340:MOF655359 MYB655340:MYB655359 NHX655340:NHX655359 NRT655340:NRT655359 OBP655340:OBP655359 OLL655340:OLL655359 OVH655340:OVH655359 PFD655340:PFD655359 POZ655340:POZ655359 PYV655340:PYV655359 QIR655340:QIR655359 QSN655340:QSN655359 RCJ655340:RCJ655359 RMF655340:RMF655359 RWB655340:RWB655359 SFX655340:SFX655359 SPT655340:SPT655359 SZP655340:SZP655359 TJL655340:TJL655359 TTH655340:TTH655359 UDD655340:UDD655359 UMZ655340:UMZ655359 UWV655340:UWV655359 VGR655340:VGR655359 VQN655340:VQN655359 WAJ655340:WAJ655359 WKF655340:WKF655359 WUB655340:WUB655359 B720876:B720895 HP720876:HP720895 RL720876:RL720895 ABH720876:ABH720895 ALD720876:ALD720895 AUZ720876:AUZ720895 BEV720876:BEV720895 BOR720876:BOR720895 BYN720876:BYN720895 CIJ720876:CIJ720895 CSF720876:CSF720895 DCB720876:DCB720895 DLX720876:DLX720895 DVT720876:DVT720895 EFP720876:EFP720895 EPL720876:EPL720895 EZH720876:EZH720895 FJD720876:FJD720895 FSZ720876:FSZ720895 GCV720876:GCV720895 GMR720876:GMR720895 GWN720876:GWN720895 HGJ720876:HGJ720895 HQF720876:HQF720895 IAB720876:IAB720895 IJX720876:IJX720895 ITT720876:ITT720895 JDP720876:JDP720895 JNL720876:JNL720895 JXH720876:JXH720895 KHD720876:KHD720895 KQZ720876:KQZ720895 LAV720876:LAV720895 LKR720876:LKR720895 LUN720876:LUN720895 MEJ720876:MEJ720895 MOF720876:MOF720895 MYB720876:MYB720895 NHX720876:NHX720895 NRT720876:NRT720895 OBP720876:OBP720895 OLL720876:OLL720895 OVH720876:OVH720895 PFD720876:PFD720895 POZ720876:POZ720895 PYV720876:PYV720895 QIR720876:QIR720895 QSN720876:QSN720895 RCJ720876:RCJ720895 RMF720876:RMF720895 RWB720876:RWB720895 SFX720876:SFX720895 SPT720876:SPT720895 SZP720876:SZP720895 TJL720876:TJL720895 TTH720876:TTH720895 UDD720876:UDD720895 UMZ720876:UMZ720895 UWV720876:UWV720895 VGR720876:VGR720895 VQN720876:VQN720895 WAJ720876:WAJ720895 WKF720876:WKF720895 WUB720876:WUB720895 B786412:B786431 HP786412:HP786431 RL786412:RL786431 ABH786412:ABH786431 ALD786412:ALD786431 AUZ786412:AUZ786431 BEV786412:BEV786431 BOR786412:BOR786431 BYN786412:BYN786431 CIJ786412:CIJ786431 CSF786412:CSF786431 DCB786412:DCB786431 DLX786412:DLX786431 DVT786412:DVT786431 EFP786412:EFP786431 EPL786412:EPL786431 EZH786412:EZH786431 FJD786412:FJD786431 FSZ786412:FSZ786431 GCV786412:GCV786431 GMR786412:GMR786431 GWN786412:GWN786431 HGJ786412:HGJ786431 HQF786412:HQF786431 IAB786412:IAB786431 IJX786412:IJX786431 ITT786412:ITT786431 JDP786412:JDP786431 JNL786412:JNL786431 JXH786412:JXH786431 KHD786412:KHD786431 KQZ786412:KQZ786431 LAV786412:LAV786431 LKR786412:LKR786431 LUN786412:LUN786431 MEJ786412:MEJ786431 MOF786412:MOF786431 MYB786412:MYB786431 NHX786412:NHX786431 NRT786412:NRT786431 OBP786412:OBP786431 OLL786412:OLL786431 OVH786412:OVH786431 PFD786412:PFD786431 POZ786412:POZ786431 PYV786412:PYV786431 QIR786412:QIR786431 QSN786412:QSN786431 RCJ786412:RCJ786431 RMF786412:RMF786431 RWB786412:RWB786431 SFX786412:SFX786431 SPT786412:SPT786431 SZP786412:SZP786431 TJL786412:TJL786431 TTH786412:TTH786431 UDD786412:UDD786431 UMZ786412:UMZ786431 UWV786412:UWV786431 VGR786412:VGR786431 VQN786412:VQN786431 WAJ786412:WAJ786431 WKF786412:WKF786431 WUB786412:WUB786431 B851948:B851967 HP851948:HP851967 RL851948:RL851967 ABH851948:ABH851967 ALD851948:ALD851967 AUZ851948:AUZ851967 BEV851948:BEV851967 BOR851948:BOR851967 BYN851948:BYN851967 CIJ851948:CIJ851967 CSF851948:CSF851967 DCB851948:DCB851967 DLX851948:DLX851967 DVT851948:DVT851967 EFP851948:EFP851967 EPL851948:EPL851967 EZH851948:EZH851967 FJD851948:FJD851967 FSZ851948:FSZ851967 GCV851948:GCV851967 GMR851948:GMR851967 GWN851948:GWN851967 HGJ851948:HGJ851967 HQF851948:HQF851967 IAB851948:IAB851967 IJX851948:IJX851967 ITT851948:ITT851967 JDP851948:JDP851967 JNL851948:JNL851967 JXH851948:JXH851967 KHD851948:KHD851967 KQZ851948:KQZ851967 LAV851948:LAV851967 LKR851948:LKR851967 LUN851948:LUN851967 MEJ851948:MEJ851967 MOF851948:MOF851967 MYB851948:MYB851967 NHX851948:NHX851967 NRT851948:NRT851967 OBP851948:OBP851967 OLL851948:OLL851967 OVH851948:OVH851967 PFD851948:PFD851967 POZ851948:POZ851967 PYV851948:PYV851967 QIR851948:QIR851967 QSN851948:QSN851967 RCJ851948:RCJ851967 RMF851948:RMF851967 RWB851948:RWB851967 SFX851948:SFX851967 SPT851948:SPT851967 SZP851948:SZP851967 TJL851948:TJL851967 TTH851948:TTH851967 UDD851948:UDD851967 UMZ851948:UMZ851967 UWV851948:UWV851967 VGR851948:VGR851967 VQN851948:VQN851967 WAJ851948:WAJ851967 WKF851948:WKF851967 WUB851948:WUB851967 B917484:B917503 HP917484:HP917503 RL917484:RL917503 ABH917484:ABH917503 ALD917484:ALD917503 AUZ917484:AUZ917503 BEV917484:BEV917503 BOR917484:BOR917503 BYN917484:BYN917503 CIJ917484:CIJ917503 CSF917484:CSF917503 DCB917484:DCB917503 DLX917484:DLX917503 DVT917484:DVT917503 EFP917484:EFP917503 EPL917484:EPL917503 EZH917484:EZH917503 FJD917484:FJD917503 FSZ917484:FSZ917503 GCV917484:GCV917503 GMR917484:GMR917503 GWN917484:GWN917503 HGJ917484:HGJ917503 HQF917484:HQF917503 IAB917484:IAB917503 IJX917484:IJX917503 ITT917484:ITT917503 JDP917484:JDP917503 JNL917484:JNL917503 JXH917484:JXH917503 KHD917484:KHD917503 KQZ917484:KQZ917503 LAV917484:LAV917503 LKR917484:LKR917503 LUN917484:LUN917503 MEJ917484:MEJ917503 MOF917484:MOF917503 MYB917484:MYB917503 NHX917484:NHX917503 NRT917484:NRT917503 OBP917484:OBP917503 OLL917484:OLL917503 OVH917484:OVH917503 PFD917484:PFD917503 POZ917484:POZ917503 PYV917484:PYV917503 QIR917484:QIR917503 QSN917484:QSN917503 RCJ917484:RCJ917503 RMF917484:RMF917503 RWB917484:RWB917503 SFX917484:SFX917503 SPT917484:SPT917503 SZP917484:SZP917503 TJL917484:TJL917503 TTH917484:TTH917503 UDD917484:UDD917503 UMZ917484:UMZ917503 UWV917484:UWV917503 VGR917484:VGR917503 VQN917484:VQN917503 WAJ917484:WAJ917503 WKF917484:WKF917503 WUB917484:WUB917503 B983020:B983039 HP983020:HP983039 RL983020:RL983039 ABH983020:ABH983039 ALD983020:ALD983039 AUZ983020:AUZ983039 BEV983020:BEV983039 BOR983020:BOR983039 BYN983020:BYN983039 CIJ983020:CIJ983039 CSF983020:CSF983039 DCB983020:DCB983039 DLX983020:DLX983039 DVT983020:DVT983039 EFP983020:EFP983039 EPL983020:EPL983039 EZH983020:EZH983039 FJD983020:FJD983039 FSZ983020:FSZ983039 GCV983020:GCV983039 GMR983020:GMR983039 GWN983020:GWN983039 HGJ983020:HGJ983039 HQF983020:HQF983039 IAB983020:IAB983039 IJX983020:IJX983039 ITT983020:ITT983039 JDP983020:JDP983039 JNL983020:JNL983039 JXH983020:JXH983039 KHD983020:KHD983039 KQZ983020:KQZ983039 LAV983020:LAV983039 LKR983020:LKR983039 LUN983020:LUN983039 MEJ983020:MEJ983039 MOF983020:MOF983039 MYB983020:MYB983039 NHX983020:NHX983039 NRT983020:NRT983039 OBP983020:OBP983039 OLL983020:OLL983039 OVH983020:OVH983039 PFD983020:PFD983039 POZ983020:POZ983039 PYV983020:PYV983039 QIR983020:QIR983039 QSN983020:QSN983039 RCJ983020:RCJ983039 RMF983020:RMF983039 RWB983020:RWB983039 SFX983020:SFX983039 SPT983020:SPT983039 SZP983020:SZP983039 TJL983020:TJL983039 TTH983020:TTH983039 UDD983020:UDD983039 UMZ983020:UMZ983039 UWV983020:UWV983039 VGR983020:VGR983039 VQN983020:VQN983039 WAJ983020:WAJ983039 WKF983020:WKF983039 WUB983020:WUB983039 WUB4 WKF4 WAJ4 VQN4 VGR4 UWV4 UMZ4 UDD4 TTH4 TJL4 SZP4 SPT4 SFX4 RWB4 RMF4 RCJ4 QSN4 QIR4 PYV4 POZ4 PFD4 OVH4 OLL4 OBP4 NRT4 NHX4 MYB4 MOF4 MEJ4 LUN4 LKR4 LAV4 KQZ4 KHD4 JXH4 JNL4 JDP4 ITT4 IJX4 IAB4 HQF4 HGJ4 GWN4 GMR4 GCV4 FSZ4 FJD4 EZH4 EPL4 EFP4 DVT4 DLX4 DCB4 CSF4 CIJ4 BYN4 BOR4 BEV4 AUZ4 ALD4 ABH4 RL4 HP4 B4 WUD4 WKH4 WAL4 VQP4 VGT4 UWX4 UNB4 UDF4 TTJ4 TJN4 SZR4 SPV4 SFZ4 RWD4 RMH4 RCL4 QSP4 QIT4 PYX4 PPB4 PFF4 OVJ4 OLN4 OBR4 NRV4 NHZ4 MYD4 MOH4 MEL4 LUP4 LKT4 LAX4 KRB4 KHF4 JXJ4 JNN4 JDR4 ITV4 IJZ4 IAD4 HQH4 HGL4 GWP4 GMT4 GCX4 FTB4 FJF4 EZJ4 EPN4 EFR4 DVV4 DLZ4 DCD4 CSH4 CIL4 BYP4 BOT4 BEX4 AVB4 ALF4 ABJ4 RN4 HR4 D4">
      <formula1>ListCountries</formula1>
    </dataValidation>
    <dataValidation type="list" allowBlank="1" showInputMessage="1" showErrorMessage="1" sqref="KI65516:KI65533 UE65516:UE65533 AEA65516:AEA65533 ANW65516:ANW65533 AXS65516:AXS65533 BHO65516:BHO65533 BRK65516:BRK65533 CBG65516:CBG65533 CLC65516:CLC65533 CUY65516:CUY65533 DEU65516:DEU65533 DOQ65516:DOQ65533 DYM65516:DYM65533 EII65516:EII65533 ESE65516:ESE65533 FCA65516:FCA65533 FLW65516:FLW65533 FVS65516:FVS65533 GFO65516:GFO65533 GPK65516:GPK65533 GZG65516:GZG65533 HJC65516:HJC65533 HSY65516:HSY65533 ICU65516:ICU65533 IMQ65516:IMQ65533 IWM65516:IWM65533 JGI65516:JGI65533 JQE65516:JQE65533 KAA65516:KAA65533 KJW65516:KJW65533 KTS65516:KTS65533 LDO65516:LDO65533 LNK65516:LNK65533 LXG65516:LXG65533 MHC65516:MHC65533 MQY65516:MQY65533 NAU65516:NAU65533 NKQ65516:NKQ65533 NUM65516:NUM65533 OEI65516:OEI65533 OOE65516:OOE65533 OYA65516:OYA65533 PHW65516:PHW65533 PRS65516:PRS65533 QBO65516:QBO65533 QLK65516:QLK65533 QVG65516:QVG65533 RFC65516:RFC65533 ROY65516:ROY65533 RYU65516:RYU65533 SIQ65516:SIQ65533 SSM65516:SSM65533 TCI65516:TCI65533 TME65516:TME65533 TWA65516:TWA65533 UFW65516:UFW65533 UPS65516:UPS65533 UZO65516:UZO65533 VJK65516:VJK65533 VTG65516:VTG65533 WDC65516:WDC65533 WMY65516:WMY65533 WWU65516:WWU65533 KI131052:KI131069 UE131052:UE131069 AEA131052:AEA131069 ANW131052:ANW131069 AXS131052:AXS131069 BHO131052:BHO131069 BRK131052:BRK131069 CBG131052:CBG131069 CLC131052:CLC131069 CUY131052:CUY131069 DEU131052:DEU131069 DOQ131052:DOQ131069 DYM131052:DYM131069 EII131052:EII131069 ESE131052:ESE131069 FCA131052:FCA131069 FLW131052:FLW131069 FVS131052:FVS131069 GFO131052:GFO131069 GPK131052:GPK131069 GZG131052:GZG131069 HJC131052:HJC131069 HSY131052:HSY131069 ICU131052:ICU131069 IMQ131052:IMQ131069 IWM131052:IWM131069 JGI131052:JGI131069 JQE131052:JQE131069 KAA131052:KAA131069 KJW131052:KJW131069 KTS131052:KTS131069 LDO131052:LDO131069 LNK131052:LNK131069 LXG131052:LXG131069 MHC131052:MHC131069 MQY131052:MQY131069 NAU131052:NAU131069 NKQ131052:NKQ131069 NUM131052:NUM131069 OEI131052:OEI131069 OOE131052:OOE131069 OYA131052:OYA131069 PHW131052:PHW131069 PRS131052:PRS131069 QBO131052:QBO131069 QLK131052:QLK131069 QVG131052:QVG131069 RFC131052:RFC131069 ROY131052:ROY131069 RYU131052:RYU131069 SIQ131052:SIQ131069 SSM131052:SSM131069 TCI131052:TCI131069 TME131052:TME131069 TWA131052:TWA131069 UFW131052:UFW131069 UPS131052:UPS131069 UZO131052:UZO131069 VJK131052:VJK131069 VTG131052:VTG131069 WDC131052:WDC131069 WMY131052:WMY131069 WWU131052:WWU131069 KI196588:KI196605 UE196588:UE196605 AEA196588:AEA196605 ANW196588:ANW196605 AXS196588:AXS196605 BHO196588:BHO196605 BRK196588:BRK196605 CBG196588:CBG196605 CLC196588:CLC196605 CUY196588:CUY196605 DEU196588:DEU196605 DOQ196588:DOQ196605 DYM196588:DYM196605 EII196588:EII196605 ESE196588:ESE196605 FCA196588:FCA196605 FLW196588:FLW196605 FVS196588:FVS196605 GFO196588:GFO196605 GPK196588:GPK196605 GZG196588:GZG196605 HJC196588:HJC196605 HSY196588:HSY196605 ICU196588:ICU196605 IMQ196588:IMQ196605 IWM196588:IWM196605 JGI196588:JGI196605 JQE196588:JQE196605 KAA196588:KAA196605 KJW196588:KJW196605 KTS196588:KTS196605 LDO196588:LDO196605 LNK196588:LNK196605 LXG196588:LXG196605 MHC196588:MHC196605 MQY196588:MQY196605 NAU196588:NAU196605 NKQ196588:NKQ196605 NUM196588:NUM196605 OEI196588:OEI196605 OOE196588:OOE196605 OYA196588:OYA196605 PHW196588:PHW196605 PRS196588:PRS196605 QBO196588:QBO196605 QLK196588:QLK196605 QVG196588:QVG196605 RFC196588:RFC196605 ROY196588:ROY196605 RYU196588:RYU196605 SIQ196588:SIQ196605 SSM196588:SSM196605 TCI196588:TCI196605 TME196588:TME196605 TWA196588:TWA196605 UFW196588:UFW196605 UPS196588:UPS196605 UZO196588:UZO196605 VJK196588:VJK196605 VTG196588:VTG196605 WDC196588:WDC196605 WMY196588:WMY196605 WWU196588:WWU196605 KI262124:KI262141 UE262124:UE262141 AEA262124:AEA262141 ANW262124:ANW262141 AXS262124:AXS262141 BHO262124:BHO262141 BRK262124:BRK262141 CBG262124:CBG262141 CLC262124:CLC262141 CUY262124:CUY262141 DEU262124:DEU262141 DOQ262124:DOQ262141 DYM262124:DYM262141 EII262124:EII262141 ESE262124:ESE262141 FCA262124:FCA262141 FLW262124:FLW262141 FVS262124:FVS262141 GFO262124:GFO262141 GPK262124:GPK262141 GZG262124:GZG262141 HJC262124:HJC262141 HSY262124:HSY262141 ICU262124:ICU262141 IMQ262124:IMQ262141 IWM262124:IWM262141 JGI262124:JGI262141 JQE262124:JQE262141 KAA262124:KAA262141 KJW262124:KJW262141 KTS262124:KTS262141 LDO262124:LDO262141 LNK262124:LNK262141 LXG262124:LXG262141 MHC262124:MHC262141 MQY262124:MQY262141 NAU262124:NAU262141 NKQ262124:NKQ262141 NUM262124:NUM262141 OEI262124:OEI262141 OOE262124:OOE262141 OYA262124:OYA262141 PHW262124:PHW262141 PRS262124:PRS262141 QBO262124:QBO262141 QLK262124:QLK262141 QVG262124:QVG262141 RFC262124:RFC262141 ROY262124:ROY262141 RYU262124:RYU262141 SIQ262124:SIQ262141 SSM262124:SSM262141 TCI262124:TCI262141 TME262124:TME262141 TWA262124:TWA262141 UFW262124:UFW262141 UPS262124:UPS262141 UZO262124:UZO262141 VJK262124:VJK262141 VTG262124:VTG262141 WDC262124:WDC262141 WMY262124:WMY262141 WWU262124:WWU262141 KI327660:KI327677 UE327660:UE327677 AEA327660:AEA327677 ANW327660:ANW327677 AXS327660:AXS327677 BHO327660:BHO327677 BRK327660:BRK327677 CBG327660:CBG327677 CLC327660:CLC327677 CUY327660:CUY327677 DEU327660:DEU327677 DOQ327660:DOQ327677 DYM327660:DYM327677 EII327660:EII327677 ESE327660:ESE327677 FCA327660:FCA327677 FLW327660:FLW327677 FVS327660:FVS327677 GFO327660:GFO327677 GPK327660:GPK327677 GZG327660:GZG327677 HJC327660:HJC327677 HSY327660:HSY327677 ICU327660:ICU327677 IMQ327660:IMQ327677 IWM327660:IWM327677 JGI327660:JGI327677 JQE327660:JQE327677 KAA327660:KAA327677 KJW327660:KJW327677 KTS327660:KTS327677 LDO327660:LDO327677 LNK327660:LNK327677 LXG327660:LXG327677 MHC327660:MHC327677 MQY327660:MQY327677 NAU327660:NAU327677 NKQ327660:NKQ327677 NUM327660:NUM327677 OEI327660:OEI327677 OOE327660:OOE327677 OYA327660:OYA327677 PHW327660:PHW327677 PRS327660:PRS327677 QBO327660:QBO327677 QLK327660:QLK327677 QVG327660:QVG327677 RFC327660:RFC327677 ROY327660:ROY327677 RYU327660:RYU327677 SIQ327660:SIQ327677 SSM327660:SSM327677 TCI327660:TCI327677 TME327660:TME327677 TWA327660:TWA327677 UFW327660:UFW327677 UPS327660:UPS327677 UZO327660:UZO327677 VJK327660:VJK327677 VTG327660:VTG327677 WDC327660:WDC327677 WMY327660:WMY327677 WWU327660:WWU327677 KI393196:KI393213 UE393196:UE393213 AEA393196:AEA393213 ANW393196:ANW393213 AXS393196:AXS393213 BHO393196:BHO393213 BRK393196:BRK393213 CBG393196:CBG393213 CLC393196:CLC393213 CUY393196:CUY393213 DEU393196:DEU393213 DOQ393196:DOQ393213 DYM393196:DYM393213 EII393196:EII393213 ESE393196:ESE393213 FCA393196:FCA393213 FLW393196:FLW393213 FVS393196:FVS393213 GFO393196:GFO393213 GPK393196:GPK393213 GZG393196:GZG393213 HJC393196:HJC393213 HSY393196:HSY393213 ICU393196:ICU393213 IMQ393196:IMQ393213 IWM393196:IWM393213 JGI393196:JGI393213 JQE393196:JQE393213 KAA393196:KAA393213 KJW393196:KJW393213 KTS393196:KTS393213 LDO393196:LDO393213 LNK393196:LNK393213 LXG393196:LXG393213 MHC393196:MHC393213 MQY393196:MQY393213 NAU393196:NAU393213 NKQ393196:NKQ393213 NUM393196:NUM393213 OEI393196:OEI393213 OOE393196:OOE393213 OYA393196:OYA393213 PHW393196:PHW393213 PRS393196:PRS393213 QBO393196:QBO393213 QLK393196:QLK393213 QVG393196:QVG393213 RFC393196:RFC393213 ROY393196:ROY393213 RYU393196:RYU393213 SIQ393196:SIQ393213 SSM393196:SSM393213 TCI393196:TCI393213 TME393196:TME393213 TWA393196:TWA393213 UFW393196:UFW393213 UPS393196:UPS393213 UZO393196:UZO393213 VJK393196:VJK393213 VTG393196:VTG393213 WDC393196:WDC393213 WMY393196:WMY393213 WWU393196:WWU393213 KI458732:KI458749 UE458732:UE458749 AEA458732:AEA458749 ANW458732:ANW458749 AXS458732:AXS458749 BHO458732:BHO458749 BRK458732:BRK458749 CBG458732:CBG458749 CLC458732:CLC458749 CUY458732:CUY458749 DEU458732:DEU458749 DOQ458732:DOQ458749 DYM458732:DYM458749 EII458732:EII458749 ESE458732:ESE458749 FCA458732:FCA458749 FLW458732:FLW458749 FVS458732:FVS458749 GFO458732:GFO458749 GPK458732:GPK458749 GZG458732:GZG458749 HJC458732:HJC458749 HSY458732:HSY458749 ICU458732:ICU458749 IMQ458732:IMQ458749 IWM458732:IWM458749 JGI458732:JGI458749 JQE458732:JQE458749 KAA458732:KAA458749 KJW458732:KJW458749 KTS458732:KTS458749 LDO458732:LDO458749 LNK458732:LNK458749 LXG458732:LXG458749 MHC458732:MHC458749 MQY458732:MQY458749 NAU458732:NAU458749 NKQ458732:NKQ458749 NUM458732:NUM458749 OEI458732:OEI458749 OOE458732:OOE458749 OYA458732:OYA458749 PHW458732:PHW458749 PRS458732:PRS458749 QBO458732:QBO458749 QLK458732:QLK458749 QVG458732:QVG458749 RFC458732:RFC458749 ROY458732:ROY458749 RYU458732:RYU458749 SIQ458732:SIQ458749 SSM458732:SSM458749 TCI458732:TCI458749 TME458732:TME458749 TWA458732:TWA458749 UFW458732:UFW458749 UPS458732:UPS458749 UZO458732:UZO458749 VJK458732:VJK458749 VTG458732:VTG458749 WDC458732:WDC458749 WMY458732:WMY458749 WWU458732:WWU458749 KI524268:KI524285 UE524268:UE524285 AEA524268:AEA524285 ANW524268:ANW524285 AXS524268:AXS524285 BHO524268:BHO524285 BRK524268:BRK524285 CBG524268:CBG524285 CLC524268:CLC524285 CUY524268:CUY524285 DEU524268:DEU524285 DOQ524268:DOQ524285 DYM524268:DYM524285 EII524268:EII524285 ESE524268:ESE524285 FCA524268:FCA524285 FLW524268:FLW524285 FVS524268:FVS524285 GFO524268:GFO524285 GPK524268:GPK524285 GZG524268:GZG524285 HJC524268:HJC524285 HSY524268:HSY524285 ICU524268:ICU524285 IMQ524268:IMQ524285 IWM524268:IWM524285 JGI524268:JGI524285 JQE524268:JQE524285 KAA524268:KAA524285 KJW524268:KJW524285 KTS524268:KTS524285 LDO524268:LDO524285 LNK524268:LNK524285 LXG524268:LXG524285 MHC524268:MHC524285 MQY524268:MQY524285 NAU524268:NAU524285 NKQ524268:NKQ524285 NUM524268:NUM524285 OEI524268:OEI524285 OOE524268:OOE524285 OYA524268:OYA524285 PHW524268:PHW524285 PRS524268:PRS524285 QBO524268:QBO524285 QLK524268:QLK524285 QVG524268:QVG524285 RFC524268:RFC524285 ROY524268:ROY524285 RYU524268:RYU524285 SIQ524268:SIQ524285 SSM524268:SSM524285 TCI524268:TCI524285 TME524268:TME524285 TWA524268:TWA524285 UFW524268:UFW524285 UPS524268:UPS524285 UZO524268:UZO524285 VJK524268:VJK524285 VTG524268:VTG524285 WDC524268:WDC524285 WMY524268:WMY524285 WWU524268:WWU524285 KI589804:KI589821 UE589804:UE589821 AEA589804:AEA589821 ANW589804:ANW589821 AXS589804:AXS589821 BHO589804:BHO589821 BRK589804:BRK589821 CBG589804:CBG589821 CLC589804:CLC589821 CUY589804:CUY589821 DEU589804:DEU589821 DOQ589804:DOQ589821 DYM589804:DYM589821 EII589804:EII589821 ESE589804:ESE589821 FCA589804:FCA589821 FLW589804:FLW589821 FVS589804:FVS589821 GFO589804:GFO589821 GPK589804:GPK589821 GZG589804:GZG589821 HJC589804:HJC589821 HSY589804:HSY589821 ICU589804:ICU589821 IMQ589804:IMQ589821 IWM589804:IWM589821 JGI589804:JGI589821 JQE589804:JQE589821 KAA589804:KAA589821 KJW589804:KJW589821 KTS589804:KTS589821 LDO589804:LDO589821 LNK589804:LNK589821 LXG589804:LXG589821 MHC589804:MHC589821 MQY589804:MQY589821 NAU589804:NAU589821 NKQ589804:NKQ589821 NUM589804:NUM589821 OEI589804:OEI589821 OOE589804:OOE589821 OYA589804:OYA589821 PHW589804:PHW589821 PRS589804:PRS589821 QBO589804:QBO589821 QLK589804:QLK589821 QVG589804:QVG589821 RFC589804:RFC589821 ROY589804:ROY589821 RYU589804:RYU589821 SIQ589804:SIQ589821 SSM589804:SSM589821 TCI589804:TCI589821 TME589804:TME589821 TWA589804:TWA589821 UFW589804:UFW589821 UPS589804:UPS589821 UZO589804:UZO589821 VJK589804:VJK589821 VTG589804:VTG589821 WDC589804:WDC589821 WMY589804:WMY589821 WWU589804:WWU589821 KI655340:KI655357 UE655340:UE655357 AEA655340:AEA655357 ANW655340:ANW655357 AXS655340:AXS655357 BHO655340:BHO655357 BRK655340:BRK655357 CBG655340:CBG655357 CLC655340:CLC655357 CUY655340:CUY655357 DEU655340:DEU655357 DOQ655340:DOQ655357 DYM655340:DYM655357 EII655340:EII655357 ESE655340:ESE655357 FCA655340:FCA655357 FLW655340:FLW655357 FVS655340:FVS655357 GFO655340:GFO655357 GPK655340:GPK655357 GZG655340:GZG655357 HJC655340:HJC655357 HSY655340:HSY655357 ICU655340:ICU655357 IMQ655340:IMQ655357 IWM655340:IWM655357 JGI655340:JGI655357 JQE655340:JQE655357 KAA655340:KAA655357 KJW655340:KJW655357 KTS655340:KTS655357 LDO655340:LDO655357 LNK655340:LNK655357 LXG655340:LXG655357 MHC655340:MHC655357 MQY655340:MQY655357 NAU655340:NAU655357 NKQ655340:NKQ655357 NUM655340:NUM655357 OEI655340:OEI655357 OOE655340:OOE655357 OYA655340:OYA655357 PHW655340:PHW655357 PRS655340:PRS655357 QBO655340:QBO655357 QLK655340:QLK655357 QVG655340:QVG655357 RFC655340:RFC655357 ROY655340:ROY655357 RYU655340:RYU655357 SIQ655340:SIQ655357 SSM655340:SSM655357 TCI655340:TCI655357 TME655340:TME655357 TWA655340:TWA655357 UFW655340:UFW655357 UPS655340:UPS655357 UZO655340:UZO655357 VJK655340:VJK655357 VTG655340:VTG655357 WDC655340:WDC655357 WMY655340:WMY655357 WWU655340:WWU655357 KI720876:KI720893 UE720876:UE720893 AEA720876:AEA720893 ANW720876:ANW720893 AXS720876:AXS720893 BHO720876:BHO720893 BRK720876:BRK720893 CBG720876:CBG720893 CLC720876:CLC720893 CUY720876:CUY720893 DEU720876:DEU720893 DOQ720876:DOQ720893 DYM720876:DYM720893 EII720876:EII720893 ESE720876:ESE720893 FCA720876:FCA720893 FLW720876:FLW720893 FVS720876:FVS720893 GFO720876:GFO720893 GPK720876:GPK720893 GZG720876:GZG720893 HJC720876:HJC720893 HSY720876:HSY720893 ICU720876:ICU720893 IMQ720876:IMQ720893 IWM720876:IWM720893 JGI720876:JGI720893 JQE720876:JQE720893 KAA720876:KAA720893 KJW720876:KJW720893 KTS720876:KTS720893 LDO720876:LDO720893 LNK720876:LNK720893 LXG720876:LXG720893 MHC720876:MHC720893 MQY720876:MQY720893 NAU720876:NAU720893 NKQ720876:NKQ720893 NUM720876:NUM720893 OEI720876:OEI720893 OOE720876:OOE720893 OYA720876:OYA720893 PHW720876:PHW720893 PRS720876:PRS720893 QBO720876:QBO720893 QLK720876:QLK720893 QVG720876:QVG720893 RFC720876:RFC720893 ROY720876:ROY720893 RYU720876:RYU720893 SIQ720876:SIQ720893 SSM720876:SSM720893 TCI720876:TCI720893 TME720876:TME720893 TWA720876:TWA720893 UFW720876:UFW720893 UPS720876:UPS720893 UZO720876:UZO720893 VJK720876:VJK720893 VTG720876:VTG720893 WDC720876:WDC720893 WMY720876:WMY720893 WWU720876:WWU720893 KI786412:KI786429 UE786412:UE786429 AEA786412:AEA786429 ANW786412:ANW786429 AXS786412:AXS786429 BHO786412:BHO786429 BRK786412:BRK786429 CBG786412:CBG786429 CLC786412:CLC786429 CUY786412:CUY786429 DEU786412:DEU786429 DOQ786412:DOQ786429 DYM786412:DYM786429 EII786412:EII786429 ESE786412:ESE786429 FCA786412:FCA786429 FLW786412:FLW786429 FVS786412:FVS786429 GFO786412:GFO786429 GPK786412:GPK786429 GZG786412:GZG786429 HJC786412:HJC786429 HSY786412:HSY786429 ICU786412:ICU786429 IMQ786412:IMQ786429 IWM786412:IWM786429 JGI786412:JGI786429 JQE786412:JQE786429 KAA786412:KAA786429 KJW786412:KJW786429 KTS786412:KTS786429 LDO786412:LDO786429 LNK786412:LNK786429 LXG786412:LXG786429 MHC786412:MHC786429 MQY786412:MQY786429 NAU786412:NAU786429 NKQ786412:NKQ786429 NUM786412:NUM786429 OEI786412:OEI786429 OOE786412:OOE786429 OYA786412:OYA786429 PHW786412:PHW786429 PRS786412:PRS786429 QBO786412:QBO786429 QLK786412:QLK786429 QVG786412:QVG786429 RFC786412:RFC786429 ROY786412:ROY786429 RYU786412:RYU786429 SIQ786412:SIQ786429 SSM786412:SSM786429 TCI786412:TCI786429 TME786412:TME786429 TWA786412:TWA786429 UFW786412:UFW786429 UPS786412:UPS786429 UZO786412:UZO786429 VJK786412:VJK786429 VTG786412:VTG786429 WDC786412:WDC786429 WMY786412:WMY786429 WWU786412:WWU786429 KI851948:KI851965 UE851948:UE851965 AEA851948:AEA851965 ANW851948:ANW851965 AXS851948:AXS851965 BHO851948:BHO851965 BRK851948:BRK851965 CBG851948:CBG851965 CLC851948:CLC851965 CUY851948:CUY851965 DEU851948:DEU851965 DOQ851948:DOQ851965 DYM851948:DYM851965 EII851948:EII851965 ESE851948:ESE851965 FCA851948:FCA851965 FLW851948:FLW851965 FVS851948:FVS851965 GFO851948:GFO851965 GPK851948:GPK851965 GZG851948:GZG851965 HJC851948:HJC851965 HSY851948:HSY851965 ICU851948:ICU851965 IMQ851948:IMQ851965 IWM851948:IWM851965 JGI851948:JGI851965 JQE851948:JQE851965 KAA851948:KAA851965 KJW851948:KJW851965 KTS851948:KTS851965 LDO851948:LDO851965 LNK851948:LNK851965 LXG851948:LXG851965 MHC851948:MHC851965 MQY851948:MQY851965 NAU851948:NAU851965 NKQ851948:NKQ851965 NUM851948:NUM851965 OEI851948:OEI851965 OOE851948:OOE851965 OYA851948:OYA851965 PHW851948:PHW851965 PRS851948:PRS851965 QBO851948:QBO851965 QLK851948:QLK851965 QVG851948:QVG851965 RFC851948:RFC851965 ROY851948:ROY851965 RYU851948:RYU851965 SIQ851948:SIQ851965 SSM851948:SSM851965 TCI851948:TCI851965 TME851948:TME851965 TWA851948:TWA851965 UFW851948:UFW851965 UPS851948:UPS851965 UZO851948:UZO851965 VJK851948:VJK851965 VTG851948:VTG851965 WDC851948:WDC851965 WMY851948:WMY851965 WWU851948:WWU851965 KI917484:KI917501 UE917484:UE917501 AEA917484:AEA917501 ANW917484:ANW917501 AXS917484:AXS917501 BHO917484:BHO917501 BRK917484:BRK917501 CBG917484:CBG917501 CLC917484:CLC917501 CUY917484:CUY917501 DEU917484:DEU917501 DOQ917484:DOQ917501 DYM917484:DYM917501 EII917484:EII917501 ESE917484:ESE917501 FCA917484:FCA917501 FLW917484:FLW917501 FVS917484:FVS917501 GFO917484:GFO917501 GPK917484:GPK917501 GZG917484:GZG917501 HJC917484:HJC917501 HSY917484:HSY917501 ICU917484:ICU917501 IMQ917484:IMQ917501 IWM917484:IWM917501 JGI917484:JGI917501 JQE917484:JQE917501 KAA917484:KAA917501 KJW917484:KJW917501 KTS917484:KTS917501 LDO917484:LDO917501 LNK917484:LNK917501 LXG917484:LXG917501 MHC917484:MHC917501 MQY917484:MQY917501 NAU917484:NAU917501 NKQ917484:NKQ917501 NUM917484:NUM917501 OEI917484:OEI917501 OOE917484:OOE917501 OYA917484:OYA917501 PHW917484:PHW917501 PRS917484:PRS917501 QBO917484:QBO917501 QLK917484:QLK917501 QVG917484:QVG917501 RFC917484:RFC917501 ROY917484:ROY917501 RYU917484:RYU917501 SIQ917484:SIQ917501 SSM917484:SSM917501 TCI917484:TCI917501 TME917484:TME917501 TWA917484:TWA917501 UFW917484:UFW917501 UPS917484:UPS917501 UZO917484:UZO917501 VJK917484:VJK917501 VTG917484:VTG917501 WDC917484:WDC917501 WMY917484:WMY917501 WWU917484:WWU917501 KI983020:KI983037 UE983020:UE983037 AEA983020:AEA983037 ANW983020:ANW983037 AXS983020:AXS983037 BHO983020:BHO983037 BRK983020:BRK983037 CBG983020:CBG983037 CLC983020:CLC983037 CUY983020:CUY983037 DEU983020:DEU983037 DOQ983020:DOQ983037 DYM983020:DYM983037 EII983020:EII983037 ESE983020:ESE983037 FCA983020:FCA983037 FLW983020:FLW983037 FVS983020:FVS983037 GFO983020:GFO983037 GPK983020:GPK983037 GZG983020:GZG983037 HJC983020:HJC983037 HSY983020:HSY983037 ICU983020:ICU983037 IMQ983020:IMQ983037 IWM983020:IWM983037 JGI983020:JGI983037 JQE983020:JQE983037 KAA983020:KAA983037 KJW983020:KJW983037 KTS983020:KTS983037 LDO983020:LDO983037 LNK983020:LNK983037 LXG983020:LXG983037 MHC983020:MHC983037 MQY983020:MQY983037 NAU983020:NAU983037 NKQ983020:NKQ983037 NUM983020:NUM983037 OEI983020:OEI983037 OOE983020:OOE983037 OYA983020:OYA983037 PHW983020:PHW983037 PRS983020:PRS983037 QBO983020:QBO983037 QLK983020:QLK983037 QVG983020:QVG983037 RFC983020:RFC983037 ROY983020:ROY983037 RYU983020:RYU983037 SIQ983020:SIQ983037 SSM983020:SSM983037 TCI983020:TCI983037 TME983020:TME983037 TWA983020:TWA983037 UFW983020:UFW983037 UPS983020:UPS983037 UZO983020:UZO983037 VJK983020:VJK983037 VTG983020:VTG983037 WDC983020:WDC983037 WMY983020:WMY983037 WWU983020:WWU983037 JS65516:JS65533 TO65516:TO65533 ADK65516:ADK65533 ANG65516:ANG65533 AXC65516:AXC65533 BGY65516:BGY65533 BQU65516:BQU65533 CAQ65516:CAQ65533 CKM65516:CKM65533 CUI65516:CUI65533 DEE65516:DEE65533 DOA65516:DOA65533 DXW65516:DXW65533 EHS65516:EHS65533 ERO65516:ERO65533 FBK65516:FBK65533 FLG65516:FLG65533 FVC65516:FVC65533 GEY65516:GEY65533 GOU65516:GOU65533 GYQ65516:GYQ65533 HIM65516:HIM65533 HSI65516:HSI65533 ICE65516:ICE65533 IMA65516:IMA65533 IVW65516:IVW65533 JFS65516:JFS65533 JPO65516:JPO65533 JZK65516:JZK65533 KJG65516:KJG65533 KTC65516:KTC65533 LCY65516:LCY65533 LMU65516:LMU65533 LWQ65516:LWQ65533 MGM65516:MGM65533 MQI65516:MQI65533 NAE65516:NAE65533 NKA65516:NKA65533 NTW65516:NTW65533 ODS65516:ODS65533 ONO65516:ONO65533 OXK65516:OXK65533 PHG65516:PHG65533 PRC65516:PRC65533 QAY65516:QAY65533 QKU65516:QKU65533 QUQ65516:QUQ65533 REM65516:REM65533 ROI65516:ROI65533 RYE65516:RYE65533 SIA65516:SIA65533 SRW65516:SRW65533 TBS65516:TBS65533 TLO65516:TLO65533 TVK65516:TVK65533 UFG65516:UFG65533 UPC65516:UPC65533 UYY65516:UYY65533 VIU65516:VIU65533 VSQ65516:VSQ65533 WCM65516:WCM65533 WMI65516:WMI65533 WWE65516:WWE65533 JS131052:JS131069 TO131052:TO131069 ADK131052:ADK131069 ANG131052:ANG131069 AXC131052:AXC131069 BGY131052:BGY131069 BQU131052:BQU131069 CAQ131052:CAQ131069 CKM131052:CKM131069 CUI131052:CUI131069 DEE131052:DEE131069 DOA131052:DOA131069 DXW131052:DXW131069 EHS131052:EHS131069 ERO131052:ERO131069 FBK131052:FBK131069 FLG131052:FLG131069 FVC131052:FVC131069 GEY131052:GEY131069 GOU131052:GOU131069 GYQ131052:GYQ131069 HIM131052:HIM131069 HSI131052:HSI131069 ICE131052:ICE131069 IMA131052:IMA131069 IVW131052:IVW131069 JFS131052:JFS131069 JPO131052:JPO131069 JZK131052:JZK131069 KJG131052:KJG131069 KTC131052:KTC131069 LCY131052:LCY131069 LMU131052:LMU131069 LWQ131052:LWQ131069 MGM131052:MGM131069 MQI131052:MQI131069 NAE131052:NAE131069 NKA131052:NKA131069 NTW131052:NTW131069 ODS131052:ODS131069 ONO131052:ONO131069 OXK131052:OXK131069 PHG131052:PHG131069 PRC131052:PRC131069 QAY131052:QAY131069 QKU131052:QKU131069 QUQ131052:QUQ131069 REM131052:REM131069 ROI131052:ROI131069 RYE131052:RYE131069 SIA131052:SIA131069 SRW131052:SRW131069 TBS131052:TBS131069 TLO131052:TLO131069 TVK131052:TVK131069 UFG131052:UFG131069 UPC131052:UPC131069 UYY131052:UYY131069 VIU131052:VIU131069 VSQ131052:VSQ131069 WCM131052:WCM131069 WMI131052:WMI131069 WWE131052:WWE131069 JS196588:JS196605 TO196588:TO196605 ADK196588:ADK196605 ANG196588:ANG196605 AXC196588:AXC196605 BGY196588:BGY196605 BQU196588:BQU196605 CAQ196588:CAQ196605 CKM196588:CKM196605 CUI196588:CUI196605 DEE196588:DEE196605 DOA196588:DOA196605 DXW196588:DXW196605 EHS196588:EHS196605 ERO196588:ERO196605 FBK196588:FBK196605 FLG196588:FLG196605 FVC196588:FVC196605 GEY196588:GEY196605 GOU196588:GOU196605 GYQ196588:GYQ196605 HIM196588:HIM196605 HSI196588:HSI196605 ICE196588:ICE196605 IMA196588:IMA196605 IVW196588:IVW196605 JFS196588:JFS196605 JPO196588:JPO196605 JZK196588:JZK196605 KJG196588:KJG196605 KTC196588:KTC196605 LCY196588:LCY196605 LMU196588:LMU196605 LWQ196588:LWQ196605 MGM196588:MGM196605 MQI196588:MQI196605 NAE196588:NAE196605 NKA196588:NKA196605 NTW196588:NTW196605 ODS196588:ODS196605 ONO196588:ONO196605 OXK196588:OXK196605 PHG196588:PHG196605 PRC196588:PRC196605 QAY196588:QAY196605 QKU196588:QKU196605 QUQ196588:QUQ196605 REM196588:REM196605 ROI196588:ROI196605 RYE196588:RYE196605 SIA196588:SIA196605 SRW196588:SRW196605 TBS196588:TBS196605 TLO196588:TLO196605 TVK196588:TVK196605 UFG196588:UFG196605 UPC196588:UPC196605 UYY196588:UYY196605 VIU196588:VIU196605 VSQ196588:VSQ196605 WCM196588:WCM196605 WMI196588:WMI196605 WWE196588:WWE196605 JS262124:JS262141 TO262124:TO262141 ADK262124:ADK262141 ANG262124:ANG262141 AXC262124:AXC262141 BGY262124:BGY262141 BQU262124:BQU262141 CAQ262124:CAQ262141 CKM262124:CKM262141 CUI262124:CUI262141 DEE262124:DEE262141 DOA262124:DOA262141 DXW262124:DXW262141 EHS262124:EHS262141 ERO262124:ERO262141 FBK262124:FBK262141 FLG262124:FLG262141 FVC262124:FVC262141 GEY262124:GEY262141 GOU262124:GOU262141 GYQ262124:GYQ262141 HIM262124:HIM262141 HSI262124:HSI262141 ICE262124:ICE262141 IMA262124:IMA262141 IVW262124:IVW262141 JFS262124:JFS262141 JPO262124:JPO262141 JZK262124:JZK262141 KJG262124:KJG262141 KTC262124:KTC262141 LCY262124:LCY262141 LMU262124:LMU262141 LWQ262124:LWQ262141 MGM262124:MGM262141 MQI262124:MQI262141 NAE262124:NAE262141 NKA262124:NKA262141 NTW262124:NTW262141 ODS262124:ODS262141 ONO262124:ONO262141 OXK262124:OXK262141 PHG262124:PHG262141 PRC262124:PRC262141 QAY262124:QAY262141 QKU262124:QKU262141 QUQ262124:QUQ262141 REM262124:REM262141 ROI262124:ROI262141 RYE262124:RYE262141 SIA262124:SIA262141 SRW262124:SRW262141 TBS262124:TBS262141 TLO262124:TLO262141 TVK262124:TVK262141 UFG262124:UFG262141 UPC262124:UPC262141 UYY262124:UYY262141 VIU262124:VIU262141 VSQ262124:VSQ262141 WCM262124:WCM262141 WMI262124:WMI262141 WWE262124:WWE262141 JS327660:JS327677 TO327660:TO327677 ADK327660:ADK327677 ANG327660:ANG327677 AXC327660:AXC327677 BGY327660:BGY327677 BQU327660:BQU327677 CAQ327660:CAQ327677 CKM327660:CKM327677 CUI327660:CUI327677 DEE327660:DEE327677 DOA327660:DOA327677 DXW327660:DXW327677 EHS327660:EHS327677 ERO327660:ERO327677 FBK327660:FBK327677 FLG327660:FLG327677 FVC327660:FVC327677 GEY327660:GEY327677 GOU327660:GOU327677 GYQ327660:GYQ327677 HIM327660:HIM327677 HSI327660:HSI327677 ICE327660:ICE327677 IMA327660:IMA327677 IVW327660:IVW327677 JFS327660:JFS327677 JPO327660:JPO327677 JZK327660:JZK327677 KJG327660:KJG327677 KTC327660:KTC327677 LCY327660:LCY327677 LMU327660:LMU327677 LWQ327660:LWQ327677 MGM327660:MGM327677 MQI327660:MQI327677 NAE327660:NAE327677 NKA327660:NKA327677 NTW327660:NTW327677 ODS327660:ODS327677 ONO327660:ONO327677 OXK327660:OXK327677 PHG327660:PHG327677 PRC327660:PRC327677 QAY327660:QAY327677 QKU327660:QKU327677 QUQ327660:QUQ327677 REM327660:REM327677 ROI327660:ROI327677 RYE327660:RYE327677 SIA327660:SIA327677 SRW327660:SRW327677 TBS327660:TBS327677 TLO327660:TLO327677 TVK327660:TVK327677 UFG327660:UFG327677 UPC327660:UPC327677 UYY327660:UYY327677 VIU327660:VIU327677 VSQ327660:VSQ327677 WCM327660:WCM327677 WMI327660:WMI327677 WWE327660:WWE327677 JS393196:JS393213 TO393196:TO393213 ADK393196:ADK393213 ANG393196:ANG393213 AXC393196:AXC393213 BGY393196:BGY393213 BQU393196:BQU393213 CAQ393196:CAQ393213 CKM393196:CKM393213 CUI393196:CUI393213 DEE393196:DEE393213 DOA393196:DOA393213 DXW393196:DXW393213 EHS393196:EHS393213 ERO393196:ERO393213 FBK393196:FBK393213 FLG393196:FLG393213 FVC393196:FVC393213 GEY393196:GEY393213 GOU393196:GOU393213 GYQ393196:GYQ393213 HIM393196:HIM393213 HSI393196:HSI393213 ICE393196:ICE393213 IMA393196:IMA393213 IVW393196:IVW393213 JFS393196:JFS393213 JPO393196:JPO393213 JZK393196:JZK393213 KJG393196:KJG393213 KTC393196:KTC393213 LCY393196:LCY393213 LMU393196:LMU393213 LWQ393196:LWQ393213 MGM393196:MGM393213 MQI393196:MQI393213 NAE393196:NAE393213 NKA393196:NKA393213 NTW393196:NTW393213 ODS393196:ODS393213 ONO393196:ONO393213 OXK393196:OXK393213 PHG393196:PHG393213 PRC393196:PRC393213 QAY393196:QAY393213 QKU393196:QKU393213 QUQ393196:QUQ393213 REM393196:REM393213 ROI393196:ROI393213 RYE393196:RYE393213 SIA393196:SIA393213 SRW393196:SRW393213 TBS393196:TBS393213 TLO393196:TLO393213 TVK393196:TVK393213 UFG393196:UFG393213 UPC393196:UPC393213 UYY393196:UYY393213 VIU393196:VIU393213 VSQ393196:VSQ393213 WCM393196:WCM393213 WMI393196:WMI393213 WWE393196:WWE393213 JS458732:JS458749 TO458732:TO458749 ADK458732:ADK458749 ANG458732:ANG458749 AXC458732:AXC458749 BGY458732:BGY458749 BQU458732:BQU458749 CAQ458732:CAQ458749 CKM458732:CKM458749 CUI458732:CUI458749 DEE458732:DEE458749 DOA458732:DOA458749 DXW458732:DXW458749 EHS458732:EHS458749 ERO458732:ERO458749 FBK458732:FBK458749 FLG458732:FLG458749 FVC458732:FVC458749 GEY458732:GEY458749 GOU458732:GOU458749 GYQ458732:GYQ458749 HIM458732:HIM458749 HSI458732:HSI458749 ICE458732:ICE458749 IMA458732:IMA458749 IVW458732:IVW458749 JFS458732:JFS458749 JPO458732:JPO458749 JZK458732:JZK458749 KJG458732:KJG458749 KTC458732:KTC458749 LCY458732:LCY458749 LMU458732:LMU458749 LWQ458732:LWQ458749 MGM458732:MGM458749 MQI458732:MQI458749 NAE458732:NAE458749 NKA458732:NKA458749 NTW458732:NTW458749 ODS458732:ODS458749 ONO458732:ONO458749 OXK458732:OXK458749 PHG458732:PHG458749 PRC458732:PRC458749 QAY458732:QAY458749 QKU458732:QKU458749 QUQ458732:QUQ458749 REM458732:REM458749 ROI458732:ROI458749 RYE458732:RYE458749 SIA458732:SIA458749 SRW458732:SRW458749 TBS458732:TBS458749 TLO458732:TLO458749 TVK458732:TVK458749 UFG458732:UFG458749 UPC458732:UPC458749 UYY458732:UYY458749 VIU458732:VIU458749 VSQ458732:VSQ458749 WCM458732:WCM458749 WMI458732:WMI458749 WWE458732:WWE458749 JS524268:JS524285 TO524268:TO524285 ADK524268:ADK524285 ANG524268:ANG524285 AXC524268:AXC524285 BGY524268:BGY524285 BQU524268:BQU524285 CAQ524268:CAQ524285 CKM524268:CKM524285 CUI524268:CUI524285 DEE524268:DEE524285 DOA524268:DOA524285 DXW524268:DXW524285 EHS524268:EHS524285 ERO524268:ERO524285 FBK524268:FBK524285 FLG524268:FLG524285 FVC524268:FVC524285 GEY524268:GEY524285 GOU524268:GOU524285 GYQ524268:GYQ524285 HIM524268:HIM524285 HSI524268:HSI524285 ICE524268:ICE524285 IMA524268:IMA524285 IVW524268:IVW524285 JFS524268:JFS524285 JPO524268:JPO524285 JZK524268:JZK524285 KJG524268:KJG524285 KTC524268:KTC524285 LCY524268:LCY524285 LMU524268:LMU524285 LWQ524268:LWQ524285 MGM524268:MGM524285 MQI524268:MQI524285 NAE524268:NAE524285 NKA524268:NKA524285 NTW524268:NTW524285 ODS524268:ODS524285 ONO524268:ONO524285 OXK524268:OXK524285 PHG524268:PHG524285 PRC524268:PRC524285 QAY524268:QAY524285 QKU524268:QKU524285 QUQ524268:QUQ524285 REM524268:REM524285 ROI524268:ROI524285 RYE524268:RYE524285 SIA524268:SIA524285 SRW524268:SRW524285 TBS524268:TBS524285 TLO524268:TLO524285 TVK524268:TVK524285 UFG524268:UFG524285 UPC524268:UPC524285 UYY524268:UYY524285 VIU524268:VIU524285 VSQ524268:VSQ524285 WCM524268:WCM524285 WMI524268:WMI524285 WWE524268:WWE524285 JS589804:JS589821 TO589804:TO589821 ADK589804:ADK589821 ANG589804:ANG589821 AXC589804:AXC589821 BGY589804:BGY589821 BQU589804:BQU589821 CAQ589804:CAQ589821 CKM589804:CKM589821 CUI589804:CUI589821 DEE589804:DEE589821 DOA589804:DOA589821 DXW589804:DXW589821 EHS589804:EHS589821 ERO589804:ERO589821 FBK589804:FBK589821 FLG589804:FLG589821 FVC589804:FVC589821 GEY589804:GEY589821 GOU589804:GOU589821 GYQ589804:GYQ589821 HIM589804:HIM589821 HSI589804:HSI589821 ICE589804:ICE589821 IMA589804:IMA589821 IVW589804:IVW589821 JFS589804:JFS589821 JPO589804:JPO589821 JZK589804:JZK589821 KJG589804:KJG589821 KTC589804:KTC589821 LCY589804:LCY589821 LMU589804:LMU589821 LWQ589804:LWQ589821 MGM589804:MGM589821 MQI589804:MQI589821 NAE589804:NAE589821 NKA589804:NKA589821 NTW589804:NTW589821 ODS589804:ODS589821 ONO589804:ONO589821 OXK589804:OXK589821 PHG589804:PHG589821 PRC589804:PRC589821 QAY589804:QAY589821 QKU589804:QKU589821 QUQ589804:QUQ589821 REM589804:REM589821 ROI589804:ROI589821 RYE589804:RYE589821 SIA589804:SIA589821 SRW589804:SRW589821 TBS589804:TBS589821 TLO589804:TLO589821 TVK589804:TVK589821 UFG589804:UFG589821 UPC589804:UPC589821 UYY589804:UYY589821 VIU589804:VIU589821 VSQ589804:VSQ589821 WCM589804:WCM589821 WMI589804:WMI589821 WWE589804:WWE589821 JS655340:JS655357 TO655340:TO655357 ADK655340:ADK655357 ANG655340:ANG655357 AXC655340:AXC655357 BGY655340:BGY655357 BQU655340:BQU655357 CAQ655340:CAQ655357 CKM655340:CKM655357 CUI655340:CUI655357 DEE655340:DEE655357 DOA655340:DOA655357 DXW655340:DXW655357 EHS655340:EHS655357 ERO655340:ERO655357 FBK655340:FBK655357 FLG655340:FLG655357 FVC655340:FVC655357 GEY655340:GEY655357 GOU655340:GOU655357 GYQ655340:GYQ655357 HIM655340:HIM655357 HSI655340:HSI655357 ICE655340:ICE655357 IMA655340:IMA655357 IVW655340:IVW655357 JFS655340:JFS655357 JPO655340:JPO655357 JZK655340:JZK655357 KJG655340:KJG655357 KTC655340:KTC655357 LCY655340:LCY655357 LMU655340:LMU655357 LWQ655340:LWQ655357 MGM655340:MGM655357 MQI655340:MQI655357 NAE655340:NAE655357 NKA655340:NKA655357 NTW655340:NTW655357 ODS655340:ODS655357 ONO655340:ONO655357 OXK655340:OXK655357 PHG655340:PHG655357 PRC655340:PRC655357 QAY655340:QAY655357 QKU655340:QKU655357 QUQ655340:QUQ655357 REM655340:REM655357 ROI655340:ROI655357 RYE655340:RYE655357 SIA655340:SIA655357 SRW655340:SRW655357 TBS655340:TBS655357 TLO655340:TLO655357 TVK655340:TVK655357 UFG655340:UFG655357 UPC655340:UPC655357 UYY655340:UYY655357 VIU655340:VIU655357 VSQ655340:VSQ655357 WCM655340:WCM655357 WMI655340:WMI655357 WWE655340:WWE655357 JS720876:JS720893 TO720876:TO720893 ADK720876:ADK720893 ANG720876:ANG720893 AXC720876:AXC720893 BGY720876:BGY720893 BQU720876:BQU720893 CAQ720876:CAQ720893 CKM720876:CKM720893 CUI720876:CUI720893 DEE720876:DEE720893 DOA720876:DOA720893 DXW720876:DXW720893 EHS720876:EHS720893 ERO720876:ERO720893 FBK720876:FBK720893 FLG720876:FLG720893 FVC720876:FVC720893 GEY720876:GEY720893 GOU720876:GOU720893 GYQ720876:GYQ720893 HIM720876:HIM720893 HSI720876:HSI720893 ICE720876:ICE720893 IMA720876:IMA720893 IVW720876:IVW720893 JFS720876:JFS720893 JPO720876:JPO720893 JZK720876:JZK720893 KJG720876:KJG720893 KTC720876:KTC720893 LCY720876:LCY720893 LMU720876:LMU720893 LWQ720876:LWQ720893 MGM720876:MGM720893 MQI720876:MQI720893 NAE720876:NAE720893 NKA720876:NKA720893 NTW720876:NTW720893 ODS720876:ODS720893 ONO720876:ONO720893 OXK720876:OXK720893 PHG720876:PHG720893 PRC720876:PRC720893 QAY720876:QAY720893 QKU720876:QKU720893 QUQ720876:QUQ720893 REM720876:REM720893 ROI720876:ROI720893 RYE720876:RYE720893 SIA720876:SIA720893 SRW720876:SRW720893 TBS720876:TBS720893 TLO720876:TLO720893 TVK720876:TVK720893 UFG720876:UFG720893 UPC720876:UPC720893 UYY720876:UYY720893 VIU720876:VIU720893 VSQ720876:VSQ720893 WCM720876:WCM720893 WMI720876:WMI720893 WWE720876:WWE720893 JS786412:JS786429 TO786412:TO786429 ADK786412:ADK786429 ANG786412:ANG786429 AXC786412:AXC786429 BGY786412:BGY786429 BQU786412:BQU786429 CAQ786412:CAQ786429 CKM786412:CKM786429 CUI786412:CUI786429 DEE786412:DEE786429 DOA786412:DOA786429 DXW786412:DXW786429 EHS786412:EHS786429 ERO786412:ERO786429 FBK786412:FBK786429 FLG786412:FLG786429 FVC786412:FVC786429 GEY786412:GEY786429 GOU786412:GOU786429 GYQ786412:GYQ786429 HIM786412:HIM786429 HSI786412:HSI786429 ICE786412:ICE786429 IMA786412:IMA786429 IVW786412:IVW786429 JFS786412:JFS786429 JPO786412:JPO786429 JZK786412:JZK786429 KJG786412:KJG786429 KTC786412:KTC786429 LCY786412:LCY786429 LMU786412:LMU786429 LWQ786412:LWQ786429 MGM786412:MGM786429 MQI786412:MQI786429 NAE786412:NAE786429 NKA786412:NKA786429 NTW786412:NTW786429 ODS786412:ODS786429 ONO786412:ONO786429 OXK786412:OXK786429 PHG786412:PHG786429 PRC786412:PRC786429 QAY786412:QAY786429 QKU786412:QKU786429 QUQ786412:QUQ786429 REM786412:REM786429 ROI786412:ROI786429 RYE786412:RYE786429 SIA786412:SIA786429 SRW786412:SRW786429 TBS786412:TBS786429 TLO786412:TLO786429 TVK786412:TVK786429 UFG786412:UFG786429 UPC786412:UPC786429 UYY786412:UYY786429 VIU786412:VIU786429 VSQ786412:VSQ786429 WCM786412:WCM786429 WMI786412:WMI786429 WWE786412:WWE786429 JS851948:JS851965 TO851948:TO851965 ADK851948:ADK851965 ANG851948:ANG851965 AXC851948:AXC851965 BGY851948:BGY851965 BQU851948:BQU851965 CAQ851948:CAQ851965 CKM851948:CKM851965 CUI851948:CUI851965 DEE851948:DEE851965 DOA851948:DOA851965 DXW851948:DXW851965 EHS851948:EHS851965 ERO851948:ERO851965 FBK851948:FBK851965 FLG851948:FLG851965 FVC851948:FVC851965 GEY851948:GEY851965 GOU851948:GOU851965 GYQ851948:GYQ851965 HIM851948:HIM851965 HSI851948:HSI851965 ICE851948:ICE851965 IMA851948:IMA851965 IVW851948:IVW851965 JFS851948:JFS851965 JPO851948:JPO851965 JZK851948:JZK851965 KJG851948:KJG851965 KTC851948:KTC851965 LCY851948:LCY851965 LMU851948:LMU851965 LWQ851948:LWQ851965 MGM851948:MGM851965 MQI851948:MQI851965 NAE851948:NAE851965 NKA851948:NKA851965 NTW851948:NTW851965 ODS851948:ODS851965 ONO851948:ONO851965 OXK851948:OXK851965 PHG851948:PHG851965 PRC851948:PRC851965 QAY851948:QAY851965 QKU851948:QKU851965 QUQ851948:QUQ851965 REM851948:REM851965 ROI851948:ROI851965 RYE851948:RYE851965 SIA851948:SIA851965 SRW851948:SRW851965 TBS851948:TBS851965 TLO851948:TLO851965 TVK851948:TVK851965 UFG851948:UFG851965 UPC851948:UPC851965 UYY851948:UYY851965 VIU851948:VIU851965 VSQ851948:VSQ851965 WCM851948:WCM851965 WMI851948:WMI851965 WWE851948:WWE851965 JS917484:JS917501 TO917484:TO917501 ADK917484:ADK917501 ANG917484:ANG917501 AXC917484:AXC917501 BGY917484:BGY917501 BQU917484:BQU917501 CAQ917484:CAQ917501 CKM917484:CKM917501 CUI917484:CUI917501 DEE917484:DEE917501 DOA917484:DOA917501 DXW917484:DXW917501 EHS917484:EHS917501 ERO917484:ERO917501 FBK917484:FBK917501 FLG917484:FLG917501 FVC917484:FVC917501 GEY917484:GEY917501 GOU917484:GOU917501 GYQ917484:GYQ917501 HIM917484:HIM917501 HSI917484:HSI917501 ICE917484:ICE917501 IMA917484:IMA917501 IVW917484:IVW917501 JFS917484:JFS917501 JPO917484:JPO917501 JZK917484:JZK917501 KJG917484:KJG917501 KTC917484:KTC917501 LCY917484:LCY917501 LMU917484:LMU917501 LWQ917484:LWQ917501 MGM917484:MGM917501 MQI917484:MQI917501 NAE917484:NAE917501 NKA917484:NKA917501 NTW917484:NTW917501 ODS917484:ODS917501 ONO917484:ONO917501 OXK917484:OXK917501 PHG917484:PHG917501 PRC917484:PRC917501 QAY917484:QAY917501 QKU917484:QKU917501 QUQ917484:QUQ917501 REM917484:REM917501 ROI917484:ROI917501 RYE917484:RYE917501 SIA917484:SIA917501 SRW917484:SRW917501 TBS917484:TBS917501 TLO917484:TLO917501 TVK917484:TVK917501 UFG917484:UFG917501 UPC917484:UPC917501 UYY917484:UYY917501 VIU917484:VIU917501 VSQ917484:VSQ917501 WCM917484:WCM917501 WMI917484:WMI917501 WWE917484:WWE917501 JS983020:JS983037 TO983020:TO983037 ADK983020:ADK983037 ANG983020:ANG983037 AXC983020:AXC983037 BGY983020:BGY983037 BQU983020:BQU983037 CAQ983020:CAQ983037 CKM983020:CKM983037 CUI983020:CUI983037 DEE983020:DEE983037 DOA983020:DOA983037 DXW983020:DXW983037 EHS983020:EHS983037 ERO983020:ERO983037 FBK983020:FBK983037 FLG983020:FLG983037 FVC983020:FVC983037 GEY983020:GEY983037 GOU983020:GOU983037 GYQ983020:GYQ983037 HIM983020:HIM983037 HSI983020:HSI983037 ICE983020:ICE983037 IMA983020:IMA983037 IVW983020:IVW983037 JFS983020:JFS983037 JPO983020:JPO983037 JZK983020:JZK983037 KJG983020:KJG983037 KTC983020:KTC983037 LCY983020:LCY983037 LMU983020:LMU983037 LWQ983020:LWQ983037 MGM983020:MGM983037 MQI983020:MQI983037 NAE983020:NAE983037 NKA983020:NKA983037 NTW983020:NTW983037 ODS983020:ODS983037 ONO983020:ONO983037 OXK983020:OXK983037 PHG983020:PHG983037 PRC983020:PRC983037 QAY983020:QAY983037 QKU983020:QKU983037 QUQ983020:QUQ983037 REM983020:REM983037 ROI983020:ROI983037 RYE983020:RYE983037 SIA983020:SIA983037 SRW983020:SRW983037 TBS983020:TBS983037 TLO983020:TLO983037 TVK983020:TVK983037 UFG983020:UFG983037 UPC983020:UPC983037 UYY983020:UYY983037 VIU983020:VIU983037 VSQ983020:VSQ983037 WCM983020:WCM983037 WMI983020:WMI983037 WWE983020:WWE983037 WWE4 WMI4 WCM4 VSQ4 VIU4 UYY4 UPC4 UFG4 TVK4 TLO4 TBS4 SRW4 SIA4 RYE4 ROI4 REM4 QUQ4 QKU4 QAY4 PRC4 PHG4 OXK4 ONO4 ODS4 NTW4 NKA4 NAE4 MQI4 MGM4 LWQ4 LMU4 LCY4 KTC4 KJG4 JZK4 JPO4 JFS4 IVW4 IMA4 ICE4 HSI4 HIM4 GYQ4 GOU4 GEY4 FVC4 FLG4 FBK4 ERO4 EHS4 DXW4 DOA4 DEE4 CUI4 CKM4 CAQ4 BQU4 BGY4 AXC4 ANG4 ADK4 TO4 JS4 WWU4 WMY4 WDC4 VTG4 VJK4 UZO4 UPS4 UFW4 TWA4 TME4 TCI4 SSM4 SIQ4 RYU4 ROY4 RFC4 QVG4 QLK4 QBO4 PRS4 PHW4 OYA4 OOE4 OEI4 NUM4 NKQ4 NAU4 MQY4 MHC4 LXG4 LNK4 LDO4 KTS4 KJW4 KAA4 JQE4 JGI4 IWM4 IMQ4 ICU4 HSY4 HJC4 GZG4 GPK4 GFO4 FVS4 FLW4 FCA4 ESE4 EII4 DYM4 DOQ4 DEU4 CUY4 CLC4 CBG4 BRK4 BHO4 AXS4 ANW4 AEA4 UE4 KI4">
      <formula1>ListRating</formula1>
    </dataValidation>
    <dataValidation type="list" allowBlank="1" showInputMessage="1" showErrorMessage="1" sqref="KB65516:KB65533 TX65516:TX65533 ADT65516:ADT65533 ANP65516:ANP65533 AXL65516:AXL65533 BHH65516:BHH65533 BRD65516:BRD65533 CAZ65516:CAZ65533 CKV65516:CKV65533 CUR65516:CUR65533 DEN65516:DEN65533 DOJ65516:DOJ65533 DYF65516:DYF65533 EIB65516:EIB65533 ERX65516:ERX65533 FBT65516:FBT65533 FLP65516:FLP65533 FVL65516:FVL65533 GFH65516:GFH65533 GPD65516:GPD65533 GYZ65516:GYZ65533 HIV65516:HIV65533 HSR65516:HSR65533 ICN65516:ICN65533 IMJ65516:IMJ65533 IWF65516:IWF65533 JGB65516:JGB65533 JPX65516:JPX65533 JZT65516:JZT65533 KJP65516:KJP65533 KTL65516:KTL65533 LDH65516:LDH65533 LND65516:LND65533 LWZ65516:LWZ65533 MGV65516:MGV65533 MQR65516:MQR65533 NAN65516:NAN65533 NKJ65516:NKJ65533 NUF65516:NUF65533 OEB65516:OEB65533 ONX65516:ONX65533 OXT65516:OXT65533 PHP65516:PHP65533 PRL65516:PRL65533 QBH65516:QBH65533 QLD65516:QLD65533 QUZ65516:QUZ65533 REV65516:REV65533 ROR65516:ROR65533 RYN65516:RYN65533 SIJ65516:SIJ65533 SSF65516:SSF65533 TCB65516:TCB65533 TLX65516:TLX65533 TVT65516:TVT65533 UFP65516:UFP65533 UPL65516:UPL65533 UZH65516:UZH65533 VJD65516:VJD65533 VSZ65516:VSZ65533 WCV65516:WCV65533 WMR65516:WMR65533 WWN65516:WWN65533 KB131052:KB131069 TX131052:TX131069 ADT131052:ADT131069 ANP131052:ANP131069 AXL131052:AXL131069 BHH131052:BHH131069 BRD131052:BRD131069 CAZ131052:CAZ131069 CKV131052:CKV131069 CUR131052:CUR131069 DEN131052:DEN131069 DOJ131052:DOJ131069 DYF131052:DYF131069 EIB131052:EIB131069 ERX131052:ERX131069 FBT131052:FBT131069 FLP131052:FLP131069 FVL131052:FVL131069 GFH131052:GFH131069 GPD131052:GPD131069 GYZ131052:GYZ131069 HIV131052:HIV131069 HSR131052:HSR131069 ICN131052:ICN131069 IMJ131052:IMJ131069 IWF131052:IWF131069 JGB131052:JGB131069 JPX131052:JPX131069 JZT131052:JZT131069 KJP131052:KJP131069 KTL131052:KTL131069 LDH131052:LDH131069 LND131052:LND131069 LWZ131052:LWZ131069 MGV131052:MGV131069 MQR131052:MQR131069 NAN131052:NAN131069 NKJ131052:NKJ131069 NUF131052:NUF131069 OEB131052:OEB131069 ONX131052:ONX131069 OXT131052:OXT131069 PHP131052:PHP131069 PRL131052:PRL131069 QBH131052:QBH131069 QLD131052:QLD131069 QUZ131052:QUZ131069 REV131052:REV131069 ROR131052:ROR131069 RYN131052:RYN131069 SIJ131052:SIJ131069 SSF131052:SSF131069 TCB131052:TCB131069 TLX131052:TLX131069 TVT131052:TVT131069 UFP131052:UFP131069 UPL131052:UPL131069 UZH131052:UZH131069 VJD131052:VJD131069 VSZ131052:VSZ131069 WCV131052:WCV131069 WMR131052:WMR131069 WWN131052:WWN131069 KB196588:KB196605 TX196588:TX196605 ADT196588:ADT196605 ANP196588:ANP196605 AXL196588:AXL196605 BHH196588:BHH196605 BRD196588:BRD196605 CAZ196588:CAZ196605 CKV196588:CKV196605 CUR196588:CUR196605 DEN196588:DEN196605 DOJ196588:DOJ196605 DYF196588:DYF196605 EIB196588:EIB196605 ERX196588:ERX196605 FBT196588:FBT196605 FLP196588:FLP196605 FVL196588:FVL196605 GFH196588:GFH196605 GPD196588:GPD196605 GYZ196588:GYZ196605 HIV196588:HIV196605 HSR196588:HSR196605 ICN196588:ICN196605 IMJ196588:IMJ196605 IWF196588:IWF196605 JGB196588:JGB196605 JPX196588:JPX196605 JZT196588:JZT196605 KJP196588:KJP196605 KTL196588:KTL196605 LDH196588:LDH196605 LND196588:LND196605 LWZ196588:LWZ196605 MGV196588:MGV196605 MQR196588:MQR196605 NAN196588:NAN196605 NKJ196588:NKJ196605 NUF196588:NUF196605 OEB196588:OEB196605 ONX196588:ONX196605 OXT196588:OXT196605 PHP196588:PHP196605 PRL196588:PRL196605 QBH196588:QBH196605 QLD196588:QLD196605 QUZ196588:QUZ196605 REV196588:REV196605 ROR196588:ROR196605 RYN196588:RYN196605 SIJ196588:SIJ196605 SSF196588:SSF196605 TCB196588:TCB196605 TLX196588:TLX196605 TVT196588:TVT196605 UFP196588:UFP196605 UPL196588:UPL196605 UZH196588:UZH196605 VJD196588:VJD196605 VSZ196588:VSZ196605 WCV196588:WCV196605 WMR196588:WMR196605 WWN196588:WWN196605 KB262124:KB262141 TX262124:TX262141 ADT262124:ADT262141 ANP262124:ANP262141 AXL262124:AXL262141 BHH262124:BHH262141 BRD262124:BRD262141 CAZ262124:CAZ262141 CKV262124:CKV262141 CUR262124:CUR262141 DEN262124:DEN262141 DOJ262124:DOJ262141 DYF262124:DYF262141 EIB262124:EIB262141 ERX262124:ERX262141 FBT262124:FBT262141 FLP262124:FLP262141 FVL262124:FVL262141 GFH262124:GFH262141 GPD262124:GPD262141 GYZ262124:GYZ262141 HIV262124:HIV262141 HSR262124:HSR262141 ICN262124:ICN262141 IMJ262124:IMJ262141 IWF262124:IWF262141 JGB262124:JGB262141 JPX262124:JPX262141 JZT262124:JZT262141 KJP262124:KJP262141 KTL262124:KTL262141 LDH262124:LDH262141 LND262124:LND262141 LWZ262124:LWZ262141 MGV262124:MGV262141 MQR262124:MQR262141 NAN262124:NAN262141 NKJ262124:NKJ262141 NUF262124:NUF262141 OEB262124:OEB262141 ONX262124:ONX262141 OXT262124:OXT262141 PHP262124:PHP262141 PRL262124:PRL262141 QBH262124:QBH262141 QLD262124:QLD262141 QUZ262124:QUZ262141 REV262124:REV262141 ROR262124:ROR262141 RYN262124:RYN262141 SIJ262124:SIJ262141 SSF262124:SSF262141 TCB262124:TCB262141 TLX262124:TLX262141 TVT262124:TVT262141 UFP262124:UFP262141 UPL262124:UPL262141 UZH262124:UZH262141 VJD262124:VJD262141 VSZ262124:VSZ262141 WCV262124:WCV262141 WMR262124:WMR262141 WWN262124:WWN262141 KB327660:KB327677 TX327660:TX327677 ADT327660:ADT327677 ANP327660:ANP327677 AXL327660:AXL327677 BHH327660:BHH327677 BRD327660:BRD327677 CAZ327660:CAZ327677 CKV327660:CKV327677 CUR327660:CUR327677 DEN327660:DEN327677 DOJ327660:DOJ327677 DYF327660:DYF327677 EIB327660:EIB327677 ERX327660:ERX327677 FBT327660:FBT327677 FLP327660:FLP327677 FVL327660:FVL327677 GFH327660:GFH327677 GPD327660:GPD327677 GYZ327660:GYZ327677 HIV327660:HIV327677 HSR327660:HSR327677 ICN327660:ICN327677 IMJ327660:IMJ327677 IWF327660:IWF327677 JGB327660:JGB327677 JPX327660:JPX327677 JZT327660:JZT327677 KJP327660:KJP327677 KTL327660:KTL327677 LDH327660:LDH327677 LND327660:LND327677 LWZ327660:LWZ327677 MGV327660:MGV327677 MQR327660:MQR327677 NAN327660:NAN327677 NKJ327660:NKJ327677 NUF327660:NUF327677 OEB327660:OEB327677 ONX327660:ONX327677 OXT327660:OXT327677 PHP327660:PHP327677 PRL327660:PRL327677 QBH327660:QBH327677 QLD327660:QLD327677 QUZ327660:QUZ327677 REV327660:REV327677 ROR327660:ROR327677 RYN327660:RYN327677 SIJ327660:SIJ327677 SSF327660:SSF327677 TCB327660:TCB327677 TLX327660:TLX327677 TVT327660:TVT327677 UFP327660:UFP327677 UPL327660:UPL327677 UZH327660:UZH327677 VJD327660:VJD327677 VSZ327660:VSZ327677 WCV327660:WCV327677 WMR327660:WMR327677 WWN327660:WWN327677 KB393196:KB393213 TX393196:TX393213 ADT393196:ADT393213 ANP393196:ANP393213 AXL393196:AXL393213 BHH393196:BHH393213 BRD393196:BRD393213 CAZ393196:CAZ393213 CKV393196:CKV393213 CUR393196:CUR393213 DEN393196:DEN393213 DOJ393196:DOJ393213 DYF393196:DYF393213 EIB393196:EIB393213 ERX393196:ERX393213 FBT393196:FBT393213 FLP393196:FLP393213 FVL393196:FVL393213 GFH393196:GFH393213 GPD393196:GPD393213 GYZ393196:GYZ393213 HIV393196:HIV393213 HSR393196:HSR393213 ICN393196:ICN393213 IMJ393196:IMJ393213 IWF393196:IWF393213 JGB393196:JGB393213 JPX393196:JPX393213 JZT393196:JZT393213 KJP393196:KJP393213 KTL393196:KTL393213 LDH393196:LDH393213 LND393196:LND393213 LWZ393196:LWZ393213 MGV393196:MGV393213 MQR393196:MQR393213 NAN393196:NAN393213 NKJ393196:NKJ393213 NUF393196:NUF393213 OEB393196:OEB393213 ONX393196:ONX393213 OXT393196:OXT393213 PHP393196:PHP393213 PRL393196:PRL393213 QBH393196:QBH393213 QLD393196:QLD393213 QUZ393196:QUZ393213 REV393196:REV393213 ROR393196:ROR393213 RYN393196:RYN393213 SIJ393196:SIJ393213 SSF393196:SSF393213 TCB393196:TCB393213 TLX393196:TLX393213 TVT393196:TVT393213 UFP393196:UFP393213 UPL393196:UPL393213 UZH393196:UZH393213 VJD393196:VJD393213 VSZ393196:VSZ393213 WCV393196:WCV393213 WMR393196:WMR393213 WWN393196:WWN393213 KB458732:KB458749 TX458732:TX458749 ADT458732:ADT458749 ANP458732:ANP458749 AXL458732:AXL458749 BHH458732:BHH458749 BRD458732:BRD458749 CAZ458732:CAZ458749 CKV458732:CKV458749 CUR458732:CUR458749 DEN458732:DEN458749 DOJ458732:DOJ458749 DYF458732:DYF458749 EIB458732:EIB458749 ERX458732:ERX458749 FBT458732:FBT458749 FLP458732:FLP458749 FVL458732:FVL458749 GFH458732:GFH458749 GPD458732:GPD458749 GYZ458732:GYZ458749 HIV458732:HIV458749 HSR458732:HSR458749 ICN458732:ICN458749 IMJ458732:IMJ458749 IWF458732:IWF458749 JGB458732:JGB458749 JPX458732:JPX458749 JZT458732:JZT458749 KJP458732:KJP458749 KTL458732:KTL458749 LDH458732:LDH458749 LND458732:LND458749 LWZ458732:LWZ458749 MGV458732:MGV458749 MQR458732:MQR458749 NAN458732:NAN458749 NKJ458732:NKJ458749 NUF458732:NUF458749 OEB458732:OEB458749 ONX458732:ONX458749 OXT458732:OXT458749 PHP458732:PHP458749 PRL458732:PRL458749 QBH458732:QBH458749 QLD458732:QLD458749 QUZ458732:QUZ458749 REV458732:REV458749 ROR458732:ROR458749 RYN458732:RYN458749 SIJ458732:SIJ458749 SSF458732:SSF458749 TCB458732:TCB458749 TLX458732:TLX458749 TVT458732:TVT458749 UFP458732:UFP458749 UPL458732:UPL458749 UZH458732:UZH458749 VJD458732:VJD458749 VSZ458732:VSZ458749 WCV458732:WCV458749 WMR458732:WMR458749 WWN458732:WWN458749 KB524268:KB524285 TX524268:TX524285 ADT524268:ADT524285 ANP524268:ANP524285 AXL524268:AXL524285 BHH524268:BHH524285 BRD524268:BRD524285 CAZ524268:CAZ524285 CKV524268:CKV524285 CUR524268:CUR524285 DEN524268:DEN524285 DOJ524268:DOJ524285 DYF524268:DYF524285 EIB524268:EIB524285 ERX524268:ERX524285 FBT524268:FBT524285 FLP524268:FLP524285 FVL524268:FVL524285 GFH524268:GFH524285 GPD524268:GPD524285 GYZ524268:GYZ524285 HIV524268:HIV524285 HSR524268:HSR524285 ICN524268:ICN524285 IMJ524268:IMJ524285 IWF524268:IWF524285 JGB524268:JGB524285 JPX524268:JPX524285 JZT524268:JZT524285 KJP524268:KJP524285 KTL524268:KTL524285 LDH524268:LDH524285 LND524268:LND524285 LWZ524268:LWZ524285 MGV524268:MGV524285 MQR524268:MQR524285 NAN524268:NAN524285 NKJ524268:NKJ524285 NUF524268:NUF524285 OEB524268:OEB524285 ONX524268:ONX524285 OXT524268:OXT524285 PHP524268:PHP524285 PRL524268:PRL524285 QBH524268:QBH524285 QLD524268:QLD524285 QUZ524268:QUZ524285 REV524268:REV524285 ROR524268:ROR524285 RYN524268:RYN524285 SIJ524268:SIJ524285 SSF524268:SSF524285 TCB524268:TCB524285 TLX524268:TLX524285 TVT524268:TVT524285 UFP524268:UFP524285 UPL524268:UPL524285 UZH524268:UZH524285 VJD524268:VJD524285 VSZ524268:VSZ524285 WCV524268:WCV524285 WMR524268:WMR524285 WWN524268:WWN524285 KB589804:KB589821 TX589804:TX589821 ADT589804:ADT589821 ANP589804:ANP589821 AXL589804:AXL589821 BHH589804:BHH589821 BRD589804:BRD589821 CAZ589804:CAZ589821 CKV589804:CKV589821 CUR589804:CUR589821 DEN589804:DEN589821 DOJ589804:DOJ589821 DYF589804:DYF589821 EIB589804:EIB589821 ERX589804:ERX589821 FBT589804:FBT589821 FLP589804:FLP589821 FVL589804:FVL589821 GFH589804:GFH589821 GPD589804:GPD589821 GYZ589804:GYZ589821 HIV589804:HIV589821 HSR589804:HSR589821 ICN589804:ICN589821 IMJ589804:IMJ589821 IWF589804:IWF589821 JGB589804:JGB589821 JPX589804:JPX589821 JZT589804:JZT589821 KJP589804:KJP589821 KTL589804:KTL589821 LDH589804:LDH589821 LND589804:LND589821 LWZ589804:LWZ589821 MGV589804:MGV589821 MQR589804:MQR589821 NAN589804:NAN589821 NKJ589804:NKJ589821 NUF589804:NUF589821 OEB589804:OEB589821 ONX589804:ONX589821 OXT589804:OXT589821 PHP589804:PHP589821 PRL589804:PRL589821 QBH589804:QBH589821 QLD589804:QLD589821 QUZ589804:QUZ589821 REV589804:REV589821 ROR589804:ROR589821 RYN589804:RYN589821 SIJ589804:SIJ589821 SSF589804:SSF589821 TCB589804:TCB589821 TLX589804:TLX589821 TVT589804:TVT589821 UFP589804:UFP589821 UPL589804:UPL589821 UZH589804:UZH589821 VJD589804:VJD589821 VSZ589804:VSZ589821 WCV589804:WCV589821 WMR589804:WMR589821 WWN589804:WWN589821 KB655340:KB655357 TX655340:TX655357 ADT655340:ADT655357 ANP655340:ANP655357 AXL655340:AXL655357 BHH655340:BHH655357 BRD655340:BRD655357 CAZ655340:CAZ655357 CKV655340:CKV655357 CUR655340:CUR655357 DEN655340:DEN655357 DOJ655340:DOJ655357 DYF655340:DYF655357 EIB655340:EIB655357 ERX655340:ERX655357 FBT655340:FBT655357 FLP655340:FLP655357 FVL655340:FVL655357 GFH655340:GFH655357 GPD655340:GPD655357 GYZ655340:GYZ655357 HIV655340:HIV655357 HSR655340:HSR655357 ICN655340:ICN655357 IMJ655340:IMJ655357 IWF655340:IWF655357 JGB655340:JGB655357 JPX655340:JPX655357 JZT655340:JZT655357 KJP655340:KJP655357 KTL655340:KTL655357 LDH655340:LDH655357 LND655340:LND655357 LWZ655340:LWZ655357 MGV655340:MGV655357 MQR655340:MQR655357 NAN655340:NAN655357 NKJ655340:NKJ655357 NUF655340:NUF655357 OEB655340:OEB655357 ONX655340:ONX655357 OXT655340:OXT655357 PHP655340:PHP655357 PRL655340:PRL655357 QBH655340:QBH655357 QLD655340:QLD655357 QUZ655340:QUZ655357 REV655340:REV655357 ROR655340:ROR655357 RYN655340:RYN655357 SIJ655340:SIJ655357 SSF655340:SSF655357 TCB655340:TCB655357 TLX655340:TLX655357 TVT655340:TVT655357 UFP655340:UFP655357 UPL655340:UPL655357 UZH655340:UZH655357 VJD655340:VJD655357 VSZ655340:VSZ655357 WCV655340:WCV655357 WMR655340:WMR655357 WWN655340:WWN655357 KB720876:KB720893 TX720876:TX720893 ADT720876:ADT720893 ANP720876:ANP720893 AXL720876:AXL720893 BHH720876:BHH720893 BRD720876:BRD720893 CAZ720876:CAZ720893 CKV720876:CKV720893 CUR720876:CUR720893 DEN720876:DEN720893 DOJ720876:DOJ720893 DYF720876:DYF720893 EIB720876:EIB720893 ERX720876:ERX720893 FBT720876:FBT720893 FLP720876:FLP720893 FVL720876:FVL720893 GFH720876:GFH720893 GPD720876:GPD720893 GYZ720876:GYZ720893 HIV720876:HIV720893 HSR720876:HSR720893 ICN720876:ICN720893 IMJ720876:IMJ720893 IWF720876:IWF720893 JGB720876:JGB720893 JPX720876:JPX720893 JZT720876:JZT720893 KJP720876:KJP720893 KTL720876:KTL720893 LDH720876:LDH720893 LND720876:LND720893 LWZ720876:LWZ720893 MGV720876:MGV720893 MQR720876:MQR720893 NAN720876:NAN720893 NKJ720876:NKJ720893 NUF720876:NUF720893 OEB720876:OEB720893 ONX720876:ONX720893 OXT720876:OXT720893 PHP720876:PHP720893 PRL720876:PRL720893 QBH720876:QBH720893 QLD720876:QLD720893 QUZ720876:QUZ720893 REV720876:REV720893 ROR720876:ROR720893 RYN720876:RYN720893 SIJ720876:SIJ720893 SSF720876:SSF720893 TCB720876:TCB720893 TLX720876:TLX720893 TVT720876:TVT720893 UFP720876:UFP720893 UPL720876:UPL720893 UZH720876:UZH720893 VJD720876:VJD720893 VSZ720876:VSZ720893 WCV720876:WCV720893 WMR720876:WMR720893 WWN720876:WWN720893 KB786412:KB786429 TX786412:TX786429 ADT786412:ADT786429 ANP786412:ANP786429 AXL786412:AXL786429 BHH786412:BHH786429 BRD786412:BRD786429 CAZ786412:CAZ786429 CKV786412:CKV786429 CUR786412:CUR786429 DEN786412:DEN786429 DOJ786412:DOJ786429 DYF786412:DYF786429 EIB786412:EIB786429 ERX786412:ERX786429 FBT786412:FBT786429 FLP786412:FLP786429 FVL786412:FVL786429 GFH786412:GFH786429 GPD786412:GPD786429 GYZ786412:GYZ786429 HIV786412:HIV786429 HSR786412:HSR786429 ICN786412:ICN786429 IMJ786412:IMJ786429 IWF786412:IWF786429 JGB786412:JGB786429 JPX786412:JPX786429 JZT786412:JZT786429 KJP786412:KJP786429 KTL786412:KTL786429 LDH786412:LDH786429 LND786412:LND786429 LWZ786412:LWZ786429 MGV786412:MGV786429 MQR786412:MQR786429 NAN786412:NAN786429 NKJ786412:NKJ786429 NUF786412:NUF786429 OEB786412:OEB786429 ONX786412:ONX786429 OXT786412:OXT786429 PHP786412:PHP786429 PRL786412:PRL786429 QBH786412:QBH786429 QLD786412:QLD786429 QUZ786412:QUZ786429 REV786412:REV786429 ROR786412:ROR786429 RYN786412:RYN786429 SIJ786412:SIJ786429 SSF786412:SSF786429 TCB786412:TCB786429 TLX786412:TLX786429 TVT786412:TVT786429 UFP786412:UFP786429 UPL786412:UPL786429 UZH786412:UZH786429 VJD786412:VJD786429 VSZ786412:VSZ786429 WCV786412:WCV786429 WMR786412:WMR786429 WWN786412:WWN786429 KB851948:KB851965 TX851948:TX851965 ADT851948:ADT851965 ANP851948:ANP851965 AXL851948:AXL851965 BHH851948:BHH851965 BRD851948:BRD851965 CAZ851948:CAZ851965 CKV851948:CKV851965 CUR851948:CUR851965 DEN851948:DEN851965 DOJ851948:DOJ851965 DYF851948:DYF851965 EIB851948:EIB851965 ERX851948:ERX851965 FBT851948:FBT851965 FLP851948:FLP851965 FVL851948:FVL851965 GFH851948:GFH851965 GPD851948:GPD851965 GYZ851948:GYZ851965 HIV851948:HIV851965 HSR851948:HSR851965 ICN851948:ICN851965 IMJ851948:IMJ851965 IWF851948:IWF851965 JGB851948:JGB851965 JPX851948:JPX851965 JZT851948:JZT851965 KJP851948:KJP851965 KTL851948:KTL851965 LDH851948:LDH851965 LND851948:LND851965 LWZ851948:LWZ851965 MGV851948:MGV851965 MQR851948:MQR851965 NAN851948:NAN851965 NKJ851948:NKJ851965 NUF851948:NUF851965 OEB851948:OEB851965 ONX851948:ONX851965 OXT851948:OXT851965 PHP851948:PHP851965 PRL851948:PRL851965 QBH851948:QBH851965 QLD851948:QLD851965 QUZ851948:QUZ851965 REV851948:REV851965 ROR851948:ROR851965 RYN851948:RYN851965 SIJ851948:SIJ851965 SSF851948:SSF851965 TCB851948:TCB851965 TLX851948:TLX851965 TVT851948:TVT851965 UFP851948:UFP851965 UPL851948:UPL851965 UZH851948:UZH851965 VJD851948:VJD851965 VSZ851948:VSZ851965 WCV851948:WCV851965 WMR851948:WMR851965 WWN851948:WWN851965 KB917484:KB917501 TX917484:TX917501 ADT917484:ADT917501 ANP917484:ANP917501 AXL917484:AXL917501 BHH917484:BHH917501 BRD917484:BRD917501 CAZ917484:CAZ917501 CKV917484:CKV917501 CUR917484:CUR917501 DEN917484:DEN917501 DOJ917484:DOJ917501 DYF917484:DYF917501 EIB917484:EIB917501 ERX917484:ERX917501 FBT917484:FBT917501 FLP917484:FLP917501 FVL917484:FVL917501 GFH917484:GFH917501 GPD917484:GPD917501 GYZ917484:GYZ917501 HIV917484:HIV917501 HSR917484:HSR917501 ICN917484:ICN917501 IMJ917484:IMJ917501 IWF917484:IWF917501 JGB917484:JGB917501 JPX917484:JPX917501 JZT917484:JZT917501 KJP917484:KJP917501 KTL917484:KTL917501 LDH917484:LDH917501 LND917484:LND917501 LWZ917484:LWZ917501 MGV917484:MGV917501 MQR917484:MQR917501 NAN917484:NAN917501 NKJ917484:NKJ917501 NUF917484:NUF917501 OEB917484:OEB917501 ONX917484:ONX917501 OXT917484:OXT917501 PHP917484:PHP917501 PRL917484:PRL917501 QBH917484:QBH917501 QLD917484:QLD917501 QUZ917484:QUZ917501 REV917484:REV917501 ROR917484:ROR917501 RYN917484:RYN917501 SIJ917484:SIJ917501 SSF917484:SSF917501 TCB917484:TCB917501 TLX917484:TLX917501 TVT917484:TVT917501 UFP917484:UFP917501 UPL917484:UPL917501 UZH917484:UZH917501 VJD917484:VJD917501 VSZ917484:VSZ917501 WCV917484:WCV917501 WMR917484:WMR917501 WWN917484:WWN917501 KB983020:KB983037 TX983020:TX983037 ADT983020:ADT983037 ANP983020:ANP983037 AXL983020:AXL983037 BHH983020:BHH983037 BRD983020:BRD983037 CAZ983020:CAZ983037 CKV983020:CKV983037 CUR983020:CUR983037 DEN983020:DEN983037 DOJ983020:DOJ983037 DYF983020:DYF983037 EIB983020:EIB983037 ERX983020:ERX983037 FBT983020:FBT983037 FLP983020:FLP983037 FVL983020:FVL983037 GFH983020:GFH983037 GPD983020:GPD983037 GYZ983020:GYZ983037 HIV983020:HIV983037 HSR983020:HSR983037 ICN983020:ICN983037 IMJ983020:IMJ983037 IWF983020:IWF983037 JGB983020:JGB983037 JPX983020:JPX983037 JZT983020:JZT983037 KJP983020:KJP983037 KTL983020:KTL983037 LDH983020:LDH983037 LND983020:LND983037 LWZ983020:LWZ983037 MGV983020:MGV983037 MQR983020:MQR983037 NAN983020:NAN983037 NKJ983020:NKJ983037 NUF983020:NUF983037 OEB983020:OEB983037 ONX983020:ONX983037 OXT983020:OXT983037 PHP983020:PHP983037 PRL983020:PRL983037 QBH983020:QBH983037 QLD983020:QLD983037 QUZ983020:QUZ983037 REV983020:REV983037 ROR983020:ROR983037 RYN983020:RYN983037 SIJ983020:SIJ983037 SSF983020:SSF983037 TCB983020:TCB983037 TLX983020:TLX983037 TVT983020:TVT983037 UFP983020:UFP983037 UPL983020:UPL983037 UZH983020:UZH983037 VJD983020:VJD983037 VSZ983020:VSZ983037 WCV983020:WCV983037 WMR983020:WMR983037 WWN983020:WWN983037 JM65516:JM65533 TI65516:TI65533 ADE65516:ADE65533 ANA65516:ANA65533 AWW65516:AWW65533 BGS65516:BGS65533 BQO65516:BQO65533 CAK65516:CAK65533 CKG65516:CKG65533 CUC65516:CUC65533 DDY65516:DDY65533 DNU65516:DNU65533 DXQ65516:DXQ65533 EHM65516:EHM65533 ERI65516:ERI65533 FBE65516:FBE65533 FLA65516:FLA65533 FUW65516:FUW65533 GES65516:GES65533 GOO65516:GOO65533 GYK65516:GYK65533 HIG65516:HIG65533 HSC65516:HSC65533 IBY65516:IBY65533 ILU65516:ILU65533 IVQ65516:IVQ65533 JFM65516:JFM65533 JPI65516:JPI65533 JZE65516:JZE65533 KJA65516:KJA65533 KSW65516:KSW65533 LCS65516:LCS65533 LMO65516:LMO65533 LWK65516:LWK65533 MGG65516:MGG65533 MQC65516:MQC65533 MZY65516:MZY65533 NJU65516:NJU65533 NTQ65516:NTQ65533 ODM65516:ODM65533 ONI65516:ONI65533 OXE65516:OXE65533 PHA65516:PHA65533 PQW65516:PQW65533 QAS65516:QAS65533 QKO65516:QKO65533 QUK65516:QUK65533 REG65516:REG65533 ROC65516:ROC65533 RXY65516:RXY65533 SHU65516:SHU65533 SRQ65516:SRQ65533 TBM65516:TBM65533 TLI65516:TLI65533 TVE65516:TVE65533 UFA65516:UFA65533 UOW65516:UOW65533 UYS65516:UYS65533 VIO65516:VIO65533 VSK65516:VSK65533 WCG65516:WCG65533 WMC65516:WMC65533 WVY65516:WVY65533 JM131052:JM131069 TI131052:TI131069 ADE131052:ADE131069 ANA131052:ANA131069 AWW131052:AWW131069 BGS131052:BGS131069 BQO131052:BQO131069 CAK131052:CAK131069 CKG131052:CKG131069 CUC131052:CUC131069 DDY131052:DDY131069 DNU131052:DNU131069 DXQ131052:DXQ131069 EHM131052:EHM131069 ERI131052:ERI131069 FBE131052:FBE131069 FLA131052:FLA131069 FUW131052:FUW131069 GES131052:GES131069 GOO131052:GOO131069 GYK131052:GYK131069 HIG131052:HIG131069 HSC131052:HSC131069 IBY131052:IBY131069 ILU131052:ILU131069 IVQ131052:IVQ131069 JFM131052:JFM131069 JPI131052:JPI131069 JZE131052:JZE131069 KJA131052:KJA131069 KSW131052:KSW131069 LCS131052:LCS131069 LMO131052:LMO131069 LWK131052:LWK131069 MGG131052:MGG131069 MQC131052:MQC131069 MZY131052:MZY131069 NJU131052:NJU131069 NTQ131052:NTQ131069 ODM131052:ODM131069 ONI131052:ONI131069 OXE131052:OXE131069 PHA131052:PHA131069 PQW131052:PQW131069 QAS131052:QAS131069 QKO131052:QKO131069 QUK131052:QUK131069 REG131052:REG131069 ROC131052:ROC131069 RXY131052:RXY131069 SHU131052:SHU131069 SRQ131052:SRQ131069 TBM131052:TBM131069 TLI131052:TLI131069 TVE131052:TVE131069 UFA131052:UFA131069 UOW131052:UOW131069 UYS131052:UYS131069 VIO131052:VIO131069 VSK131052:VSK131069 WCG131052:WCG131069 WMC131052:WMC131069 WVY131052:WVY131069 JM196588:JM196605 TI196588:TI196605 ADE196588:ADE196605 ANA196588:ANA196605 AWW196588:AWW196605 BGS196588:BGS196605 BQO196588:BQO196605 CAK196588:CAK196605 CKG196588:CKG196605 CUC196588:CUC196605 DDY196588:DDY196605 DNU196588:DNU196605 DXQ196588:DXQ196605 EHM196588:EHM196605 ERI196588:ERI196605 FBE196588:FBE196605 FLA196588:FLA196605 FUW196588:FUW196605 GES196588:GES196605 GOO196588:GOO196605 GYK196588:GYK196605 HIG196588:HIG196605 HSC196588:HSC196605 IBY196588:IBY196605 ILU196588:ILU196605 IVQ196588:IVQ196605 JFM196588:JFM196605 JPI196588:JPI196605 JZE196588:JZE196605 KJA196588:KJA196605 KSW196588:KSW196605 LCS196588:LCS196605 LMO196588:LMO196605 LWK196588:LWK196605 MGG196588:MGG196605 MQC196588:MQC196605 MZY196588:MZY196605 NJU196588:NJU196605 NTQ196588:NTQ196605 ODM196588:ODM196605 ONI196588:ONI196605 OXE196588:OXE196605 PHA196588:PHA196605 PQW196588:PQW196605 QAS196588:QAS196605 QKO196588:QKO196605 QUK196588:QUK196605 REG196588:REG196605 ROC196588:ROC196605 RXY196588:RXY196605 SHU196588:SHU196605 SRQ196588:SRQ196605 TBM196588:TBM196605 TLI196588:TLI196605 TVE196588:TVE196605 UFA196588:UFA196605 UOW196588:UOW196605 UYS196588:UYS196605 VIO196588:VIO196605 VSK196588:VSK196605 WCG196588:WCG196605 WMC196588:WMC196605 WVY196588:WVY196605 JM262124:JM262141 TI262124:TI262141 ADE262124:ADE262141 ANA262124:ANA262141 AWW262124:AWW262141 BGS262124:BGS262141 BQO262124:BQO262141 CAK262124:CAK262141 CKG262124:CKG262141 CUC262124:CUC262141 DDY262124:DDY262141 DNU262124:DNU262141 DXQ262124:DXQ262141 EHM262124:EHM262141 ERI262124:ERI262141 FBE262124:FBE262141 FLA262124:FLA262141 FUW262124:FUW262141 GES262124:GES262141 GOO262124:GOO262141 GYK262124:GYK262141 HIG262124:HIG262141 HSC262124:HSC262141 IBY262124:IBY262141 ILU262124:ILU262141 IVQ262124:IVQ262141 JFM262124:JFM262141 JPI262124:JPI262141 JZE262124:JZE262141 KJA262124:KJA262141 KSW262124:KSW262141 LCS262124:LCS262141 LMO262124:LMO262141 LWK262124:LWK262141 MGG262124:MGG262141 MQC262124:MQC262141 MZY262124:MZY262141 NJU262124:NJU262141 NTQ262124:NTQ262141 ODM262124:ODM262141 ONI262124:ONI262141 OXE262124:OXE262141 PHA262124:PHA262141 PQW262124:PQW262141 QAS262124:QAS262141 QKO262124:QKO262141 QUK262124:QUK262141 REG262124:REG262141 ROC262124:ROC262141 RXY262124:RXY262141 SHU262124:SHU262141 SRQ262124:SRQ262141 TBM262124:TBM262141 TLI262124:TLI262141 TVE262124:TVE262141 UFA262124:UFA262141 UOW262124:UOW262141 UYS262124:UYS262141 VIO262124:VIO262141 VSK262124:VSK262141 WCG262124:WCG262141 WMC262124:WMC262141 WVY262124:WVY262141 JM327660:JM327677 TI327660:TI327677 ADE327660:ADE327677 ANA327660:ANA327677 AWW327660:AWW327677 BGS327660:BGS327677 BQO327660:BQO327677 CAK327660:CAK327677 CKG327660:CKG327677 CUC327660:CUC327677 DDY327660:DDY327677 DNU327660:DNU327677 DXQ327660:DXQ327677 EHM327660:EHM327677 ERI327660:ERI327677 FBE327660:FBE327677 FLA327660:FLA327677 FUW327660:FUW327677 GES327660:GES327677 GOO327660:GOO327677 GYK327660:GYK327677 HIG327660:HIG327677 HSC327660:HSC327677 IBY327660:IBY327677 ILU327660:ILU327677 IVQ327660:IVQ327677 JFM327660:JFM327677 JPI327660:JPI327677 JZE327660:JZE327677 KJA327660:KJA327677 KSW327660:KSW327677 LCS327660:LCS327677 LMO327660:LMO327677 LWK327660:LWK327677 MGG327660:MGG327677 MQC327660:MQC327677 MZY327660:MZY327677 NJU327660:NJU327677 NTQ327660:NTQ327677 ODM327660:ODM327677 ONI327660:ONI327677 OXE327660:OXE327677 PHA327660:PHA327677 PQW327660:PQW327677 QAS327660:QAS327677 QKO327660:QKO327677 QUK327660:QUK327677 REG327660:REG327677 ROC327660:ROC327677 RXY327660:RXY327677 SHU327660:SHU327677 SRQ327660:SRQ327677 TBM327660:TBM327677 TLI327660:TLI327677 TVE327660:TVE327677 UFA327660:UFA327677 UOW327660:UOW327677 UYS327660:UYS327677 VIO327660:VIO327677 VSK327660:VSK327677 WCG327660:WCG327677 WMC327660:WMC327677 WVY327660:WVY327677 JM393196:JM393213 TI393196:TI393213 ADE393196:ADE393213 ANA393196:ANA393213 AWW393196:AWW393213 BGS393196:BGS393213 BQO393196:BQO393213 CAK393196:CAK393213 CKG393196:CKG393213 CUC393196:CUC393213 DDY393196:DDY393213 DNU393196:DNU393213 DXQ393196:DXQ393213 EHM393196:EHM393213 ERI393196:ERI393213 FBE393196:FBE393213 FLA393196:FLA393213 FUW393196:FUW393213 GES393196:GES393213 GOO393196:GOO393213 GYK393196:GYK393213 HIG393196:HIG393213 HSC393196:HSC393213 IBY393196:IBY393213 ILU393196:ILU393213 IVQ393196:IVQ393213 JFM393196:JFM393213 JPI393196:JPI393213 JZE393196:JZE393213 KJA393196:KJA393213 KSW393196:KSW393213 LCS393196:LCS393213 LMO393196:LMO393213 LWK393196:LWK393213 MGG393196:MGG393213 MQC393196:MQC393213 MZY393196:MZY393213 NJU393196:NJU393213 NTQ393196:NTQ393213 ODM393196:ODM393213 ONI393196:ONI393213 OXE393196:OXE393213 PHA393196:PHA393213 PQW393196:PQW393213 QAS393196:QAS393213 QKO393196:QKO393213 QUK393196:QUK393213 REG393196:REG393213 ROC393196:ROC393213 RXY393196:RXY393213 SHU393196:SHU393213 SRQ393196:SRQ393213 TBM393196:TBM393213 TLI393196:TLI393213 TVE393196:TVE393213 UFA393196:UFA393213 UOW393196:UOW393213 UYS393196:UYS393213 VIO393196:VIO393213 VSK393196:VSK393213 WCG393196:WCG393213 WMC393196:WMC393213 WVY393196:WVY393213 JM458732:JM458749 TI458732:TI458749 ADE458732:ADE458749 ANA458732:ANA458749 AWW458732:AWW458749 BGS458732:BGS458749 BQO458732:BQO458749 CAK458732:CAK458749 CKG458732:CKG458749 CUC458732:CUC458749 DDY458732:DDY458749 DNU458732:DNU458749 DXQ458732:DXQ458749 EHM458732:EHM458749 ERI458732:ERI458749 FBE458732:FBE458749 FLA458732:FLA458749 FUW458732:FUW458749 GES458732:GES458749 GOO458732:GOO458749 GYK458732:GYK458749 HIG458732:HIG458749 HSC458732:HSC458749 IBY458732:IBY458749 ILU458732:ILU458749 IVQ458732:IVQ458749 JFM458732:JFM458749 JPI458732:JPI458749 JZE458732:JZE458749 KJA458732:KJA458749 KSW458732:KSW458749 LCS458732:LCS458749 LMO458732:LMO458749 LWK458732:LWK458749 MGG458732:MGG458749 MQC458732:MQC458749 MZY458732:MZY458749 NJU458732:NJU458749 NTQ458732:NTQ458749 ODM458732:ODM458749 ONI458732:ONI458749 OXE458732:OXE458749 PHA458732:PHA458749 PQW458732:PQW458749 QAS458732:QAS458749 QKO458732:QKO458749 QUK458732:QUK458749 REG458732:REG458749 ROC458732:ROC458749 RXY458732:RXY458749 SHU458732:SHU458749 SRQ458732:SRQ458749 TBM458732:TBM458749 TLI458732:TLI458749 TVE458732:TVE458749 UFA458732:UFA458749 UOW458732:UOW458749 UYS458732:UYS458749 VIO458732:VIO458749 VSK458732:VSK458749 WCG458732:WCG458749 WMC458732:WMC458749 WVY458732:WVY458749 JM524268:JM524285 TI524268:TI524285 ADE524268:ADE524285 ANA524268:ANA524285 AWW524268:AWW524285 BGS524268:BGS524285 BQO524268:BQO524285 CAK524268:CAK524285 CKG524268:CKG524285 CUC524268:CUC524285 DDY524268:DDY524285 DNU524268:DNU524285 DXQ524268:DXQ524285 EHM524268:EHM524285 ERI524268:ERI524285 FBE524268:FBE524285 FLA524268:FLA524285 FUW524268:FUW524285 GES524268:GES524285 GOO524268:GOO524285 GYK524268:GYK524285 HIG524268:HIG524285 HSC524268:HSC524285 IBY524268:IBY524285 ILU524268:ILU524285 IVQ524268:IVQ524285 JFM524268:JFM524285 JPI524268:JPI524285 JZE524268:JZE524285 KJA524268:KJA524285 KSW524268:KSW524285 LCS524268:LCS524285 LMO524268:LMO524285 LWK524268:LWK524285 MGG524268:MGG524285 MQC524268:MQC524285 MZY524268:MZY524285 NJU524268:NJU524285 NTQ524268:NTQ524285 ODM524268:ODM524285 ONI524268:ONI524285 OXE524268:OXE524285 PHA524268:PHA524285 PQW524268:PQW524285 QAS524268:QAS524285 QKO524268:QKO524285 QUK524268:QUK524285 REG524268:REG524285 ROC524268:ROC524285 RXY524268:RXY524285 SHU524268:SHU524285 SRQ524268:SRQ524285 TBM524268:TBM524285 TLI524268:TLI524285 TVE524268:TVE524285 UFA524268:UFA524285 UOW524268:UOW524285 UYS524268:UYS524285 VIO524268:VIO524285 VSK524268:VSK524285 WCG524268:WCG524285 WMC524268:WMC524285 WVY524268:WVY524285 JM589804:JM589821 TI589804:TI589821 ADE589804:ADE589821 ANA589804:ANA589821 AWW589804:AWW589821 BGS589804:BGS589821 BQO589804:BQO589821 CAK589804:CAK589821 CKG589804:CKG589821 CUC589804:CUC589821 DDY589804:DDY589821 DNU589804:DNU589821 DXQ589804:DXQ589821 EHM589804:EHM589821 ERI589804:ERI589821 FBE589804:FBE589821 FLA589804:FLA589821 FUW589804:FUW589821 GES589804:GES589821 GOO589804:GOO589821 GYK589804:GYK589821 HIG589804:HIG589821 HSC589804:HSC589821 IBY589804:IBY589821 ILU589804:ILU589821 IVQ589804:IVQ589821 JFM589804:JFM589821 JPI589804:JPI589821 JZE589804:JZE589821 KJA589804:KJA589821 KSW589804:KSW589821 LCS589804:LCS589821 LMO589804:LMO589821 LWK589804:LWK589821 MGG589804:MGG589821 MQC589804:MQC589821 MZY589804:MZY589821 NJU589804:NJU589821 NTQ589804:NTQ589821 ODM589804:ODM589821 ONI589804:ONI589821 OXE589804:OXE589821 PHA589804:PHA589821 PQW589804:PQW589821 QAS589804:QAS589821 QKO589804:QKO589821 QUK589804:QUK589821 REG589804:REG589821 ROC589804:ROC589821 RXY589804:RXY589821 SHU589804:SHU589821 SRQ589804:SRQ589821 TBM589804:TBM589821 TLI589804:TLI589821 TVE589804:TVE589821 UFA589804:UFA589821 UOW589804:UOW589821 UYS589804:UYS589821 VIO589804:VIO589821 VSK589804:VSK589821 WCG589804:WCG589821 WMC589804:WMC589821 WVY589804:WVY589821 JM655340:JM655357 TI655340:TI655357 ADE655340:ADE655357 ANA655340:ANA655357 AWW655340:AWW655357 BGS655340:BGS655357 BQO655340:BQO655357 CAK655340:CAK655357 CKG655340:CKG655357 CUC655340:CUC655357 DDY655340:DDY655357 DNU655340:DNU655357 DXQ655340:DXQ655357 EHM655340:EHM655357 ERI655340:ERI655357 FBE655340:FBE655357 FLA655340:FLA655357 FUW655340:FUW655357 GES655340:GES655357 GOO655340:GOO655357 GYK655340:GYK655357 HIG655340:HIG655357 HSC655340:HSC655357 IBY655340:IBY655357 ILU655340:ILU655357 IVQ655340:IVQ655357 JFM655340:JFM655357 JPI655340:JPI655357 JZE655340:JZE655357 KJA655340:KJA655357 KSW655340:KSW655357 LCS655340:LCS655357 LMO655340:LMO655357 LWK655340:LWK655357 MGG655340:MGG655357 MQC655340:MQC655357 MZY655340:MZY655357 NJU655340:NJU655357 NTQ655340:NTQ655357 ODM655340:ODM655357 ONI655340:ONI655357 OXE655340:OXE655357 PHA655340:PHA655357 PQW655340:PQW655357 QAS655340:QAS655357 QKO655340:QKO655357 QUK655340:QUK655357 REG655340:REG655357 ROC655340:ROC655357 RXY655340:RXY655357 SHU655340:SHU655357 SRQ655340:SRQ655357 TBM655340:TBM655357 TLI655340:TLI655357 TVE655340:TVE655357 UFA655340:UFA655357 UOW655340:UOW655357 UYS655340:UYS655357 VIO655340:VIO655357 VSK655340:VSK655357 WCG655340:WCG655357 WMC655340:WMC655357 WVY655340:WVY655357 JM720876:JM720893 TI720876:TI720893 ADE720876:ADE720893 ANA720876:ANA720893 AWW720876:AWW720893 BGS720876:BGS720893 BQO720876:BQO720893 CAK720876:CAK720893 CKG720876:CKG720893 CUC720876:CUC720893 DDY720876:DDY720893 DNU720876:DNU720893 DXQ720876:DXQ720893 EHM720876:EHM720893 ERI720876:ERI720893 FBE720876:FBE720893 FLA720876:FLA720893 FUW720876:FUW720893 GES720876:GES720893 GOO720876:GOO720893 GYK720876:GYK720893 HIG720876:HIG720893 HSC720876:HSC720893 IBY720876:IBY720893 ILU720876:ILU720893 IVQ720876:IVQ720893 JFM720876:JFM720893 JPI720876:JPI720893 JZE720876:JZE720893 KJA720876:KJA720893 KSW720876:KSW720893 LCS720876:LCS720893 LMO720876:LMO720893 LWK720876:LWK720893 MGG720876:MGG720893 MQC720876:MQC720893 MZY720876:MZY720893 NJU720876:NJU720893 NTQ720876:NTQ720893 ODM720876:ODM720893 ONI720876:ONI720893 OXE720876:OXE720893 PHA720876:PHA720893 PQW720876:PQW720893 QAS720876:QAS720893 QKO720876:QKO720893 QUK720876:QUK720893 REG720876:REG720893 ROC720876:ROC720893 RXY720876:RXY720893 SHU720876:SHU720893 SRQ720876:SRQ720893 TBM720876:TBM720893 TLI720876:TLI720893 TVE720876:TVE720893 UFA720876:UFA720893 UOW720876:UOW720893 UYS720876:UYS720893 VIO720876:VIO720893 VSK720876:VSK720893 WCG720876:WCG720893 WMC720876:WMC720893 WVY720876:WVY720893 JM786412:JM786429 TI786412:TI786429 ADE786412:ADE786429 ANA786412:ANA786429 AWW786412:AWW786429 BGS786412:BGS786429 BQO786412:BQO786429 CAK786412:CAK786429 CKG786412:CKG786429 CUC786412:CUC786429 DDY786412:DDY786429 DNU786412:DNU786429 DXQ786412:DXQ786429 EHM786412:EHM786429 ERI786412:ERI786429 FBE786412:FBE786429 FLA786412:FLA786429 FUW786412:FUW786429 GES786412:GES786429 GOO786412:GOO786429 GYK786412:GYK786429 HIG786412:HIG786429 HSC786412:HSC786429 IBY786412:IBY786429 ILU786412:ILU786429 IVQ786412:IVQ786429 JFM786412:JFM786429 JPI786412:JPI786429 JZE786412:JZE786429 KJA786412:KJA786429 KSW786412:KSW786429 LCS786412:LCS786429 LMO786412:LMO786429 LWK786412:LWK786429 MGG786412:MGG786429 MQC786412:MQC786429 MZY786412:MZY786429 NJU786412:NJU786429 NTQ786412:NTQ786429 ODM786412:ODM786429 ONI786412:ONI786429 OXE786412:OXE786429 PHA786412:PHA786429 PQW786412:PQW786429 QAS786412:QAS786429 QKO786412:QKO786429 QUK786412:QUK786429 REG786412:REG786429 ROC786412:ROC786429 RXY786412:RXY786429 SHU786412:SHU786429 SRQ786412:SRQ786429 TBM786412:TBM786429 TLI786412:TLI786429 TVE786412:TVE786429 UFA786412:UFA786429 UOW786412:UOW786429 UYS786412:UYS786429 VIO786412:VIO786429 VSK786412:VSK786429 WCG786412:WCG786429 WMC786412:WMC786429 WVY786412:WVY786429 JM851948:JM851965 TI851948:TI851965 ADE851948:ADE851965 ANA851948:ANA851965 AWW851948:AWW851965 BGS851948:BGS851965 BQO851948:BQO851965 CAK851948:CAK851965 CKG851948:CKG851965 CUC851948:CUC851965 DDY851948:DDY851965 DNU851948:DNU851965 DXQ851948:DXQ851965 EHM851948:EHM851965 ERI851948:ERI851965 FBE851948:FBE851965 FLA851948:FLA851965 FUW851948:FUW851965 GES851948:GES851965 GOO851948:GOO851965 GYK851948:GYK851965 HIG851948:HIG851965 HSC851948:HSC851965 IBY851948:IBY851965 ILU851948:ILU851965 IVQ851948:IVQ851965 JFM851948:JFM851965 JPI851948:JPI851965 JZE851948:JZE851965 KJA851948:KJA851965 KSW851948:KSW851965 LCS851948:LCS851965 LMO851948:LMO851965 LWK851948:LWK851965 MGG851948:MGG851965 MQC851948:MQC851965 MZY851948:MZY851965 NJU851948:NJU851965 NTQ851948:NTQ851965 ODM851948:ODM851965 ONI851948:ONI851965 OXE851948:OXE851965 PHA851948:PHA851965 PQW851948:PQW851965 QAS851948:QAS851965 QKO851948:QKO851965 QUK851948:QUK851965 REG851948:REG851965 ROC851948:ROC851965 RXY851948:RXY851965 SHU851948:SHU851965 SRQ851948:SRQ851965 TBM851948:TBM851965 TLI851948:TLI851965 TVE851948:TVE851965 UFA851948:UFA851965 UOW851948:UOW851965 UYS851948:UYS851965 VIO851948:VIO851965 VSK851948:VSK851965 WCG851948:WCG851965 WMC851948:WMC851965 WVY851948:WVY851965 JM917484:JM917501 TI917484:TI917501 ADE917484:ADE917501 ANA917484:ANA917501 AWW917484:AWW917501 BGS917484:BGS917501 BQO917484:BQO917501 CAK917484:CAK917501 CKG917484:CKG917501 CUC917484:CUC917501 DDY917484:DDY917501 DNU917484:DNU917501 DXQ917484:DXQ917501 EHM917484:EHM917501 ERI917484:ERI917501 FBE917484:FBE917501 FLA917484:FLA917501 FUW917484:FUW917501 GES917484:GES917501 GOO917484:GOO917501 GYK917484:GYK917501 HIG917484:HIG917501 HSC917484:HSC917501 IBY917484:IBY917501 ILU917484:ILU917501 IVQ917484:IVQ917501 JFM917484:JFM917501 JPI917484:JPI917501 JZE917484:JZE917501 KJA917484:KJA917501 KSW917484:KSW917501 LCS917484:LCS917501 LMO917484:LMO917501 LWK917484:LWK917501 MGG917484:MGG917501 MQC917484:MQC917501 MZY917484:MZY917501 NJU917484:NJU917501 NTQ917484:NTQ917501 ODM917484:ODM917501 ONI917484:ONI917501 OXE917484:OXE917501 PHA917484:PHA917501 PQW917484:PQW917501 QAS917484:QAS917501 QKO917484:QKO917501 QUK917484:QUK917501 REG917484:REG917501 ROC917484:ROC917501 RXY917484:RXY917501 SHU917484:SHU917501 SRQ917484:SRQ917501 TBM917484:TBM917501 TLI917484:TLI917501 TVE917484:TVE917501 UFA917484:UFA917501 UOW917484:UOW917501 UYS917484:UYS917501 VIO917484:VIO917501 VSK917484:VSK917501 WCG917484:WCG917501 WMC917484:WMC917501 WVY917484:WVY917501 JM983020:JM983037 TI983020:TI983037 ADE983020:ADE983037 ANA983020:ANA983037 AWW983020:AWW983037 BGS983020:BGS983037 BQO983020:BQO983037 CAK983020:CAK983037 CKG983020:CKG983037 CUC983020:CUC983037 DDY983020:DDY983037 DNU983020:DNU983037 DXQ983020:DXQ983037 EHM983020:EHM983037 ERI983020:ERI983037 FBE983020:FBE983037 FLA983020:FLA983037 FUW983020:FUW983037 GES983020:GES983037 GOO983020:GOO983037 GYK983020:GYK983037 HIG983020:HIG983037 HSC983020:HSC983037 IBY983020:IBY983037 ILU983020:ILU983037 IVQ983020:IVQ983037 JFM983020:JFM983037 JPI983020:JPI983037 JZE983020:JZE983037 KJA983020:KJA983037 KSW983020:KSW983037 LCS983020:LCS983037 LMO983020:LMO983037 LWK983020:LWK983037 MGG983020:MGG983037 MQC983020:MQC983037 MZY983020:MZY983037 NJU983020:NJU983037 NTQ983020:NTQ983037 ODM983020:ODM983037 ONI983020:ONI983037 OXE983020:OXE983037 PHA983020:PHA983037 PQW983020:PQW983037 QAS983020:QAS983037 QKO983020:QKO983037 QUK983020:QUK983037 REG983020:REG983037 ROC983020:ROC983037 RXY983020:RXY983037 SHU983020:SHU983037 SRQ983020:SRQ983037 TBM983020:TBM983037 TLI983020:TLI983037 TVE983020:TVE983037 UFA983020:UFA983037 UOW983020:UOW983037 UYS983020:UYS983037 VIO983020:VIO983037 VSK983020:VSK983037 WCG983020:WCG983037 WMC983020:WMC983037 WVY983020:WVY983037 I65516:I65535 HW65516:HW65535 RS65516:RS65535 ABO65516:ABO65535 ALK65516:ALK65535 AVG65516:AVG65535 BFC65516:BFC65535 BOY65516:BOY65535 BYU65516:BYU65535 CIQ65516:CIQ65535 CSM65516:CSM65535 DCI65516:DCI65535 DME65516:DME65535 DWA65516:DWA65535 EFW65516:EFW65535 EPS65516:EPS65535 EZO65516:EZO65535 FJK65516:FJK65535 FTG65516:FTG65535 GDC65516:GDC65535 GMY65516:GMY65535 GWU65516:GWU65535 HGQ65516:HGQ65535 HQM65516:HQM65535 IAI65516:IAI65535 IKE65516:IKE65535 IUA65516:IUA65535 JDW65516:JDW65535 JNS65516:JNS65535 JXO65516:JXO65535 KHK65516:KHK65535 KRG65516:KRG65535 LBC65516:LBC65535 LKY65516:LKY65535 LUU65516:LUU65535 MEQ65516:MEQ65535 MOM65516:MOM65535 MYI65516:MYI65535 NIE65516:NIE65535 NSA65516:NSA65535 OBW65516:OBW65535 OLS65516:OLS65535 OVO65516:OVO65535 PFK65516:PFK65535 PPG65516:PPG65535 PZC65516:PZC65535 QIY65516:QIY65535 QSU65516:QSU65535 RCQ65516:RCQ65535 RMM65516:RMM65535 RWI65516:RWI65535 SGE65516:SGE65535 SQA65516:SQA65535 SZW65516:SZW65535 TJS65516:TJS65535 TTO65516:TTO65535 UDK65516:UDK65535 UNG65516:UNG65535 UXC65516:UXC65535 VGY65516:VGY65535 VQU65516:VQU65535 WAQ65516:WAQ65535 WKM65516:WKM65535 WUI65516:WUI65535 I131052:I131071 HW131052:HW131071 RS131052:RS131071 ABO131052:ABO131071 ALK131052:ALK131071 AVG131052:AVG131071 BFC131052:BFC131071 BOY131052:BOY131071 BYU131052:BYU131071 CIQ131052:CIQ131071 CSM131052:CSM131071 DCI131052:DCI131071 DME131052:DME131071 DWA131052:DWA131071 EFW131052:EFW131071 EPS131052:EPS131071 EZO131052:EZO131071 FJK131052:FJK131071 FTG131052:FTG131071 GDC131052:GDC131071 GMY131052:GMY131071 GWU131052:GWU131071 HGQ131052:HGQ131071 HQM131052:HQM131071 IAI131052:IAI131071 IKE131052:IKE131071 IUA131052:IUA131071 JDW131052:JDW131071 JNS131052:JNS131071 JXO131052:JXO131071 KHK131052:KHK131071 KRG131052:KRG131071 LBC131052:LBC131071 LKY131052:LKY131071 LUU131052:LUU131071 MEQ131052:MEQ131071 MOM131052:MOM131071 MYI131052:MYI131071 NIE131052:NIE131071 NSA131052:NSA131071 OBW131052:OBW131071 OLS131052:OLS131071 OVO131052:OVO131071 PFK131052:PFK131071 PPG131052:PPG131071 PZC131052:PZC131071 QIY131052:QIY131071 QSU131052:QSU131071 RCQ131052:RCQ131071 RMM131052:RMM131071 RWI131052:RWI131071 SGE131052:SGE131071 SQA131052:SQA131071 SZW131052:SZW131071 TJS131052:TJS131071 TTO131052:TTO131071 UDK131052:UDK131071 UNG131052:UNG131071 UXC131052:UXC131071 VGY131052:VGY131071 VQU131052:VQU131071 WAQ131052:WAQ131071 WKM131052:WKM131071 WUI131052:WUI131071 I196588:I196607 HW196588:HW196607 RS196588:RS196607 ABO196588:ABO196607 ALK196588:ALK196607 AVG196588:AVG196607 BFC196588:BFC196607 BOY196588:BOY196607 BYU196588:BYU196607 CIQ196588:CIQ196607 CSM196588:CSM196607 DCI196588:DCI196607 DME196588:DME196607 DWA196588:DWA196607 EFW196588:EFW196607 EPS196588:EPS196607 EZO196588:EZO196607 FJK196588:FJK196607 FTG196588:FTG196607 GDC196588:GDC196607 GMY196588:GMY196607 GWU196588:GWU196607 HGQ196588:HGQ196607 HQM196588:HQM196607 IAI196588:IAI196607 IKE196588:IKE196607 IUA196588:IUA196607 JDW196588:JDW196607 JNS196588:JNS196607 JXO196588:JXO196607 KHK196588:KHK196607 KRG196588:KRG196607 LBC196588:LBC196607 LKY196588:LKY196607 LUU196588:LUU196607 MEQ196588:MEQ196607 MOM196588:MOM196607 MYI196588:MYI196607 NIE196588:NIE196607 NSA196588:NSA196607 OBW196588:OBW196607 OLS196588:OLS196607 OVO196588:OVO196607 PFK196588:PFK196607 PPG196588:PPG196607 PZC196588:PZC196607 QIY196588:QIY196607 QSU196588:QSU196607 RCQ196588:RCQ196607 RMM196588:RMM196607 RWI196588:RWI196607 SGE196588:SGE196607 SQA196588:SQA196607 SZW196588:SZW196607 TJS196588:TJS196607 TTO196588:TTO196607 UDK196588:UDK196607 UNG196588:UNG196607 UXC196588:UXC196607 VGY196588:VGY196607 VQU196588:VQU196607 WAQ196588:WAQ196607 WKM196588:WKM196607 WUI196588:WUI196607 I262124:I262143 HW262124:HW262143 RS262124:RS262143 ABO262124:ABO262143 ALK262124:ALK262143 AVG262124:AVG262143 BFC262124:BFC262143 BOY262124:BOY262143 BYU262124:BYU262143 CIQ262124:CIQ262143 CSM262124:CSM262143 DCI262124:DCI262143 DME262124:DME262143 DWA262124:DWA262143 EFW262124:EFW262143 EPS262124:EPS262143 EZO262124:EZO262143 FJK262124:FJK262143 FTG262124:FTG262143 GDC262124:GDC262143 GMY262124:GMY262143 GWU262124:GWU262143 HGQ262124:HGQ262143 HQM262124:HQM262143 IAI262124:IAI262143 IKE262124:IKE262143 IUA262124:IUA262143 JDW262124:JDW262143 JNS262124:JNS262143 JXO262124:JXO262143 KHK262124:KHK262143 KRG262124:KRG262143 LBC262124:LBC262143 LKY262124:LKY262143 LUU262124:LUU262143 MEQ262124:MEQ262143 MOM262124:MOM262143 MYI262124:MYI262143 NIE262124:NIE262143 NSA262124:NSA262143 OBW262124:OBW262143 OLS262124:OLS262143 OVO262124:OVO262143 PFK262124:PFK262143 PPG262124:PPG262143 PZC262124:PZC262143 QIY262124:QIY262143 QSU262124:QSU262143 RCQ262124:RCQ262143 RMM262124:RMM262143 RWI262124:RWI262143 SGE262124:SGE262143 SQA262124:SQA262143 SZW262124:SZW262143 TJS262124:TJS262143 TTO262124:TTO262143 UDK262124:UDK262143 UNG262124:UNG262143 UXC262124:UXC262143 VGY262124:VGY262143 VQU262124:VQU262143 WAQ262124:WAQ262143 WKM262124:WKM262143 WUI262124:WUI262143 I327660:I327679 HW327660:HW327679 RS327660:RS327679 ABO327660:ABO327679 ALK327660:ALK327679 AVG327660:AVG327679 BFC327660:BFC327679 BOY327660:BOY327679 BYU327660:BYU327679 CIQ327660:CIQ327679 CSM327660:CSM327679 DCI327660:DCI327679 DME327660:DME327679 DWA327660:DWA327679 EFW327660:EFW327679 EPS327660:EPS327679 EZO327660:EZO327679 FJK327660:FJK327679 FTG327660:FTG327679 GDC327660:GDC327679 GMY327660:GMY327679 GWU327660:GWU327679 HGQ327660:HGQ327679 HQM327660:HQM327679 IAI327660:IAI327679 IKE327660:IKE327679 IUA327660:IUA327679 JDW327660:JDW327679 JNS327660:JNS327679 JXO327660:JXO327679 KHK327660:KHK327679 KRG327660:KRG327679 LBC327660:LBC327679 LKY327660:LKY327679 LUU327660:LUU327679 MEQ327660:MEQ327679 MOM327660:MOM327679 MYI327660:MYI327679 NIE327660:NIE327679 NSA327660:NSA327679 OBW327660:OBW327679 OLS327660:OLS327679 OVO327660:OVO327679 PFK327660:PFK327679 PPG327660:PPG327679 PZC327660:PZC327679 QIY327660:QIY327679 QSU327660:QSU327679 RCQ327660:RCQ327679 RMM327660:RMM327679 RWI327660:RWI327679 SGE327660:SGE327679 SQA327660:SQA327679 SZW327660:SZW327679 TJS327660:TJS327679 TTO327660:TTO327679 UDK327660:UDK327679 UNG327660:UNG327679 UXC327660:UXC327679 VGY327660:VGY327679 VQU327660:VQU327679 WAQ327660:WAQ327679 WKM327660:WKM327679 WUI327660:WUI327679 I393196:I393215 HW393196:HW393215 RS393196:RS393215 ABO393196:ABO393215 ALK393196:ALK393215 AVG393196:AVG393215 BFC393196:BFC393215 BOY393196:BOY393215 BYU393196:BYU393215 CIQ393196:CIQ393215 CSM393196:CSM393215 DCI393196:DCI393215 DME393196:DME393215 DWA393196:DWA393215 EFW393196:EFW393215 EPS393196:EPS393215 EZO393196:EZO393215 FJK393196:FJK393215 FTG393196:FTG393215 GDC393196:GDC393215 GMY393196:GMY393215 GWU393196:GWU393215 HGQ393196:HGQ393215 HQM393196:HQM393215 IAI393196:IAI393215 IKE393196:IKE393215 IUA393196:IUA393215 JDW393196:JDW393215 JNS393196:JNS393215 JXO393196:JXO393215 KHK393196:KHK393215 KRG393196:KRG393215 LBC393196:LBC393215 LKY393196:LKY393215 LUU393196:LUU393215 MEQ393196:MEQ393215 MOM393196:MOM393215 MYI393196:MYI393215 NIE393196:NIE393215 NSA393196:NSA393215 OBW393196:OBW393215 OLS393196:OLS393215 OVO393196:OVO393215 PFK393196:PFK393215 PPG393196:PPG393215 PZC393196:PZC393215 QIY393196:QIY393215 QSU393196:QSU393215 RCQ393196:RCQ393215 RMM393196:RMM393215 RWI393196:RWI393215 SGE393196:SGE393215 SQA393196:SQA393215 SZW393196:SZW393215 TJS393196:TJS393215 TTO393196:TTO393215 UDK393196:UDK393215 UNG393196:UNG393215 UXC393196:UXC393215 VGY393196:VGY393215 VQU393196:VQU393215 WAQ393196:WAQ393215 WKM393196:WKM393215 WUI393196:WUI393215 I458732:I458751 HW458732:HW458751 RS458732:RS458751 ABO458732:ABO458751 ALK458732:ALK458751 AVG458732:AVG458751 BFC458732:BFC458751 BOY458732:BOY458751 BYU458732:BYU458751 CIQ458732:CIQ458751 CSM458732:CSM458751 DCI458732:DCI458751 DME458732:DME458751 DWA458732:DWA458751 EFW458732:EFW458751 EPS458732:EPS458751 EZO458732:EZO458751 FJK458732:FJK458751 FTG458732:FTG458751 GDC458732:GDC458751 GMY458732:GMY458751 GWU458732:GWU458751 HGQ458732:HGQ458751 HQM458732:HQM458751 IAI458732:IAI458751 IKE458732:IKE458751 IUA458732:IUA458751 JDW458732:JDW458751 JNS458732:JNS458751 JXO458732:JXO458751 KHK458732:KHK458751 KRG458732:KRG458751 LBC458732:LBC458751 LKY458732:LKY458751 LUU458732:LUU458751 MEQ458732:MEQ458751 MOM458732:MOM458751 MYI458732:MYI458751 NIE458732:NIE458751 NSA458732:NSA458751 OBW458732:OBW458751 OLS458732:OLS458751 OVO458732:OVO458751 PFK458732:PFK458751 PPG458732:PPG458751 PZC458732:PZC458751 QIY458732:QIY458751 QSU458732:QSU458751 RCQ458732:RCQ458751 RMM458732:RMM458751 RWI458732:RWI458751 SGE458732:SGE458751 SQA458732:SQA458751 SZW458732:SZW458751 TJS458732:TJS458751 TTO458732:TTO458751 UDK458732:UDK458751 UNG458732:UNG458751 UXC458732:UXC458751 VGY458732:VGY458751 VQU458732:VQU458751 WAQ458732:WAQ458751 WKM458732:WKM458751 WUI458732:WUI458751 I524268:I524287 HW524268:HW524287 RS524268:RS524287 ABO524268:ABO524287 ALK524268:ALK524287 AVG524268:AVG524287 BFC524268:BFC524287 BOY524268:BOY524287 BYU524268:BYU524287 CIQ524268:CIQ524287 CSM524268:CSM524287 DCI524268:DCI524287 DME524268:DME524287 DWA524268:DWA524287 EFW524268:EFW524287 EPS524268:EPS524287 EZO524268:EZO524287 FJK524268:FJK524287 FTG524268:FTG524287 GDC524268:GDC524287 GMY524268:GMY524287 GWU524268:GWU524287 HGQ524268:HGQ524287 HQM524268:HQM524287 IAI524268:IAI524287 IKE524268:IKE524287 IUA524268:IUA524287 JDW524268:JDW524287 JNS524268:JNS524287 JXO524268:JXO524287 KHK524268:KHK524287 KRG524268:KRG524287 LBC524268:LBC524287 LKY524268:LKY524287 LUU524268:LUU524287 MEQ524268:MEQ524287 MOM524268:MOM524287 MYI524268:MYI524287 NIE524268:NIE524287 NSA524268:NSA524287 OBW524268:OBW524287 OLS524268:OLS524287 OVO524268:OVO524287 PFK524268:PFK524287 PPG524268:PPG524287 PZC524268:PZC524287 QIY524268:QIY524287 QSU524268:QSU524287 RCQ524268:RCQ524287 RMM524268:RMM524287 RWI524268:RWI524287 SGE524268:SGE524287 SQA524268:SQA524287 SZW524268:SZW524287 TJS524268:TJS524287 TTO524268:TTO524287 UDK524268:UDK524287 UNG524268:UNG524287 UXC524268:UXC524287 VGY524268:VGY524287 VQU524268:VQU524287 WAQ524268:WAQ524287 WKM524268:WKM524287 WUI524268:WUI524287 I589804:I589823 HW589804:HW589823 RS589804:RS589823 ABO589804:ABO589823 ALK589804:ALK589823 AVG589804:AVG589823 BFC589804:BFC589823 BOY589804:BOY589823 BYU589804:BYU589823 CIQ589804:CIQ589823 CSM589804:CSM589823 DCI589804:DCI589823 DME589804:DME589823 DWA589804:DWA589823 EFW589804:EFW589823 EPS589804:EPS589823 EZO589804:EZO589823 FJK589804:FJK589823 FTG589804:FTG589823 GDC589804:GDC589823 GMY589804:GMY589823 GWU589804:GWU589823 HGQ589804:HGQ589823 HQM589804:HQM589823 IAI589804:IAI589823 IKE589804:IKE589823 IUA589804:IUA589823 JDW589804:JDW589823 JNS589804:JNS589823 JXO589804:JXO589823 KHK589804:KHK589823 KRG589804:KRG589823 LBC589804:LBC589823 LKY589804:LKY589823 LUU589804:LUU589823 MEQ589804:MEQ589823 MOM589804:MOM589823 MYI589804:MYI589823 NIE589804:NIE589823 NSA589804:NSA589823 OBW589804:OBW589823 OLS589804:OLS589823 OVO589804:OVO589823 PFK589804:PFK589823 PPG589804:PPG589823 PZC589804:PZC589823 QIY589804:QIY589823 QSU589804:QSU589823 RCQ589804:RCQ589823 RMM589804:RMM589823 RWI589804:RWI589823 SGE589804:SGE589823 SQA589804:SQA589823 SZW589804:SZW589823 TJS589804:TJS589823 TTO589804:TTO589823 UDK589804:UDK589823 UNG589804:UNG589823 UXC589804:UXC589823 VGY589804:VGY589823 VQU589804:VQU589823 WAQ589804:WAQ589823 WKM589804:WKM589823 WUI589804:WUI589823 I655340:I655359 HW655340:HW655359 RS655340:RS655359 ABO655340:ABO655359 ALK655340:ALK655359 AVG655340:AVG655359 BFC655340:BFC655359 BOY655340:BOY655359 BYU655340:BYU655359 CIQ655340:CIQ655359 CSM655340:CSM655359 DCI655340:DCI655359 DME655340:DME655359 DWA655340:DWA655359 EFW655340:EFW655359 EPS655340:EPS655359 EZO655340:EZO655359 FJK655340:FJK655359 FTG655340:FTG655359 GDC655340:GDC655359 GMY655340:GMY655359 GWU655340:GWU655359 HGQ655340:HGQ655359 HQM655340:HQM655359 IAI655340:IAI655359 IKE655340:IKE655359 IUA655340:IUA655359 JDW655340:JDW655359 JNS655340:JNS655359 JXO655340:JXO655359 KHK655340:KHK655359 KRG655340:KRG655359 LBC655340:LBC655359 LKY655340:LKY655359 LUU655340:LUU655359 MEQ655340:MEQ655359 MOM655340:MOM655359 MYI655340:MYI655359 NIE655340:NIE655359 NSA655340:NSA655359 OBW655340:OBW655359 OLS655340:OLS655359 OVO655340:OVO655359 PFK655340:PFK655359 PPG655340:PPG655359 PZC655340:PZC655359 QIY655340:QIY655359 QSU655340:QSU655359 RCQ655340:RCQ655359 RMM655340:RMM655359 RWI655340:RWI655359 SGE655340:SGE655359 SQA655340:SQA655359 SZW655340:SZW655359 TJS655340:TJS655359 TTO655340:TTO655359 UDK655340:UDK655359 UNG655340:UNG655359 UXC655340:UXC655359 VGY655340:VGY655359 VQU655340:VQU655359 WAQ655340:WAQ655359 WKM655340:WKM655359 WUI655340:WUI655359 I720876:I720895 HW720876:HW720895 RS720876:RS720895 ABO720876:ABO720895 ALK720876:ALK720895 AVG720876:AVG720895 BFC720876:BFC720895 BOY720876:BOY720895 BYU720876:BYU720895 CIQ720876:CIQ720895 CSM720876:CSM720895 DCI720876:DCI720895 DME720876:DME720895 DWA720876:DWA720895 EFW720876:EFW720895 EPS720876:EPS720895 EZO720876:EZO720895 FJK720876:FJK720895 FTG720876:FTG720895 GDC720876:GDC720895 GMY720876:GMY720895 GWU720876:GWU720895 HGQ720876:HGQ720895 HQM720876:HQM720895 IAI720876:IAI720895 IKE720876:IKE720895 IUA720876:IUA720895 JDW720876:JDW720895 JNS720876:JNS720895 JXO720876:JXO720895 KHK720876:KHK720895 KRG720876:KRG720895 LBC720876:LBC720895 LKY720876:LKY720895 LUU720876:LUU720895 MEQ720876:MEQ720895 MOM720876:MOM720895 MYI720876:MYI720895 NIE720876:NIE720895 NSA720876:NSA720895 OBW720876:OBW720895 OLS720876:OLS720895 OVO720876:OVO720895 PFK720876:PFK720895 PPG720876:PPG720895 PZC720876:PZC720895 QIY720876:QIY720895 QSU720876:QSU720895 RCQ720876:RCQ720895 RMM720876:RMM720895 RWI720876:RWI720895 SGE720876:SGE720895 SQA720876:SQA720895 SZW720876:SZW720895 TJS720876:TJS720895 TTO720876:TTO720895 UDK720876:UDK720895 UNG720876:UNG720895 UXC720876:UXC720895 VGY720876:VGY720895 VQU720876:VQU720895 WAQ720876:WAQ720895 WKM720876:WKM720895 WUI720876:WUI720895 I786412:I786431 HW786412:HW786431 RS786412:RS786431 ABO786412:ABO786431 ALK786412:ALK786431 AVG786412:AVG786431 BFC786412:BFC786431 BOY786412:BOY786431 BYU786412:BYU786431 CIQ786412:CIQ786431 CSM786412:CSM786431 DCI786412:DCI786431 DME786412:DME786431 DWA786412:DWA786431 EFW786412:EFW786431 EPS786412:EPS786431 EZO786412:EZO786431 FJK786412:FJK786431 FTG786412:FTG786431 GDC786412:GDC786431 GMY786412:GMY786431 GWU786412:GWU786431 HGQ786412:HGQ786431 HQM786412:HQM786431 IAI786412:IAI786431 IKE786412:IKE786431 IUA786412:IUA786431 JDW786412:JDW786431 JNS786412:JNS786431 JXO786412:JXO786431 KHK786412:KHK786431 KRG786412:KRG786431 LBC786412:LBC786431 LKY786412:LKY786431 LUU786412:LUU786431 MEQ786412:MEQ786431 MOM786412:MOM786431 MYI786412:MYI786431 NIE786412:NIE786431 NSA786412:NSA786431 OBW786412:OBW786431 OLS786412:OLS786431 OVO786412:OVO786431 PFK786412:PFK786431 PPG786412:PPG786431 PZC786412:PZC786431 QIY786412:QIY786431 QSU786412:QSU786431 RCQ786412:RCQ786431 RMM786412:RMM786431 RWI786412:RWI786431 SGE786412:SGE786431 SQA786412:SQA786431 SZW786412:SZW786431 TJS786412:TJS786431 TTO786412:TTO786431 UDK786412:UDK786431 UNG786412:UNG786431 UXC786412:UXC786431 VGY786412:VGY786431 VQU786412:VQU786431 WAQ786412:WAQ786431 WKM786412:WKM786431 WUI786412:WUI786431 I851948:I851967 HW851948:HW851967 RS851948:RS851967 ABO851948:ABO851967 ALK851948:ALK851967 AVG851948:AVG851967 BFC851948:BFC851967 BOY851948:BOY851967 BYU851948:BYU851967 CIQ851948:CIQ851967 CSM851948:CSM851967 DCI851948:DCI851967 DME851948:DME851967 DWA851948:DWA851967 EFW851948:EFW851967 EPS851948:EPS851967 EZO851948:EZO851967 FJK851948:FJK851967 FTG851948:FTG851967 GDC851948:GDC851967 GMY851948:GMY851967 GWU851948:GWU851967 HGQ851948:HGQ851967 HQM851948:HQM851967 IAI851948:IAI851967 IKE851948:IKE851967 IUA851948:IUA851967 JDW851948:JDW851967 JNS851948:JNS851967 JXO851948:JXO851967 KHK851948:KHK851967 KRG851948:KRG851967 LBC851948:LBC851967 LKY851948:LKY851967 LUU851948:LUU851967 MEQ851948:MEQ851967 MOM851948:MOM851967 MYI851948:MYI851967 NIE851948:NIE851967 NSA851948:NSA851967 OBW851948:OBW851967 OLS851948:OLS851967 OVO851948:OVO851967 PFK851948:PFK851967 PPG851948:PPG851967 PZC851948:PZC851967 QIY851948:QIY851967 QSU851948:QSU851967 RCQ851948:RCQ851967 RMM851948:RMM851967 RWI851948:RWI851967 SGE851948:SGE851967 SQA851948:SQA851967 SZW851948:SZW851967 TJS851948:TJS851967 TTO851948:TTO851967 UDK851948:UDK851967 UNG851948:UNG851967 UXC851948:UXC851967 VGY851948:VGY851967 VQU851948:VQU851967 WAQ851948:WAQ851967 WKM851948:WKM851967 WUI851948:WUI851967 I917484:I917503 HW917484:HW917503 RS917484:RS917503 ABO917484:ABO917503 ALK917484:ALK917503 AVG917484:AVG917503 BFC917484:BFC917503 BOY917484:BOY917503 BYU917484:BYU917503 CIQ917484:CIQ917503 CSM917484:CSM917503 DCI917484:DCI917503 DME917484:DME917503 DWA917484:DWA917503 EFW917484:EFW917503 EPS917484:EPS917503 EZO917484:EZO917503 FJK917484:FJK917503 FTG917484:FTG917503 GDC917484:GDC917503 GMY917484:GMY917503 GWU917484:GWU917503 HGQ917484:HGQ917503 HQM917484:HQM917503 IAI917484:IAI917503 IKE917484:IKE917503 IUA917484:IUA917503 JDW917484:JDW917503 JNS917484:JNS917503 JXO917484:JXO917503 KHK917484:KHK917503 KRG917484:KRG917503 LBC917484:LBC917503 LKY917484:LKY917503 LUU917484:LUU917503 MEQ917484:MEQ917503 MOM917484:MOM917503 MYI917484:MYI917503 NIE917484:NIE917503 NSA917484:NSA917503 OBW917484:OBW917503 OLS917484:OLS917503 OVO917484:OVO917503 PFK917484:PFK917503 PPG917484:PPG917503 PZC917484:PZC917503 QIY917484:QIY917503 QSU917484:QSU917503 RCQ917484:RCQ917503 RMM917484:RMM917503 RWI917484:RWI917503 SGE917484:SGE917503 SQA917484:SQA917503 SZW917484:SZW917503 TJS917484:TJS917503 TTO917484:TTO917503 UDK917484:UDK917503 UNG917484:UNG917503 UXC917484:UXC917503 VGY917484:VGY917503 VQU917484:VQU917503 WAQ917484:WAQ917503 WKM917484:WKM917503 WUI917484:WUI917503 I983020:I983039 HW983020:HW983039 RS983020:RS983039 ABO983020:ABO983039 ALK983020:ALK983039 AVG983020:AVG983039 BFC983020:BFC983039 BOY983020:BOY983039 BYU983020:BYU983039 CIQ983020:CIQ983039 CSM983020:CSM983039 DCI983020:DCI983039 DME983020:DME983039 DWA983020:DWA983039 EFW983020:EFW983039 EPS983020:EPS983039 EZO983020:EZO983039 FJK983020:FJK983039 FTG983020:FTG983039 GDC983020:GDC983039 GMY983020:GMY983039 GWU983020:GWU983039 HGQ983020:HGQ983039 HQM983020:HQM983039 IAI983020:IAI983039 IKE983020:IKE983039 IUA983020:IUA983039 JDW983020:JDW983039 JNS983020:JNS983039 JXO983020:JXO983039 KHK983020:KHK983039 KRG983020:KRG983039 LBC983020:LBC983039 LKY983020:LKY983039 LUU983020:LUU983039 MEQ983020:MEQ983039 MOM983020:MOM983039 MYI983020:MYI983039 NIE983020:NIE983039 NSA983020:NSA983039 OBW983020:OBW983039 OLS983020:OLS983039 OVO983020:OVO983039 PFK983020:PFK983039 PPG983020:PPG983039 PZC983020:PZC983039 QIY983020:QIY983039 QSU983020:QSU983039 RCQ983020:RCQ983039 RMM983020:RMM983039 RWI983020:RWI983039 SGE983020:SGE983039 SQA983020:SQA983039 SZW983020:SZW983039 TJS983020:TJS983039 TTO983020:TTO983039 UDK983020:UDK983039 UNG983020:UNG983039 UXC983020:UXC983039 VGY983020:VGY983039 VQU983020:VQU983039 WAQ983020:WAQ983039 WKM983020:WKM983039 WUI983020:WUI983039 WUI4 WKM4 WAQ4 VQU4 VGY4 UXC4 UNG4 UDK4 TTO4 TJS4 SZW4 SQA4 SGE4 RWI4 RMM4 RCQ4 QSU4 QIY4 PZC4 PPG4 PFK4 OVO4 OLS4 OBW4 NSA4 NIE4 MYI4 MOM4 MEQ4 LUU4 LKY4 LBC4 KRG4 KHK4 JXO4 JNS4 JDW4 IUA4 IKE4 IAI4 HQM4 HGQ4 GWU4 GMY4 GDC4 FTG4 FJK4 EZO4 EPS4 EFW4 DWA4 DME4 DCI4 CSM4 CIQ4 BYU4 BOY4 BFC4 AVG4 ALK4 ABO4 RS4 HW4 I4 WVY4 WMC4 WCG4 VSK4 VIO4 UYS4 UOW4 UFA4 TVE4 TLI4 TBM4 SRQ4 SHU4 RXY4 ROC4 REG4 QUK4 QKO4 QAS4 PQW4 PHA4 OXE4 ONI4 ODM4 NTQ4 NJU4 MZY4 MQC4 MGG4 LWK4 LMO4 LCS4 KSW4 KJA4 JZE4 JPI4 JFM4 IVQ4 ILU4 IBY4 HSC4 HIG4 GYK4 GOO4 GES4 FUW4 FLA4 FBE4 ERI4 EHM4 DXQ4 DNU4 DDY4 CUC4 CKG4 CAK4 BQO4 BGS4 AWW4 ANA4 ADE4 TI4 JM4 WWN4 WMR4 WCV4 VSZ4 VJD4 UZH4 UPL4 UFP4 TVT4 TLX4 TCB4 SSF4 SIJ4 RYN4 ROR4 REV4 QUZ4 QLD4 QBH4 PRL4 PHP4 OXT4 ONX4 OEB4 NUF4 NKJ4 NAN4 MQR4 MGV4 LWZ4 LND4 LDH4 KTL4 KJP4 JZT4 JPX4 JGB4 IWF4 IMJ4 ICN4 HSR4 HIV4 GYZ4 GPD4 GFH4 FVL4 FLP4 FBT4 ERX4 EIB4 DYF4 DOJ4 DEN4 CUR4 CKV4 CAZ4 BRD4 BHH4 AXL4 ANP4 ADT4 TX4 KB4">
      <formula1>ListYesNo</formula1>
    </dataValidation>
    <dataValidation type="list" allowBlank="1" showInputMessage="1" showErrorMessage="1" sqref="J65516:M65535 HX65516:IA65535 RT65516:RW65535 ABP65516:ABS65535 ALL65516:ALO65535 AVH65516:AVK65535 BFD65516:BFG65535 BOZ65516:BPC65535 BYV65516:BYY65535 CIR65516:CIU65535 CSN65516:CSQ65535 DCJ65516:DCM65535 DMF65516:DMI65535 DWB65516:DWE65535 EFX65516:EGA65535 EPT65516:EPW65535 EZP65516:EZS65535 FJL65516:FJO65535 FTH65516:FTK65535 GDD65516:GDG65535 GMZ65516:GNC65535 GWV65516:GWY65535 HGR65516:HGU65535 HQN65516:HQQ65535 IAJ65516:IAM65535 IKF65516:IKI65535 IUB65516:IUE65535 JDX65516:JEA65535 JNT65516:JNW65535 JXP65516:JXS65535 KHL65516:KHO65535 KRH65516:KRK65535 LBD65516:LBG65535 LKZ65516:LLC65535 LUV65516:LUY65535 MER65516:MEU65535 MON65516:MOQ65535 MYJ65516:MYM65535 NIF65516:NII65535 NSB65516:NSE65535 OBX65516:OCA65535 OLT65516:OLW65535 OVP65516:OVS65535 PFL65516:PFO65535 PPH65516:PPK65535 PZD65516:PZG65535 QIZ65516:QJC65535 QSV65516:QSY65535 RCR65516:RCU65535 RMN65516:RMQ65535 RWJ65516:RWM65535 SGF65516:SGI65535 SQB65516:SQE65535 SZX65516:TAA65535 TJT65516:TJW65535 TTP65516:TTS65535 UDL65516:UDO65535 UNH65516:UNK65535 UXD65516:UXG65535 VGZ65516:VHC65535 VQV65516:VQY65535 WAR65516:WAU65535 WKN65516:WKQ65535 WUJ65516:WUM65535 J131052:M131071 HX131052:IA131071 RT131052:RW131071 ABP131052:ABS131071 ALL131052:ALO131071 AVH131052:AVK131071 BFD131052:BFG131071 BOZ131052:BPC131071 BYV131052:BYY131071 CIR131052:CIU131071 CSN131052:CSQ131071 DCJ131052:DCM131071 DMF131052:DMI131071 DWB131052:DWE131071 EFX131052:EGA131071 EPT131052:EPW131071 EZP131052:EZS131071 FJL131052:FJO131071 FTH131052:FTK131071 GDD131052:GDG131071 GMZ131052:GNC131071 GWV131052:GWY131071 HGR131052:HGU131071 HQN131052:HQQ131071 IAJ131052:IAM131071 IKF131052:IKI131071 IUB131052:IUE131071 JDX131052:JEA131071 JNT131052:JNW131071 JXP131052:JXS131071 KHL131052:KHO131071 KRH131052:KRK131071 LBD131052:LBG131071 LKZ131052:LLC131071 LUV131052:LUY131071 MER131052:MEU131071 MON131052:MOQ131071 MYJ131052:MYM131071 NIF131052:NII131071 NSB131052:NSE131071 OBX131052:OCA131071 OLT131052:OLW131071 OVP131052:OVS131071 PFL131052:PFO131071 PPH131052:PPK131071 PZD131052:PZG131071 QIZ131052:QJC131071 QSV131052:QSY131071 RCR131052:RCU131071 RMN131052:RMQ131071 RWJ131052:RWM131071 SGF131052:SGI131071 SQB131052:SQE131071 SZX131052:TAA131071 TJT131052:TJW131071 TTP131052:TTS131071 UDL131052:UDO131071 UNH131052:UNK131071 UXD131052:UXG131071 VGZ131052:VHC131071 VQV131052:VQY131071 WAR131052:WAU131071 WKN131052:WKQ131071 WUJ131052:WUM131071 J196588:M196607 HX196588:IA196607 RT196588:RW196607 ABP196588:ABS196607 ALL196588:ALO196607 AVH196588:AVK196607 BFD196588:BFG196607 BOZ196588:BPC196607 BYV196588:BYY196607 CIR196588:CIU196607 CSN196588:CSQ196607 DCJ196588:DCM196607 DMF196588:DMI196607 DWB196588:DWE196607 EFX196588:EGA196607 EPT196588:EPW196607 EZP196588:EZS196607 FJL196588:FJO196607 FTH196588:FTK196607 GDD196588:GDG196607 GMZ196588:GNC196607 GWV196588:GWY196607 HGR196588:HGU196607 HQN196588:HQQ196607 IAJ196588:IAM196607 IKF196588:IKI196607 IUB196588:IUE196607 JDX196588:JEA196607 JNT196588:JNW196607 JXP196588:JXS196607 KHL196588:KHO196607 KRH196588:KRK196607 LBD196588:LBG196607 LKZ196588:LLC196607 LUV196588:LUY196607 MER196588:MEU196607 MON196588:MOQ196607 MYJ196588:MYM196607 NIF196588:NII196607 NSB196588:NSE196607 OBX196588:OCA196607 OLT196588:OLW196607 OVP196588:OVS196607 PFL196588:PFO196607 PPH196588:PPK196607 PZD196588:PZG196607 QIZ196588:QJC196607 QSV196588:QSY196607 RCR196588:RCU196607 RMN196588:RMQ196607 RWJ196588:RWM196607 SGF196588:SGI196607 SQB196588:SQE196607 SZX196588:TAA196607 TJT196588:TJW196607 TTP196588:TTS196607 UDL196588:UDO196607 UNH196588:UNK196607 UXD196588:UXG196607 VGZ196588:VHC196607 VQV196588:VQY196607 WAR196588:WAU196607 WKN196588:WKQ196607 WUJ196588:WUM196607 J262124:M262143 HX262124:IA262143 RT262124:RW262143 ABP262124:ABS262143 ALL262124:ALO262143 AVH262124:AVK262143 BFD262124:BFG262143 BOZ262124:BPC262143 BYV262124:BYY262143 CIR262124:CIU262143 CSN262124:CSQ262143 DCJ262124:DCM262143 DMF262124:DMI262143 DWB262124:DWE262143 EFX262124:EGA262143 EPT262124:EPW262143 EZP262124:EZS262143 FJL262124:FJO262143 FTH262124:FTK262143 GDD262124:GDG262143 GMZ262124:GNC262143 GWV262124:GWY262143 HGR262124:HGU262143 HQN262124:HQQ262143 IAJ262124:IAM262143 IKF262124:IKI262143 IUB262124:IUE262143 JDX262124:JEA262143 JNT262124:JNW262143 JXP262124:JXS262143 KHL262124:KHO262143 KRH262124:KRK262143 LBD262124:LBG262143 LKZ262124:LLC262143 LUV262124:LUY262143 MER262124:MEU262143 MON262124:MOQ262143 MYJ262124:MYM262143 NIF262124:NII262143 NSB262124:NSE262143 OBX262124:OCA262143 OLT262124:OLW262143 OVP262124:OVS262143 PFL262124:PFO262143 PPH262124:PPK262143 PZD262124:PZG262143 QIZ262124:QJC262143 QSV262124:QSY262143 RCR262124:RCU262143 RMN262124:RMQ262143 RWJ262124:RWM262143 SGF262124:SGI262143 SQB262124:SQE262143 SZX262124:TAA262143 TJT262124:TJW262143 TTP262124:TTS262143 UDL262124:UDO262143 UNH262124:UNK262143 UXD262124:UXG262143 VGZ262124:VHC262143 VQV262124:VQY262143 WAR262124:WAU262143 WKN262124:WKQ262143 WUJ262124:WUM262143 J327660:M327679 HX327660:IA327679 RT327660:RW327679 ABP327660:ABS327679 ALL327660:ALO327679 AVH327660:AVK327679 BFD327660:BFG327679 BOZ327660:BPC327679 BYV327660:BYY327679 CIR327660:CIU327679 CSN327660:CSQ327679 DCJ327660:DCM327679 DMF327660:DMI327679 DWB327660:DWE327679 EFX327660:EGA327679 EPT327660:EPW327679 EZP327660:EZS327679 FJL327660:FJO327679 FTH327660:FTK327679 GDD327660:GDG327679 GMZ327660:GNC327679 GWV327660:GWY327679 HGR327660:HGU327679 HQN327660:HQQ327679 IAJ327660:IAM327679 IKF327660:IKI327679 IUB327660:IUE327679 JDX327660:JEA327679 JNT327660:JNW327679 JXP327660:JXS327679 KHL327660:KHO327679 KRH327660:KRK327679 LBD327660:LBG327679 LKZ327660:LLC327679 LUV327660:LUY327679 MER327660:MEU327679 MON327660:MOQ327679 MYJ327660:MYM327679 NIF327660:NII327679 NSB327660:NSE327679 OBX327660:OCA327679 OLT327660:OLW327679 OVP327660:OVS327679 PFL327660:PFO327679 PPH327660:PPK327679 PZD327660:PZG327679 QIZ327660:QJC327679 QSV327660:QSY327679 RCR327660:RCU327679 RMN327660:RMQ327679 RWJ327660:RWM327679 SGF327660:SGI327679 SQB327660:SQE327679 SZX327660:TAA327679 TJT327660:TJW327679 TTP327660:TTS327679 UDL327660:UDO327679 UNH327660:UNK327679 UXD327660:UXG327679 VGZ327660:VHC327679 VQV327660:VQY327679 WAR327660:WAU327679 WKN327660:WKQ327679 WUJ327660:WUM327679 J393196:M393215 HX393196:IA393215 RT393196:RW393215 ABP393196:ABS393215 ALL393196:ALO393215 AVH393196:AVK393215 BFD393196:BFG393215 BOZ393196:BPC393215 BYV393196:BYY393215 CIR393196:CIU393215 CSN393196:CSQ393215 DCJ393196:DCM393215 DMF393196:DMI393215 DWB393196:DWE393215 EFX393196:EGA393215 EPT393196:EPW393215 EZP393196:EZS393215 FJL393196:FJO393215 FTH393196:FTK393215 GDD393196:GDG393215 GMZ393196:GNC393215 GWV393196:GWY393215 HGR393196:HGU393215 HQN393196:HQQ393215 IAJ393196:IAM393215 IKF393196:IKI393215 IUB393196:IUE393215 JDX393196:JEA393215 JNT393196:JNW393215 JXP393196:JXS393215 KHL393196:KHO393215 KRH393196:KRK393215 LBD393196:LBG393215 LKZ393196:LLC393215 LUV393196:LUY393215 MER393196:MEU393215 MON393196:MOQ393215 MYJ393196:MYM393215 NIF393196:NII393215 NSB393196:NSE393215 OBX393196:OCA393215 OLT393196:OLW393215 OVP393196:OVS393215 PFL393196:PFO393215 PPH393196:PPK393215 PZD393196:PZG393215 QIZ393196:QJC393215 QSV393196:QSY393215 RCR393196:RCU393215 RMN393196:RMQ393215 RWJ393196:RWM393215 SGF393196:SGI393215 SQB393196:SQE393215 SZX393196:TAA393215 TJT393196:TJW393215 TTP393196:TTS393215 UDL393196:UDO393215 UNH393196:UNK393215 UXD393196:UXG393215 VGZ393196:VHC393215 VQV393196:VQY393215 WAR393196:WAU393215 WKN393196:WKQ393215 WUJ393196:WUM393215 J458732:M458751 HX458732:IA458751 RT458732:RW458751 ABP458732:ABS458751 ALL458732:ALO458751 AVH458732:AVK458751 BFD458732:BFG458751 BOZ458732:BPC458751 BYV458732:BYY458751 CIR458732:CIU458751 CSN458732:CSQ458751 DCJ458732:DCM458751 DMF458732:DMI458751 DWB458732:DWE458751 EFX458732:EGA458751 EPT458732:EPW458751 EZP458732:EZS458751 FJL458732:FJO458751 FTH458732:FTK458751 GDD458732:GDG458751 GMZ458732:GNC458751 GWV458732:GWY458751 HGR458732:HGU458751 HQN458732:HQQ458751 IAJ458732:IAM458751 IKF458732:IKI458751 IUB458732:IUE458751 JDX458732:JEA458751 JNT458732:JNW458751 JXP458732:JXS458751 KHL458732:KHO458751 KRH458732:KRK458751 LBD458732:LBG458751 LKZ458732:LLC458751 LUV458732:LUY458751 MER458732:MEU458751 MON458732:MOQ458751 MYJ458732:MYM458751 NIF458732:NII458751 NSB458732:NSE458751 OBX458732:OCA458751 OLT458732:OLW458751 OVP458732:OVS458751 PFL458732:PFO458751 PPH458732:PPK458751 PZD458732:PZG458751 QIZ458732:QJC458751 QSV458732:QSY458751 RCR458732:RCU458751 RMN458732:RMQ458751 RWJ458732:RWM458751 SGF458732:SGI458751 SQB458732:SQE458751 SZX458732:TAA458751 TJT458732:TJW458751 TTP458732:TTS458751 UDL458732:UDO458751 UNH458732:UNK458751 UXD458732:UXG458751 VGZ458732:VHC458751 VQV458732:VQY458751 WAR458732:WAU458751 WKN458732:WKQ458751 WUJ458732:WUM458751 J524268:M524287 HX524268:IA524287 RT524268:RW524287 ABP524268:ABS524287 ALL524268:ALO524287 AVH524268:AVK524287 BFD524268:BFG524287 BOZ524268:BPC524287 BYV524268:BYY524287 CIR524268:CIU524287 CSN524268:CSQ524287 DCJ524268:DCM524287 DMF524268:DMI524287 DWB524268:DWE524287 EFX524268:EGA524287 EPT524268:EPW524287 EZP524268:EZS524287 FJL524268:FJO524287 FTH524268:FTK524287 GDD524268:GDG524287 GMZ524268:GNC524287 GWV524268:GWY524287 HGR524268:HGU524287 HQN524268:HQQ524287 IAJ524268:IAM524287 IKF524268:IKI524287 IUB524268:IUE524287 JDX524268:JEA524287 JNT524268:JNW524287 JXP524268:JXS524287 KHL524268:KHO524287 KRH524268:KRK524287 LBD524268:LBG524287 LKZ524268:LLC524287 LUV524268:LUY524287 MER524268:MEU524287 MON524268:MOQ524287 MYJ524268:MYM524287 NIF524268:NII524287 NSB524268:NSE524287 OBX524268:OCA524287 OLT524268:OLW524287 OVP524268:OVS524287 PFL524268:PFO524287 PPH524268:PPK524287 PZD524268:PZG524287 QIZ524268:QJC524287 QSV524268:QSY524287 RCR524268:RCU524287 RMN524268:RMQ524287 RWJ524268:RWM524287 SGF524268:SGI524287 SQB524268:SQE524287 SZX524268:TAA524287 TJT524268:TJW524287 TTP524268:TTS524287 UDL524268:UDO524287 UNH524268:UNK524287 UXD524268:UXG524287 VGZ524268:VHC524287 VQV524268:VQY524287 WAR524268:WAU524287 WKN524268:WKQ524287 WUJ524268:WUM524287 J589804:M589823 HX589804:IA589823 RT589804:RW589823 ABP589804:ABS589823 ALL589804:ALO589823 AVH589804:AVK589823 BFD589804:BFG589823 BOZ589804:BPC589823 BYV589804:BYY589823 CIR589804:CIU589823 CSN589804:CSQ589823 DCJ589804:DCM589823 DMF589804:DMI589823 DWB589804:DWE589823 EFX589804:EGA589823 EPT589804:EPW589823 EZP589804:EZS589823 FJL589804:FJO589823 FTH589804:FTK589823 GDD589804:GDG589823 GMZ589804:GNC589823 GWV589804:GWY589823 HGR589804:HGU589823 HQN589804:HQQ589823 IAJ589804:IAM589823 IKF589804:IKI589823 IUB589804:IUE589823 JDX589804:JEA589823 JNT589804:JNW589823 JXP589804:JXS589823 KHL589804:KHO589823 KRH589804:KRK589823 LBD589804:LBG589823 LKZ589804:LLC589823 LUV589804:LUY589823 MER589804:MEU589823 MON589804:MOQ589823 MYJ589804:MYM589823 NIF589804:NII589823 NSB589804:NSE589823 OBX589804:OCA589823 OLT589804:OLW589823 OVP589804:OVS589823 PFL589804:PFO589823 PPH589804:PPK589823 PZD589804:PZG589823 QIZ589804:QJC589823 QSV589804:QSY589823 RCR589804:RCU589823 RMN589804:RMQ589823 RWJ589804:RWM589823 SGF589804:SGI589823 SQB589804:SQE589823 SZX589804:TAA589823 TJT589804:TJW589823 TTP589804:TTS589823 UDL589804:UDO589823 UNH589804:UNK589823 UXD589804:UXG589823 VGZ589804:VHC589823 VQV589804:VQY589823 WAR589804:WAU589823 WKN589804:WKQ589823 WUJ589804:WUM589823 J655340:M655359 HX655340:IA655359 RT655340:RW655359 ABP655340:ABS655359 ALL655340:ALO655359 AVH655340:AVK655359 BFD655340:BFG655359 BOZ655340:BPC655359 BYV655340:BYY655359 CIR655340:CIU655359 CSN655340:CSQ655359 DCJ655340:DCM655359 DMF655340:DMI655359 DWB655340:DWE655359 EFX655340:EGA655359 EPT655340:EPW655359 EZP655340:EZS655359 FJL655340:FJO655359 FTH655340:FTK655359 GDD655340:GDG655359 GMZ655340:GNC655359 GWV655340:GWY655359 HGR655340:HGU655359 HQN655340:HQQ655359 IAJ655340:IAM655359 IKF655340:IKI655359 IUB655340:IUE655359 JDX655340:JEA655359 JNT655340:JNW655359 JXP655340:JXS655359 KHL655340:KHO655359 KRH655340:KRK655359 LBD655340:LBG655359 LKZ655340:LLC655359 LUV655340:LUY655359 MER655340:MEU655359 MON655340:MOQ655359 MYJ655340:MYM655359 NIF655340:NII655359 NSB655340:NSE655359 OBX655340:OCA655359 OLT655340:OLW655359 OVP655340:OVS655359 PFL655340:PFO655359 PPH655340:PPK655359 PZD655340:PZG655359 QIZ655340:QJC655359 QSV655340:QSY655359 RCR655340:RCU655359 RMN655340:RMQ655359 RWJ655340:RWM655359 SGF655340:SGI655359 SQB655340:SQE655359 SZX655340:TAA655359 TJT655340:TJW655359 TTP655340:TTS655359 UDL655340:UDO655359 UNH655340:UNK655359 UXD655340:UXG655359 VGZ655340:VHC655359 VQV655340:VQY655359 WAR655340:WAU655359 WKN655340:WKQ655359 WUJ655340:WUM655359 J720876:M720895 HX720876:IA720895 RT720876:RW720895 ABP720876:ABS720895 ALL720876:ALO720895 AVH720876:AVK720895 BFD720876:BFG720895 BOZ720876:BPC720895 BYV720876:BYY720895 CIR720876:CIU720895 CSN720876:CSQ720895 DCJ720876:DCM720895 DMF720876:DMI720895 DWB720876:DWE720895 EFX720876:EGA720895 EPT720876:EPW720895 EZP720876:EZS720895 FJL720876:FJO720895 FTH720876:FTK720895 GDD720876:GDG720895 GMZ720876:GNC720895 GWV720876:GWY720895 HGR720876:HGU720895 HQN720876:HQQ720895 IAJ720876:IAM720895 IKF720876:IKI720895 IUB720876:IUE720895 JDX720876:JEA720895 JNT720876:JNW720895 JXP720876:JXS720895 KHL720876:KHO720895 KRH720876:KRK720895 LBD720876:LBG720895 LKZ720876:LLC720895 LUV720876:LUY720895 MER720876:MEU720895 MON720876:MOQ720895 MYJ720876:MYM720895 NIF720876:NII720895 NSB720876:NSE720895 OBX720876:OCA720895 OLT720876:OLW720895 OVP720876:OVS720895 PFL720876:PFO720895 PPH720876:PPK720895 PZD720876:PZG720895 QIZ720876:QJC720895 QSV720876:QSY720895 RCR720876:RCU720895 RMN720876:RMQ720895 RWJ720876:RWM720895 SGF720876:SGI720895 SQB720876:SQE720895 SZX720876:TAA720895 TJT720876:TJW720895 TTP720876:TTS720895 UDL720876:UDO720895 UNH720876:UNK720895 UXD720876:UXG720895 VGZ720876:VHC720895 VQV720876:VQY720895 WAR720876:WAU720895 WKN720876:WKQ720895 WUJ720876:WUM720895 J786412:M786431 HX786412:IA786431 RT786412:RW786431 ABP786412:ABS786431 ALL786412:ALO786431 AVH786412:AVK786431 BFD786412:BFG786431 BOZ786412:BPC786431 BYV786412:BYY786431 CIR786412:CIU786431 CSN786412:CSQ786431 DCJ786412:DCM786431 DMF786412:DMI786431 DWB786412:DWE786431 EFX786412:EGA786431 EPT786412:EPW786431 EZP786412:EZS786431 FJL786412:FJO786431 FTH786412:FTK786431 GDD786412:GDG786431 GMZ786412:GNC786431 GWV786412:GWY786431 HGR786412:HGU786431 HQN786412:HQQ786431 IAJ786412:IAM786431 IKF786412:IKI786431 IUB786412:IUE786431 JDX786412:JEA786431 JNT786412:JNW786431 JXP786412:JXS786431 KHL786412:KHO786431 KRH786412:KRK786431 LBD786412:LBG786431 LKZ786412:LLC786431 LUV786412:LUY786431 MER786412:MEU786431 MON786412:MOQ786431 MYJ786412:MYM786431 NIF786412:NII786431 NSB786412:NSE786431 OBX786412:OCA786431 OLT786412:OLW786431 OVP786412:OVS786431 PFL786412:PFO786431 PPH786412:PPK786431 PZD786412:PZG786431 QIZ786412:QJC786431 QSV786412:QSY786431 RCR786412:RCU786431 RMN786412:RMQ786431 RWJ786412:RWM786431 SGF786412:SGI786431 SQB786412:SQE786431 SZX786412:TAA786431 TJT786412:TJW786431 TTP786412:TTS786431 UDL786412:UDO786431 UNH786412:UNK786431 UXD786412:UXG786431 VGZ786412:VHC786431 VQV786412:VQY786431 WAR786412:WAU786431 WKN786412:WKQ786431 WUJ786412:WUM786431 J851948:M851967 HX851948:IA851967 RT851948:RW851967 ABP851948:ABS851967 ALL851948:ALO851967 AVH851948:AVK851967 BFD851948:BFG851967 BOZ851948:BPC851967 BYV851948:BYY851967 CIR851948:CIU851967 CSN851948:CSQ851967 DCJ851948:DCM851967 DMF851948:DMI851967 DWB851948:DWE851967 EFX851948:EGA851967 EPT851948:EPW851967 EZP851948:EZS851967 FJL851948:FJO851967 FTH851948:FTK851967 GDD851948:GDG851967 GMZ851948:GNC851967 GWV851948:GWY851967 HGR851948:HGU851967 HQN851948:HQQ851967 IAJ851948:IAM851967 IKF851948:IKI851967 IUB851948:IUE851967 JDX851948:JEA851967 JNT851948:JNW851967 JXP851948:JXS851967 KHL851948:KHO851967 KRH851948:KRK851967 LBD851948:LBG851967 LKZ851948:LLC851967 LUV851948:LUY851967 MER851948:MEU851967 MON851948:MOQ851967 MYJ851948:MYM851967 NIF851948:NII851967 NSB851948:NSE851967 OBX851948:OCA851967 OLT851948:OLW851967 OVP851948:OVS851967 PFL851948:PFO851967 PPH851948:PPK851967 PZD851948:PZG851967 QIZ851948:QJC851967 QSV851948:QSY851967 RCR851948:RCU851967 RMN851948:RMQ851967 RWJ851948:RWM851967 SGF851948:SGI851967 SQB851948:SQE851967 SZX851948:TAA851967 TJT851948:TJW851967 TTP851948:TTS851967 UDL851948:UDO851967 UNH851948:UNK851967 UXD851948:UXG851967 VGZ851948:VHC851967 VQV851948:VQY851967 WAR851948:WAU851967 WKN851948:WKQ851967 WUJ851948:WUM851967 J917484:M917503 HX917484:IA917503 RT917484:RW917503 ABP917484:ABS917503 ALL917484:ALO917503 AVH917484:AVK917503 BFD917484:BFG917503 BOZ917484:BPC917503 BYV917484:BYY917503 CIR917484:CIU917503 CSN917484:CSQ917503 DCJ917484:DCM917503 DMF917484:DMI917503 DWB917484:DWE917503 EFX917484:EGA917503 EPT917484:EPW917503 EZP917484:EZS917503 FJL917484:FJO917503 FTH917484:FTK917503 GDD917484:GDG917503 GMZ917484:GNC917503 GWV917484:GWY917503 HGR917484:HGU917503 HQN917484:HQQ917503 IAJ917484:IAM917503 IKF917484:IKI917503 IUB917484:IUE917503 JDX917484:JEA917503 JNT917484:JNW917503 JXP917484:JXS917503 KHL917484:KHO917503 KRH917484:KRK917503 LBD917484:LBG917503 LKZ917484:LLC917503 LUV917484:LUY917503 MER917484:MEU917503 MON917484:MOQ917503 MYJ917484:MYM917503 NIF917484:NII917503 NSB917484:NSE917503 OBX917484:OCA917503 OLT917484:OLW917503 OVP917484:OVS917503 PFL917484:PFO917503 PPH917484:PPK917503 PZD917484:PZG917503 QIZ917484:QJC917503 QSV917484:QSY917503 RCR917484:RCU917503 RMN917484:RMQ917503 RWJ917484:RWM917503 SGF917484:SGI917503 SQB917484:SQE917503 SZX917484:TAA917503 TJT917484:TJW917503 TTP917484:TTS917503 UDL917484:UDO917503 UNH917484:UNK917503 UXD917484:UXG917503 VGZ917484:VHC917503 VQV917484:VQY917503 WAR917484:WAU917503 WKN917484:WKQ917503 WUJ917484:WUM917503 J983020:M983039 HX983020:IA983039 RT983020:RW983039 ABP983020:ABS983039 ALL983020:ALO983039 AVH983020:AVK983039 BFD983020:BFG983039 BOZ983020:BPC983039 BYV983020:BYY983039 CIR983020:CIU983039 CSN983020:CSQ983039 DCJ983020:DCM983039 DMF983020:DMI983039 DWB983020:DWE983039 EFX983020:EGA983039 EPT983020:EPW983039 EZP983020:EZS983039 FJL983020:FJO983039 FTH983020:FTK983039 GDD983020:GDG983039 GMZ983020:GNC983039 GWV983020:GWY983039 HGR983020:HGU983039 HQN983020:HQQ983039 IAJ983020:IAM983039 IKF983020:IKI983039 IUB983020:IUE983039 JDX983020:JEA983039 JNT983020:JNW983039 JXP983020:JXS983039 KHL983020:KHO983039 KRH983020:KRK983039 LBD983020:LBG983039 LKZ983020:LLC983039 LUV983020:LUY983039 MER983020:MEU983039 MON983020:MOQ983039 MYJ983020:MYM983039 NIF983020:NII983039 NSB983020:NSE983039 OBX983020:OCA983039 OLT983020:OLW983039 OVP983020:OVS983039 PFL983020:PFO983039 PPH983020:PPK983039 PZD983020:PZG983039 QIZ983020:QJC983039 QSV983020:QSY983039 RCR983020:RCU983039 RMN983020:RMQ983039 RWJ983020:RWM983039 SGF983020:SGI983039 SQB983020:SQE983039 SZX983020:TAA983039 TJT983020:TJW983039 TTP983020:TTS983039 UDL983020:UDO983039 UNH983020:UNK983039 UXD983020:UXG983039 VGZ983020:VHC983039 VQV983020:VQY983039 WAR983020:WAU983039 WKN983020:WKQ983039 WUJ983020:WUM983039 G65516:H65535 HU65516:HV65535 RQ65516:RR65535 ABM65516:ABN65535 ALI65516:ALJ65535 AVE65516:AVF65535 BFA65516:BFB65535 BOW65516:BOX65535 BYS65516:BYT65535 CIO65516:CIP65535 CSK65516:CSL65535 DCG65516:DCH65535 DMC65516:DMD65535 DVY65516:DVZ65535 EFU65516:EFV65535 EPQ65516:EPR65535 EZM65516:EZN65535 FJI65516:FJJ65535 FTE65516:FTF65535 GDA65516:GDB65535 GMW65516:GMX65535 GWS65516:GWT65535 HGO65516:HGP65535 HQK65516:HQL65535 IAG65516:IAH65535 IKC65516:IKD65535 ITY65516:ITZ65535 JDU65516:JDV65535 JNQ65516:JNR65535 JXM65516:JXN65535 KHI65516:KHJ65535 KRE65516:KRF65535 LBA65516:LBB65535 LKW65516:LKX65535 LUS65516:LUT65535 MEO65516:MEP65535 MOK65516:MOL65535 MYG65516:MYH65535 NIC65516:NID65535 NRY65516:NRZ65535 OBU65516:OBV65535 OLQ65516:OLR65535 OVM65516:OVN65535 PFI65516:PFJ65535 PPE65516:PPF65535 PZA65516:PZB65535 QIW65516:QIX65535 QSS65516:QST65535 RCO65516:RCP65535 RMK65516:RML65535 RWG65516:RWH65535 SGC65516:SGD65535 SPY65516:SPZ65535 SZU65516:SZV65535 TJQ65516:TJR65535 TTM65516:TTN65535 UDI65516:UDJ65535 UNE65516:UNF65535 UXA65516:UXB65535 VGW65516:VGX65535 VQS65516:VQT65535 WAO65516:WAP65535 WKK65516:WKL65535 WUG65516:WUH65535 G131052:H131071 HU131052:HV131071 RQ131052:RR131071 ABM131052:ABN131071 ALI131052:ALJ131071 AVE131052:AVF131071 BFA131052:BFB131071 BOW131052:BOX131071 BYS131052:BYT131071 CIO131052:CIP131071 CSK131052:CSL131071 DCG131052:DCH131071 DMC131052:DMD131071 DVY131052:DVZ131071 EFU131052:EFV131071 EPQ131052:EPR131071 EZM131052:EZN131071 FJI131052:FJJ131071 FTE131052:FTF131071 GDA131052:GDB131071 GMW131052:GMX131071 GWS131052:GWT131071 HGO131052:HGP131071 HQK131052:HQL131071 IAG131052:IAH131071 IKC131052:IKD131071 ITY131052:ITZ131071 JDU131052:JDV131071 JNQ131052:JNR131071 JXM131052:JXN131071 KHI131052:KHJ131071 KRE131052:KRF131071 LBA131052:LBB131071 LKW131052:LKX131071 LUS131052:LUT131071 MEO131052:MEP131071 MOK131052:MOL131071 MYG131052:MYH131071 NIC131052:NID131071 NRY131052:NRZ131071 OBU131052:OBV131071 OLQ131052:OLR131071 OVM131052:OVN131071 PFI131052:PFJ131071 PPE131052:PPF131071 PZA131052:PZB131071 QIW131052:QIX131071 QSS131052:QST131071 RCO131052:RCP131071 RMK131052:RML131071 RWG131052:RWH131071 SGC131052:SGD131071 SPY131052:SPZ131071 SZU131052:SZV131071 TJQ131052:TJR131071 TTM131052:TTN131071 UDI131052:UDJ131071 UNE131052:UNF131071 UXA131052:UXB131071 VGW131052:VGX131071 VQS131052:VQT131071 WAO131052:WAP131071 WKK131052:WKL131071 WUG131052:WUH131071 G196588:H196607 HU196588:HV196607 RQ196588:RR196607 ABM196588:ABN196607 ALI196588:ALJ196607 AVE196588:AVF196607 BFA196588:BFB196607 BOW196588:BOX196607 BYS196588:BYT196607 CIO196588:CIP196607 CSK196588:CSL196607 DCG196588:DCH196607 DMC196588:DMD196607 DVY196588:DVZ196607 EFU196588:EFV196607 EPQ196588:EPR196607 EZM196588:EZN196607 FJI196588:FJJ196607 FTE196588:FTF196607 GDA196588:GDB196607 GMW196588:GMX196607 GWS196588:GWT196607 HGO196588:HGP196607 HQK196588:HQL196607 IAG196588:IAH196607 IKC196588:IKD196607 ITY196588:ITZ196607 JDU196588:JDV196607 JNQ196588:JNR196607 JXM196588:JXN196607 KHI196588:KHJ196607 KRE196588:KRF196607 LBA196588:LBB196607 LKW196588:LKX196607 LUS196588:LUT196607 MEO196588:MEP196607 MOK196588:MOL196607 MYG196588:MYH196607 NIC196588:NID196607 NRY196588:NRZ196607 OBU196588:OBV196607 OLQ196588:OLR196607 OVM196588:OVN196607 PFI196588:PFJ196607 PPE196588:PPF196607 PZA196588:PZB196607 QIW196588:QIX196607 QSS196588:QST196607 RCO196588:RCP196607 RMK196588:RML196607 RWG196588:RWH196607 SGC196588:SGD196607 SPY196588:SPZ196607 SZU196588:SZV196607 TJQ196588:TJR196607 TTM196588:TTN196607 UDI196588:UDJ196607 UNE196588:UNF196607 UXA196588:UXB196607 VGW196588:VGX196607 VQS196588:VQT196607 WAO196588:WAP196607 WKK196588:WKL196607 WUG196588:WUH196607 G262124:H262143 HU262124:HV262143 RQ262124:RR262143 ABM262124:ABN262143 ALI262124:ALJ262143 AVE262124:AVF262143 BFA262124:BFB262143 BOW262124:BOX262143 BYS262124:BYT262143 CIO262124:CIP262143 CSK262124:CSL262143 DCG262124:DCH262143 DMC262124:DMD262143 DVY262124:DVZ262143 EFU262124:EFV262143 EPQ262124:EPR262143 EZM262124:EZN262143 FJI262124:FJJ262143 FTE262124:FTF262143 GDA262124:GDB262143 GMW262124:GMX262143 GWS262124:GWT262143 HGO262124:HGP262143 HQK262124:HQL262143 IAG262124:IAH262143 IKC262124:IKD262143 ITY262124:ITZ262143 JDU262124:JDV262143 JNQ262124:JNR262143 JXM262124:JXN262143 KHI262124:KHJ262143 KRE262124:KRF262143 LBA262124:LBB262143 LKW262124:LKX262143 LUS262124:LUT262143 MEO262124:MEP262143 MOK262124:MOL262143 MYG262124:MYH262143 NIC262124:NID262143 NRY262124:NRZ262143 OBU262124:OBV262143 OLQ262124:OLR262143 OVM262124:OVN262143 PFI262124:PFJ262143 PPE262124:PPF262143 PZA262124:PZB262143 QIW262124:QIX262143 QSS262124:QST262143 RCO262124:RCP262143 RMK262124:RML262143 RWG262124:RWH262143 SGC262124:SGD262143 SPY262124:SPZ262143 SZU262124:SZV262143 TJQ262124:TJR262143 TTM262124:TTN262143 UDI262124:UDJ262143 UNE262124:UNF262143 UXA262124:UXB262143 VGW262124:VGX262143 VQS262124:VQT262143 WAO262124:WAP262143 WKK262124:WKL262143 WUG262124:WUH262143 G327660:H327679 HU327660:HV327679 RQ327660:RR327679 ABM327660:ABN327679 ALI327660:ALJ327679 AVE327660:AVF327679 BFA327660:BFB327679 BOW327660:BOX327679 BYS327660:BYT327679 CIO327660:CIP327679 CSK327660:CSL327679 DCG327660:DCH327679 DMC327660:DMD327679 DVY327660:DVZ327679 EFU327660:EFV327679 EPQ327660:EPR327679 EZM327660:EZN327679 FJI327660:FJJ327679 FTE327660:FTF327679 GDA327660:GDB327679 GMW327660:GMX327679 GWS327660:GWT327679 HGO327660:HGP327679 HQK327660:HQL327679 IAG327660:IAH327679 IKC327660:IKD327679 ITY327660:ITZ327679 JDU327660:JDV327679 JNQ327660:JNR327679 JXM327660:JXN327679 KHI327660:KHJ327679 KRE327660:KRF327679 LBA327660:LBB327679 LKW327660:LKX327679 LUS327660:LUT327679 MEO327660:MEP327679 MOK327660:MOL327679 MYG327660:MYH327679 NIC327660:NID327679 NRY327660:NRZ327679 OBU327660:OBV327679 OLQ327660:OLR327679 OVM327660:OVN327679 PFI327660:PFJ327679 PPE327660:PPF327679 PZA327660:PZB327679 QIW327660:QIX327679 QSS327660:QST327679 RCO327660:RCP327679 RMK327660:RML327679 RWG327660:RWH327679 SGC327660:SGD327679 SPY327660:SPZ327679 SZU327660:SZV327679 TJQ327660:TJR327679 TTM327660:TTN327679 UDI327660:UDJ327679 UNE327660:UNF327679 UXA327660:UXB327679 VGW327660:VGX327679 VQS327660:VQT327679 WAO327660:WAP327679 WKK327660:WKL327679 WUG327660:WUH327679 G393196:H393215 HU393196:HV393215 RQ393196:RR393215 ABM393196:ABN393215 ALI393196:ALJ393215 AVE393196:AVF393215 BFA393196:BFB393215 BOW393196:BOX393215 BYS393196:BYT393215 CIO393196:CIP393215 CSK393196:CSL393215 DCG393196:DCH393215 DMC393196:DMD393215 DVY393196:DVZ393215 EFU393196:EFV393215 EPQ393196:EPR393215 EZM393196:EZN393215 FJI393196:FJJ393215 FTE393196:FTF393215 GDA393196:GDB393215 GMW393196:GMX393215 GWS393196:GWT393215 HGO393196:HGP393215 HQK393196:HQL393215 IAG393196:IAH393215 IKC393196:IKD393215 ITY393196:ITZ393215 JDU393196:JDV393215 JNQ393196:JNR393215 JXM393196:JXN393215 KHI393196:KHJ393215 KRE393196:KRF393215 LBA393196:LBB393215 LKW393196:LKX393215 LUS393196:LUT393215 MEO393196:MEP393215 MOK393196:MOL393215 MYG393196:MYH393215 NIC393196:NID393215 NRY393196:NRZ393215 OBU393196:OBV393215 OLQ393196:OLR393215 OVM393196:OVN393215 PFI393196:PFJ393215 PPE393196:PPF393215 PZA393196:PZB393215 QIW393196:QIX393215 QSS393196:QST393215 RCO393196:RCP393215 RMK393196:RML393215 RWG393196:RWH393215 SGC393196:SGD393215 SPY393196:SPZ393215 SZU393196:SZV393215 TJQ393196:TJR393215 TTM393196:TTN393215 UDI393196:UDJ393215 UNE393196:UNF393215 UXA393196:UXB393215 VGW393196:VGX393215 VQS393196:VQT393215 WAO393196:WAP393215 WKK393196:WKL393215 WUG393196:WUH393215 G458732:H458751 HU458732:HV458751 RQ458732:RR458751 ABM458732:ABN458751 ALI458732:ALJ458751 AVE458732:AVF458751 BFA458732:BFB458751 BOW458732:BOX458751 BYS458732:BYT458751 CIO458732:CIP458751 CSK458732:CSL458751 DCG458732:DCH458751 DMC458732:DMD458751 DVY458732:DVZ458751 EFU458732:EFV458751 EPQ458732:EPR458751 EZM458732:EZN458751 FJI458732:FJJ458751 FTE458732:FTF458751 GDA458732:GDB458751 GMW458732:GMX458751 GWS458732:GWT458751 HGO458732:HGP458751 HQK458732:HQL458751 IAG458732:IAH458751 IKC458732:IKD458751 ITY458732:ITZ458751 JDU458732:JDV458751 JNQ458732:JNR458751 JXM458732:JXN458751 KHI458732:KHJ458751 KRE458732:KRF458751 LBA458732:LBB458751 LKW458732:LKX458751 LUS458732:LUT458751 MEO458732:MEP458751 MOK458732:MOL458751 MYG458732:MYH458751 NIC458732:NID458751 NRY458732:NRZ458751 OBU458732:OBV458751 OLQ458732:OLR458751 OVM458732:OVN458751 PFI458732:PFJ458751 PPE458732:PPF458751 PZA458732:PZB458751 QIW458732:QIX458751 QSS458732:QST458751 RCO458732:RCP458751 RMK458732:RML458751 RWG458732:RWH458751 SGC458732:SGD458751 SPY458732:SPZ458751 SZU458732:SZV458751 TJQ458732:TJR458751 TTM458732:TTN458751 UDI458732:UDJ458751 UNE458732:UNF458751 UXA458732:UXB458751 VGW458732:VGX458751 VQS458732:VQT458751 WAO458732:WAP458751 WKK458732:WKL458751 WUG458732:WUH458751 G524268:H524287 HU524268:HV524287 RQ524268:RR524287 ABM524268:ABN524287 ALI524268:ALJ524287 AVE524268:AVF524287 BFA524268:BFB524287 BOW524268:BOX524287 BYS524268:BYT524287 CIO524268:CIP524287 CSK524268:CSL524287 DCG524268:DCH524287 DMC524268:DMD524287 DVY524268:DVZ524287 EFU524268:EFV524287 EPQ524268:EPR524287 EZM524268:EZN524287 FJI524268:FJJ524287 FTE524268:FTF524287 GDA524268:GDB524287 GMW524268:GMX524287 GWS524268:GWT524287 HGO524268:HGP524287 HQK524268:HQL524287 IAG524268:IAH524287 IKC524268:IKD524287 ITY524268:ITZ524287 JDU524268:JDV524287 JNQ524268:JNR524287 JXM524268:JXN524287 KHI524268:KHJ524287 KRE524268:KRF524287 LBA524268:LBB524287 LKW524268:LKX524287 LUS524268:LUT524287 MEO524268:MEP524287 MOK524268:MOL524287 MYG524268:MYH524287 NIC524268:NID524287 NRY524268:NRZ524287 OBU524268:OBV524287 OLQ524268:OLR524287 OVM524268:OVN524287 PFI524268:PFJ524287 PPE524268:PPF524287 PZA524268:PZB524287 QIW524268:QIX524287 QSS524268:QST524287 RCO524268:RCP524287 RMK524268:RML524287 RWG524268:RWH524287 SGC524268:SGD524287 SPY524268:SPZ524287 SZU524268:SZV524287 TJQ524268:TJR524287 TTM524268:TTN524287 UDI524268:UDJ524287 UNE524268:UNF524287 UXA524268:UXB524287 VGW524268:VGX524287 VQS524268:VQT524287 WAO524268:WAP524287 WKK524268:WKL524287 WUG524268:WUH524287 G589804:H589823 HU589804:HV589823 RQ589804:RR589823 ABM589804:ABN589823 ALI589804:ALJ589823 AVE589804:AVF589823 BFA589804:BFB589823 BOW589804:BOX589823 BYS589804:BYT589823 CIO589804:CIP589823 CSK589804:CSL589823 DCG589804:DCH589823 DMC589804:DMD589823 DVY589804:DVZ589823 EFU589804:EFV589823 EPQ589804:EPR589823 EZM589804:EZN589823 FJI589804:FJJ589823 FTE589804:FTF589823 GDA589804:GDB589823 GMW589804:GMX589823 GWS589804:GWT589823 HGO589804:HGP589823 HQK589804:HQL589823 IAG589804:IAH589823 IKC589804:IKD589823 ITY589804:ITZ589823 JDU589804:JDV589823 JNQ589804:JNR589823 JXM589804:JXN589823 KHI589804:KHJ589823 KRE589804:KRF589823 LBA589804:LBB589823 LKW589804:LKX589823 LUS589804:LUT589823 MEO589804:MEP589823 MOK589804:MOL589823 MYG589804:MYH589823 NIC589804:NID589823 NRY589804:NRZ589823 OBU589804:OBV589823 OLQ589804:OLR589823 OVM589804:OVN589823 PFI589804:PFJ589823 PPE589804:PPF589823 PZA589804:PZB589823 QIW589804:QIX589823 QSS589804:QST589823 RCO589804:RCP589823 RMK589804:RML589823 RWG589804:RWH589823 SGC589804:SGD589823 SPY589804:SPZ589823 SZU589804:SZV589823 TJQ589804:TJR589823 TTM589804:TTN589823 UDI589804:UDJ589823 UNE589804:UNF589823 UXA589804:UXB589823 VGW589804:VGX589823 VQS589804:VQT589823 WAO589804:WAP589823 WKK589804:WKL589823 WUG589804:WUH589823 G655340:H655359 HU655340:HV655359 RQ655340:RR655359 ABM655340:ABN655359 ALI655340:ALJ655359 AVE655340:AVF655359 BFA655340:BFB655359 BOW655340:BOX655359 BYS655340:BYT655359 CIO655340:CIP655359 CSK655340:CSL655359 DCG655340:DCH655359 DMC655340:DMD655359 DVY655340:DVZ655359 EFU655340:EFV655359 EPQ655340:EPR655359 EZM655340:EZN655359 FJI655340:FJJ655359 FTE655340:FTF655359 GDA655340:GDB655359 GMW655340:GMX655359 GWS655340:GWT655359 HGO655340:HGP655359 HQK655340:HQL655359 IAG655340:IAH655359 IKC655340:IKD655359 ITY655340:ITZ655359 JDU655340:JDV655359 JNQ655340:JNR655359 JXM655340:JXN655359 KHI655340:KHJ655359 KRE655340:KRF655359 LBA655340:LBB655359 LKW655340:LKX655359 LUS655340:LUT655359 MEO655340:MEP655359 MOK655340:MOL655359 MYG655340:MYH655359 NIC655340:NID655359 NRY655340:NRZ655359 OBU655340:OBV655359 OLQ655340:OLR655359 OVM655340:OVN655359 PFI655340:PFJ655359 PPE655340:PPF655359 PZA655340:PZB655359 QIW655340:QIX655359 QSS655340:QST655359 RCO655340:RCP655359 RMK655340:RML655359 RWG655340:RWH655359 SGC655340:SGD655359 SPY655340:SPZ655359 SZU655340:SZV655359 TJQ655340:TJR655359 TTM655340:TTN655359 UDI655340:UDJ655359 UNE655340:UNF655359 UXA655340:UXB655359 VGW655340:VGX655359 VQS655340:VQT655359 WAO655340:WAP655359 WKK655340:WKL655359 WUG655340:WUH655359 G720876:H720895 HU720876:HV720895 RQ720876:RR720895 ABM720876:ABN720895 ALI720876:ALJ720895 AVE720876:AVF720895 BFA720876:BFB720895 BOW720876:BOX720895 BYS720876:BYT720895 CIO720876:CIP720895 CSK720876:CSL720895 DCG720876:DCH720895 DMC720876:DMD720895 DVY720876:DVZ720895 EFU720876:EFV720895 EPQ720876:EPR720895 EZM720876:EZN720895 FJI720876:FJJ720895 FTE720876:FTF720895 GDA720876:GDB720895 GMW720876:GMX720895 GWS720876:GWT720895 HGO720876:HGP720895 HQK720876:HQL720895 IAG720876:IAH720895 IKC720876:IKD720895 ITY720876:ITZ720895 JDU720876:JDV720895 JNQ720876:JNR720895 JXM720876:JXN720895 KHI720876:KHJ720895 KRE720876:KRF720895 LBA720876:LBB720895 LKW720876:LKX720895 LUS720876:LUT720895 MEO720876:MEP720895 MOK720876:MOL720895 MYG720876:MYH720895 NIC720876:NID720895 NRY720876:NRZ720895 OBU720876:OBV720895 OLQ720876:OLR720895 OVM720876:OVN720895 PFI720876:PFJ720895 PPE720876:PPF720895 PZA720876:PZB720895 QIW720876:QIX720895 QSS720876:QST720895 RCO720876:RCP720895 RMK720876:RML720895 RWG720876:RWH720895 SGC720876:SGD720895 SPY720876:SPZ720895 SZU720876:SZV720895 TJQ720876:TJR720895 TTM720876:TTN720895 UDI720876:UDJ720895 UNE720876:UNF720895 UXA720876:UXB720895 VGW720876:VGX720895 VQS720876:VQT720895 WAO720876:WAP720895 WKK720876:WKL720895 WUG720876:WUH720895 G786412:H786431 HU786412:HV786431 RQ786412:RR786431 ABM786412:ABN786431 ALI786412:ALJ786431 AVE786412:AVF786431 BFA786412:BFB786431 BOW786412:BOX786431 BYS786412:BYT786431 CIO786412:CIP786431 CSK786412:CSL786431 DCG786412:DCH786431 DMC786412:DMD786431 DVY786412:DVZ786431 EFU786412:EFV786431 EPQ786412:EPR786431 EZM786412:EZN786431 FJI786412:FJJ786431 FTE786412:FTF786431 GDA786412:GDB786431 GMW786412:GMX786431 GWS786412:GWT786431 HGO786412:HGP786431 HQK786412:HQL786431 IAG786412:IAH786431 IKC786412:IKD786431 ITY786412:ITZ786431 JDU786412:JDV786431 JNQ786412:JNR786431 JXM786412:JXN786431 KHI786412:KHJ786431 KRE786412:KRF786431 LBA786412:LBB786431 LKW786412:LKX786431 LUS786412:LUT786431 MEO786412:MEP786431 MOK786412:MOL786431 MYG786412:MYH786431 NIC786412:NID786431 NRY786412:NRZ786431 OBU786412:OBV786431 OLQ786412:OLR786431 OVM786412:OVN786431 PFI786412:PFJ786431 PPE786412:PPF786431 PZA786412:PZB786431 QIW786412:QIX786431 QSS786412:QST786431 RCO786412:RCP786431 RMK786412:RML786431 RWG786412:RWH786431 SGC786412:SGD786431 SPY786412:SPZ786431 SZU786412:SZV786431 TJQ786412:TJR786431 TTM786412:TTN786431 UDI786412:UDJ786431 UNE786412:UNF786431 UXA786412:UXB786431 VGW786412:VGX786431 VQS786412:VQT786431 WAO786412:WAP786431 WKK786412:WKL786431 WUG786412:WUH786431 G851948:H851967 HU851948:HV851967 RQ851948:RR851967 ABM851948:ABN851967 ALI851948:ALJ851967 AVE851948:AVF851967 BFA851948:BFB851967 BOW851948:BOX851967 BYS851948:BYT851967 CIO851948:CIP851967 CSK851948:CSL851967 DCG851948:DCH851967 DMC851948:DMD851967 DVY851948:DVZ851967 EFU851948:EFV851967 EPQ851948:EPR851967 EZM851948:EZN851967 FJI851948:FJJ851967 FTE851948:FTF851967 GDA851948:GDB851967 GMW851948:GMX851967 GWS851948:GWT851967 HGO851948:HGP851967 HQK851948:HQL851967 IAG851948:IAH851967 IKC851948:IKD851967 ITY851948:ITZ851967 JDU851948:JDV851967 JNQ851948:JNR851967 JXM851948:JXN851967 KHI851948:KHJ851967 KRE851948:KRF851967 LBA851948:LBB851967 LKW851948:LKX851967 LUS851948:LUT851967 MEO851948:MEP851967 MOK851948:MOL851967 MYG851948:MYH851967 NIC851948:NID851967 NRY851948:NRZ851967 OBU851948:OBV851967 OLQ851948:OLR851967 OVM851948:OVN851967 PFI851948:PFJ851967 PPE851948:PPF851967 PZA851948:PZB851967 QIW851948:QIX851967 QSS851948:QST851967 RCO851948:RCP851967 RMK851948:RML851967 RWG851948:RWH851967 SGC851948:SGD851967 SPY851948:SPZ851967 SZU851948:SZV851967 TJQ851948:TJR851967 TTM851948:TTN851967 UDI851948:UDJ851967 UNE851948:UNF851967 UXA851948:UXB851967 VGW851948:VGX851967 VQS851948:VQT851967 WAO851948:WAP851967 WKK851948:WKL851967 WUG851948:WUH851967 G917484:H917503 HU917484:HV917503 RQ917484:RR917503 ABM917484:ABN917503 ALI917484:ALJ917503 AVE917484:AVF917503 BFA917484:BFB917503 BOW917484:BOX917503 BYS917484:BYT917503 CIO917484:CIP917503 CSK917484:CSL917503 DCG917484:DCH917503 DMC917484:DMD917503 DVY917484:DVZ917503 EFU917484:EFV917503 EPQ917484:EPR917503 EZM917484:EZN917503 FJI917484:FJJ917503 FTE917484:FTF917503 GDA917484:GDB917503 GMW917484:GMX917503 GWS917484:GWT917503 HGO917484:HGP917503 HQK917484:HQL917503 IAG917484:IAH917503 IKC917484:IKD917503 ITY917484:ITZ917503 JDU917484:JDV917503 JNQ917484:JNR917503 JXM917484:JXN917503 KHI917484:KHJ917503 KRE917484:KRF917503 LBA917484:LBB917503 LKW917484:LKX917503 LUS917484:LUT917503 MEO917484:MEP917503 MOK917484:MOL917503 MYG917484:MYH917503 NIC917484:NID917503 NRY917484:NRZ917503 OBU917484:OBV917503 OLQ917484:OLR917503 OVM917484:OVN917503 PFI917484:PFJ917503 PPE917484:PPF917503 PZA917484:PZB917503 QIW917484:QIX917503 QSS917484:QST917503 RCO917484:RCP917503 RMK917484:RML917503 RWG917484:RWH917503 SGC917484:SGD917503 SPY917484:SPZ917503 SZU917484:SZV917503 TJQ917484:TJR917503 TTM917484:TTN917503 UDI917484:UDJ917503 UNE917484:UNF917503 UXA917484:UXB917503 VGW917484:VGX917503 VQS917484:VQT917503 WAO917484:WAP917503 WKK917484:WKL917503 WUG917484:WUH917503 G983020:H983039 HU983020:HV983039 RQ983020:RR983039 ABM983020:ABN983039 ALI983020:ALJ983039 AVE983020:AVF983039 BFA983020:BFB983039 BOW983020:BOX983039 BYS983020:BYT983039 CIO983020:CIP983039 CSK983020:CSL983039 DCG983020:DCH983039 DMC983020:DMD983039 DVY983020:DVZ983039 EFU983020:EFV983039 EPQ983020:EPR983039 EZM983020:EZN983039 FJI983020:FJJ983039 FTE983020:FTF983039 GDA983020:GDB983039 GMW983020:GMX983039 GWS983020:GWT983039 HGO983020:HGP983039 HQK983020:HQL983039 IAG983020:IAH983039 IKC983020:IKD983039 ITY983020:ITZ983039 JDU983020:JDV983039 JNQ983020:JNR983039 JXM983020:JXN983039 KHI983020:KHJ983039 KRE983020:KRF983039 LBA983020:LBB983039 LKW983020:LKX983039 LUS983020:LUT983039 MEO983020:MEP983039 MOK983020:MOL983039 MYG983020:MYH983039 NIC983020:NID983039 NRY983020:NRZ983039 OBU983020:OBV983039 OLQ983020:OLR983039 OVM983020:OVN983039 PFI983020:PFJ983039 PPE983020:PPF983039 PZA983020:PZB983039 QIW983020:QIX983039 QSS983020:QST983039 RCO983020:RCP983039 RMK983020:RML983039 RWG983020:RWH983039 SGC983020:SGD983039 SPY983020:SPZ983039 SZU983020:SZV983039 TJQ983020:TJR983039 TTM983020:TTN983039 UDI983020:UDJ983039 UNE983020:UNF983039 UXA983020:UXB983039 VGW983020:VGX983039 VQS983020:VQT983039 WAO983020:WAP983039 WKK983020:WKL983039 WUG983020:WUH983039 W65516:AO65535 IK65516:JC65535 SG65516:SY65535 ACC65516:ACU65535 ALY65516:AMQ65535 AVU65516:AWM65535 BFQ65516:BGI65535 BPM65516:BQE65535 BZI65516:CAA65535 CJE65516:CJW65535 CTA65516:CTS65535 DCW65516:DDO65535 DMS65516:DNK65535 DWO65516:DXG65535 EGK65516:EHC65535 EQG65516:EQY65535 FAC65516:FAU65535 FJY65516:FKQ65535 FTU65516:FUM65535 GDQ65516:GEI65535 GNM65516:GOE65535 GXI65516:GYA65535 HHE65516:HHW65535 HRA65516:HRS65535 IAW65516:IBO65535 IKS65516:ILK65535 IUO65516:IVG65535 JEK65516:JFC65535 JOG65516:JOY65535 JYC65516:JYU65535 KHY65516:KIQ65535 KRU65516:KSM65535 LBQ65516:LCI65535 LLM65516:LME65535 LVI65516:LWA65535 MFE65516:MFW65535 MPA65516:MPS65535 MYW65516:MZO65535 NIS65516:NJK65535 NSO65516:NTG65535 OCK65516:ODC65535 OMG65516:OMY65535 OWC65516:OWU65535 PFY65516:PGQ65535 PPU65516:PQM65535 PZQ65516:QAI65535 QJM65516:QKE65535 QTI65516:QUA65535 RDE65516:RDW65535 RNA65516:RNS65535 RWW65516:RXO65535 SGS65516:SHK65535 SQO65516:SRG65535 TAK65516:TBC65535 TKG65516:TKY65535 TUC65516:TUU65535 UDY65516:UEQ65535 UNU65516:UOM65535 UXQ65516:UYI65535 VHM65516:VIE65535 VRI65516:VSA65535 WBE65516:WBW65535 WLA65516:WLS65535 WUW65516:WVO65535 W131052:AO131071 IK131052:JC131071 SG131052:SY131071 ACC131052:ACU131071 ALY131052:AMQ131071 AVU131052:AWM131071 BFQ131052:BGI131071 BPM131052:BQE131071 BZI131052:CAA131071 CJE131052:CJW131071 CTA131052:CTS131071 DCW131052:DDO131071 DMS131052:DNK131071 DWO131052:DXG131071 EGK131052:EHC131071 EQG131052:EQY131071 FAC131052:FAU131071 FJY131052:FKQ131071 FTU131052:FUM131071 GDQ131052:GEI131071 GNM131052:GOE131071 GXI131052:GYA131071 HHE131052:HHW131071 HRA131052:HRS131071 IAW131052:IBO131071 IKS131052:ILK131071 IUO131052:IVG131071 JEK131052:JFC131071 JOG131052:JOY131071 JYC131052:JYU131071 KHY131052:KIQ131071 KRU131052:KSM131071 LBQ131052:LCI131071 LLM131052:LME131071 LVI131052:LWA131071 MFE131052:MFW131071 MPA131052:MPS131071 MYW131052:MZO131071 NIS131052:NJK131071 NSO131052:NTG131071 OCK131052:ODC131071 OMG131052:OMY131071 OWC131052:OWU131071 PFY131052:PGQ131071 PPU131052:PQM131071 PZQ131052:QAI131071 QJM131052:QKE131071 QTI131052:QUA131071 RDE131052:RDW131071 RNA131052:RNS131071 RWW131052:RXO131071 SGS131052:SHK131071 SQO131052:SRG131071 TAK131052:TBC131071 TKG131052:TKY131071 TUC131052:TUU131071 UDY131052:UEQ131071 UNU131052:UOM131071 UXQ131052:UYI131071 VHM131052:VIE131071 VRI131052:VSA131071 WBE131052:WBW131071 WLA131052:WLS131071 WUW131052:WVO131071 W196588:AO196607 IK196588:JC196607 SG196588:SY196607 ACC196588:ACU196607 ALY196588:AMQ196607 AVU196588:AWM196607 BFQ196588:BGI196607 BPM196588:BQE196607 BZI196588:CAA196607 CJE196588:CJW196607 CTA196588:CTS196607 DCW196588:DDO196607 DMS196588:DNK196607 DWO196588:DXG196607 EGK196588:EHC196607 EQG196588:EQY196607 FAC196588:FAU196607 FJY196588:FKQ196607 FTU196588:FUM196607 GDQ196588:GEI196607 GNM196588:GOE196607 GXI196588:GYA196607 HHE196588:HHW196607 HRA196588:HRS196607 IAW196588:IBO196607 IKS196588:ILK196607 IUO196588:IVG196607 JEK196588:JFC196607 JOG196588:JOY196607 JYC196588:JYU196607 KHY196588:KIQ196607 KRU196588:KSM196607 LBQ196588:LCI196607 LLM196588:LME196607 LVI196588:LWA196607 MFE196588:MFW196607 MPA196588:MPS196607 MYW196588:MZO196607 NIS196588:NJK196607 NSO196588:NTG196607 OCK196588:ODC196607 OMG196588:OMY196607 OWC196588:OWU196607 PFY196588:PGQ196607 PPU196588:PQM196607 PZQ196588:QAI196607 QJM196588:QKE196607 QTI196588:QUA196607 RDE196588:RDW196607 RNA196588:RNS196607 RWW196588:RXO196607 SGS196588:SHK196607 SQO196588:SRG196607 TAK196588:TBC196607 TKG196588:TKY196607 TUC196588:TUU196607 UDY196588:UEQ196607 UNU196588:UOM196607 UXQ196588:UYI196607 VHM196588:VIE196607 VRI196588:VSA196607 WBE196588:WBW196607 WLA196588:WLS196607 WUW196588:WVO196607 W262124:AO262143 IK262124:JC262143 SG262124:SY262143 ACC262124:ACU262143 ALY262124:AMQ262143 AVU262124:AWM262143 BFQ262124:BGI262143 BPM262124:BQE262143 BZI262124:CAA262143 CJE262124:CJW262143 CTA262124:CTS262143 DCW262124:DDO262143 DMS262124:DNK262143 DWO262124:DXG262143 EGK262124:EHC262143 EQG262124:EQY262143 FAC262124:FAU262143 FJY262124:FKQ262143 FTU262124:FUM262143 GDQ262124:GEI262143 GNM262124:GOE262143 GXI262124:GYA262143 HHE262124:HHW262143 HRA262124:HRS262143 IAW262124:IBO262143 IKS262124:ILK262143 IUO262124:IVG262143 JEK262124:JFC262143 JOG262124:JOY262143 JYC262124:JYU262143 KHY262124:KIQ262143 KRU262124:KSM262143 LBQ262124:LCI262143 LLM262124:LME262143 LVI262124:LWA262143 MFE262124:MFW262143 MPA262124:MPS262143 MYW262124:MZO262143 NIS262124:NJK262143 NSO262124:NTG262143 OCK262124:ODC262143 OMG262124:OMY262143 OWC262124:OWU262143 PFY262124:PGQ262143 PPU262124:PQM262143 PZQ262124:QAI262143 QJM262124:QKE262143 QTI262124:QUA262143 RDE262124:RDW262143 RNA262124:RNS262143 RWW262124:RXO262143 SGS262124:SHK262143 SQO262124:SRG262143 TAK262124:TBC262143 TKG262124:TKY262143 TUC262124:TUU262143 UDY262124:UEQ262143 UNU262124:UOM262143 UXQ262124:UYI262143 VHM262124:VIE262143 VRI262124:VSA262143 WBE262124:WBW262143 WLA262124:WLS262143 WUW262124:WVO262143 W327660:AO327679 IK327660:JC327679 SG327660:SY327679 ACC327660:ACU327679 ALY327660:AMQ327679 AVU327660:AWM327679 BFQ327660:BGI327679 BPM327660:BQE327679 BZI327660:CAA327679 CJE327660:CJW327679 CTA327660:CTS327679 DCW327660:DDO327679 DMS327660:DNK327679 DWO327660:DXG327679 EGK327660:EHC327679 EQG327660:EQY327679 FAC327660:FAU327679 FJY327660:FKQ327679 FTU327660:FUM327679 GDQ327660:GEI327679 GNM327660:GOE327679 GXI327660:GYA327679 HHE327660:HHW327679 HRA327660:HRS327679 IAW327660:IBO327679 IKS327660:ILK327679 IUO327660:IVG327679 JEK327660:JFC327679 JOG327660:JOY327679 JYC327660:JYU327679 KHY327660:KIQ327679 KRU327660:KSM327679 LBQ327660:LCI327679 LLM327660:LME327679 LVI327660:LWA327679 MFE327660:MFW327679 MPA327660:MPS327679 MYW327660:MZO327679 NIS327660:NJK327679 NSO327660:NTG327679 OCK327660:ODC327679 OMG327660:OMY327679 OWC327660:OWU327679 PFY327660:PGQ327679 PPU327660:PQM327679 PZQ327660:QAI327679 QJM327660:QKE327679 QTI327660:QUA327679 RDE327660:RDW327679 RNA327660:RNS327679 RWW327660:RXO327679 SGS327660:SHK327679 SQO327660:SRG327679 TAK327660:TBC327679 TKG327660:TKY327679 TUC327660:TUU327679 UDY327660:UEQ327679 UNU327660:UOM327679 UXQ327660:UYI327679 VHM327660:VIE327679 VRI327660:VSA327679 WBE327660:WBW327679 WLA327660:WLS327679 WUW327660:WVO327679 W393196:AO393215 IK393196:JC393215 SG393196:SY393215 ACC393196:ACU393215 ALY393196:AMQ393215 AVU393196:AWM393215 BFQ393196:BGI393215 BPM393196:BQE393215 BZI393196:CAA393215 CJE393196:CJW393215 CTA393196:CTS393215 DCW393196:DDO393215 DMS393196:DNK393215 DWO393196:DXG393215 EGK393196:EHC393215 EQG393196:EQY393215 FAC393196:FAU393215 FJY393196:FKQ393215 FTU393196:FUM393215 GDQ393196:GEI393215 GNM393196:GOE393215 GXI393196:GYA393215 HHE393196:HHW393215 HRA393196:HRS393215 IAW393196:IBO393215 IKS393196:ILK393215 IUO393196:IVG393215 JEK393196:JFC393215 JOG393196:JOY393215 JYC393196:JYU393215 KHY393196:KIQ393215 KRU393196:KSM393215 LBQ393196:LCI393215 LLM393196:LME393215 LVI393196:LWA393215 MFE393196:MFW393215 MPA393196:MPS393215 MYW393196:MZO393215 NIS393196:NJK393215 NSO393196:NTG393215 OCK393196:ODC393215 OMG393196:OMY393215 OWC393196:OWU393215 PFY393196:PGQ393215 PPU393196:PQM393215 PZQ393196:QAI393215 QJM393196:QKE393215 QTI393196:QUA393215 RDE393196:RDW393215 RNA393196:RNS393215 RWW393196:RXO393215 SGS393196:SHK393215 SQO393196:SRG393215 TAK393196:TBC393215 TKG393196:TKY393215 TUC393196:TUU393215 UDY393196:UEQ393215 UNU393196:UOM393215 UXQ393196:UYI393215 VHM393196:VIE393215 VRI393196:VSA393215 WBE393196:WBW393215 WLA393196:WLS393215 WUW393196:WVO393215 W458732:AO458751 IK458732:JC458751 SG458732:SY458751 ACC458732:ACU458751 ALY458732:AMQ458751 AVU458732:AWM458751 BFQ458732:BGI458751 BPM458732:BQE458751 BZI458732:CAA458751 CJE458732:CJW458751 CTA458732:CTS458751 DCW458732:DDO458751 DMS458732:DNK458751 DWO458732:DXG458751 EGK458732:EHC458751 EQG458732:EQY458751 FAC458732:FAU458751 FJY458732:FKQ458751 FTU458732:FUM458751 GDQ458732:GEI458751 GNM458732:GOE458751 GXI458732:GYA458751 HHE458732:HHW458751 HRA458732:HRS458751 IAW458732:IBO458751 IKS458732:ILK458751 IUO458732:IVG458751 JEK458732:JFC458751 JOG458732:JOY458751 JYC458732:JYU458751 KHY458732:KIQ458751 KRU458732:KSM458751 LBQ458732:LCI458751 LLM458732:LME458751 LVI458732:LWA458751 MFE458732:MFW458751 MPA458732:MPS458751 MYW458732:MZO458751 NIS458732:NJK458751 NSO458732:NTG458751 OCK458732:ODC458751 OMG458732:OMY458751 OWC458732:OWU458751 PFY458732:PGQ458751 PPU458732:PQM458751 PZQ458732:QAI458751 QJM458732:QKE458751 QTI458732:QUA458751 RDE458732:RDW458751 RNA458732:RNS458751 RWW458732:RXO458751 SGS458732:SHK458751 SQO458732:SRG458751 TAK458732:TBC458751 TKG458732:TKY458751 TUC458732:TUU458751 UDY458732:UEQ458751 UNU458732:UOM458751 UXQ458732:UYI458751 VHM458732:VIE458751 VRI458732:VSA458751 WBE458732:WBW458751 WLA458732:WLS458751 WUW458732:WVO458751 W524268:AO524287 IK524268:JC524287 SG524268:SY524287 ACC524268:ACU524287 ALY524268:AMQ524287 AVU524268:AWM524287 BFQ524268:BGI524287 BPM524268:BQE524287 BZI524268:CAA524287 CJE524268:CJW524287 CTA524268:CTS524287 DCW524268:DDO524287 DMS524268:DNK524287 DWO524268:DXG524287 EGK524268:EHC524287 EQG524268:EQY524287 FAC524268:FAU524287 FJY524268:FKQ524287 FTU524268:FUM524287 GDQ524268:GEI524287 GNM524268:GOE524287 GXI524268:GYA524287 HHE524268:HHW524287 HRA524268:HRS524287 IAW524268:IBO524287 IKS524268:ILK524287 IUO524268:IVG524287 JEK524268:JFC524287 JOG524268:JOY524287 JYC524268:JYU524287 KHY524268:KIQ524287 KRU524268:KSM524287 LBQ524268:LCI524287 LLM524268:LME524287 LVI524268:LWA524287 MFE524268:MFW524287 MPA524268:MPS524287 MYW524268:MZO524287 NIS524268:NJK524287 NSO524268:NTG524287 OCK524268:ODC524287 OMG524268:OMY524287 OWC524268:OWU524287 PFY524268:PGQ524287 PPU524268:PQM524287 PZQ524268:QAI524287 QJM524268:QKE524287 QTI524268:QUA524287 RDE524268:RDW524287 RNA524268:RNS524287 RWW524268:RXO524287 SGS524268:SHK524287 SQO524268:SRG524287 TAK524268:TBC524287 TKG524268:TKY524287 TUC524268:TUU524287 UDY524268:UEQ524287 UNU524268:UOM524287 UXQ524268:UYI524287 VHM524268:VIE524287 VRI524268:VSA524287 WBE524268:WBW524287 WLA524268:WLS524287 WUW524268:WVO524287 W589804:AO589823 IK589804:JC589823 SG589804:SY589823 ACC589804:ACU589823 ALY589804:AMQ589823 AVU589804:AWM589823 BFQ589804:BGI589823 BPM589804:BQE589823 BZI589804:CAA589823 CJE589804:CJW589823 CTA589804:CTS589823 DCW589804:DDO589823 DMS589804:DNK589823 DWO589804:DXG589823 EGK589804:EHC589823 EQG589804:EQY589823 FAC589804:FAU589823 FJY589804:FKQ589823 FTU589804:FUM589823 GDQ589804:GEI589823 GNM589804:GOE589823 GXI589804:GYA589823 HHE589804:HHW589823 HRA589804:HRS589823 IAW589804:IBO589823 IKS589804:ILK589823 IUO589804:IVG589823 JEK589804:JFC589823 JOG589804:JOY589823 JYC589804:JYU589823 KHY589804:KIQ589823 KRU589804:KSM589823 LBQ589804:LCI589823 LLM589804:LME589823 LVI589804:LWA589823 MFE589804:MFW589823 MPA589804:MPS589823 MYW589804:MZO589823 NIS589804:NJK589823 NSO589804:NTG589823 OCK589804:ODC589823 OMG589804:OMY589823 OWC589804:OWU589823 PFY589804:PGQ589823 PPU589804:PQM589823 PZQ589804:QAI589823 QJM589804:QKE589823 QTI589804:QUA589823 RDE589804:RDW589823 RNA589804:RNS589823 RWW589804:RXO589823 SGS589804:SHK589823 SQO589804:SRG589823 TAK589804:TBC589823 TKG589804:TKY589823 TUC589804:TUU589823 UDY589804:UEQ589823 UNU589804:UOM589823 UXQ589804:UYI589823 VHM589804:VIE589823 VRI589804:VSA589823 WBE589804:WBW589823 WLA589804:WLS589823 WUW589804:WVO589823 W655340:AO655359 IK655340:JC655359 SG655340:SY655359 ACC655340:ACU655359 ALY655340:AMQ655359 AVU655340:AWM655359 BFQ655340:BGI655359 BPM655340:BQE655359 BZI655340:CAA655359 CJE655340:CJW655359 CTA655340:CTS655359 DCW655340:DDO655359 DMS655340:DNK655359 DWO655340:DXG655359 EGK655340:EHC655359 EQG655340:EQY655359 FAC655340:FAU655359 FJY655340:FKQ655359 FTU655340:FUM655359 GDQ655340:GEI655359 GNM655340:GOE655359 GXI655340:GYA655359 HHE655340:HHW655359 HRA655340:HRS655359 IAW655340:IBO655359 IKS655340:ILK655359 IUO655340:IVG655359 JEK655340:JFC655359 JOG655340:JOY655359 JYC655340:JYU655359 KHY655340:KIQ655359 KRU655340:KSM655359 LBQ655340:LCI655359 LLM655340:LME655359 LVI655340:LWA655359 MFE655340:MFW655359 MPA655340:MPS655359 MYW655340:MZO655359 NIS655340:NJK655359 NSO655340:NTG655359 OCK655340:ODC655359 OMG655340:OMY655359 OWC655340:OWU655359 PFY655340:PGQ655359 PPU655340:PQM655359 PZQ655340:QAI655359 QJM655340:QKE655359 QTI655340:QUA655359 RDE655340:RDW655359 RNA655340:RNS655359 RWW655340:RXO655359 SGS655340:SHK655359 SQO655340:SRG655359 TAK655340:TBC655359 TKG655340:TKY655359 TUC655340:TUU655359 UDY655340:UEQ655359 UNU655340:UOM655359 UXQ655340:UYI655359 VHM655340:VIE655359 VRI655340:VSA655359 WBE655340:WBW655359 WLA655340:WLS655359 WUW655340:WVO655359 W720876:AO720895 IK720876:JC720895 SG720876:SY720895 ACC720876:ACU720895 ALY720876:AMQ720895 AVU720876:AWM720895 BFQ720876:BGI720895 BPM720876:BQE720895 BZI720876:CAA720895 CJE720876:CJW720895 CTA720876:CTS720895 DCW720876:DDO720895 DMS720876:DNK720895 DWO720876:DXG720895 EGK720876:EHC720895 EQG720876:EQY720895 FAC720876:FAU720895 FJY720876:FKQ720895 FTU720876:FUM720895 GDQ720876:GEI720895 GNM720876:GOE720895 GXI720876:GYA720895 HHE720876:HHW720895 HRA720876:HRS720895 IAW720876:IBO720895 IKS720876:ILK720895 IUO720876:IVG720895 JEK720876:JFC720895 JOG720876:JOY720895 JYC720876:JYU720895 KHY720876:KIQ720895 KRU720876:KSM720895 LBQ720876:LCI720895 LLM720876:LME720895 LVI720876:LWA720895 MFE720876:MFW720895 MPA720876:MPS720895 MYW720876:MZO720895 NIS720876:NJK720895 NSO720876:NTG720895 OCK720876:ODC720895 OMG720876:OMY720895 OWC720876:OWU720895 PFY720876:PGQ720895 PPU720876:PQM720895 PZQ720876:QAI720895 QJM720876:QKE720895 QTI720876:QUA720895 RDE720876:RDW720895 RNA720876:RNS720895 RWW720876:RXO720895 SGS720876:SHK720895 SQO720876:SRG720895 TAK720876:TBC720895 TKG720876:TKY720895 TUC720876:TUU720895 UDY720876:UEQ720895 UNU720876:UOM720895 UXQ720876:UYI720895 VHM720876:VIE720895 VRI720876:VSA720895 WBE720876:WBW720895 WLA720876:WLS720895 WUW720876:WVO720895 W786412:AO786431 IK786412:JC786431 SG786412:SY786431 ACC786412:ACU786431 ALY786412:AMQ786431 AVU786412:AWM786431 BFQ786412:BGI786431 BPM786412:BQE786431 BZI786412:CAA786431 CJE786412:CJW786431 CTA786412:CTS786431 DCW786412:DDO786431 DMS786412:DNK786431 DWO786412:DXG786431 EGK786412:EHC786431 EQG786412:EQY786431 FAC786412:FAU786431 FJY786412:FKQ786431 FTU786412:FUM786431 GDQ786412:GEI786431 GNM786412:GOE786431 GXI786412:GYA786431 HHE786412:HHW786431 HRA786412:HRS786431 IAW786412:IBO786431 IKS786412:ILK786431 IUO786412:IVG786431 JEK786412:JFC786431 JOG786412:JOY786431 JYC786412:JYU786431 KHY786412:KIQ786431 KRU786412:KSM786431 LBQ786412:LCI786431 LLM786412:LME786431 LVI786412:LWA786431 MFE786412:MFW786431 MPA786412:MPS786431 MYW786412:MZO786431 NIS786412:NJK786431 NSO786412:NTG786431 OCK786412:ODC786431 OMG786412:OMY786431 OWC786412:OWU786431 PFY786412:PGQ786431 PPU786412:PQM786431 PZQ786412:QAI786431 QJM786412:QKE786431 QTI786412:QUA786431 RDE786412:RDW786431 RNA786412:RNS786431 RWW786412:RXO786431 SGS786412:SHK786431 SQO786412:SRG786431 TAK786412:TBC786431 TKG786412:TKY786431 TUC786412:TUU786431 UDY786412:UEQ786431 UNU786412:UOM786431 UXQ786412:UYI786431 VHM786412:VIE786431 VRI786412:VSA786431 WBE786412:WBW786431 WLA786412:WLS786431 WUW786412:WVO786431 W851948:AO851967 IK851948:JC851967 SG851948:SY851967 ACC851948:ACU851967 ALY851948:AMQ851967 AVU851948:AWM851967 BFQ851948:BGI851967 BPM851948:BQE851967 BZI851948:CAA851967 CJE851948:CJW851967 CTA851948:CTS851967 DCW851948:DDO851967 DMS851948:DNK851967 DWO851948:DXG851967 EGK851948:EHC851967 EQG851948:EQY851967 FAC851948:FAU851967 FJY851948:FKQ851967 FTU851948:FUM851967 GDQ851948:GEI851967 GNM851948:GOE851967 GXI851948:GYA851967 HHE851948:HHW851967 HRA851948:HRS851967 IAW851948:IBO851967 IKS851948:ILK851967 IUO851948:IVG851967 JEK851948:JFC851967 JOG851948:JOY851967 JYC851948:JYU851967 KHY851948:KIQ851967 KRU851948:KSM851967 LBQ851948:LCI851967 LLM851948:LME851967 LVI851948:LWA851967 MFE851948:MFW851967 MPA851948:MPS851967 MYW851948:MZO851967 NIS851948:NJK851967 NSO851948:NTG851967 OCK851948:ODC851967 OMG851948:OMY851967 OWC851948:OWU851967 PFY851948:PGQ851967 PPU851948:PQM851967 PZQ851948:QAI851967 QJM851948:QKE851967 QTI851948:QUA851967 RDE851948:RDW851967 RNA851948:RNS851967 RWW851948:RXO851967 SGS851948:SHK851967 SQO851948:SRG851967 TAK851948:TBC851967 TKG851948:TKY851967 TUC851948:TUU851967 UDY851948:UEQ851967 UNU851948:UOM851967 UXQ851948:UYI851967 VHM851948:VIE851967 VRI851948:VSA851967 WBE851948:WBW851967 WLA851948:WLS851967 WUW851948:WVO851967 W917484:AO917503 IK917484:JC917503 SG917484:SY917503 ACC917484:ACU917503 ALY917484:AMQ917503 AVU917484:AWM917503 BFQ917484:BGI917503 BPM917484:BQE917503 BZI917484:CAA917503 CJE917484:CJW917503 CTA917484:CTS917503 DCW917484:DDO917503 DMS917484:DNK917503 DWO917484:DXG917503 EGK917484:EHC917503 EQG917484:EQY917503 FAC917484:FAU917503 FJY917484:FKQ917503 FTU917484:FUM917503 GDQ917484:GEI917503 GNM917484:GOE917503 GXI917484:GYA917503 HHE917484:HHW917503 HRA917484:HRS917503 IAW917484:IBO917503 IKS917484:ILK917503 IUO917484:IVG917503 JEK917484:JFC917503 JOG917484:JOY917503 JYC917484:JYU917503 KHY917484:KIQ917503 KRU917484:KSM917503 LBQ917484:LCI917503 LLM917484:LME917503 LVI917484:LWA917503 MFE917484:MFW917503 MPA917484:MPS917503 MYW917484:MZO917503 NIS917484:NJK917503 NSO917484:NTG917503 OCK917484:ODC917503 OMG917484:OMY917503 OWC917484:OWU917503 PFY917484:PGQ917503 PPU917484:PQM917503 PZQ917484:QAI917503 QJM917484:QKE917503 QTI917484:QUA917503 RDE917484:RDW917503 RNA917484:RNS917503 RWW917484:RXO917503 SGS917484:SHK917503 SQO917484:SRG917503 TAK917484:TBC917503 TKG917484:TKY917503 TUC917484:TUU917503 UDY917484:UEQ917503 UNU917484:UOM917503 UXQ917484:UYI917503 VHM917484:VIE917503 VRI917484:VSA917503 WBE917484:WBW917503 WLA917484:WLS917503 WUW917484:WVO917503 W983020:AO983039 IK983020:JC983039 SG983020:SY983039 ACC983020:ACU983039 ALY983020:AMQ983039 AVU983020:AWM983039 BFQ983020:BGI983039 BPM983020:BQE983039 BZI983020:CAA983039 CJE983020:CJW983039 CTA983020:CTS983039 DCW983020:DDO983039 DMS983020:DNK983039 DWO983020:DXG983039 EGK983020:EHC983039 EQG983020:EQY983039 FAC983020:FAU983039 FJY983020:FKQ983039 FTU983020:FUM983039 GDQ983020:GEI983039 GNM983020:GOE983039 GXI983020:GYA983039 HHE983020:HHW983039 HRA983020:HRS983039 IAW983020:IBO983039 IKS983020:ILK983039 IUO983020:IVG983039 JEK983020:JFC983039 JOG983020:JOY983039 JYC983020:JYU983039 KHY983020:KIQ983039 KRU983020:KSM983039 LBQ983020:LCI983039 LLM983020:LME983039 LVI983020:LWA983039 MFE983020:MFW983039 MPA983020:MPS983039 MYW983020:MZO983039 NIS983020:NJK983039 NSO983020:NTG983039 OCK983020:ODC983039 OMG983020:OMY983039 OWC983020:OWU983039 PFY983020:PGQ983039 PPU983020:PQM983039 PZQ983020:QAI983039 QJM983020:QKE983039 QTI983020:QUA983039 RDE983020:RDW983039 RNA983020:RNS983039 RWW983020:RXO983039 SGS983020:SHK983039 SQO983020:SRG983039 TAK983020:TBC983039 TKG983020:TKY983039 TUC983020:TUU983039 UDY983020:UEQ983039 UNU983020:UOM983039 UXQ983020:UYI983039 VHM983020:VIE983039 VRI983020:VSA983039 WBE983020:WBW983039 WLA983020:WLS983039 WUW983020:WVO983039 WUW4:WVO4 WLA4:WLS4 WBE4:WBW4 VRI4:VSA4 VHM4:VIE4 UXQ4:UYI4 UNU4:UOM4 UDY4:UEQ4 TUC4:TUU4 TKG4:TKY4 TAK4:TBC4 SQO4:SRG4 SGS4:SHK4 RWW4:RXO4 RNA4:RNS4 RDE4:RDW4 QTI4:QUA4 QJM4:QKE4 PZQ4:QAI4 PPU4:PQM4 PFY4:PGQ4 OWC4:OWU4 OMG4:OMY4 OCK4:ODC4 NSO4:NTG4 NIS4:NJK4 MYW4:MZO4 MPA4:MPS4 MFE4:MFW4 LVI4:LWA4 LLM4:LME4 LBQ4:LCI4 KRU4:KSM4 KHY4:KIQ4 JYC4:JYU4 JOG4:JOY4 JEK4:JFC4 IUO4:IVG4 IKS4:ILK4 IAW4:IBO4 HRA4:HRS4 HHE4:HHW4 GXI4:GYA4 GNM4:GOE4 GDQ4:GEI4 FTU4:FUM4 FJY4:FKQ4 FAC4:FAU4 EQG4:EQY4 EGK4:EHC4 DWO4:DXG4 DMS4:DNK4 DCW4:DDO4 CTA4:CTS4 CJE4:CJW4 BZI4:CAA4 BPM4:BQE4 BFQ4:BGI4 AVU4:AWM4 ALY4:AMQ4 ACC4:ACU4 SG4:SY4 IK4:JC4 W4:AO4 WUG4:WUH4 WKK4:WKL4 WAO4:WAP4 VQS4:VQT4 VGW4:VGX4 UXA4:UXB4 UNE4:UNF4 UDI4:UDJ4 TTM4:TTN4 TJQ4:TJR4 SZU4:SZV4 SPY4:SPZ4 SGC4:SGD4 RWG4:RWH4 RMK4:RML4 RCO4:RCP4 QSS4:QST4 QIW4:QIX4 PZA4:PZB4 PPE4:PPF4 PFI4:PFJ4 OVM4:OVN4 OLQ4:OLR4 OBU4:OBV4 NRY4:NRZ4 NIC4:NID4 MYG4:MYH4 MOK4:MOL4 MEO4:MEP4 LUS4:LUT4 LKW4:LKX4 LBA4:LBB4 KRE4:KRF4 KHI4:KHJ4 JXM4:JXN4 JNQ4:JNR4 JDU4:JDV4 ITY4:ITZ4 IKC4:IKD4 IAG4:IAH4 HQK4:HQL4 HGO4:HGP4 GWS4:GWT4 GMW4:GMX4 GDA4:GDB4 FTE4:FTF4 FJI4:FJJ4 EZM4:EZN4 EPQ4:EPR4 EFU4:EFV4 DVY4:DVZ4 DMC4:DMD4 DCG4:DCH4 CSK4:CSL4 CIO4:CIP4 BYS4:BYT4 BOW4:BOX4 BFA4:BFB4 AVE4:AVF4 ALI4:ALJ4 ABM4:ABN4 RQ4:RR4 HU4:HV4 G4:H4 WUJ4:WUM4 WKN4:WKQ4 WAR4:WAU4 VQV4:VQY4 VGZ4:VHC4 UXD4:UXG4 UNH4:UNK4 UDL4:UDO4 TTP4:TTS4 TJT4:TJW4 SZX4:TAA4 SQB4:SQE4 SGF4:SGI4 RWJ4:RWM4 RMN4:RMQ4 RCR4:RCU4 QSV4:QSY4 QIZ4:QJC4 PZD4:PZG4 PPH4:PPK4 PFL4:PFO4 OVP4:OVS4 OLT4:OLW4 OBX4:OCA4 NSB4:NSE4 NIF4:NII4 MYJ4:MYM4 MON4:MOQ4 MER4:MEU4 LUV4:LUY4 LKZ4:LLC4 LBD4:LBG4 KRH4:KRK4 KHL4:KHO4 JXP4:JXS4 JNT4:JNW4 JDX4:JEA4 IUB4:IUE4 IKF4:IKI4 IAJ4:IAM4 HQN4:HQQ4 HGR4:HGU4 GWV4:GWY4 GMZ4:GNC4 GDD4:GDG4 FTH4:FTK4 FJL4:FJO4 EZP4:EZS4 EPT4:EPW4 EFX4:EGA4 DWB4:DWE4 DMF4:DMI4 DCJ4:DCM4 CSN4:CSQ4 CIR4:CIU4 BYV4:BYY4 BOZ4:BPC4 BFD4:BFG4 AVH4:AVK4 ALL4:ALO4 ABP4:ABS4 RT4:RW4 HX4:IA4 J4:M4">
      <formula1>ListCoreBusiness</formula1>
    </dataValidation>
  </dataValidations>
  <hyperlinks>
    <hyperlink ref="M65136" r:id="rId1" display="touseef.ksa@gmail.com"/>
    <hyperlink ref="M65137" r:id="rId2" display="falah@saudi.net.sa"/>
    <hyperlink ref="M65141" r:id="rId3" display="zaheer.lone@its-ltd.com.sa"/>
    <hyperlink ref="M65142" r:id="rId4" display="contracts@manarahglobal.com"/>
    <hyperlink ref="M65143" r:id="rId5" display="mail@alshahranionline.com"/>
    <hyperlink ref="M65138" r:id="rId6" display="nce@alnaba.com"/>
    <hyperlink ref="M65133" r:id="rId7" display="touseef.ksa@gmail.com"/>
    <hyperlink ref="M65139" r:id="rId8" display="contracts@manarahglobal.com"/>
    <hyperlink ref="M65148" r:id="rId9" display="asge_1202@hotmail.com"/>
    <hyperlink ref="M65150" r:id="rId10" display="info@kanoorgroup.com"/>
    <hyperlink ref="M65149" r:id="rId11" display="mail@alshahranionline.com"/>
    <hyperlink ref="M65151" r:id="rId12" display="asge_1202@hotmail.com"/>
    <hyperlink ref="M65152" r:id="rId13" display="mailto:Ame-modern@zajil.net"/>
    <hyperlink ref="M65153" r:id="rId14" display="info@kanoorgroup.com"/>
    <hyperlink ref="M65080" r:id="rId15" display="pradeep@ather-telecompower.com"/>
    <hyperlink ref="M65087" r:id="rId16" display="gouher@rayangulf.com"/>
    <hyperlink ref="M65053" r:id="rId17" display="SAMIRAZAR1@YAHOO.COM:SAMIR@ADVACON.COM.SA"/>
    <hyperlink ref="M65054" r:id="rId18" display="info@mersalaljazeerah.com"/>
    <hyperlink ref="M65057" r:id="rId19" display="falah@saudi.net.sa"/>
    <hyperlink ref="M65056" r:id="rId20" display="touseef.ksa@gmail.com"/>
    <hyperlink ref="M65058" r:id="rId21" display="akram@aces-co.com"/>
    <hyperlink ref="M65044" r:id="rId22" display="a.asad@nour.com.sa "/>
    <hyperlink ref="M65043" r:id="rId23" display="dongah@sol.net.sa"/>
    <hyperlink ref="M65071" r:id="rId24" display="asge_1202@hotmail.com"/>
    <hyperlink ref="M65068" r:id="rId25" display="mailto:Ame-modern@zajil.net"/>
    <hyperlink ref="M65062" r:id="rId26" display="contracts@manarahglobal.com"/>
    <hyperlink ref="M65037" r:id="rId27" display="farooq_ssg@hotmail.com"/>
    <hyperlink ref="M65039" r:id="rId28" display="riyadh@alsaeed.com.sa"/>
    <hyperlink ref="M65070" r:id="rId29" display="info@kanoorgroup.com"/>
    <hyperlink ref="M65042" r:id="rId30" display="zuhdi@mega-projects.net"/>
    <hyperlink ref="M65049" r:id="rId31" display="alshaebani@gmail.com"/>
    <hyperlink ref="M65050" r:id="rId32" display="info@abodabeel.com"/>
    <hyperlink ref="M65040" r:id="rId33" display="mobest1995@yahoo.com"/>
    <hyperlink ref="M65066" r:id="rId34" display="mail@alshahranionline.com"/>
    <hyperlink ref="M65088" r:id="rId35" display="abc@ashibushnag.com.sa"/>
    <hyperlink ref="M65048" r:id="rId36" display="ayoub@spacegulf.com.sa"/>
    <hyperlink ref="M65047" r:id="rId37" display="nobel@soloplanet.com.sa"/>
    <hyperlink ref="M65045" r:id="rId38" display="alsaida_est@yahoo.com"/>
    <hyperlink ref="M65055" r:id="rId39" display="jwilde1@alsinsina.com]"/>
    <hyperlink ref="M65061" r:id="rId40" display="nce@alnaba.com"/>
    <hyperlink ref="M65063" r:id="rId41" display="moderncontconst@gmail.com"/>
    <hyperlink ref="M65064" r:id="rId42" display="zaheer.lone@its-ltd.com.sa"/>
    <hyperlink ref="M65083" r:id="rId43" display="hazem@alfalak.com"/>
    <hyperlink ref="M65084" r:id="rId44" display="simon@al-abbas-sa.com"/>
    <hyperlink ref="M65085" r:id="rId45" display="aqf@qahtanifisk.com"/>
    <hyperlink ref="M65041" r:id="rId46" display="info@weltexsa.com"/>
    <hyperlink ref="M65067" r:id="rId47" display="buainainmr@gmail.com"/>
    <hyperlink ref="M65086" r:id="rId48" display="hamis@npm.tc"/>
    <hyperlink ref="M65155" r:id="rId49" display="asge_1202@hotmail.com"/>
    <hyperlink ref="M65157" r:id="rId50" display="pradeep@ather-telecompower.com"/>
    <hyperlink ref="M65158" r:id="rId51" display="dongah@sol.net.sa"/>
    <hyperlink ref="M65156" r:id="rId52" display="info@weltexsa.com"/>
    <hyperlink ref="M65154" r:id="rId53" display="info@kanoorgroup.com"/>
    <hyperlink ref="M65140" r:id="rId54" display="moderncontconst@gmail.com"/>
    <hyperlink ref="M65127" r:id="rId55" display="info@abodabeel.com"/>
    <hyperlink ref="M65126" r:id="rId56" display="alshaebani@gmail.com"/>
    <hyperlink ref="M65145" r:id="rId57" display="mailto:Ame-modern@zajil.net"/>
    <hyperlink ref="M65120" r:id="rId58" display="dongah@sol.net.sa"/>
    <hyperlink ref="M65122" r:id="rId59" display="alsaida_est@yahoo.com"/>
    <hyperlink ref="M65125" r:id="rId60" display="ayoub@spacegulf.com.sa"/>
    <hyperlink ref="M65132" r:id="rId61" display="jwilde1@alsinsina.com]"/>
    <hyperlink ref="M65123" r:id="rId62" display="dongah@sol.net.sa"/>
    <hyperlink ref="M65131" r:id="rId63" display="info@mersalaljazeerah.com"/>
    <hyperlink ref="M65130" r:id="rId64" display="SAMIRAZAR1@YAHOO.COM:SAMIR@ADVACON.COM.SA"/>
    <hyperlink ref="M65128" r:id="rId65" display="ayoub@spacegulf.com.sa"/>
    <hyperlink ref="M65144" r:id="rId66" display="buainainmr@gmail.com"/>
    <hyperlink ref="M65146" r:id="rId67" display="mail@alshahranionline.com"/>
    <hyperlink ref="M65147" r:id="rId68" display="info@kanoorgroup.com"/>
    <hyperlink ref="M65124" r:id="rId69" display="nobel@soloplanet.com.sa"/>
    <hyperlink ref="M65121" r:id="rId70" display="a.asad@nour.com.sa "/>
    <hyperlink ref="M65134" r:id="rId71" display="falah@saudi.net.sa"/>
    <hyperlink ref="M65129" r:id="rId72" display="alshaebani@gmail.com"/>
    <hyperlink ref="M65117" r:id="rId73" display="mobest1995@yahoo.com"/>
    <hyperlink ref="M65119" r:id="rId74" display="zuhdi@mega-projects.net"/>
    <hyperlink ref="M65135" r:id="rId75" display="akram@aces-co.com"/>
    <hyperlink ref="M65114" r:id="rId76" display="farooq_ssg@hotmail.com"/>
    <hyperlink ref="M65116" r:id="rId77" display="riyadh@alsaeed.com.sa"/>
    <hyperlink ref="M65118" r:id="rId78" display="info@weltexsa.com"/>
  </hyperlinks>
  <pageMargins left="0.7" right="0.7" top="0.75" bottom="0.75" header="0.3" footer="0.3"/>
  <legacyDrawing r:id="rId79"/>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G32"/>
  <sheetViews>
    <sheetView tabSelected="1" zoomScale="70" zoomScaleNormal="70" workbookViewId="0">
      <selection activeCell="C5" sqref="C5"/>
    </sheetView>
  </sheetViews>
  <sheetFormatPr baseColWidth="10" defaultRowHeight="15" x14ac:dyDescent="0.25"/>
  <cols>
    <col min="2" max="2" width="24.42578125" bestFit="1" customWidth="1"/>
    <col min="3" max="3" width="21.7109375" customWidth="1"/>
    <col min="6" max="6" width="32.85546875" bestFit="1" customWidth="1"/>
  </cols>
  <sheetData>
    <row r="1" spans="1:7" ht="22.5" customHeight="1" x14ac:dyDescent="0.25">
      <c r="B1" s="312" t="s">
        <v>273</v>
      </c>
    </row>
    <row r="2" spans="1:7" ht="22.5" customHeight="1" x14ac:dyDescent="0.25"/>
    <row r="3" spans="1:7" ht="26.25" x14ac:dyDescent="0.25">
      <c r="B3" s="55"/>
      <c r="C3" s="224"/>
    </row>
    <row r="4" spans="1:7" ht="52.5" customHeight="1" x14ac:dyDescent="0.25">
      <c r="A4" s="306" t="s">
        <v>271</v>
      </c>
      <c r="B4" s="307" t="s">
        <v>202</v>
      </c>
      <c r="C4" s="287" t="str">
        <f>IF(VLOOKUP('ASSESSMENT RATING'!$D$1,PanelSelection!$A:$Z,6,0)=0,"-",VLOOKUP('ASSESSMENT RATING'!$D$1,PanelSelection!$A:$Z,6,0))</f>
        <v>Y</v>
      </c>
      <c r="E4" s="308" t="s">
        <v>271</v>
      </c>
      <c r="F4" s="309" t="s">
        <v>205</v>
      </c>
      <c r="G4" s="287" t="str">
        <f>IF(VLOOKUP('ASSESSMENT RATING'!$D$1,PanelSelection!$A:$Z,9,0)=0,"-",VLOOKUP('ASSESSMENT RATING'!$D$1,PanelSelection!$A:$Z,9,0))</f>
        <v>Y</v>
      </c>
    </row>
    <row r="5" spans="1:7" ht="25.5" x14ac:dyDescent="0.25">
      <c r="A5" s="322" t="s">
        <v>270</v>
      </c>
      <c r="B5" s="310" t="s">
        <v>203</v>
      </c>
      <c r="C5" s="287" t="str">
        <f>IF(VLOOKUP('ASSESSMENT RATING'!$D$1,PanelSelection!$A:$Z,7,0)=0,"-",VLOOKUP('ASSESSMENT RATING'!$D$1,PanelSelection!$A:$Z,7,0))</f>
        <v>Core</v>
      </c>
      <c r="E5" s="323" t="s">
        <v>270</v>
      </c>
      <c r="F5" s="286" t="s">
        <v>206</v>
      </c>
      <c r="G5" s="287" t="str">
        <f>IF(VLOOKUP('ASSESSMENT RATING'!$D$1,PanelSelection!$A:$Z,10,0)=0,"-",VLOOKUP('ASSESSMENT RATING'!$D$1,PanelSelection!$A:$Z,10,0))</f>
        <v>-</v>
      </c>
    </row>
    <row r="6" spans="1:7" ht="25.5" x14ac:dyDescent="0.25">
      <c r="A6" s="322"/>
      <c r="B6" s="310" t="s">
        <v>204</v>
      </c>
      <c r="C6" s="287" t="str">
        <f>IF(VLOOKUP('ASSESSMENT RATING'!$D$1,PanelSelection!$A:$Z,8,0)=0,"-",VLOOKUP('ASSESSMENT RATING'!$D$1,PanelSelection!$A:$Z,8,0))</f>
        <v>Core</v>
      </c>
      <c r="E6" s="324"/>
      <c r="F6" s="286" t="s">
        <v>207</v>
      </c>
      <c r="G6" s="287" t="str">
        <f>IF(VLOOKUP('ASSESSMENT RATING'!$D$1,PanelSelection!$A:$Z,11,0)=0,"-",VLOOKUP('ASSESSMENT RATING'!$D$1,PanelSelection!$A:$Z,11,0))</f>
        <v>-</v>
      </c>
    </row>
    <row r="7" spans="1:7" ht="28.5" customHeight="1" x14ac:dyDescent="0.25">
      <c r="A7" s="319" t="s">
        <v>269</v>
      </c>
      <c r="B7" s="310" t="s">
        <v>222</v>
      </c>
      <c r="C7" s="287" t="str">
        <f>IF(VLOOKUP('ASSESSMENT RATING'!$D$1,PanelSelection!$A:$AO,23,0)=0,"-",VLOOKUP('ASSESSMENT RATING'!$D$1,PanelSelection!$A:$AO,23,0))</f>
        <v>Core</v>
      </c>
      <c r="E7" s="324"/>
      <c r="F7" s="286" t="s">
        <v>208</v>
      </c>
      <c r="G7" s="287" t="str">
        <f>IF(VLOOKUP('ASSESSMENT RATING'!$D$1,PanelSelection!$A:$Z,12,0)=0,"-",VLOOKUP('ASSESSMENT RATING'!$D$1,PanelSelection!$A:$Z,12,0))</f>
        <v>Core</v>
      </c>
    </row>
    <row r="8" spans="1:7" x14ac:dyDescent="0.25">
      <c r="A8" s="319"/>
      <c r="B8" s="310" t="s">
        <v>223</v>
      </c>
      <c r="C8" s="287" t="str">
        <f>IF(VLOOKUP('ASSESSMENT RATING'!$D$1,PanelSelection!$A:$AO,24,0)=0,"-",VLOOKUP('ASSESSMENT RATING'!$D$1,PanelSelection!$A:$AO,24,0))</f>
        <v>-</v>
      </c>
      <c r="E8" s="325"/>
      <c r="F8" s="286" t="s">
        <v>209</v>
      </c>
      <c r="G8" s="287" t="str">
        <f>IF(VLOOKUP('ASSESSMENT RATING'!$D$1,PanelSelection!$A:$Z,13,0)=0,"-",VLOOKUP('ASSESSMENT RATING'!$D$1,PanelSelection!$A:$Z,13,0))</f>
        <v>Core</v>
      </c>
    </row>
    <row r="9" spans="1:7" ht="25.5" customHeight="1" x14ac:dyDescent="0.25">
      <c r="A9" s="319"/>
      <c r="B9" s="310" t="s">
        <v>224</v>
      </c>
      <c r="C9" s="287" t="str">
        <f>IF(VLOOKUP('ASSESSMENT RATING'!$D$1,PanelSelection!$A:$AO,25,0)=0,"-",VLOOKUP('ASSESSMENT RATING'!$D$1,PanelSelection!$A:$AO,25,0))</f>
        <v>-</v>
      </c>
      <c r="E9" s="326" t="s">
        <v>268</v>
      </c>
      <c r="F9" s="286" t="s">
        <v>230</v>
      </c>
      <c r="G9" s="287" t="str">
        <f>IF(VLOOKUP('ASSESSMENT RATING'!$D$1,PanelSelection!$A:$AO,31,0)=0,"-",VLOOKUP('ASSESSMENT RATING'!$D$1,PanelSelection!$A:$AO,31,0))</f>
        <v>-</v>
      </c>
    </row>
    <row r="10" spans="1:7" x14ac:dyDescent="0.25">
      <c r="A10" s="319"/>
      <c r="B10" s="310" t="s">
        <v>225</v>
      </c>
      <c r="C10" s="287" t="str">
        <f>IF(VLOOKUP('ASSESSMENT RATING'!$D$1,PanelSelection!$A:$AO,26,0)=0,"-",VLOOKUP('ASSESSMENT RATING'!$D$1,PanelSelection!$A:$AO,26,0))</f>
        <v>-</v>
      </c>
      <c r="E10" s="327"/>
      <c r="F10" s="286" t="s">
        <v>231</v>
      </c>
      <c r="G10" s="287" t="str">
        <f>IF(VLOOKUP('ASSESSMENT RATING'!$D$1,PanelSelection!$A:$AO,32,0)=0,"-",VLOOKUP('ASSESSMENT RATING'!$D$1,PanelSelection!$A:$AO,32,0))</f>
        <v>-</v>
      </c>
    </row>
    <row r="11" spans="1:7" x14ac:dyDescent="0.25">
      <c r="A11" s="319"/>
      <c r="B11" s="310" t="s">
        <v>226</v>
      </c>
      <c r="C11" s="287" t="str">
        <f>IF(VLOOKUP('ASSESSMENT RATING'!$D$1,PanelSelection!$A:$AO,27,0)=0,"-",VLOOKUP('ASSESSMENT RATING'!$D$1,PanelSelection!$A:$AO,27,0))</f>
        <v>-</v>
      </c>
      <c r="E11" s="327"/>
      <c r="F11" s="286" t="s">
        <v>232</v>
      </c>
      <c r="G11" s="287" t="str">
        <f>IF(VLOOKUP('ASSESSMENT RATING'!$D$1,PanelSelection!$A:$AO,33,0)=0,"-",VLOOKUP('ASSESSMENT RATING'!$D$1,PanelSelection!$A:$AO,33,0))</f>
        <v>-</v>
      </c>
    </row>
    <row r="12" spans="1:7" ht="15" customHeight="1" x14ac:dyDescent="0.25">
      <c r="A12" s="319"/>
      <c r="B12" s="310" t="s">
        <v>227</v>
      </c>
      <c r="C12" s="287" t="str">
        <f>IF(VLOOKUP('ASSESSMENT RATING'!$D$1,PanelSelection!$A:$AO,28,0)=0,"-",VLOOKUP('ASSESSMENT RATING'!$D$1,PanelSelection!$A:$AO,28,0))</f>
        <v>-</v>
      </c>
      <c r="E12" s="327"/>
      <c r="F12" s="286" t="s">
        <v>233</v>
      </c>
      <c r="G12" s="287" t="str">
        <f>IF(VLOOKUP('ASSESSMENT RATING'!$D$1,PanelSelection!$A:$AO,34,0)=0,"-",VLOOKUP('ASSESSMENT RATING'!$D$1,PanelSelection!$A:$AO,34,0))</f>
        <v>-</v>
      </c>
    </row>
    <row r="13" spans="1:7" ht="26.25" customHeight="1" x14ac:dyDescent="0.25">
      <c r="A13" s="319"/>
      <c r="B13" s="311" t="s">
        <v>228</v>
      </c>
      <c r="C13" s="287" t="str">
        <f>IF(VLOOKUP('ASSESSMENT RATING'!$D$1,PanelSelection!$A:$AO,29,0)=0,"-",VLOOKUP('ASSESSMENT RATING'!$D$1,PanelSelection!$A:$AO,29,0))</f>
        <v>Core</v>
      </c>
      <c r="E13" s="327"/>
      <c r="F13" s="286" t="s">
        <v>234</v>
      </c>
      <c r="G13" s="287" t="str">
        <f>IF(VLOOKUP('ASSESSMENT RATING'!$D$1,PanelSelection!$A:$AO,35,0)=0,"-",VLOOKUP('ASSESSMENT RATING'!$D$1,PanelSelection!$A:$AO,35,0))</f>
        <v>-</v>
      </c>
    </row>
    <row r="14" spans="1:7" ht="25.5" x14ac:dyDescent="0.25">
      <c r="A14" s="319"/>
      <c r="B14" s="310" t="s">
        <v>229</v>
      </c>
      <c r="C14" s="287" t="str">
        <f>IF(VLOOKUP('ASSESSMENT RATING'!$D$1,PanelSelection!$A:$AO,30,0)=0,"-",VLOOKUP('ASSESSMENT RATING'!$D$1,PanelSelection!$A:$AO,30,0))</f>
        <v>Core</v>
      </c>
      <c r="E14" s="327"/>
      <c r="F14" s="286" t="s">
        <v>235</v>
      </c>
      <c r="G14" s="287" t="str">
        <f>IF(VLOOKUP('ASSESSMENT RATING'!$D$1,PanelSelection!$A:$AO,36,0)=0,"-",VLOOKUP('ASSESSMENT RATING'!$D$1,PanelSelection!$A:$AO,36,0))</f>
        <v>-</v>
      </c>
    </row>
    <row r="15" spans="1:7" x14ac:dyDescent="0.25">
      <c r="A15" s="301"/>
      <c r="B15" s="302"/>
      <c r="C15" s="288"/>
      <c r="E15" s="327"/>
      <c r="F15" s="286" t="s">
        <v>236</v>
      </c>
      <c r="G15" s="287" t="str">
        <f>IF(VLOOKUP('ASSESSMENT RATING'!$D$1,PanelSelection!$A:$AO,37,0)=0,"-",VLOOKUP('ASSESSMENT RATING'!$D$1,PanelSelection!$A:$AO,37,0))</f>
        <v>Core</v>
      </c>
    </row>
    <row r="16" spans="1:7" ht="25.5" x14ac:dyDescent="0.25">
      <c r="A16" s="301"/>
      <c r="B16" s="302"/>
      <c r="C16" s="288"/>
      <c r="E16" s="327"/>
      <c r="F16" s="286" t="s">
        <v>237</v>
      </c>
      <c r="G16" s="287" t="str">
        <f>IF(VLOOKUP('ASSESSMENT RATING'!$D$1,PanelSelection!$A:$AO,38,0)=0,"-",VLOOKUP('ASSESSMENT RATING'!$D$1,PanelSelection!$A:$AO,38,0))</f>
        <v>Core</v>
      </c>
    </row>
    <row r="17" spans="1:7" ht="25.5" x14ac:dyDescent="0.25">
      <c r="A17" s="301"/>
      <c r="B17" s="302"/>
      <c r="C17" s="288"/>
      <c r="E17" s="327"/>
      <c r="F17" s="286" t="s">
        <v>238</v>
      </c>
      <c r="G17" s="287" t="str">
        <f>IF(VLOOKUP('ASSESSMENT RATING'!$D$1,PanelSelection!$A:$AO,39,0)=0,"-",VLOOKUP('ASSESSMENT RATING'!$D$1,PanelSelection!$A:$AO,39,0))</f>
        <v>-</v>
      </c>
    </row>
    <row r="18" spans="1:7" ht="25.5" x14ac:dyDescent="0.25">
      <c r="A18" s="301"/>
      <c r="B18" s="302"/>
      <c r="C18" s="288"/>
      <c r="E18" s="327"/>
      <c r="F18" s="286" t="s">
        <v>239</v>
      </c>
      <c r="G18" s="287" t="str">
        <f>IF(VLOOKUP('ASSESSMENT RATING'!$D$1,PanelSelection!$A:$AO,40,0)=0,"-",VLOOKUP('ASSESSMENT RATING'!$D$1,PanelSelection!$A:$AO,40,0))</f>
        <v>Core</v>
      </c>
    </row>
    <row r="19" spans="1:7" ht="25.5" x14ac:dyDescent="0.25">
      <c r="A19" s="301"/>
      <c r="B19" s="303"/>
      <c r="C19" s="288"/>
      <c r="E19" s="328"/>
      <c r="F19" s="286" t="s">
        <v>240</v>
      </c>
      <c r="G19" s="287" t="str">
        <f>IF(VLOOKUP('ASSESSMENT RATING'!$D$1,PanelSelection!$A:$AO,41,0)=0,"-",VLOOKUP('ASSESSMENT RATING'!$D$1,PanelSelection!$A:$AO,41,0))</f>
        <v>Sec.</v>
      </c>
    </row>
    <row r="20" spans="1:7" x14ac:dyDescent="0.25">
      <c r="A20" s="301"/>
      <c r="B20" s="302"/>
      <c r="C20" s="288"/>
    </row>
    <row r="21" spans="1:7" ht="15" customHeight="1" x14ac:dyDescent="0.25">
      <c r="A21" s="304"/>
      <c r="B21" s="304"/>
      <c r="C21" s="304"/>
    </row>
    <row r="22" spans="1:7" x14ac:dyDescent="0.25">
      <c r="A22" s="320"/>
      <c r="B22" s="305"/>
      <c r="C22" s="288"/>
    </row>
    <row r="23" spans="1:7" x14ac:dyDescent="0.25">
      <c r="A23" s="321"/>
      <c r="B23" s="305"/>
      <c r="C23" s="288"/>
    </row>
    <row r="24" spans="1:7" x14ac:dyDescent="0.25">
      <c r="A24" s="321"/>
      <c r="B24" s="305"/>
      <c r="C24" s="288"/>
    </row>
    <row r="25" spans="1:7" x14ac:dyDescent="0.25">
      <c r="A25" s="321"/>
      <c r="B25" s="305"/>
      <c r="C25" s="288"/>
    </row>
    <row r="26" spans="1:7" x14ac:dyDescent="0.25">
      <c r="A26" s="321"/>
      <c r="B26" s="305"/>
      <c r="C26" s="288"/>
    </row>
    <row r="27" spans="1:7" x14ac:dyDescent="0.25">
      <c r="A27" s="321"/>
      <c r="B27" s="305"/>
      <c r="C27" s="288"/>
    </row>
    <row r="28" spans="1:7" x14ac:dyDescent="0.25">
      <c r="A28" s="321"/>
      <c r="B28" s="305"/>
      <c r="C28" s="288"/>
    </row>
    <row r="29" spans="1:7" x14ac:dyDescent="0.25">
      <c r="A29" s="321"/>
      <c r="B29" s="305"/>
      <c r="C29" s="288"/>
    </row>
    <row r="30" spans="1:7" x14ac:dyDescent="0.25">
      <c r="A30" s="321"/>
      <c r="B30" s="305"/>
      <c r="C30" s="288"/>
    </row>
    <row r="31" spans="1:7" x14ac:dyDescent="0.25">
      <c r="A31" s="321"/>
      <c r="B31" s="305"/>
      <c r="C31" s="288"/>
    </row>
    <row r="32" spans="1:7" x14ac:dyDescent="0.25">
      <c r="A32" s="321"/>
      <c r="B32" s="305"/>
      <c r="C32" s="288"/>
    </row>
  </sheetData>
  <mergeCells count="5">
    <mergeCell ref="A7:A14"/>
    <mergeCell ref="A22:A32"/>
    <mergeCell ref="A5:A6"/>
    <mergeCell ref="E5:E8"/>
    <mergeCell ref="E9:E19"/>
  </mergeCells>
  <conditionalFormatting sqref="C22:C32 C4:C20">
    <cfRule type="containsText" dxfId="5" priority="11" operator="containsText" text="Core">
      <formula>NOT(ISERROR(SEARCH("Core",C4)))</formula>
    </cfRule>
    <cfRule type="containsText" dxfId="4" priority="12" operator="containsText" text="Y">
      <formula>NOT(ISERROR(SEARCH("Y",C4)))</formula>
    </cfRule>
  </conditionalFormatting>
  <conditionalFormatting sqref="G4:G8">
    <cfRule type="containsText" dxfId="3" priority="9" operator="containsText" text="Core">
      <formula>NOT(ISERROR(SEARCH("Core",G4)))</formula>
    </cfRule>
    <cfRule type="containsText" dxfId="2" priority="10" operator="containsText" text="Y">
      <formula>NOT(ISERROR(SEARCH("Y",G4)))</formula>
    </cfRule>
  </conditionalFormatting>
  <conditionalFormatting sqref="G9:G19">
    <cfRule type="containsText" dxfId="1" priority="7" operator="containsText" text="Core">
      <formula>NOT(ISERROR(SEARCH("Core",G9)))</formula>
    </cfRule>
    <cfRule type="containsText" dxfId="0" priority="8" operator="containsText" text="Y">
      <formula>NOT(ISERROR(SEARCH("Y",G9)))</formula>
    </cfRule>
  </conditionalFormatting>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
  <sheetViews>
    <sheetView workbookViewId="0">
      <selection activeCell="I21" sqref="I21"/>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27</vt:i4>
      </vt:variant>
    </vt:vector>
  </HeadingPairs>
  <TitlesOfParts>
    <vt:vector size="39" baseType="lpstr">
      <vt:lpstr>Lists</vt:lpstr>
      <vt:lpstr>SYNTHESIS (Automatic)</vt:lpstr>
      <vt:lpstr>APPROVAL FORM</vt:lpstr>
      <vt:lpstr>KEY TO SOURCE CRITICALITY</vt:lpstr>
      <vt:lpstr>2-S8 ASSESSMENT FORM</vt:lpstr>
      <vt:lpstr>S8 ASSESSMENT DOCUMENTATION</vt:lpstr>
      <vt:lpstr>RISK SYNTHESIS</vt:lpstr>
      <vt:lpstr>Parms</vt:lpstr>
      <vt:lpstr>ASSESSMENT RATING</vt:lpstr>
      <vt:lpstr>PanelSelection</vt:lpstr>
      <vt:lpstr>CoreBusiness</vt:lpstr>
      <vt:lpstr>Corebusiness2</vt:lpstr>
      <vt:lpstr>CompanyName</vt:lpstr>
      <vt:lpstr>'2-S8 ASSESSMENT FORM'!Impression_des_titres</vt:lpstr>
      <vt:lpstr>ListAssessment1</vt:lpstr>
      <vt:lpstr>ListAssessment2</vt:lpstr>
      <vt:lpstr>ListAssessment3</vt:lpstr>
      <vt:lpstr>ListAssessment4</vt:lpstr>
      <vt:lpstr>ListCompet</vt:lpstr>
      <vt:lpstr>ListCompetitiveness</vt:lpstr>
      <vt:lpstr>ListCriticity</vt:lpstr>
      <vt:lpstr>ListDifficult</vt:lpstr>
      <vt:lpstr>ListHighMediumLow</vt:lpstr>
      <vt:lpstr>'S8 ASSESSMENT DOCUMENTATION'!ListYesNo</vt:lpstr>
      <vt:lpstr>ListYesNo</vt:lpstr>
      <vt:lpstr>TableAssessment</vt:lpstr>
      <vt:lpstr>TableCompetitivity</vt:lpstr>
      <vt:lpstr>TableCriticityA</vt:lpstr>
      <vt:lpstr>TableCriticityB</vt:lpstr>
      <vt:lpstr>TableCriticityKEY</vt:lpstr>
      <vt:lpstr>TableHML</vt:lpstr>
      <vt:lpstr>TableHMLa</vt:lpstr>
      <vt:lpstr>TableStrategyMatch</vt:lpstr>
      <vt:lpstr>tableYesNo</vt:lpstr>
      <vt:lpstr>'2-S8 ASSESSMENT FORM'!Zone_d_impression</vt:lpstr>
      <vt:lpstr>'APPROVAL FORM'!Zone_d_impression</vt:lpstr>
      <vt:lpstr>'ASSESSMENT RATING'!Zone_d_impression</vt:lpstr>
      <vt:lpstr>'S8 ASSESSMENT DOCUMENTATION'!Zone_d_impression</vt:lpstr>
      <vt:lpstr>'SYNTHESIS (Automatic)'!Zone_d_impression</vt:lpstr>
    </vt:vector>
  </TitlesOfParts>
  <Company>Thales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Antoine MAHIEU</dc:creator>
  <cp:lastModifiedBy>Camille JAGANATHEN</cp:lastModifiedBy>
  <cp:lastPrinted>2013-12-11T18:03:08Z</cp:lastPrinted>
  <dcterms:created xsi:type="dcterms:W3CDTF">2013-01-25T11:42:56Z</dcterms:created>
  <dcterms:modified xsi:type="dcterms:W3CDTF">2014-01-29T10:54:41Z</dcterms:modified>
</cp:coreProperties>
</file>