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40" yWindow="-80" windowWidth="36140" windowHeight="21180" tabRatio="695"/>
  </bookViews>
  <sheets>
    <sheet name="Stat 1" sheetId="9" r:id="rId1"/>
  </sheets>
  <definedNames>
    <definedName name="_xlnm._FilterDatabase" localSheetId="0" hidden="1">'Stat 1'!$A$14:$PZ$89</definedName>
    <definedName name="_xlnm.Print_Area" localSheetId="0">'Stat 1'!$EF$91:$FD$94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OB40" i="9"/>
  <c r="OJ38"/>
  <c r="OF38"/>
  <c r="OB38"/>
  <c r="OJ34"/>
  <c r="OF30"/>
  <c r="OB30"/>
  <c r="OJ25"/>
  <c r="OF25"/>
  <c r="ON24"/>
  <c r="OJ24"/>
  <c r="OF24"/>
  <c r="OB24"/>
  <c r="OB28"/>
  <c r="OF20"/>
  <c r="OB17"/>
  <c r="OR8"/>
  <c r="ON8"/>
  <c r="OJ8"/>
  <c r="OF8"/>
  <c r="OB8"/>
  <c r="T94"/>
  <c r="T93"/>
  <c r="T92"/>
  <c r="T91"/>
  <c r="LN88"/>
  <c r="LJ88"/>
  <c r="LN44"/>
  <c r="LJ26"/>
  <c r="FZ8"/>
  <c r="GD8"/>
  <c r="IR8"/>
  <c r="LN86"/>
  <c r="LJ86"/>
  <c r="LN85"/>
  <c r="LJ85"/>
  <c r="LN49"/>
  <c r="LJ49"/>
  <c r="H91"/>
  <c r="H92"/>
  <c r="H93"/>
  <c r="H94"/>
  <c r="H95"/>
  <c r="H104"/>
  <c r="E91"/>
  <c r="E92"/>
  <c r="E93"/>
  <c r="E104"/>
  <c r="C91"/>
  <c r="C92"/>
  <c r="C104"/>
  <c r="AS91"/>
  <c r="AT91"/>
  <c r="AU91"/>
  <c r="AV91"/>
  <c r="AW91"/>
  <c r="AS94"/>
  <c r="M92"/>
  <c r="M93"/>
  <c r="M94"/>
  <c r="M95"/>
  <c r="M96"/>
  <c r="M97"/>
  <c r="M99"/>
  <c r="M98"/>
  <c r="M100"/>
  <c r="M101"/>
  <c r="N91"/>
  <c r="M103"/>
  <c r="M104"/>
  <c r="N103"/>
  <c r="M106"/>
  <c r="M107"/>
  <c r="M108"/>
  <c r="M109"/>
  <c r="M110"/>
  <c r="M111"/>
  <c r="M112"/>
  <c r="M113"/>
  <c r="M114"/>
  <c r="M115"/>
  <c r="N106"/>
  <c r="N116"/>
  <c r="AG95"/>
  <c r="AG100"/>
  <c r="AA95"/>
  <c r="AA100"/>
  <c r="U95"/>
  <c r="U100"/>
  <c r="H100"/>
  <c r="AR91"/>
  <c r="AR92"/>
  <c r="AR93"/>
  <c r="AR94"/>
  <c r="AR99"/>
  <c r="AG94"/>
  <c r="AG99"/>
  <c r="AA94"/>
  <c r="AA99"/>
  <c r="U94"/>
  <c r="U99"/>
  <c r="H99"/>
  <c r="PU93"/>
  <c r="PU98"/>
  <c r="NC93"/>
  <c r="NC98"/>
  <c r="KK93"/>
  <c r="KK98"/>
  <c r="HS93"/>
  <c r="HS98"/>
  <c r="BO92"/>
  <c r="BO98"/>
  <c r="AG93"/>
  <c r="AG98"/>
  <c r="AA93"/>
  <c r="AA98"/>
  <c r="U93"/>
  <c r="U98"/>
  <c r="H98"/>
  <c r="PZ91"/>
  <c r="PZ92"/>
  <c r="PZ97"/>
  <c r="PU92"/>
  <c r="PU97"/>
  <c r="NC92"/>
  <c r="NC97"/>
  <c r="KK92"/>
  <c r="KK97"/>
  <c r="HS92"/>
  <c r="HS97"/>
  <c r="BO91"/>
  <c r="BO97"/>
  <c r="AS92"/>
  <c r="AT92"/>
  <c r="AU92"/>
  <c r="AV92"/>
  <c r="AW92"/>
  <c r="AS95"/>
  <c r="AS97"/>
  <c r="AR97"/>
  <c r="AG92"/>
  <c r="AG97"/>
  <c r="AA92"/>
  <c r="AA97"/>
  <c r="U92"/>
  <c r="U97"/>
  <c r="H97"/>
  <c r="PU91"/>
  <c r="PU96"/>
  <c r="NC91"/>
  <c r="NC96"/>
  <c r="KK91"/>
  <c r="KK96"/>
  <c r="HS91"/>
  <c r="HS96"/>
  <c r="AG91"/>
  <c r="AG96"/>
  <c r="AA91"/>
  <c r="AA96"/>
  <c r="U91"/>
  <c r="U96"/>
  <c r="J93"/>
  <c r="J96"/>
  <c r="H96"/>
  <c r="BO95"/>
  <c r="BM91"/>
  <c r="BM92"/>
  <c r="BM95"/>
  <c r="BL91"/>
  <c r="BL92"/>
  <c r="BL95"/>
  <c r="BK91"/>
  <c r="BK92"/>
  <c r="BK95"/>
  <c r="BJ91"/>
  <c r="BJ92"/>
  <c r="BJ95"/>
  <c r="BI91"/>
  <c r="BI92"/>
  <c r="BI95"/>
  <c r="BH91"/>
  <c r="BH92"/>
  <c r="BH95"/>
  <c r="BG91"/>
  <c r="BG92"/>
  <c r="BG93"/>
  <c r="BG95"/>
  <c r="BF91"/>
  <c r="BF92"/>
  <c r="BF95"/>
  <c r="J92"/>
  <c r="J95"/>
  <c r="PZ94"/>
  <c r="PT94"/>
  <c r="PS94"/>
  <c r="PR94"/>
  <c r="PQ94"/>
  <c r="PP94"/>
  <c r="PO94"/>
  <c r="PN94"/>
  <c r="PM94"/>
  <c r="PL94"/>
  <c r="PK94"/>
  <c r="PJ94"/>
  <c r="PI94"/>
  <c r="PH94"/>
  <c r="PG94"/>
  <c r="PF94"/>
  <c r="PE94"/>
  <c r="PD94"/>
  <c r="PC94"/>
  <c r="PB94"/>
  <c r="PA94"/>
  <c r="OZ94"/>
  <c r="OY94"/>
  <c r="OX94"/>
  <c r="OW94"/>
  <c r="OV94"/>
  <c r="OR89"/>
  <c r="OR94"/>
  <c r="ON89"/>
  <c r="ON94"/>
  <c r="OJ89"/>
  <c r="OJ94"/>
  <c r="OF89"/>
  <c r="OF94"/>
  <c r="OB89"/>
  <c r="OB94"/>
  <c r="OA94"/>
  <c r="NZ94"/>
  <c r="NY94"/>
  <c r="NX94"/>
  <c r="NW94"/>
  <c r="NV94"/>
  <c r="NU94"/>
  <c r="NT94"/>
  <c r="NS94"/>
  <c r="NR94"/>
  <c r="NQ92"/>
  <c r="NQ94"/>
  <c r="NP92"/>
  <c r="NP94"/>
  <c r="NO92"/>
  <c r="NO94"/>
  <c r="NN92"/>
  <c r="NN94"/>
  <c r="NL94"/>
  <c r="NK94"/>
  <c r="NJ94"/>
  <c r="NI94"/>
  <c r="NH94"/>
  <c r="NB94"/>
  <c r="NA94"/>
  <c r="MZ94"/>
  <c r="MY94"/>
  <c r="MX94"/>
  <c r="MW94"/>
  <c r="MV94"/>
  <c r="MU94"/>
  <c r="MT94"/>
  <c r="MS94"/>
  <c r="MR94"/>
  <c r="MQ94"/>
  <c r="MP94"/>
  <c r="MO94"/>
  <c r="MN94"/>
  <c r="MM94"/>
  <c r="ML94"/>
  <c r="MK94"/>
  <c r="MJ94"/>
  <c r="MI94"/>
  <c r="MH94"/>
  <c r="MG94"/>
  <c r="MF94"/>
  <c r="ME94"/>
  <c r="MD94"/>
  <c r="LZ94"/>
  <c r="LV45"/>
  <c r="LV75"/>
  <c r="LV94"/>
  <c r="LR16"/>
  <c r="LR19"/>
  <c r="LR38"/>
  <c r="LR45"/>
  <c r="LR67"/>
  <c r="LR72"/>
  <c r="LR75"/>
  <c r="LR94"/>
  <c r="LN16"/>
  <c r="LN19"/>
  <c r="LN38"/>
  <c r="LN41"/>
  <c r="LN45"/>
  <c r="LN56"/>
  <c r="LN60"/>
  <c r="LN62"/>
  <c r="LN67"/>
  <c r="LN68"/>
  <c r="LN72"/>
  <c r="LN82"/>
  <c r="LN94"/>
  <c r="LJ16"/>
  <c r="LJ19"/>
  <c r="LJ28"/>
  <c r="LJ38"/>
  <c r="LJ40"/>
  <c r="LJ41"/>
  <c r="LJ45"/>
  <c r="LJ46"/>
  <c r="LJ56"/>
  <c r="LJ60"/>
  <c r="LJ62"/>
  <c r="LJ64"/>
  <c r="LJ66"/>
  <c r="LJ67"/>
  <c r="LJ68"/>
  <c r="LJ79"/>
  <c r="LJ81"/>
  <c r="LJ82"/>
  <c r="LJ94"/>
  <c r="LI94"/>
  <c r="LH94"/>
  <c r="LG94"/>
  <c r="LF94"/>
  <c r="LE94"/>
  <c r="LD94"/>
  <c r="LC94"/>
  <c r="LB94"/>
  <c r="LA94"/>
  <c r="KZ94"/>
  <c r="KY92"/>
  <c r="KY94"/>
  <c r="KX92"/>
  <c r="KX94"/>
  <c r="KW92"/>
  <c r="KW94"/>
  <c r="KV92"/>
  <c r="KV94"/>
  <c r="KT94"/>
  <c r="KS94"/>
  <c r="KR94"/>
  <c r="KQ94"/>
  <c r="KP94"/>
  <c r="KJ94"/>
  <c r="KI94"/>
  <c r="KH94"/>
  <c r="KG94"/>
  <c r="KF94"/>
  <c r="KE94"/>
  <c r="KD94"/>
  <c r="KC94"/>
  <c r="KB94"/>
  <c r="KA94"/>
  <c r="JZ94"/>
  <c r="JY94"/>
  <c r="JX94"/>
  <c r="JW94"/>
  <c r="JV94"/>
  <c r="JU94"/>
  <c r="JT94"/>
  <c r="JS94"/>
  <c r="JR94"/>
  <c r="JQ94"/>
  <c r="JP94"/>
  <c r="JO94"/>
  <c r="JN94"/>
  <c r="JM94"/>
  <c r="JL94"/>
  <c r="JH94"/>
  <c r="JD45"/>
  <c r="JD75"/>
  <c r="JD94"/>
  <c r="IZ45"/>
  <c r="IZ57"/>
  <c r="IZ72"/>
  <c r="IZ73"/>
  <c r="IZ75"/>
  <c r="IZ94"/>
  <c r="IV33"/>
  <c r="IV41"/>
  <c r="IV45"/>
  <c r="IV49"/>
  <c r="IV50"/>
  <c r="IV54"/>
  <c r="IV56"/>
  <c r="IV57"/>
  <c r="IV58"/>
  <c r="IV59"/>
  <c r="IV62"/>
  <c r="IV70"/>
  <c r="IV72"/>
  <c r="IV73"/>
  <c r="IV77"/>
  <c r="IV84"/>
  <c r="IV85"/>
  <c r="IV86"/>
  <c r="IV88"/>
  <c r="IV94"/>
  <c r="IR33"/>
  <c r="IR40"/>
  <c r="IR41"/>
  <c r="IR45"/>
  <c r="IR48"/>
  <c r="IR49"/>
  <c r="IR50"/>
  <c r="IR54"/>
  <c r="IR56"/>
  <c r="IR59"/>
  <c r="IR62"/>
  <c r="IR64"/>
  <c r="IR66"/>
  <c r="IR69"/>
  <c r="IR70"/>
  <c r="IR73"/>
  <c r="IR76"/>
  <c r="IR77"/>
  <c r="IR78"/>
  <c r="IR79"/>
  <c r="IR81"/>
  <c r="IR84"/>
  <c r="IR85"/>
  <c r="IR86"/>
  <c r="IR88"/>
  <c r="IR94"/>
  <c r="IQ94"/>
  <c r="IP94"/>
  <c r="IO94"/>
  <c r="IN94"/>
  <c r="IM94"/>
  <c r="IL94"/>
  <c r="IK94"/>
  <c r="IJ94"/>
  <c r="II94"/>
  <c r="IH94"/>
  <c r="IG92"/>
  <c r="IG94"/>
  <c r="IF92"/>
  <c r="IF94"/>
  <c r="IE92"/>
  <c r="IE94"/>
  <c r="ID92"/>
  <c r="ID94"/>
  <c r="IB94"/>
  <c r="IA94"/>
  <c r="HZ94"/>
  <c r="HY94"/>
  <c r="HX94"/>
  <c r="HR94"/>
  <c r="HQ94"/>
  <c r="HP94"/>
  <c r="HO94"/>
  <c r="HN94"/>
  <c r="HM94"/>
  <c r="HL94"/>
  <c r="HK94"/>
  <c r="HJ94"/>
  <c r="HI94"/>
  <c r="HH94"/>
  <c r="HG94"/>
  <c r="HF94"/>
  <c r="HE94"/>
  <c r="HD94"/>
  <c r="HC94"/>
  <c r="HB94"/>
  <c r="HA94"/>
  <c r="GZ94"/>
  <c r="GY94"/>
  <c r="GX94"/>
  <c r="GW94"/>
  <c r="GV94"/>
  <c r="GU94"/>
  <c r="GT94"/>
  <c r="GP94"/>
  <c r="GL94"/>
  <c r="GH72"/>
  <c r="GH94"/>
  <c r="GD31"/>
  <c r="GD54"/>
  <c r="GD68"/>
  <c r="GD72"/>
  <c r="GD82"/>
  <c r="GD94"/>
  <c r="FZ54"/>
  <c r="FZ65"/>
  <c r="FZ68"/>
  <c r="FZ79"/>
  <c r="FZ82"/>
  <c r="FZ94"/>
  <c r="FY94"/>
  <c r="FX94"/>
  <c r="FW94"/>
  <c r="FV94"/>
  <c r="FU94"/>
  <c r="FT94"/>
  <c r="FS94"/>
  <c r="FR94"/>
  <c r="FQ94"/>
  <c r="FP94"/>
  <c r="FO92"/>
  <c r="FO94"/>
  <c r="FN92"/>
  <c r="FN94"/>
  <c r="FM92"/>
  <c r="FM94"/>
  <c r="FL92"/>
  <c r="FL94"/>
  <c r="FJ94"/>
  <c r="FI94"/>
  <c r="FH94"/>
  <c r="FG94"/>
  <c r="FF94"/>
  <c r="FD94"/>
  <c r="FC94"/>
  <c r="FB94"/>
  <c r="FA94"/>
  <c r="EZ94"/>
  <c r="EV94"/>
  <c r="ER24"/>
  <c r="ER45"/>
  <c r="ER53"/>
  <c r="ER75"/>
  <c r="ER94"/>
  <c r="EN19"/>
  <c r="EN24"/>
  <c r="EN25"/>
  <c r="EN34"/>
  <c r="EN38"/>
  <c r="EN45"/>
  <c r="EN53"/>
  <c r="EN57"/>
  <c r="EN67"/>
  <c r="EN71"/>
  <c r="EN72"/>
  <c r="EN73"/>
  <c r="EN75"/>
  <c r="EN94"/>
  <c r="EJ15"/>
  <c r="EJ19"/>
  <c r="EJ20"/>
  <c r="EJ24"/>
  <c r="EJ25"/>
  <c r="EJ27"/>
  <c r="EJ30"/>
  <c r="EJ31"/>
  <c r="EJ33"/>
  <c r="EJ35"/>
  <c r="EJ37"/>
  <c r="EJ38"/>
  <c r="EJ39"/>
  <c r="EJ41"/>
  <c r="EJ43"/>
  <c r="EJ44"/>
  <c r="EJ45"/>
  <c r="EJ49"/>
  <c r="EJ50"/>
  <c r="EJ54"/>
  <c r="EJ56"/>
  <c r="EJ57"/>
  <c r="EJ58"/>
  <c r="EJ59"/>
  <c r="EJ60"/>
  <c r="EJ61"/>
  <c r="EJ62"/>
  <c r="EJ63"/>
  <c r="EJ67"/>
  <c r="EJ68"/>
  <c r="EJ70"/>
  <c r="EJ71"/>
  <c r="EJ72"/>
  <c r="EJ73"/>
  <c r="EJ74"/>
  <c r="EJ77"/>
  <c r="EJ82"/>
  <c r="EJ84"/>
  <c r="EJ85"/>
  <c r="EJ86"/>
  <c r="EJ88"/>
  <c r="EJ94"/>
  <c r="EF15"/>
  <c r="EF17"/>
  <c r="EF19"/>
  <c r="EF21"/>
  <c r="EF24"/>
  <c r="EF26"/>
  <c r="EF27"/>
  <c r="EF29"/>
  <c r="EF30"/>
  <c r="EF32"/>
  <c r="EF33"/>
  <c r="EF36"/>
  <c r="EF38"/>
  <c r="EF40"/>
  <c r="EF41"/>
  <c r="EF42"/>
  <c r="EF45"/>
  <c r="EF46"/>
  <c r="EF47"/>
  <c r="EF48"/>
  <c r="EF49"/>
  <c r="EF50"/>
  <c r="EF51"/>
  <c r="EF52"/>
  <c r="EF54"/>
  <c r="EF56"/>
  <c r="EF59"/>
  <c r="EF60"/>
  <c r="EF61"/>
  <c r="EF62"/>
  <c r="EF63"/>
  <c r="EF64"/>
  <c r="EF65"/>
  <c r="EF66"/>
  <c r="EF67"/>
  <c r="EF68"/>
  <c r="EF69"/>
  <c r="EF70"/>
  <c r="EF73"/>
  <c r="EF74"/>
  <c r="EF76"/>
  <c r="EF77"/>
  <c r="EF78"/>
  <c r="EF79"/>
  <c r="EF80"/>
  <c r="EF81"/>
  <c r="EF82"/>
  <c r="EF83"/>
  <c r="EF84"/>
  <c r="EF85"/>
  <c r="EF86"/>
  <c r="EF87"/>
  <c r="EF88"/>
  <c r="EF94"/>
  <c r="EE94"/>
  <c r="ED94"/>
  <c r="EC94"/>
  <c r="EB94"/>
  <c r="EA94"/>
  <c r="DZ94"/>
  <c r="DY94"/>
  <c r="DX94"/>
  <c r="DW94"/>
  <c r="DV94"/>
  <c r="DU94"/>
  <c r="DT94"/>
  <c r="DS94"/>
  <c r="DR94"/>
  <c r="DQ94"/>
  <c r="DP94"/>
  <c r="DO94"/>
  <c r="DN94"/>
  <c r="DM94"/>
  <c r="DL94"/>
  <c r="DK94"/>
  <c r="DJ94"/>
  <c r="DI94"/>
  <c r="DH94"/>
  <c r="DG94"/>
  <c r="DF94"/>
  <c r="DE94"/>
  <c r="DD94"/>
  <c r="DC94"/>
  <c r="DB94"/>
  <c r="DA94"/>
  <c r="CZ94"/>
  <c r="CY94"/>
  <c r="CX94"/>
  <c r="CW94"/>
  <c r="CS94"/>
  <c r="CO53"/>
  <c r="CO75"/>
  <c r="CO94"/>
  <c r="CK19"/>
  <c r="CK25"/>
  <c r="CK38"/>
  <c r="CK53"/>
  <c r="CK57"/>
  <c r="CK67"/>
  <c r="CK71"/>
  <c r="CK72"/>
  <c r="CK73"/>
  <c r="CK75"/>
  <c r="CK94"/>
  <c r="CG19"/>
  <c r="CG25"/>
  <c r="CG27"/>
  <c r="CG30"/>
  <c r="CG31"/>
  <c r="CG33"/>
  <c r="CG35"/>
  <c r="CG37"/>
  <c r="CG38"/>
  <c r="CG41"/>
  <c r="CG43"/>
  <c r="CG44"/>
  <c r="CG54"/>
  <c r="CG56"/>
  <c r="CG57"/>
  <c r="CG58"/>
  <c r="CG60"/>
  <c r="CG61"/>
  <c r="CG62"/>
  <c r="CG63"/>
  <c r="CG67"/>
  <c r="CG68"/>
  <c r="CG70"/>
  <c r="CG71"/>
  <c r="CG72"/>
  <c r="CG73"/>
  <c r="CG77"/>
  <c r="CG84"/>
  <c r="CG85"/>
  <c r="CG86"/>
  <c r="CG88"/>
  <c r="CG94"/>
  <c r="CC17"/>
  <c r="CC18"/>
  <c r="CC19"/>
  <c r="CC26"/>
  <c r="CC27"/>
  <c r="CC29"/>
  <c r="CC30"/>
  <c r="CC32"/>
  <c r="CC33"/>
  <c r="CC36"/>
  <c r="CC38"/>
  <c r="CC40"/>
  <c r="CC41"/>
  <c r="CC42"/>
  <c r="CC47"/>
  <c r="CC48"/>
  <c r="CC51"/>
  <c r="CC52"/>
  <c r="CC54"/>
  <c r="CC56"/>
  <c r="CC60"/>
  <c r="CC61"/>
  <c r="CC62"/>
  <c r="CC63"/>
  <c r="CC65"/>
  <c r="CC66"/>
  <c r="CC67"/>
  <c r="CC68"/>
  <c r="CC70"/>
  <c r="CC73"/>
  <c r="CC76"/>
  <c r="CC77"/>
  <c r="CC78"/>
  <c r="CC79"/>
  <c r="CC80"/>
  <c r="CC81"/>
  <c r="CC84"/>
  <c r="CC85"/>
  <c r="CC86"/>
  <c r="CC87"/>
  <c r="CC88"/>
  <c r="CC94"/>
  <c r="CB94"/>
  <c r="CA94"/>
  <c r="BZ94"/>
  <c r="BY94"/>
  <c r="BX94"/>
  <c r="BW94"/>
  <c r="BV94"/>
  <c r="BU94"/>
  <c r="BT94"/>
  <c r="BS94"/>
  <c r="BR94"/>
  <c r="BQ94"/>
  <c r="BP94"/>
  <c r="BN94"/>
  <c r="BE94"/>
  <c r="BD94"/>
  <c r="BC94"/>
  <c r="AL94"/>
  <c r="AK94"/>
  <c r="AJ94"/>
  <c r="AI94"/>
  <c r="AH94"/>
  <c r="L94"/>
  <c r="K94"/>
  <c r="J91"/>
  <c r="J94"/>
  <c r="G94"/>
  <c r="F94"/>
  <c r="D94"/>
  <c r="PZ93"/>
  <c r="PT93"/>
  <c r="PS93"/>
  <c r="PR93"/>
  <c r="PQ93"/>
  <c r="PP93"/>
  <c r="PO93"/>
  <c r="PN93"/>
  <c r="PM93"/>
  <c r="PL93"/>
  <c r="PK93"/>
  <c r="PJ93"/>
  <c r="PI93"/>
  <c r="PH93"/>
  <c r="PG93"/>
  <c r="PF93"/>
  <c r="PE93"/>
  <c r="PD93"/>
  <c r="PC93"/>
  <c r="PB93"/>
  <c r="PA93"/>
  <c r="OZ93"/>
  <c r="OY93"/>
  <c r="OX93"/>
  <c r="OW93"/>
  <c r="OV93"/>
  <c r="OR93"/>
  <c r="ON93"/>
  <c r="OJ93"/>
  <c r="OF93"/>
  <c r="OB93"/>
  <c r="OA93"/>
  <c r="NZ93"/>
  <c r="NY93"/>
  <c r="NX93"/>
  <c r="NW93"/>
  <c r="NV93"/>
  <c r="NU93"/>
  <c r="NT93"/>
  <c r="NS93"/>
  <c r="NR93"/>
  <c r="NQ91"/>
  <c r="NQ93"/>
  <c r="NP91"/>
  <c r="NP93"/>
  <c r="NO91"/>
  <c r="NO93"/>
  <c r="NN91"/>
  <c r="NN93"/>
  <c r="NL93"/>
  <c r="NK93"/>
  <c r="NJ93"/>
  <c r="NI93"/>
  <c r="NH93"/>
  <c r="NB93"/>
  <c r="NA93"/>
  <c r="MZ93"/>
  <c r="MY93"/>
  <c r="MX93"/>
  <c r="MW93"/>
  <c r="MV93"/>
  <c r="MU93"/>
  <c r="MT93"/>
  <c r="MS93"/>
  <c r="MR93"/>
  <c r="MQ93"/>
  <c r="MP93"/>
  <c r="MO93"/>
  <c r="MN93"/>
  <c r="MM93"/>
  <c r="ML93"/>
  <c r="MK93"/>
  <c r="MJ93"/>
  <c r="MI93"/>
  <c r="MH93"/>
  <c r="MG93"/>
  <c r="MF93"/>
  <c r="ME93"/>
  <c r="MD93"/>
  <c r="LZ93"/>
  <c r="LV93"/>
  <c r="LR93"/>
  <c r="LN93"/>
  <c r="LJ93"/>
  <c r="LI93"/>
  <c r="LH93"/>
  <c r="LG93"/>
  <c r="LF93"/>
  <c r="LE93"/>
  <c r="LD93"/>
  <c r="LC93"/>
  <c r="LB93"/>
  <c r="LA93"/>
  <c r="KZ93"/>
  <c r="KY91"/>
  <c r="KY93"/>
  <c r="KX91"/>
  <c r="KX93"/>
  <c r="KW91"/>
  <c r="KW93"/>
  <c r="KV91"/>
  <c r="KV93"/>
  <c r="KT93"/>
  <c r="KS93"/>
  <c r="KR93"/>
  <c r="KQ93"/>
  <c r="KP93"/>
  <c r="KJ93"/>
  <c r="KI93"/>
  <c r="KH93"/>
  <c r="KG93"/>
  <c r="KF93"/>
  <c r="KE93"/>
  <c r="KD93"/>
  <c r="KC93"/>
  <c r="KB93"/>
  <c r="KA93"/>
  <c r="JZ93"/>
  <c r="JY93"/>
  <c r="JX93"/>
  <c r="JW93"/>
  <c r="JV93"/>
  <c r="JU93"/>
  <c r="JT93"/>
  <c r="JS93"/>
  <c r="JR93"/>
  <c r="JQ93"/>
  <c r="JP93"/>
  <c r="JO93"/>
  <c r="JN93"/>
  <c r="JM93"/>
  <c r="JL93"/>
  <c r="JH93"/>
  <c r="JD93"/>
  <c r="IZ93"/>
  <c r="IV93"/>
  <c r="IR93"/>
  <c r="IQ93"/>
  <c r="IP93"/>
  <c r="IO93"/>
  <c r="IN93"/>
  <c r="IM93"/>
  <c r="IL93"/>
  <c r="IK93"/>
  <c r="IJ93"/>
  <c r="II93"/>
  <c r="IH93"/>
  <c r="IG91"/>
  <c r="IG93"/>
  <c r="IF91"/>
  <c r="IF93"/>
  <c r="IE91"/>
  <c r="IE93"/>
  <c r="ID91"/>
  <c r="ID93"/>
  <c r="IB93"/>
  <c r="IA93"/>
  <c r="HZ93"/>
  <c r="HY93"/>
  <c r="HX93"/>
  <c r="HR93"/>
  <c r="HQ93"/>
  <c r="HP93"/>
  <c r="HO93"/>
  <c r="HN93"/>
  <c r="HM93"/>
  <c r="HL93"/>
  <c r="HK93"/>
  <c r="HJ93"/>
  <c r="HI93"/>
  <c r="HH93"/>
  <c r="HG93"/>
  <c r="HF93"/>
  <c r="HE93"/>
  <c r="HD93"/>
  <c r="HC93"/>
  <c r="HB93"/>
  <c r="HA93"/>
  <c r="GZ93"/>
  <c r="GY93"/>
  <c r="GX93"/>
  <c r="GW93"/>
  <c r="GV93"/>
  <c r="GU93"/>
  <c r="GT93"/>
  <c r="GP93"/>
  <c r="GL93"/>
  <c r="GH93"/>
  <c r="GD93"/>
  <c r="FZ93"/>
  <c r="FY93"/>
  <c r="FX93"/>
  <c r="FW93"/>
  <c r="FV93"/>
  <c r="FU93"/>
  <c r="FT93"/>
  <c r="FS93"/>
  <c r="FR93"/>
  <c r="FQ93"/>
  <c r="FP93"/>
  <c r="FO91"/>
  <c r="FO93"/>
  <c r="FN91"/>
  <c r="FN93"/>
  <c r="FM91"/>
  <c r="FM93"/>
  <c r="FL91"/>
  <c r="FL93"/>
  <c r="FJ93"/>
  <c r="FI93"/>
  <c r="FH93"/>
  <c r="FG93"/>
  <c r="FF93"/>
  <c r="FE93"/>
  <c r="FD93"/>
  <c r="FC93"/>
  <c r="FB93"/>
  <c r="FA93"/>
  <c r="EZ93"/>
  <c r="EV93"/>
  <c r="ER93"/>
  <c r="EN93"/>
  <c r="EJ93"/>
  <c r="EF93"/>
  <c r="EE93"/>
  <c r="ED93"/>
  <c r="EC93"/>
  <c r="EB93"/>
  <c r="EA93"/>
  <c r="DZ93"/>
  <c r="DY93"/>
  <c r="DX93"/>
  <c r="DW93"/>
  <c r="DV93"/>
  <c r="DU93"/>
  <c r="DT93"/>
  <c r="DS93"/>
  <c r="DR93"/>
  <c r="DQ93"/>
  <c r="DP93"/>
  <c r="DO93"/>
  <c r="DN93"/>
  <c r="DM93"/>
  <c r="DL93"/>
  <c r="DK93"/>
  <c r="DJ93"/>
  <c r="DI93"/>
  <c r="DH93"/>
  <c r="DG93"/>
  <c r="DF93"/>
  <c r="DE93"/>
  <c r="DD93"/>
  <c r="DC93"/>
  <c r="DB93"/>
  <c r="DA93"/>
  <c r="CZ93"/>
  <c r="CY93"/>
  <c r="CX93"/>
  <c r="CW93"/>
  <c r="CS93"/>
  <c r="CO93"/>
  <c r="CK93"/>
  <c r="CG93"/>
  <c r="CC93"/>
  <c r="CB93"/>
  <c r="CA93"/>
  <c r="BZ93"/>
  <c r="BY93"/>
  <c r="BX93"/>
  <c r="BW93"/>
  <c r="BV93"/>
  <c r="BU93"/>
  <c r="BT93"/>
  <c r="BS93"/>
  <c r="BR93"/>
  <c r="BQ93"/>
  <c r="BP93"/>
  <c r="BN93"/>
  <c r="BE93"/>
  <c r="BD93"/>
  <c r="BC93"/>
  <c r="AL93"/>
  <c r="AK93"/>
  <c r="AJ93"/>
  <c r="AI93"/>
  <c r="AH93"/>
  <c r="L93"/>
  <c r="K93"/>
  <c r="G93"/>
  <c r="F93"/>
  <c r="D93"/>
  <c r="PT92"/>
  <c r="PS92"/>
  <c r="PR92"/>
  <c r="PQ92"/>
  <c r="PP92"/>
  <c r="PO92"/>
  <c r="PN92"/>
  <c r="PM92"/>
  <c r="PL92"/>
  <c r="PK92"/>
  <c r="PJ92"/>
  <c r="PI92"/>
  <c r="PH92"/>
  <c r="PG92"/>
  <c r="PF92"/>
  <c r="PE92"/>
  <c r="PD92"/>
  <c r="PC92"/>
  <c r="PB92"/>
  <c r="PA92"/>
  <c r="OZ92"/>
  <c r="OY92"/>
  <c r="OX92"/>
  <c r="OW92"/>
  <c r="OV92"/>
  <c r="OR92"/>
  <c r="ON92"/>
  <c r="OJ92"/>
  <c r="OF92"/>
  <c r="OB92"/>
  <c r="OA92"/>
  <c r="NZ92"/>
  <c r="NY92"/>
  <c r="NX92"/>
  <c r="NW92"/>
  <c r="NV92"/>
  <c r="NU92"/>
  <c r="NT92"/>
  <c r="NS92"/>
  <c r="NR92"/>
  <c r="NM92"/>
  <c r="NL92"/>
  <c r="NK92"/>
  <c r="NJ92"/>
  <c r="NI92"/>
  <c r="NH92"/>
  <c r="NB92"/>
  <c r="NA92"/>
  <c r="MZ92"/>
  <c r="MY92"/>
  <c r="MX92"/>
  <c r="MW92"/>
  <c r="MV92"/>
  <c r="MU92"/>
  <c r="MT92"/>
  <c r="MS92"/>
  <c r="MR92"/>
  <c r="MQ92"/>
  <c r="MP92"/>
  <c r="MO92"/>
  <c r="MN92"/>
  <c r="MM92"/>
  <c r="ML92"/>
  <c r="MK92"/>
  <c r="MJ92"/>
  <c r="MI92"/>
  <c r="MH92"/>
  <c r="MG92"/>
  <c r="MF92"/>
  <c r="ME92"/>
  <c r="MD92"/>
  <c r="LZ92"/>
  <c r="LV92"/>
  <c r="LR92"/>
  <c r="LN92"/>
  <c r="LJ92"/>
  <c r="LI92"/>
  <c r="LH92"/>
  <c r="LG92"/>
  <c r="LF92"/>
  <c r="LE92"/>
  <c r="LD92"/>
  <c r="LC92"/>
  <c r="LB92"/>
  <c r="LA92"/>
  <c r="KZ92"/>
  <c r="KU92"/>
  <c r="KT92"/>
  <c r="KS92"/>
  <c r="KR92"/>
  <c r="KQ92"/>
  <c r="KP92"/>
  <c r="KJ92"/>
  <c r="KI92"/>
  <c r="KH92"/>
  <c r="KG92"/>
  <c r="KF92"/>
  <c r="KE92"/>
  <c r="KD92"/>
  <c r="KC92"/>
  <c r="KB92"/>
  <c r="KA92"/>
  <c r="JZ92"/>
  <c r="JY92"/>
  <c r="JX92"/>
  <c r="JW92"/>
  <c r="JV92"/>
  <c r="JU92"/>
  <c r="JT92"/>
  <c r="JS92"/>
  <c r="JR92"/>
  <c r="JQ92"/>
  <c r="JP92"/>
  <c r="JO92"/>
  <c r="JN92"/>
  <c r="JM92"/>
  <c r="JL92"/>
  <c r="JH92"/>
  <c r="JD92"/>
  <c r="IZ92"/>
  <c r="IV92"/>
  <c r="IR92"/>
  <c r="IQ92"/>
  <c r="IP92"/>
  <c r="IO92"/>
  <c r="IN92"/>
  <c r="IM92"/>
  <c r="IL92"/>
  <c r="IK92"/>
  <c r="IJ92"/>
  <c r="II92"/>
  <c r="IH92"/>
  <c r="IC92"/>
  <c r="IB92"/>
  <c r="IA92"/>
  <c r="HZ92"/>
  <c r="HY92"/>
  <c r="HX92"/>
  <c r="HR92"/>
  <c r="HQ92"/>
  <c r="HP92"/>
  <c r="HO92"/>
  <c r="HN92"/>
  <c r="HM92"/>
  <c r="HL92"/>
  <c r="HK92"/>
  <c r="HJ92"/>
  <c r="HI92"/>
  <c r="HH92"/>
  <c r="HG92"/>
  <c r="HF92"/>
  <c r="HE92"/>
  <c r="HD92"/>
  <c r="HC92"/>
  <c r="HB92"/>
  <c r="HA92"/>
  <c r="GZ92"/>
  <c r="GY92"/>
  <c r="GX92"/>
  <c r="GW92"/>
  <c r="GV92"/>
  <c r="GU92"/>
  <c r="GT92"/>
  <c r="GP92"/>
  <c r="GL92"/>
  <c r="GH92"/>
  <c r="GD92"/>
  <c r="FZ92"/>
  <c r="FY92"/>
  <c r="FX92"/>
  <c r="FW92"/>
  <c r="FV92"/>
  <c r="FU92"/>
  <c r="FT92"/>
  <c r="FS92"/>
  <c r="FR92"/>
  <c r="FQ92"/>
  <c r="FP92"/>
  <c r="FK92"/>
  <c r="FJ92"/>
  <c r="FI92"/>
  <c r="FH92"/>
  <c r="FG92"/>
  <c r="FF92"/>
  <c r="FE92"/>
  <c r="FD92"/>
  <c r="FC92"/>
  <c r="FB92"/>
  <c r="FA92"/>
  <c r="EZ92"/>
  <c r="EV92"/>
  <c r="ER92"/>
  <c r="EN92"/>
  <c r="EJ92"/>
  <c r="EF92"/>
  <c r="EE92"/>
  <c r="ED92"/>
  <c r="EC92"/>
  <c r="EB92"/>
  <c r="EA92"/>
  <c r="DZ92"/>
  <c r="DY92"/>
  <c r="DX92"/>
  <c r="DW92"/>
  <c r="DV92"/>
  <c r="DU92"/>
  <c r="DT92"/>
  <c r="DS92"/>
  <c r="DR92"/>
  <c r="DQ92"/>
  <c r="DP92"/>
  <c r="DO92"/>
  <c r="DN92"/>
  <c r="DM92"/>
  <c r="DL92"/>
  <c r="DK92"/>
  <c r="DJ92"/>
  <c r="DI92"/>
  <c r="DH92"/>
  <c r="DG92"/>
  <c r="DF92"/>
  <c r="DE92"/>
  <c r="DD92"/>
  <c r="DC92"/>
  <c r="DB92"/>
  <c r="DA92"/>
  <c r="CZ92"/>
  <c r="CY92"/>
  <c r="CX92"/>
  <c r="CW92"/>
  <c r="CS92"/>
  <c r="CO92"/>
  <c r="CK92"/>
  <c r="CG92"/>
  <c r="CC92"/>
  <c r="CB92"/>
  <c r="CA92"/>
  <c r="BZ92"/>
  <c r="BY92"/>
  <c r="BX92"/>
  <c r="BW92"/>
  <c r="BV92"/>
  <c r="BU92"/>
  <c r="BT92"/>
  <c r="BS92"/>
  <c r="BR92"/>
  <c r="BQ92"/>
  <c r="BP92"/>
  <c r="BN92"/>
  <c r="BE92"/>
  <c r="BD92"/>
  <c r="BC92"/>
  <c r="AQ92"/>
  <c r="AP92"/>
  <c r="AO92"/>
  <c r="AN92"/>
  <c r="AM92"/>
  <c r="AL92"/>
  <c r="AK92"/>
  <c r="AJ92"/>
  <c r="AI92"/>
  <c r="AH92"/>
  <c r="L92"/>
  <c r="K92"/>
  <c r="G92"/>
  <c r="F92"/>
  <c r="D92"/>
  <c r="PT91"/>
  <c r="PS91"/>
  <c r="PR91"/>
  <c r="PQ91"/>
  <c r="PP91"/>
  <c r="PO91"/>
  <c r="PN91"/>
  <c r="PM91"/>
  <c r="PL91"/>
  <c r="PK91"/>
  <c r="PJ91"/>
  <c r="PI91"/>
  <c r="PH91"/>
  <c r="PG91"/>
  <c r="PF91"/>
  <c r="PE91"/>
  <c r="PD91"/>
  <c r="PC91"/>
  <c r="PB91"/>
  <c r="PA91"/>
  <c r="OZ91"/>
  <c r="OY91"/>
  <c r="OX91"/>
  <c r="OW91"/>
  <c r="OV91"/>
  <c r="OR91"/>
  <c r="ON91"/>
  <c r="OJ91"/>
  <c r="OF91"/>
  <c r="OB91"/>
  <c r="OA91"/>
  <c r="NZ91"/>
  <c r="NY91"/>
  <c r="NX91"/>
  <c r="NW91"/>
  <c r="NV91"/>
  <c r="NU91"/>
  <c r="NT91"/>
  <c r="NS91"/>
  <c r="NR91"/>
  <c r="NM91"/>
  <c r="NL91"/>
  <c r="NK91"/>
  <c r="NJ91"/>
  <c r="NI91"/>
  <c r="NH91"/>
  <c r="NB91"/>
  <c r="NA91"/>
  <c r="MZ91"/>
  <c r="MY91"/>
  <c r="MX91"/>
  <c r="MW91"/>
  <c r="MV91"/>
  <c r="MU91"/>
  <c r="MT91"/>
  <c r="MS91"/>
  <c r="MR91"/>
  <c r="MQ91"/>
  <c r="MP91"/>
  <c r="MO91"/>
  <c r="MN91"/>
  <c r="MM91"/>
  <c r="ML91"/>
  <c r="MK91"/>
  <c r="MJ91"/>
  <c r="MI91"/>
  <c r="MH91"/>
  <c r="MG91"/>
  <c r="MF91"/>
  <c r="ME91"/>
  <c r="MD91"/>
  <c r="LZ91"/>
  <c r="LV91"/>
  <c r="LR91"/>
  <c r="LN91"/>
  <c r="LJ91"/>
  <c r="LI91"/>
  <c r="LH91"/>
  <c r="LG91"/>
  <c r="LF91"/>
  <c r="LE91"/>
  <c r="LD91"/>
  <c r="LC91"/>
  <c r="LB91"/>
  <c r="LA91"/>
  <c r="KZ91"/>
  <c r="KU91"/>
  <c r="KT91"/>
  <c r="KS91"/>
  <c r="KR91"/>
  <c r="KQ91"/>
  <c r="KP91"/>
  <c r="KJ91"/>
  <c r="KI91"/>
  <c r="KH91"/>
  <c r="KG91"/>
  <c r="KF91"/>
  <c r="KE91"/>
  <c r="KD91"/>
  <c r="KC91"/>
  <c r="KB91"/>
  <c r="KA91"/>
  <c r="JZ91"/>
  <c r="JY91"/>
  <c r="JX91"/>
  <c r="JW91"/>
  <c r="JV91"/>
  <c r="JU91"/>
  <c r="JT91"/>
  <c r="JS91"/>
  <c r="JR91"/>
  <c r="JQ91"/>
  <c r="JP91"/>
  <c r="JO91"/>
  <c r="JN91"/>
  <c r="JM91"/>
  <c r="JL91"/>
  <c r="JH91"/>
  <c r="JD91"/>
  <c r="IZ91"/>
  <c r="IV91"/>
  <c r="IR91"/>
  <c r="IQ91"/>
  <c r="IP91"/>
  <c r="IO91"/>
  <c r="IN91"/>
  <c r="IM91"/>
  <c r="IL91"/>
  <c r="IK91"/>
  <c r="IJ91"/>
  <c r="II91"/>
  <c r="IH91"/>
  <c r="IC91"/>
  <c r="IB91"/>
  <c r="IA91"/>
  <c r="HZ91"/>
  <c r="HY91"/>
  <c r="HX91"/>
  <c r="HR91"/>
  <c r="HQ91"/>
  <c r="HP91"/>
  <c r="HO91"/>
  <c r="HN91"/>
  <c r="HM91"/>
  <c r="HL91"/>
  <c r="HK91"/>
  <c r="HJ91"/>
  <c r="HI91"/>
  <c r="HH91"/>
  <c r="HG91"/>
  <c r="HF91"/>
  <c r="HE91"/>
  <c r="HD91"/>
  <c r="HC91"/>
  <c r="HB91"/>
  <c r="HA91"/>
  <c r="GZ91"/>
  <c r="GY91"/>
  <c r="GX91"/>
  <c r="GW91"/>
  <c r="GV91"/>
  <c r="GU91"/>
  <c r="GT91"/>
  <c r="GP91"/>
  <c r="GL91"/>
  <c r="GH91"/>
  <c r="GD91"/>
  <c r="FZ91"/>
  <c r="FY91"/>
  <c r="FX91"/>
  <c r="FW91"/>
  <c r="FV91"/>
  <c r="FU91"/>
  <c r="FT91"/>
  <c r="FS91"/>
  <c r="FR91"/>
  <c r="FQ91"/>
  <c r="FP91"/>
  <c r="FK91"/>
  <c r="FJ91"/>
  <c r="FI91"/>
  <c r="FH91"/>
  <c r="FG91"/>
  <c r="FF91"/>
  <c r="FE91"/>
  <c r="FD91"/>
  <c r="FC91"/>
  <c r="FB91"/>
  <c r="FA91"/>
  <c r="EZ91"/>
  <c r="EV91"/>
  <c r="ER91"/>
  <c r="EN91"/>
  <c r="EJ91"/>
  <c r="EF91"/>
  <c r="EE91"/>
  <c r="ED91"/>
  <c r="EC91"/>
  <c r="EB91"/>
  <c r="EA91"/>
  <c r="DZ91"/>
  <c r="DY91"/>
  <c r="DX91"/>
  <c r="DW91"/>
  <c r="DV91"/>
  <c r="DU91"/>
  <c r="DT91"/>
  <c r="DS91"/>
  <c r="DR91"/>
  <c r="DQ91"/>
  <c r="DP91"/>
  <c r="DO91"/>
  <c r="DN91"/>
  <c r="DM91"/>
  <c r="DL91"/>
  <c r="DK91"/>
  <c r="DJ91"/>
  <c r="DI91"/>
  <c r="DH91"/>
  <c r="DG91"/>
  <c r="DF91"/>
  <c r="DE91"/>
  <c r="DD91"/>
  <c r="DC91"/>
  <c r="DB91"/>
  <c r="DA91"/>
  <c r="CZ91"/>
  <c r="CY91"/>
  <c r="CX91"/>
  <c r="CW91"/>
  <c r="CS91"/>
  <c r="CO91"/>
  <c r="CK91"/>
  <c r="CG91"/>
  <c r="CC91"/>
  <c r="CB91"/>
  <c r="CA91"/>
  <c r="BZ91"/>
  <c r="BY91"/>
  <c r="BX91"/>
  <c r="BW91"/>
  <c r="BV91"/>
  <c r="BU91"/>
  <c r="BT91"/>
  <c r="BS91"/>
  <c r="BR91"/>
  <c r="BQ91"/>
  <c r="BP91"/>
  <c r="BN91"/>
  <c r="BE91"/>
  <c r="BD91"/>
  <c r="BC91"/>
  <c r="AQ91"/>
  <c r="AP91"/>
  <c r="AO91"/>
  <c r="AN91"/>
  <c r="AM91"/>
  <c r="AL91"/>
  <c r="AK91"/>
  <c r="AJ91"/>
  <c r="AI91"/>
  <c r="AH91"/>
  <c r="AF91"/>
  <c r="AE91"/>
  <c r="AD91"/>
  <c r="AC91"/>
  <c r="AB91"/>
  <c r="Z91"/>
  <c r="Y91"/>
  <c r="X91"/>
  <c r="W91"/>
  <c r="V91"/>
  <c r="M91"/>
  <c r="L91"/>
  <c r="K91"/>
  <c r="G91"/>
  <c r="F91"/>
  <c r="D91"/>
  <c r="LZ8"/>
  <c r="LV8"/>
  <c r="LR8"/>
  <c r="LN8"/>
  <c r="LJ8"/>
  <c r="JH8"/>
  <c r="JD8"/>
  <c r="IZ8"/>
  <c r="IV8"/>
  <c r="GP8"/>
  <c r="GL8"/>
  <c r="GH8"/>
  <c r="EV8"/>
  <c r="ER8"/>
  <c r="EN8"/>
  <c r="EJ8"/>
  <c r="EF8"/>
  <c r="CS8"/>
  <c r="CO8"/>
  <c r="CK8"/>
  <c r="CG8"/>
  <c r="CC8"/>
</calcChain>
</file>

<file path=xl/comments1.xml><?xml version="1.0" encoding="utf-8"?>
<comments xmlns="http://schemas.openxmlformats.org/spreadsheetml/2006/main">
  <authors>
    <author>Nathalie LARIVE</author>
    <author>Th Marnay</author>
    <author>Nath</author>
  </authors>
  <commentList>
    <comment ref="C91" authorId="0">
      <text>
        <r>
          <rPr>
            <b/>
            <sz val="9"/>
            <color indexed="81"/>
            <rFont val="Geneva"/>
          </rPr>
          <t>#Male</t>
        </r>
      </text>
    </comment>
    <comment ref="D91" authorId="0">
      <text>
        <r>
          <rPr>
            <b/>
            <sz val="9"/>
            <color indexed="81"/>
            <rFont val="Geneva"/>
          </rPr>
          <t>Moyenne</t>
        </r>
      </text>
    </comment>
    <comment ref="E91" authorId="0">
      <text>
        <r>
          <rPr>
            <b/>
            <sz val="9"/>
            <color indexed="81"/>
            <rFont val="Geneva"/>
          </rPr>
          <t>#Marnay</t>
        </r>
      </text>
    </comment>
    <comment ref="F91" authorId="0">
      <text>
        <r>
          <rPr>
            <b/>
            <sz val="9"/>
            <color indexed="81"/>
            <rFont val="Geneva"/>
          </rPr>
          <t>Moyenne</t>
        </r>
      </text>
    </comment>
    <comment ref="G91" authorId="0">
      <text>
        <r>
          <rPr>
            <b/>
            <sz val="9"/>
            <color indexed="81"/>
            <rFont val="Geneva"/>
          </rPr>
          <t>Moyenne</t>
        </r>
      </text>
    </comment>
    <comment ref="H91" authorId="0">
      <text>
        <r>
          <rPr>
            <b/>
            <sz val="9"/>
            <color indexed="81"/>
            <rFont val="Geneva"/>
          </rPr>
          <t>#Unemployed</t>
        </r>
      </text>
    </comment>
    <comment ref="K91" authorId="0">
      <text>
        <r>
          <rPr>
            <b/>
            <sz val="9"/>
            <color indexed="81"/>
            <rFont val="Geneva"/>
          </rPr>
          <t>Moyenne</t>
        </r>
      </text>
    </comment>
    <comment ref="L91" authorId="0">
      <text>
        <r>
          <rPr>
            <b/>
            <sz val="9"/>
            <color indexed="81"/>
            <rFont val="Geneva"/>
          </rPr>
          <t>Moyenne</t>
        </r>
      </text>
    </comment>
    <comment ref="M91" authorId="0">
      <text>
        <r>
          <rPr>
            <b/>
            <sz val="9"/>
            <color indexed="81"/>
            <rFont val="Geneva"/>
          </rPr>
          <t>#ALIF</t>
        </r>
      </text>
    </comment>
    <comment ref="N91" authorId="0">
      <text>
        <r>
          <rPr>
            <b/>
            <sz val="9"/>
            <color indexed="81"/>
            <rFont val="Geneva"/>
          </rPr>
          <t>Total ALIF</t>
        </r>
      </text>
    </comment>
    <comment ref="U91" authorId="0">
      <text>
        <r>
          <rPr>
            <b/>
            <sz val="9"/>
            <color indexed="81"/>
            <rFont val="Geneva"/>
          </rPr>
          <t>#0</t>
        </r>
      </text>
    </comment>
    <comment ref="AA91" authorId="0">
      <text>
        <r>
          <rPr>
            <b/>
            <sz val="9"/>
            <color indexed="81"/>
            <rFont val="Geneva"/>
          </rPr>
          <t>#0</t>
        </r>
      </text>
    </comment>
    <comment ref="AG91" authorId="0">
      <text>
        <r>
          <rPr>
            <b/>
            <sz val="9"/>
            <color indexed="81"/>
            <rFont val="Geneva"/>
          </rPr>
          <t>#0</t>
        </r>
      </text>
    </comment>
    <comment ref="AH91" authorId="0">
      <text>
        <r>
          <rPr>
            <b/>
            <sz val="9"/>
            <color indexed="81"/>
            <rFont val="Geneva"/>
          </rPr>
          <t>#0</t>
        </r>
      </text>
    </comment>
    <comment ref="AI91" authorId="0">
      <text>
        <r>
          <rPr>
            <b/>
            <sz val="9"/>
            <color indexed="81"/>
            <rFont val="Geneva"/>
          </rPr>
          <t>#0</t>
        </r>
      </text>
    </comment>
    <comment ref="AJ91" authorId="0">
      <text>
        <r>
          <rPr>
            <b/>
            <sz val="9"/>
            <color indexed="81"/>
            <rFont val="Geneva"/>
          </rPr>
          <t>#0</t>
        </r>
      </text>
    </comment>
    <comment ref="AK91" authorId="0">
      <text>
        <r>
          <rPr>
            <b/>
            <sz val="9"/>
            <color indexed="81"/>
            <rFont val="Geneva"/>
          </rPr>
          <t>#0</t>
        </r>
      </text>
    </comment>
    <comment ref="AL91" authorId="0">
      <text>
        <r>
          <rPr>
            <b/>
            <sz val="9"/>
            <color indexed="81"/>
            <rFont val="Geneva"/>
          </rPr>
          <t>#0</t>
        </r>
      </text>
    </comment>
    <comment ref="AM91" authorId="0">
      <text>
        <r>
          <rPr>
            <b/>
            <sz val="9"/>
            <color indexed="81"/>
            <rFont val="Geneva"/>
          </rPr>
          <t>#0</t>
        </r>
      </text>
    </comment>
    <comment ref="AN91" authorId="0">
      <text>
        <r>
          <rPr>
            <b/>
            <sz val="9"/>
            <color indexed="81"/>
            <rFont val="Geneva"/>
          </rPr>
          <t>#0</t>
        </r>
      </text>
    </comment>
    <comment ref="AO91" authorId="0">
      <text>
        <r>
          <rPr>
            <b/>
            <sz val="9"/>
            <color indexed="81"/>
            <rFont val="Geneva"/>
          </rPr>
          <t>#0</t>
        </r>
      </text>
    </comment>
    <comment ref="AP91" authorId="0">
      <text>
        <r>
          <rPr>
            <b/>
            <sz val="9"/>
            <color indexed="81"/>
            <rFont val="Geneva"/>
          </rPr>
          <t>#0</t>
        </r>
      </text>
    </comment>
    <comment ref="AQ91" authorId="0">
      <text>
        <r>
          <rPr>
            <b/>
            <sz val="9"/>
            <color indexed="81"/>
            <rFont val="Geneva"/>
          </rPr>
          <t>#0</t>
        </r>
      </text>
    </comment>
    <comment ref="AR91" authorId="0">
      <text>
        <r>
          <rPr>
            <b/>
            <sz val="9"/>
            <color indexed="81"/>
            <rFont val="Geneva"/>
          </rPr>
          <t>#1</t>
        </r>
      </text>
    </comment>
    <comment ref="AS91" authorId="0">
      <text>
        <r>
          <rPr>
            <b/>
            <sz val="9"/>
            <color indexed="81"/>
            <rFont val="Geneva"/>
          </rPr>
          <t>#PTD</t>
        </r>
      </text>
    </comment>
    <comment ref="AT91" authorId="0">
      <text>
        <r>
          <rPr>
            <b/>
            <sz val="9"/>
            <color indexed="81"/>
            <rFont val="Geneva"/>
          </rPr>
          <t>#PTD</t>
        </r>
      </text>
    </comment>
    <comment ref="AU91" authorId="0">
      <text>
        <r>
          <rPr>
            <b/>
            <sz val="9"/>
            <color indexed="81"/>
            <rFont val="Geneva"/>
          </rPr>
          <t>#PTD</t>
        </r>
      </text>
    </comment>
    <comment ref="AV91" authorId="0">
      <text>
        <r>
          <rPr>
            <b/>
            <sz val="9"/>
            <color indexed="81"/>
            <rFont val="Geneva"/>
          </rPr>
          <t>#PTD</t>
        </r>
      </text>
    </comment>
    <comment ref="AW91" authorId="0">
      <text>
        <r>
          <rPr>
            <b/>
            <sz val="9"/>
            <color indexed="81"/>
            <rFont val="Geneva"/>
          </rPr>
          <t>#PTD</t>
        </r>
      </text>
    </comment>
    <comment ref="BC91" authorId="0">
      <text>
        <r>
          <rPr>
            <b/>
            <sz val="9"/>
            <color indexed="81"/>
            <rFont val="Geneva"/>
          </rPr>
          <t>Moyenne</t>
        </r>
      </text>
    </comment>
    <comment ref="BD91" authorId="0">
      <text>
        <r>
          <rPr>
            <b/>
            <sz val="9"/>
            <color indexed="81"/>
            <rFont val="Geneva"/>
          </rPr>
          <t>Moyenne</t>
        </r>
      </text>
    </comment>
    <comment ref="BE91" authorId="0">
      <text>
        <r>
          <rPr>
            <b/>
            <sz val="9"/>
            <color indexed="81"/>
            <rFont val="Geneva"/>
          </rPr>
          <t>Moyenne</t>
        </r>
      </text>
    </comment>
    <comment ref="BF91" authorId="1">
      <text>
        <r>
          <rPr>
            <b/>
            <sz val="9"/>
            <color indexed="81"/>
            <rFont val="Geneva"/>
          </rPr>
          <t>#1</t>
        </r>
      </text>
    </comment>
    <comment ref="BG91" authorId="1">
      <text>
        <r>
          <rPr>
            <b/>
            <sz val="9"/>
            <color indexed="81"/>
            <rFont val="Geneva"/>
          </rPr>
          <t>#1</t>
        </r>
      </text>
    </comment>
    <comment ref="BH91" authorId="0">
      <text>
        <r>
          <rPr>
            <b/>
            <sz val="9"/>
            <color indexed="81"/>
            <rFont val="Geneva"/>
          </rPr>
          <t>#0</t>
        </r>
      </text>
    </comment>
    <comment ref="BI91" authorId="0">
      <text>
        <r>
          <rPr>
            <b/>
            <sz val="9"/>
            <color indexed="81"/>
            <rFont val="Geneva"/>
          </rPr>
          <t>#0</t>
        </r>
      </text>
    </comment>
    <comment ref="BJ91" authorId="0">
      <text>
        <r>
          <rPr>
            <b/>
            <sz val="9"/>
            <color indexed="81"/>
            <rFont val="Geneva"/>
          </rPr>
          <t>#0</t>
        </r>
      </text>
    </comment>
    <comment ref="BK91" authorId="0">
      <text>
        <r>
          <rPr>
            <b/>
            <sz val="9"/>
            <color indexed="81"/>
            <rFont val="Geneva"/>
          </rPr>
          <t>#0</t>
        </r>
      </text>
    </comment>
    <comment ref="BL91" authorId="0">
      <text>
        <r>
          <rPr>
            <b/>
            <sz val="9"/>
            <color indexed="81"/>
            <rFont val="Geneva"/>
          </rPr>
          <t>#0</t>
        </r>
      </text>
    </comment>
    <comment ref="BM91" authorId="0">
      <text>
        <r>
          <rPr>
            <b/>
            <sz val="9"/>
            <color indexed="81"/>
            <rFont val="Geneva"/>
          </rPr>
          <t>#0</t>
        </r>
      </text>
    </comment>
    <comment ref="BN91" authorId="0">
      <text>
        <r>
          <rPr>
            <b/>
            <sz val="9"/>
            <color indexed="81"/>
            <rFont val="Geneva"/>
          </rPr>
          <t>Moyenne</t>
        </r>
      </text>
    </comment>
    <comment ref="BO91" authorId="0">
      <text>
        <r>
          <rPr>
            <b/>
            <sz val="9"/>
            <color indexed="81"/>
            <rFont val="Geneva"/>
          </rPr>
          <t>#0</t>
        </r>
      </text>
    </comment>
    <comment ref="BP91" authorId="0">
      <text>
        <r>
          <rPr>
            <b/>
            <sz val="9"/>
            <color indexed="81"/>
            <rFont val="Geneva"/>
          </rPr>
          <t>Moyenne</t>
        </r>
      </text>
    </comment>
    <comment ref="BQ91" authorId="0">
      <text>
        <r>
          <rPr>
            <b/>
            <sz val="9"/>
            <color indexed="81"/>
            <rFont val="Geneva"/>
          </rPr>
          <t>Moyenne</t>
        </r>
      </text>
    </comment>
    <comment ref="BR91" authorId="0">
      <text>
        <r>
          <rPr>
            <b/>
            <sz val="9"/>
            <color indexed="81"/>
            <rFont val="Geneva"/>
          </rPr>
          <t>Moyenne</t>
        </r>
      </text>
    </comment>
    <comment ref="BS91" authorId="0">
      <text>
        <r>
          <rPr>
            <b/>
            <sz val="9"/>
            <color indexed="81"/>
            <rFont val="Geneva"/>
          </rPr>
          <t>Moyenne</t>
        </r>
      </text>
    </comment>
    <comment ref="BT91" authorId="0">
      <text>
        <r>
          <rPr>
            <b/>
            <sz val="9"/>
            <color indexed="81"/>
            <rFont val="Geneva"/>
          </rPr>
          <t>Moyenne</t>
        </r>
      </text>
    </comment>
    <comment ref="BU91" authorId="0">
      <text>
        <r>
          <rPr>
            <b/>
            <sz val="9"/>
            <color indexed="81"/>
            <rFont val="Geneva"/>
          </rPr>
          <t>Moyenne</t>
        </r>
      </text>
    </comment>
    <comment ref="BV91" authorId="0">
      <text>
        <r>
          <rPr>
            <b/>
            <sz val="9"/>
            <color indexed="81"/>
            <rFont val="Geneva"/>
          </rPr>
          <t>Moyenne</t>
        </r>
      </text>
    </comment>
    <comment ref="BW91" authorId="0">
      <text>
        <r>
          <rPr>
            <b/>
            <sz val="9"/>
            <color indexed="81"/>
            <rFont val="Geneva"/>
          </rPr>
          <t>Moyenne</t>
        </r>
      </text>
    </comment>
    <comment ref="BX91" authorId="0">
      <text>
        <r>
          <rPr>
            <b/>
            <sz val="9"/>
            <color indexed="81"/>
            <rFont val="Geneva"/>
          </rPr>
          <t>Moyenne</t>
        </r>
      </text>
    </comment>
    <comment ref="BY91" authorId="0">
      <text>
        <r>
          <rPr>
            <b/>
            <sz val="9"/>
            <color indexed="81"/>
            <rFont val="Geneva"/>
          </rPr>
          <t>Moyenne</t>
        </r>
      </text>
    </comment>
    <comment ref="BZ91" authorId="0">
      <text>
        <r>
          <rPr>
            <b/>
            <sz val="9"/>
            <color indexed="81"/>
            <rFont val="Geneva"/>
          </rPr>
          <t>Moyenne</t>
        </r>
      </text>
    </comment>
    <comment ref="CA91" authorId="0">
      <text>
        <r>
          <rPr>
            <b/>
            <sz val="9"/>
            <color indexed="81"/>
            <rFont val="Geneva"/>
          </rPr>
          <t>Moyenne</t>
        </r>
      </text>
    </comment>
    <comment ref="CB91" authorId="0">
      <text>
        <r>
          <rPr>
            <b/>
            <sz val="9"/>
            <color indexed="81"/>
            <rFont val="Geneva"/>
          </rPr>
          <t>Moyenne</t>
        </r>
      </text>
    </comment>
    <comment ref="CC91" authorId="0">
      <text>
        <r>
          <rPr>
            <b/>
            <sz val="9"/>
            <color indexed="81"/>
            <rFont val="Geneva"/>
          </rPr>
          <t>Moyenne</t>
        </r>
      </text>
    </comment>
    <comment ref="CG91" authorId="0">
      <text>
        <r>
          <rPr>
            <b/>
            <sz val="9"/>
            <color indexed="81"/>
            <rFont val="Geneva"/>
          </rPr>
          <t>Moyenne</t>
        </r>
      </text>
    </comment>
    <comment ref="CK91" authorId="0">
      <text>
        <r>
          <rPr>
            <b/>
            <sz val="9"/>
            <color indexed="81"/>
            <rFont val="Geneva"/>
          </rPr>
          <t>Moyenne</t>
        </r>
      </text>
    </comment>
    <comment ref="CO91" authorId="0">
      <text>
        <r>
          <rPr>
            <b/>
            <sz val="9"/>
            <color indexed="81"/>
            <rFont val="Geneva"/>
          </rPr>
          <t>Moyenne</t>
        </r>
      </text>
    </comment>
    <comment ref="CS91" authorId="0">
      <text>
        <r>
          <rPr>
            <b/>
            <sz val="9"/>
            <color indexed="81"/>
            <rFont val="Geneva"/>
          </rPr>
          <t>Moyenne</t>
        </r>
      </text>
    </comment>
    <comment ref="CW91" authorId="0">
      <text>
        <r>
          <rPr>
            <b/>
            <sz val="9"/>
            <color indexed="81"/>
            <rFont val="Geneva"/>
          </rPr>
          <t>Moyenne</t>
        </r>
      </text>
    </comment>
    <comment ref="CX91" authorId="0">
      <text>
        <r>
          <rPr>
            <b/>
            <sz val="9"/>
            <color indexed="81"/>
            <rFont val="Geneva"/>
          </rPr>
          <t>Moyenne</t>
        </r>
      </text>
    </comment>
    <comment ref="CY91" authorId="0">
      <text>
        <r>
          <rPr>
            <b/>
            <sz val="9"/>
            <color indexed="81"/>
            <rFont val="Geneva"/>
          </rPr>
          <t>Moyenne</t>
        </r>
      </text>
    </comment>
    <comment ref="CZ91" authorId="0">
      <text>
        <r>
          <rPr>
            <b/>
            <sz val="9"/>
            <color indexed="81"/>
            <rFont val="Geneva"/>
          </rPr>
          <t>Moyenne</t>
        </r>
      </text>
    </comment>
    <comment ref="DA91" authorId="0">
      <text>
        <r>
          <rPr>
            <b/>
            <sz val="9"/>
            <color indexed="81"/>
            <rFont val="Geneva"/>
          </rPr>
          <t>Moyenne</t>
        </r>
      </text>
    </comment>
    <comment ref="DB91" authorId="0">
      <text>
        <r>
          <rPr>
            <b/>
            <sz val="9"/>
            <color indexed="81"/>
            <rFont val="Geneva"/>
          </rPr>
          <t>Moyenne</t>
        </r>
      </text>
    </comment>
    <comment ref="DC91" authorId="0">
      <text>
        <r>
          <rPr>
            <b/>
            <sz val="9"/>
            <color indexed="81"/>
            <rFont val="Geneva"/>
          </rPr>
          <t>Moyenne</t>
        </r>
      </text>
    </comment>
    <comment ref="DD91" authorId="0">
      <text>
        <r>
          <rPr>
            <b/>
            <sz val="9"/>
            <color indexed="81"/>
            <rFont val="Geneva"/>
          </rPr>
          <t>Moyenne</t>
        </r>
      </text>
    </comment>
    <comment ref="DE91" authorId="0">
      <text>
        <r>
          <rPr>
            <b/>
            <sz val="9"/>
            <color indexed="81"/>
            <rFont val="Geneva"/>
          </rPr>
          <t>Moyenne</t>
        </r>
      </text>
    </comment>
    <comment ref="DF91" authorId="0">
      <text>
        <r>
          <rPr>
            <b/>
            <sz val="9"/>
            <color indexed="81"/>
            <rFont val="Geneva"/>
          </rPr>
          <t>Moyenne</t>
        </r>
      </text>
    </comment>
    <comment ref="DG91" authorId="0">
      <text>
        <r>
          <rPr>
            <b/>
            <sz val="9"/>
            <color indexed="81"/>
            <rFont val="Geneva"/>
          </rPr>
          <t>Moyenne</t>
        </r>
      </text>
    </comment>
    <comment ref="DH91" authorId="0">
      <text>
        <r>
          <rPr>
            <b/>
            <sz val="9"/>
            <color indexed="81"/>
            <rFont val="Geneva"/>
          </rPr>
          <t>Moyenne</t>
        </r>
      </text>
    </comment>
    <comment ref="DI91" authorId="0">
      <text>
        <r>
          <rPr>
            <b/>
            <sz val="9"/>
            <color indexed="81"/>
            <rFont val="Geneva"/>
          </rPr>
          <t>Moyenne</t>
        </r>
      </text>
    </comment>
    <comment ref="DJ91" authorId="0">
      <text>
        <r>
          <rPr>
            <b/>
            <sz val="9"/>
            <color indexed="81"/>
            <rFont val="Geneva"/>
          </rPr>
          <t>Moyenne</t>
        </r>
      </text>
    </comment>
    <comment ref="DK91" authorId="0">
      <text>
        <r>
          <rPr>
            <b/>
            <sz val="9"/>
            <color indexed="81"/>
            <rFont val="Geneva"/>
          </rPr>
          <t>Moyenne</t>
        </r>
      </text>
    </comment>
    <comment ref="DL91" authorId="0">
      <text>
        <r>
          <rPr>
            <b/>
            <sz val="9"/>
            <color indexed="81"/>
            <rFont val="Geneva"/>
          </rPr>
          <t>Moyenne</t>
        </r>
      </text>
    </comment>
    <comment ref="DM91" authorId="0">
      <text>
        <r>
          <rPr>
            <b/>
            <sz val="9"/>
            <color indexed="81"/>
            <rFont val="Geneva"/>
          </rPr>
          <t>Moyenne</t>
        </r>
      </text>
    </comment>
    <comment ref="DN91" authorId="0">
      <text>
        <r>
          <rPr>
            <b/>
            <sz val="9"/>
            <color indexed="81"/>
            <rFont val="Geneva"/>
          </rPr>
          <t>Moyenne</t>
        </r>
      </text>
    </comment>
    <comment ref="DO91" authorId="0">
      <text>
        <r>
          <rPr>
            <b/>
            <sz val="9"/>
            <color indexed="81"/>
            <rFont val="Geneva"/>
          </rPr>
          <t>Moyenne</t>
        </r>
      </text>
    </comment>
    <comment ref="DP91" authorId="0">
      <text>
        <r>
          <rPr>
            <b/>
            <sz val="9"/>
            <color indexed="81"/>
            <rFont val="Geneva"/>
          </rPr>
          <t>Moyenne</t>
        </r>
      </text>
    </comment>
    <comment ref="DQ91" authorId="0">
      <text>
        <r>
          <rPr>
            <b/>
            <sz val="9"/>
            <color indexed="81"/>
            <rFont val="Geneva"/>
          </rPr>
          <t>Moyenne</t>
        </r>
      </text>
    </comment>
    <comment ref="DR91" authorId="0">
      <text>
        <r>
          <rPr>
            <b/>
            <sz val="9"/>
            <color indexed="81"/>
            <rFont val="Geneva"/>
          </rPr>
          <t>Moyenne</t>
        </r>
      </text>
    </comment>
    <comment ref="DS91" authorId="0">
      <text>
        <r>
          <rPr>
            <b/>
            <sz val="9"/>
            <color indexed="81"/>
            <rFont val="Geneva"/>
          </rPr>
          <t>Moyenne</t>
        </r>
      </text>
    </comment>
    <comment ref="DT91" authorId="0">
      <text>
        <r>
          <rPr>
            <b/>
            <sz val="9"/>
            <color indexed="81"/>
            <rFont val="Geneva"/>
          </rPr>
          <t>Moyenne</t>
        </r>
      </text>
    </comment>
    <comment ref="DU91" authorId="0">
      <text>
        <r>
          <rPr>
            <b/>
            <sz val="9"/>
            <color indexed="81"/>
            <rFont val="Geneva"/>
          </rPr>
          <t>Moyenne</t>
        </r>
      </text>
    </comment>
    <comment ref="DV91" authorId="0">
      <text>
        <r>
          <rPr>
            <b/>
            <sz val="9"/>
            <color indexed="81"/>
            <rFont val="Geneva"/>
          </rPr>
          <t>Moyenne</t>
        </r>
      </text>
    </comment>
    <comment ref="DW91" authorId="0">
      <text>
        <r>
          <rPr>
            <b/>
            <sz val="9"/>
            <color indexed="81"/>
            <rFont val="Geneva"/>
          </rPr>
          <t>Moyenne</t>
        </r>
      </text>
    </comment>
    <comment ref="DX91" authorId="0">
      <text>
        <r>
          <rPr>
            <b/>
            <sz val="9"/>
            <color indexed="81"/>
            <rFont val="Geneva"/>
          </rPr>
          <t>Moyenne</t>
        </r>
      </text>
    </comment>
    <comment ref="DY91" authorId="0">
      <text>
        <r>
          <rPr>
            <b/>
            <sz val="9"/>
            <color indexed="81"/>
            <rFont val="Geneva"/>
          </rPr>
          <t>Moyenne</t>
        </r>
      </text>
    </comment>
    <comment ref="DZ91" authorId="0">
      <text>
        <r>
          <rPr>
            <b/>
            <sz val="9"/>
            <color indexed="81"/>
            <rFont val="Geneva"/>
          </rPr>
          <t>Moyenne</t>
        </r>
      </text>
    </comment>
    <comment ref="EA91" authorId="0">
      <text>
        <r>
          <rPr>
            <b/>
            <sz val="9"/>
            <color indexed="81"/>
            <rFont val="Geneva"/>
          </rPr>
          <t>Moyenne</t>
        </r>
      </text>
    </comment>
    <comment ref="EB91" authorId="0">
      <text>
        <r>
          <rPr>
            <b/>
            <sz val="9"/>
            <color indexed="81"/>
            <rFont val="Geneva"/>
          </rPr>
          <t>Moyenne</t>
        </r>
      </text>
    </comment>
    <comment ref="EC91" authorId="0">
      <text>
        <r>
          <rPr>
            <b/>
            <sz val="9"/>
            <color indexed="81"/>
            <rFont val="Geneva"/>
          </rPr>
          <t>Moyenne</t>
        </r>
      </text>
    </comment>
    <comment ref="ED91" authorId="0">
      <text>
        <r>
          <rPr>
            <b/>
            <sz val="9"/>
            <color indexed="81"/>
            <rFont val="Geneva"/>
          </rPr>
          <t>Moyenne</t>
        </r>
      </text>
    </comment>
    <comment ref="EE91" authorId="0">
      <text>
        <r>
          <rPr>
            <b/>
            <sz val="9"/>
            <color indexed="81"/>
            <rFont val="Geneva"/>
          </rPr>
          <t>Moyenne</t>
        </r>
      </text>
    </comment>
    <comment ref="EF91" authorId="0">
      <text>
        <r>
          <rPr>
            <b/>
            <sz val="9"/>
            <color indexed="81"/>
            <rFont val="Geneva"/>
          </rPr>
          <t>Moyenne</t>
        </r>
      </text>
    </comment>
    <comment ref="EJ91" authorId="0">
      <text>
        <r>
          <rPr>
            <b/>
            <sz val="9"/>
            <color indexed="81"/>
            <rFont val="Geneva"/>
          </rPr>
          <t>Moyenne</t>
        </r>
      </text>
    </comment>
    <comment ref="EN91" authorId="0">
      <text>
        <r>
          <rPr>
            <b/>
            <sz val="9"/>
            <color indexed="81"/>
            <rFont val="Geneva"/>
          </rPr>
          <t>Moyenne</t>
        </r>
      </text>
    </comment>
    <comment ref="ER91" authorId="0">
      <text>
        <r>
          <rPr>
            <b/>
            <sz val="9"/>
            <color indexed="81"/>
            <rFont val="Geneva"/>
          </rPr>
          <t>Moyenne</t>
        </r>
      </text>
    </comment>
    <comment ref="EV91" authorId="0">
      <text>
        <r>
          <rPr>
            <b/>
            <sz val="9"/>
            <color indexed="81"/>
            <rFont val="Geneva"/>
          </rPr>
          <t>Moyenne</t>
        </r>
      </text>
    </comment>
    <comment ref="EZ91" authorId="0">
      <text>
        <r>
          <rPr>
            <b/>
            <sz val="9"/>
            <color indexed="81"/>
            <rFont val="Geneva"/>
          </rPr>
          <t>Moyenne</t>
        </r>
      </text>
    </comment>
    <comment ref="FA91" authorId="0">
      <text>
        <r>
          <rPr>
            <b/>
            <sz val="9"/>
            <color indexed="81"/>
            <rFont val="Geneva"/>
          </rPr>
          <t>Moyenne</t>
        </r>
      </text>
    </comment>
    <comment ref="FB91" authorId="0">
      <text>
        <r>
          <rPr>
            <b/>
            <sz val="9"/>
            <color indexed="81"/>
            <rFont val="Geneva"/>
          </rPr>
          <t>Moyenne</t>
        </r>
      </text>
    </comment>
    <comment ref="FC91" authorId="0">
      <text>
        <r>
          <rPr>
            <b/>
            <sz val="9"/>
            <color indexed="81"/>
            <rFont val="Geneva"/>
          </rPr>
          <t>Moyenne</t>
        </r>
      </text>
    </comment>
    <comment ref="FD91" authorId="0">
      <text>
        <r>
          <rPr>
            <b/>
            <sz val="9"/>
            <color indexed="81"/>
            <rFont val="Geneva"/>
          </rPr>
          <t>Moyenne</t>
        </r>
      </text>
    </comment>
    <comment ref="FE91" authorId="0">
      <text>
        <r>
          <rPr>
            <b/>
            <sz val="9"/>
            <color indexed="81"/>
            <rFont val="Geneva"/>
          </rPr>
          <t>#0</t>
        </r>
      </text>
    </comment>
    <comment ref="FF91" authorId="0">
      <text>
        <r>
          <rPr>
            <b/>
            <sz val="9"/>
            <color indexed="81"/>
            <rFont val="Geneva"/>
          </rPr>
          <t>Moyenne</t>
        </r>
      </text>
    </comment>
    <comment ref="FG91" authorId="0">
      <text>
        <r>
          <rPr>
            <b/>
            <sz val="9"/>
            <color indexed="81"/>
            <rFont val="Geneva"/>
          </rPr>
          <t>Moyenne</t>
        </r>
      </text>
    </comment>
    <comment ref="FH91" authorId="0">
      <text>
        <r>
          <rPr>
            <b/>
            <sz val="9"/>
            <color indexed="81"/>
            <rFont val="Geneva"/>
          </rPr>
          <t>Moyenne</t>
        </r>
      </text>
    </comment>
    <comment ref="FI91" authorId="0">
      <text>
        <r>
          <rPr>
            <b/>
            <sz val="9"/>
            <color indexed="81"/>
            <rFont val="Geneva"/>
          </rPr>
          <t>Moyenne</t>
        </r>
      </text>
    </comment>
    <comment ref="FJ91" authorId="0">
      <text>
        <r>
          <rPr>
            <b/>
            <sz val="9"/>
            <color indexed="81"/>
            <rFont val="Geneva"/>
          </rPr>
          <t>Moyenne</t>
        </r>
      </text>
    </comment>
    <comment ref="FK91" authorId="0">
      <text>
        <r>
          <rPr>
            <b/>
            <sz val="9"/>
            <color indexed="81"/>
            <rFont val="Geneva"/>
          </rPr>
          <t>#0</t>
        </r>
      </text>
    </comment>
    <comment ref="FL91" authorId="0">
      <text>
        <r>
          <rPr>
            <b/>
            <sz val="9"/>
            <color indexed="81"/>
            <rFont val="Geneva"/>
          </rPr>
          <t>#0</t>
        </r>
      </text>
    </comment>
    <comment ref="FM91" authorId="0">
      <text>
        <r>
          <rPr>
            <b/>
            <sz val="9"/>
            <color indexed="81"/>
            <rFont val="Geneva"/>
          </rPr>
          <t>#0</t>
        </r>
      </text>
    </comment>
    <comment ref="FN91" authorId="0">
      <text>
        <r>
          <rPr>
            <b/>
            <sz val="9"/>
            <color indexed="81"/>
            <rFont val="Geneva"/>
          </rPr>
          <t>#0</t>
        </r>
      </text>
    </comment>
    <comment ref="FO91" authorId="0">
      <text>
        <r>
          <rPr>
            <b/>
            <sz val="9"/>
            <color indexed="81"/>
            <rFont val="Geneva"/>
          </rPr>
          <t>#0</t>
        </r>
      </text>
    </comment>
    <comment ref="FP91" authorId="0">
      <text>
        <r>
          <rPr>
            <b/>
            <sz val="9"/>
            <color indexed="81"/>
            <rFont val="Geneva"/>
          </rPr>
          <t>Moyenne</t>
        </r>
      </text>
    </comment>
    <comment ref="FQ91" authorId="0">
      <text>
        <r>
          <rPr>
            <b/>
            <sz val="9"/>
            <color indexed="81"/>
            <rFont val="Geneva"/>
          </rPr>
          <t>Moyenne</t>
        </r>
      </text>
    </comment>
    <comment ref="FR91" authorId="0">
      <text>
        <r>
          <rPr>
            <b/>
            <sz val="9"/>
            <color indexed="81"/>
            <rFont val="Geneva"/>
          </rPr>
          <t>Moyenne</t>
        </r>
      </text>
    </comment>
    <comment ref="FS91" authorId="0">
      <text>
        <r>
          <rPr>
            <b/>
            <sz val="9"/>
            <color indexed="81"/>
            <rFont val="Geneva"/>
          </rPr>
          <t>Moyenne</t>
        </r>
      </text>
    </comment>
    <comment ref="FT91" authorId="0">
      <text>
        <r>
          <rPr>
            <b/>
            <sz val="9"/>
            <color indexed="81"/>
            <rFont val="Geneva"/>
          </rPr>
          <t>Moyenne</t>
        </r>
      </text>
    </comment>
    <comment ref="FU91" authorId="0">
      <text>
        <r>
          <rPr>
            <b/>
            <sz val="9"/>
            <color indexed="81"/>
            <rFont val="Geneva"/>
          </rPr>
          <t>Moyenne</t>
        </r>
      </text>
    </comment>
    <comment ref="FV91" authorId="0">
      <text>
        <r>
          <rPr>
            <b/>
            <sz val="9"/>
            <color indexed="81"/>
            <rFont val="Geneva"/>
          </rPr>
          <t>Moyenne</t>
        </r>
      </text>
    </comment>
    <comment ref="FW91" authorId="0">
      <text>
        <r>
          <rPr>
            <b/>
            <sz val="9"/>
            <color indexed="81"/>
            <rFont val="Geneva"/>
          </rPr>
          <t>Moyenne</t>
        </r>
      </text>
    </comment>
    <comment ref="FX91" authorId="0">
      <text>
        <r>
          <rPr>
            <b/>
            <sz val="9"/>
            <color indexed="81"/>
            <rFont val="Geneva"/>
          </rPr>
          <t>Moyenne</t>
        </r>
      </text>
    </comment>
    <comment ref="FY91" authorId="0">
      <text>
        <r>
          <rPr>
            <b/>
            <sz val="9"/>
            <color indexed="81"/>
            <rFont val="Geneva"/>
          </rPr>
          <t>Moyenne</t>
        </r>
      </text>
    </comment>
    <comment ref="FZ91" authorId="0">
      <text>
        <r>
          <rPr>
            <b/>
            <sz val="9"/>
            <color indexed="81"/>
            <rFont val="Geneva"/>
          </rPr>
          <t>Moyenne</t>
        </r>
      </text>
    </comment>
    <comment ref="GD91" authorId="0">
      <text>
        <r>
          <rPr>
            <b/>
            <sz val="9"/>
            <color indexed="81"/>
            <rFont val="Geneva"/>
          </rPr>
          <t>Moyenne</t>
        </r>
      </text>
    </comment>
    <comment ref="GH91" authorId="0">
      <text>
        <r>
          <rPr>
            <b/>
            <sz val="9"/>
            <color indexed="81"/>
            <rFont val="Geneva"/>
          </rPr>
          <t>Moyenne</t>
        </r>
      </text>
    </comment>
    <comment ref="GL91" authorId="0">
      <text>
        <r>
          <rPr>
            <b/>
            <sz val="9"/>
            <color indexed="81"/>
            <rFont val="Geneva"/>
          </rPr>
          <t>Moyenne</t>
        </r>
      </text>
    </comment>
    <comment ref="GP91" authorId="0">
      <text>
        <r>
          <rPr>
            <b/>
            <sz val="9"/>
            <color indexed="81"/>
            <rFont val="Geneva"/>
          </rPr>
          <t>Moyenne</t>
        </r>
      </text>
    </comment>
    <comment ref="GT91" authorId="0">
      <text>
        <r>
          <rPr>
            <b/>
            <sz val="9"/>
            <color indexed="81"/>
            <rFont val="Geneva"/>
          </rPr>
          <t>Moyenne</t>
        </r>
      </text>
    </comment>
    <comment ref="GU91" authorId="0">
      <text>
        <r>
          <rPr>
            <b/>
            <sz val="9"/>
            <color indexed="81"/>
            <rFont val="Geneva"/>
          </rPr>
          <t>Moyenne</t>
        </r>
      </text>
    </comment>
    <comment ref="GV91" authorId="0">
      <text>
        <r>
          <rPr>
            <b/>
            <sz val="9"/>
            <color indexed="81"/>
            <rFont val="Geneva"/>
          </rPr>
          <t>Moyenne</t>
        </r>
      </text>
    </comment>
    <comment ref="GW91" authorId="0">
      <text>
        <r>
          <rPr>
            <b/>
            <sz val="9"/>
            <color indexed="81"/>
            <rFont val="Geneva"/>
          </rPr>
          <t>Moyenne</t>
        </r>
      </text>
    </comment>
    <comment ref="GX91" authorId="0">
      <text>
        <r>
          <rPr>
            <b/>
            <sz val="9"/>
            <color indexed="81"/>
            <rFont val="Geneva"/>
          </rPr>
          <t>Moyenne</t>
        </r>
      </text>
    </comment>
    <comment ref="GY91" authorId="0">
      <text>
        <r>
          <rPr>
            <b/>
            <sz val="9"/>
            <color indexed="81"/>
            <rFont val="Geneva"/>
          </rPr>
          <t>Moyenne</t>
        </r>
      </text>
    </comment>
    <comment ref="GZ91" authorId="0">
      <text>
        <r>
          <rPr>
            <b/>
            <sz val="9"/>
            <color indexed="81"/>
            <rFont val="Geneva"/>
          </rPr>
          <t>Moyenne</t>
        </r>
      </text>
    </comment>
    <comment ref="HA91" authorId="0">
      <text>
        <r>
          <rPr>
            <b/>
            <sz val="9"/>
            <color indexed="81"/>
            <rFont val="Geneva"/>
          </rPr>
          <t>Moyenne</t>
        </r>
      </text>
    </comment>
    <comment ref="HB91" authorId="0">
      <text>
        <r>
          <rPr>
            <b/>
            <sz val="9"/>
            <color indexed="81"/>
            <rFont val="Geneva"/>
          </rPr>
          <t>Moyenne</t>
        </r>
      </text>
    </comment>
    <comment ref="HC91" authorId="0">
      <text>
        <r>
          <rPr>
            <b/>
            <sz val="9"/>
            <color indexed="81"/>
            <rFont val="Geneva"/>
          </rPr>
          <t>Moyenne</t>
        </r>
      </text>
    </comment>
    <comment ref="HD91" authorId="0">
      <text>
        <r>
          <rPr>
            <b/>
            <sz val="9"/>
            <color indexed="81"/>
            <rFont val="Geneva"/>
          </rPr>
          <t>Moyenne</t>
        </r>
      </text>
    </comment>
    <comment ref="HE91" authorId="0">
      <text>
        <r>
          <rPr>
            <b/>
            <sz val="9"/>
            <color indexed="81"/>
            <rFont val="Geneva"/>
          </rPr>
          <t>Moyenne</t>
        </r>
      </text>
    </comment>
    <comment ref="HF91" authorId="0">
      <text>
        <r>
          <rPr>
            <b/>
            <sz val="9"/>
            <color indexed="81"/>
            <rFont val="Geneva"/>
          </rPr>
          <t>Moyenne</t>
        </r>
      </text>
    </comment>
    <comment ref="HG91" authorId="0">
      <text>
        <r>
          <rPr>
            <b/>
            <sz val="9"/>
            <color indexed="81"/>
            <rFont val="Geneva"/>
          </rPr>
          <t>Moyenne</t>
        </r>
      </text>
    </comment>
    <comment ref="HH91" authorId="0">
      <text>
        <r>
          <rPr>
            <b/>
            <sz val="9"/>
            <color indexed="81"/>
            <rFont val="Geneva"/>
          </rPr>
          <t>Moyenne</t>
        </r>
      </text>
    </comment>
    <comment ref="HI91" authorId="0">
      <text>
        <r>
          <rPr>
            <b/>
            <sz val="9"/>
            <color indexed="81"/>
            <rFont val="Geneva"/>
          </rPr>
          <t>Moyenne</t>
        </r>
      </text>
    </comment>
    <comment ref="HJ91" authorId="0">
      <text>
        <r>
          <rPr>
            <b/>
            <sz val="9"/>
            <color indexed="81"/>
            <rFont val="Geneva"/>
          </rPr>
          <t>Moyenne</t>
        </r>
      </text>
    </comment>
    <comment ref="HK91" authorId="0">
      <text>
        <r>
          <rPr>
            <b/>
            <sz val="9"/>
            <color indexed="81"/>
            <rFont val="Geneva"/>
          </rPr>
          <t>Moyenne</t>
        </r>
      </text>
    </comment>
    <comment ref="HL91" authorId="0">
      <text>
        <r>
          <rPr>
            <b/>
            <sz val="9"/>
            <color indexed="81"/>
            <rFont val="Geneva"/>
          </rPr>
          <t>Moyenne</t>
        </r>
      </text>
    </comment>
    <comment ref="HM91" authorId="0">
      <text>
        <r>
          <rPr>
            <b/>
            <sz val="9"/>
            <color indexed="81"/>
            <rFont val="Geneva"/>
          </rPr>
          <t>Moyenne</t>
        </r>
      </text>
    </comment>
    <comment ref="HN91" authorId="0">
      <text>
        <r>
          <rPr>
            <b/>
            <sz val="9"/>
            <color indexed="81"/>
            <rFont val="Geneva"/>
          </rPr>
          <t>Moyenne</t>
        </r>
      </text>
    </comment>
    <comment ref="HO91" authorId="0">
      <text>
        <r>
          <rPr>
            <b/>
            <sz val="9"/>
            <color indexed="81"/>
            <rFont val="Geneva"/>
          </rPr>
          <t>Moyenne</t>
        </r>
      </text>
    </comment>
    <comment ref="HP91" authorId="0">
      <text>
        <r>
          <rPr>
            <b/>
            <sz val="9"/>
            <color indexed="81"/>
            <rFont val="Geneva"/>
          </rPr>
          <t>Moyenne</t>
        </r>
      </text>
    </comment>
    <comment ref="HQ91" authorId="0">
      <text>
        <r>
          <rPr>
            <b/>
            <sz val="9"/>
            <color indexed="81"/>
            <rFont val="Geneva"/>
          </rPr>
          <t>Moyenne</t>
        </r>
      </text>
    </comment>
    <comment ref="HR91" authorId="0">
      <text>
        <r>
          <rPr>
            <b/>
            <sz val="9"/>
            <color indexed="81"/>
            <rFont val="Geneva"/>
          </rPr>
          <t>Moyenne</t>
        </r>
      </text>
    </comment>
    <comment ref="HS91" authorId="0">
      <text>
        <r>
          <rPr>
            <b/>
            <sz val="9"/>
            <color indexed="81"/>
            <rFont val="Geneva"/>
          </rPr>
          <t>#0</t>
        </r>
      </text>
    </comment>
    <comment ref="HX91" authorId="0">
      <text>
        <r>
          <rPr>
            <b/>
            <sz val="9"/>
            <color indexed="81"/>
            <rFont val="Geneva"/>
          </rPr>
          <t>Moyenne</t>
        </r>
      </text>
    </comment>
    <comment ref="HY91" authorId="0">
      <text>
        <r>
          <rPr>
            <b/>
            <sz val="9"/>
            <color indexed="81"/>
            <rFont val="Geneva"/>
          </rPr>
          <t>Moyenne</t>
        </r>
      </text>
    </comment>
    <comment ref="HZ91" authorId="0">
      <text>
        <r>
          <rPr>
            <b/>
            <sz val="9"/>
            <color indexed="81"/>
            <rFont val="Geneva"/>
          </rPr>
          <t>Moyenne</t>
        </r>
      </text>
    </comment>
    <comment ref="IA91" authorId="0">
      <text>
        <r>
          <rPr>
            <b/>
            <sz val="9"/>
            <color indexed="81"/>
            <rFont val="Geneva"/>
          </rPr>
          <t>Moyenne</t>
        </r>
      </text>
    </comment>
    <comment ref="IB91" authorId="0">
      <text>
        <r>
          <rPr>
            <b/>
            <sz val="9"/>
            <color indexed="81"/>
            <rFont val="Geneva"/>
          </rPr>
          <t>Moyenne</t>
        </r>
      </text>
    </comment>
    <comment ref="IC91" authorId="0">
      <text>
        <r>
          <rPr>
            <b/>
            <sz val="9"/>
            <color indexed="81"/>
            <rFont val="Geneva"/>
          </rPr>
          <t>#0</t>
        </r>
      </text>
    </comment>
    <comment ref="ID91" authorId="0">
      <text>
        <r>
          <rPr>
            <b/>
            <sz val="9"/>
            <color indexed="81"/>
            <rFont val="Geneva"/>
          </rPr>
          <t>#0</t>
        </r>
      </text>
    </comment>
    <comment ref="IE91" authorId="0">
      <text>
        <r>
          <rPr>
            <b/>
            <sz val="9"/>
            <color indexed="81"/>
            <rFont val="Geneva"/>
          </rPr>
          <t>#0</t>
        </r>
      </text>
    </comment>
    <comment ref="IF91" authorId="0">
      <text>
        <r>
          <rPr>
            <b/>
            <sz val="9"/>
            <color indexed="81"/>
            <rFont val="Geneva"/>
          </rPr>
          <t>#0</t>
        </r>
      </text>
    </comment>
    <comment ref="IG91" authorId="0">
      <text>
        <r>
          <rPr>
            <b/>
            <sz val="9"/>
            <color indexed="81"/>
            <rFont val="Geneva"/>
          </rPr>
          <t>#0</t>
        </r>
      </text>
    </comment>
    <comment ref="IH91" authorId="0">
      <text>
        <r>
          <rPr>
            <b/>
            <sz val="9"/>
            <color indexed="81"/>
            <rFont val="Geneva"/>
          </rPr>
          <t>Moyenne</t>
        </r>
      </text>
    </comment>
    <comment ref="II91" authorId="0">
      <text>
        <r>
          <rPr>
            <b/>
            <sz val="9"/>
            <color indexed="81"/>
            <rFont val="Geneva"/>
          </rPr>
          <t>Moyenne</t>
        </r>
      </text>
    </comment>
    <comment ref="IJ91" authorId="0">
      <text>
        <r>
          <rPr>
            <b/>
            <sz val="9"/>
            <color indexed="81"/>
            <rFont val="Geneva"/>
          </rPr>
          <t>Moyenne</t>
        </r>
      </text>
    </comment>
    <comment ref="IK91" authorId="0">
      <text>
        <r>
          <rPr>
            <b/>
            <sz val="9"/>
            <color indexed="81"/>
            <rFont val="Geneva"/>
          </rPr>
          <t>Moyenne</t>
        </r>
      </text>
    </comment>
    <comment ref="IL91" authorId="0">
      <text>
        <r>
          <rPr>
            <b/>
            <sz val="9"/>
            <color indexed="81"/>
            <rFont val="Geneva"/>
          </rPr>
          <t>Moyenne</t>
        </r>
      </text>
    </comment>
    <comment ref="IM91" authorId="0">
      <text>
        <r>
          <rPr>
            <b/>
            <sz val="9"/>
            <color indexed="81"/>
            <rFont val="Geneva"/>
          </rPr>
          <t>Moyenne</t>
        </r>
      </text>
    </comment>
    <comment ref="IN91" authorId="0">
      <text>
        <r>
          <rPr>
            <b/>
            <sz val="9"/>
            <color indexed="81"/>
            <rFont val="Geneva"/>
          </rPr>
          <t>Moyenne</t>
        </r>
      </text>
    </comment>
    <comment ref="IO91" authorId="0">
      <text>
        <r>
          <rPr>
            <b/>
            <sz val="9"/>
            <color indexed="81"/>
            <rFont val="Geneva"/>
          </rPr>
          <t>Moyenne</t>
        </r>
      </text>
    </comment>
    <comment ref="IP91" authorId="0">
      <text>
        <r>
          <rPr>
            <b/>
            <sz val="9"/>
            <color indexed="81"/>
            <rFont val="Geneva"/>
          </rPr>
          <t>Moyenne</t>
        </r>
      </text>
    </comment>
    <comment ref="IQ91" authorId="0">
      <text>
        <r>
          <rPr>
            <b/>
            <sz val="9"/>
            <color indexed="81"/>
            <rFont val="Geneva"/>
          </rPr>
          <t>Moyenne</t>
        </r>
      </text>
    </comment>
    <comment ref="IR91" authorId="0">
      <text>
        <r>
          <rPr>
            <b/>
            <sz val="9"/>
            <color indexed="81"/>
            <rFont val="Geneva"/>
          </rPr>
          <t>Moyenne</t>
        </r>
      </text>
    </comment>
    <comment ref="IV91" authorId="0">
      <text>
        <r>
          <rPr>
            <b/>
            <sz val="9"/>
            <color indexed="81"/>
            <rFont val="Geneva"/>
          </rPr>
          <t>Moyenne</t>
        </r>
      </text>
    </comment>
    <comment ref="IZ91" authorId="0">
      <text>
        <r>
          <rPr>
            <b/>
            <sz val="9"/>
            <color indexed="81"/>
            <rFont val="Geneva"/>
          </rPr>
          <t>Moyenne</t>
        </r>
      </text>
    </comment>
    <comment ref="JD91" authorId="0">
      <text>
        <r>
          <rPr>
            <b/>
            <sz val="9"/>
            <color indexed="81"/>
            <rFont val="Geneva"/>
          </rPr>
          <t>Moyenne</t>
        </r>
      </text>
    </comment>
    <comment ref="JH91" authorId="0">
      <text>
        <r>
          <rPr>
            <b/>
            <sz val="9"/>
            <color indexed="81"/>
            <rFont val="Geneva"/>
          </rPr>
          <t>Moyenne</t>
        </r>
      </text>
    </comment>
    <comment ref="JL91" authorId="0">
      <text>
        <r>
          <rPr>
            <b/>
            <sz val="9"/>
            <color indexed="81"/>
            <rFont val="Geneva"/>
          </rPr>
          <t>Moyenne</t>
        </r>
      </text>
    </comment>
    <comment ref="JM91" authorId="0">
      <text>
        <r>
          <rPr>
            <b/>
            <sz val="9"/>
            <color indexed="81"/>
            <rFont val="Geneva"/>
          </rPr>
          <t>Moyenne</t>
        </r>
      </text>
    </comment>
    <comment ref="JN91" authorId="0">
      <text>
        <r>
          <rPr>
            <b/>
            <sz val="9"/>
            <color indexed="81"/>
            <rFont val="Geneva"/>
          </rPr>
          <t>Moyenne</t>
        </r>
      </text>
    </comment>
    <comment ref="JO91" authorId="0">
      <text>
        <r>
          <rPr>
            <b/>
            <sz val="9"/>
            <color indexed="81"/>
            <rFont val="Geneva"/>
          </rPr>
          <t>Moyenne</t>
        </r>
      </text>
    </comment>
    <comment ref="JP91" authorId="0">
      <text>
        <r>
          <rPr>
            <b/>
            <sz val="9"/>
            <color indexed="81"/>
            <rFont val="Geneva"/>
          </rPr>
          <t>Moyenne</t>
        </r>
      </text>
    </comment>
    <comment ref="JQ91" authorId="0">
      <text>
        <r>
          <rPr>
            <b/>
            <sz val="9"/>
            <color indexed="81"/>
            <rFont val="Geneva"/>
          </rPr>
          <t>Moyenne</t>
        </r>
      </text>
    </comment>
    <comment ref="JR91" authorId="0">
      <text>
        <r>
          <rPr>
            <b/>
            <sz val="9"/>
            <color indexed="81"/>
            <rFont val="Geneva"/>
          </rPr>
          <t>Moyenne</t>
        </r>
      </text>
    </comment>
    <comment ref="JS91" authorId="0">
      <text>
        <r>
          <rPr>
            <b/>
            <sz val="9"/>
            <color indexed="81"/>
            <rFont val="Geneva"/>
          </rPr>
          <t>Moyenne</t>
        </r>
      </text>
    </comment>
    <comment ref="JT91" authorId="0">
      <text>
        <r>
          <rPr>
            <b/>
            <sz val="9"/>
            <color indexed="81"/>
            <rFont val="Geneva"/>
          </rPr>
          <t>Moyenne</t>
        </r>
      </text>
    </comment>
    <comment ref="JU91" authorId="0">
      <text>
        <r>
          <rPr>
            <b/>
            <sz val="9"/>
            <color indexed="81"/>
            <rFont val="Geneva"/>
          </rPr>
          <t>Moyenne</t>
        </r>
      </text>
    </comment>
    <comment ref="JV91" authorId="0">
      <text>
        <r>
          <rPr>
            <b/>
            <sz val="9"/>
            <color indexed="81"/>
            <rFont val="Geneva"/>
          </rPr>
          <t>Moyenne</t>
        </r>
      </text>
    </comment>
    <comment ref="JW91" authorId="0">
      <text>
        <r>
          <rPr>
            <b/>
            <sz val="9"/>
            <color indexed="81"/>
            <rFont val="Geneva"/>
          </rPr>
          <t>Moyenne</t>
        </r>
      </text>
    </comment>
    <comment ref="JX91" authorId="0">
      <text>
        <r>
          <rPr>
            <b/>
            <sz val="9"/>
            <color indexed="81"/>
            <rFont val="Geneva"/>
          </rPr>
          <t>Moyenne</t>
        </r>
      </text>
    </comment>
    <comment ref="JY91" authorId="0">
      <text>
        <r>
          <rPr>
            <b/>
            <sz val="9"/>
            <color indexed="81"/>
            <rFont val="Geneva"/>
          </rPr>
          <t>Moyenne</t>
        </r>
      </text>
    </comment>
    <comment ref="JZ91" authorId="0">
      <text>
        <r>
          <rPr>
            <b/>
            <sz val="9"/>
            <color indexed="81"/>
            <rFont val="Geneva"/>
          </rPr>
          <t>Moyenne</t>
        </r>
      </text>
    </comment>
    <comment ref="KA91" authorId="0">
      <text>
        <r>
          <rPr>
            <b/>
            <sz val="9"/>
            <color indexed="81"/>
            <rFont val="Geneva"/>
          </rPr>
          <t>Moyenne</t>
        </r>
      </text>
    </comment>
    <comment ref="KB91" authorId="0">
      <text>
        <r>
          <rPr>
            <b/>
            <sz val="9"/>
            <color indexed="81"/>
            <rFont val="Geneva"/>
          </rPr>
          <t>Moyenne</t>
        </r>
      </text>
    </comment>
    <comment ref="KC91" authorId="0">
      <text>
        <r>
          <rPr>
            <b/>
            <sz val="9"/>
            <color indexed="81"/>
            <rFont val="Geneva"/>
          </rPr>
          <t>Moyenne</t>
        </r>
      </text>
    </comment>
    <comment ref="KD91" authorId="0">
      <text>
        <r>
          <rPr>
            <b/>
            <sz val="9"/>
            <color indexed="81"/>
            <rFont val="Geneva"/>
          </rPr>
          <t>Moyenne</t>
        </r>
      </text>
    </comment>
    <comment ref="KE91" authorId="0">
      <text>
        <r>
          <rPr>
            <b/>
            <sz val="9"/>
            <color indexed="81"/>
            <rFont val="Geneva"/>
          </rPr>
          <t>Moyenne</t>
        </r>
      </text>
    </comment>
    <comment ref="KF91" authorId="0">
      <text>
        <r>
          <rPr>
            <b/>
            <sz val="9"/>
            <color indexed="81"/>
            <rFont val="Geneva"/>
          </rPr>
          <t>Moyenne</t>
        </r>
      </text>
    </comment>
    <comment ref="KG91" authorId="0">
      <text>
        <r>
          <rPr>
            <b/>
            <sz val="9"/>
            <color indexed="81"/>
            <rFont val="Geneva"/>
          </rPr>
          <t>Moyenne</t>
        </r>
      </text>
    </comment>
    <comment ref="KH91" authorId="0">
      <text>
        <r>
          <rPr>
            <b/>
            <sz val="9"/>
            <color indexed="81"/>
            <rFont val="Geneva"/>
          </rPr>
          <t>Moyenne</t>
        </r>
      </text>
    </comment>
    <comment ref="KI91" authorId="0">
      <text>
        <r>
          <rPr>
            <b/>
            <sz val="9"/>
            <color indexed="81"/>
            <rFont val="Geneva"/>
          </rPr>
          <t>Moyenne</t>
        </r>
      </text>
    </comment>
    <comment ref="KJ91" authorId="0">
      <text>
        <r>
          <rPr>
            <b/>
            <sz val="9"/>
            <color indexed="81"/>
            <rFont val="Geneva"/>
          </rPr>
          <t>Moyenne</t>
        </r>
      </text>
    </comment>
    <comment ref="KK91" authorId="0">
      <text>
        <r>
          <rPr>
            <b/>
            <sz val="9"/>
            <color indexed="81"/>
            <rFont val="Geneva"/>
          </rPr>
          <t>#0</t>
        </r>
      </text>
    </comment>
    <comment ref="KP91" authorId="0">
      <text>
        <r>
          <rPr>
            <b/>
            <sz val="9"/>
            <color indexed="81"/>
            <rFont val="Geneva"/>
          </rPr>
          <t>Moyenne</t>
        </r>
      </text>
    </comment>
    <comment ref="KQ91" authorId="0">
      <text>
        <r>
          <rPr>
            <b/>
            <sz val="9"/>
            <color indexed="81"/>
            <rFont val="Geneva"/>
          </rPr>
          <t>Moyenne</t>
        </r>
      </text>
    </comment>
    <comment ref="KR91" authorId="0">
      <text>
        <r>
          <rPr>
            <b/>
            <sz val="9"/>
            <color indexed="81"/>
            <rFont val="Geneva"/>
          </rPr>
          <t>Moyenne</t>
        </r>
      </text>
    </comment>
    <comment ref="KS91" authorId="0">
      <text>
        <r>
          <rPr>
            <b/>
            <sz val="9"/>
            <color indexed="81"/>
            <rFont val="Geneva"/>
          </rPr>
          <t>Moyenne</t>
        </r>
      </text>
    </comment>
    <comment ref="KT91" authorId="0">
      <text>
        <r>
          <rPr>
            <b/>
            <sz val="9"/>
            <color indexed="81"/>
            <rFont val="Geneva"/>
          </rPr>
          <t>Moyenne</t>
        </r>
      </text>
    </comment>
    <comment ref="KU91" authorId="0">
      <text>
        <r>
          <rPr>
            <b/>
            <sz val="9"/>
            <color indexed="81"/>
            <rFont val="Geneva"/>
          </rPr>
          <t>#0</t>
        </r>
      </text>
    </comment>
    <comment ref="KV91" authorId="0">
      <text>
        <r>
          <rPr>
            <b/>
            <sz val="9"/>
            <color indexed="81"/>
            <rFont val="Geneva"/>
          </rPr>
          <t>#0</t>
        </r>
      </text>
    </comment>
    <comment ref="KW91" authorId="0">
      <text>
        <r>
          <rPr>
            <b/>
            <sz val="9"/>
            <color indexed="81"/>
            <rFont val="Geneva"/>
          </rPr>
          <t>#0</t>
        </r>
      </text>
    </comment>
    <comment ref="KX91" authorId="0">
      <text>
        <r>
          <rPr>
            <b/>
            <sz val="9"/>
            <color indexed="81"/>
            <rFont val="Geneva"/>
          </rPr>
          <t>#0</t>
        </r>
      </text>
    </comment>
    <comment ref="KY91" authorId="0">
      <text>
        <r>
          <rPr>
            <b/>
            <sz val="9"/>
            <color indexed="81"/>
            <rFont val="Geneva"/>
          </rPr>
          <t>#0</t>
        </r>
      </text>
    </comment>
    <comment ref="KZ91" authorId="0">
      <text>
        <r>
          <rPr>
            <b/>
            <sz val="9"/>
            <color indexed="81"/>
            <rFont val="Geneva"/>
          </rPr>
          <t>Moyenne</t>
        </r>
      </text>
    </comment>
    <comment ref="LA91" authorId="0">
      <text>
        <r>
          <rPr>
            <b/>
            <sz val="9"/>
            <color indexed="81"/>
            <rFont val="Geneva"/>
          </rPr>
          <t>Moyenne</t>
        </r>
      </text>
    </comment>
    <comment ref="LB91" authorId="0">
      <text>
        <r>
          <rPr>
            <b/>
            <sz val="9"/>
            <color indexed="81"/>
            <rFont val="Geneva"/>
          </rPr>
          <t>Moyenne</t>
        </r>
      </text>
    </comment>
    <comment ref="LC91" authorId="0">
      <text>
        <r>
          <rPr>
            <b/>
            <sz val="9"/>
            <color indexed="81"/>
            <rFont val="Geneva"/>
          </rPr>
          <t>Moyenne</t>
        </r>
      </text>
    </comment>
    <comment ref="LD91" authorId="0">
      <text>
        <r>
          <rPr>
            <b/>
            <sz val="9"/>
            <color indexed="81"/>
            <rFont val="Geneva"/>
          </rPr>
          <t>Moyenne</t>
        </r>
      </text>
    </comment>
    <comment ref="LE91" authorId="0">
      <text>
        <r>
          <rPr>
            <b/>
            <sz val="9"/>
            <color indexed="81"/>
            <rFont val="Geneva"/>
          </rPr>
          <t>Moyenne</t>
        </r>
      </text>
    </comment>
    <comment ref="LF91" authorId="0">
      <text>
        <r>
          <rPr>
            <b/>
            <sz val="9"/>
            <color indexed="81"/>
            <rFont val="Geneva"/>
          </rPr>
          <t>Moyenne</t>
        </r>
      </text>
    </comment>
    <comment ref="LG91" authorId="0">
      <text>
        <r>
          <rPr>
            <b/>
            <sz val="9"/>
            <color indexed="81"/>
            <rFont val="Geneva"/>
          </rPr>
          <t>Moyenne</t>
        </r>
      </text>
    </comment>
    <comment ref="LH91" authorId="0">
      <text>
        <r>
          <rPr>
            <b/>
            <sz val="9"/>
            <color indexed="81"/>
            <rFont val="Geneva"/>
          </rPr>
          <t>Moyenne</t>
        </r>
      </text>
    </comment>
    <comment ref="LI91" authorId="0">
      <text>
        <r>
          <rPr>
            <b/>
            <sz val="9"/>
            <color indexed="81"/>
            <rFont val="Geneva"/>
          </rPr>
          <t>Moyenne</t>
        </r>
      </text>
    </comment>
    <comment ref="LJ91" authorId="0">
      <text>
        <r>
          <rPr>
            <b/>
            <sz val="9"/>
            <color indexed="81"/>
            <rFont val="Geneva"/>
          </rPr>
          <t>Moyenne</t>
        </r>
      </text>
    </comment>
    <comment ref="LN91" authorId="0">
      <text>
        <r>
          <rPr>
            <b/>
            <sz val="9"/>
            <color indexed="81"/>
            <rFont val="Geneva"/>
          </rPr>
          <t>Moyenne</t>
        </r>
      </text>
    </comment>
    <comment ref="LR91" authorId="0">
      <text>
        <r>
          <rPr>
            <b/>
            <sz val="9"/>
            <color indexed="81"/>
            <rFont val="Geneva"/>
          </rPr>
          <t>Moyenne</t>
        </r>
      </text>
    </comment>
    <comment ref="LV91" authorId="0">
      <text>
        <r>
          <rPr>
            <b/>
            <sz val="9"/>
            <color indexed="81"/>
            <rFont val="Geneva"/>
          </rPr>
          <t>Moyenne</t>
        </r>
      </text>
    </comment>
    <comment ref="LZ91" authorId="0">
      <text>
        <r>
          <rPr>
            <b/>
            <sz val="9"/>
            <color indexed="81"/>
            <rFont val="Geneva"/>
          </rPr>
          <t>Moyenne</t>
        </r>
      </text>
    </comment>
    <comment ref="MD91" authorId="0">
      <text>
        <r>
          <rPr>
            <b/>
            <sz val="9"/>
            <color indexed="81"/>
            <rFont val="Geneva"/>
          </rPr>
          <t>Moyenne</t>
        </r>
      </text>
    </comment>
    <comment ref="ME91" authorId="0">
      <text>
        <r>
          <rPr>
            <b/>
            <sz val="9"/>
            <color indexed="81"/>
            <rFont val="Geneva"/>
          </rPr>
          <t>Moyenne</t>
        </r>
      </text>
    </comment>
    <comment ref="MF91" authorId="0">
      <text>
        <r>
          <rPr>
            <b/>
            <sz val="9"/>
            <color indexed="81"/>
            <rFont val="Geneva"/>
          </rPr>
          <t>Moyenne</t>
        </r>
      </text>
    </comment>
    <comment ref="MG91" authorId="0">
      <text>
        <r>
          <rPr>
            <b/>
            <sz val="9"/>
            <color indexed="81"/>
            <rFont val="Geneva"/>
          </rPr>
          <t>Moyenne</t>
        </r>
      </text>
    </comment>
    <comment ref="MH91" authorId="0">
      <text>
        <r>
          <rPr>
            <b/>
            <sz val="9"/>
            <color indexed="81"/>
            <rFont val="Geneva"/>
          </rPr>
          <t>Moyenne</t>
        </r>
      </text>
    </comment>
    <comment ref="MI91" authorId="0">
      <text>
        <r>
          <rPr>
            <b/>
            <sz val="9"/>
            <color indexed="81"/>
            <rFont val="Geneva"/>
          </rPr>
          <t>Moyenne</t>
        </r>
      </text>
    </comment>
    <comment ref="MJ91" authorId="0">
      <text>
        <r>
          <rPr>
            <b/>
            <sz val="9"/>
            <color indexed="81"/>
            <rFont val="Geneva"/>
          </rPr>
          <t>Moyenne</t>
        </r>
      </text>
    </comment>
    <comment ref="MK91" authorId="0">
      <text>
        <r>
          <rPr>
            <b/>
            <sz val="9"/>
            <color indexed="81"/>
            <rFont val="Geneva"/>
          </rPr>
          <t>Moyenne</t>
        </r>
      </text>
    </comment>
    <comment ref="ML91" authorId="0">
      <text>
        <r>
          <rPr>
            <b/>
            <sz val="9"/>
            <color indexed="81"/>
            <rFont val="Geneva"/>
          </rPr>
          <t>Moyenne</t>
        </r>
      </text>
    </comment>
    <comment ref="MM91" authorId="0">
      <text>
        <r>
          <rPr>
            <b/>
            <sz val="9"/>
            <color indexed="81"/>
            <rFont val="Geneva"/>
          </rPr>
          <t>Moyenne</t>
        </r>
      </text>
    </comment>
    <comment ref="MN91" authorId="0">
      <text>
        <r>
          <rPr>
            <b/>
            <sz val="9"/>
            <color indexed="81"/>
            <rFont val="Geneva"/>
          </rPr>
          <t>Moyenne</t>
        </r>
      </text>
    </comment>
    <comment ref="MO91" authorId="0">
      <text>
        <r>
          <rPr>
            <b/>
            <sz val="9"/>
            <color indexed="81"/>
            <rFont val="Geneva"/>
          </rPr>
          <t>Moyenne</t>
        </r>
      </text>
    </comment>
    <comment ref="MP91" authorId="0">
      <text>
        <r>
          <rPr>
            <b/>
            <sz val="9"/>
            <color indexed="81"/>
            <rFont val="Geneva"/>
          </rPr>
          <t>Moyenne</t>
        </r>
      </text>
    </comment>
    <comment ref="MQ91" authorId="0">
      <text>
        <r>
          <rPr>
            <b/>
            <sz val="9"/>
            <color indexed="81"/>
            <rFont val="Geneva"/>
          </rPr>
          <t>Moyenne</t>
        </r>
      </text>
    </comment>
    <comment ref="MR91" authorId="0">
      <text>
        <r>
          <rPr>
            <b/>
            <sz val="9"/>
            <color indexed="81"/>
            <rFont val="Geneva"/>
          </rPr>
          <t>Moyenne</t>
        </r>
      </text>
    </comment>
    <comment ref="MS91" authorId="0">
      <text>
        <r>
          <rPr>
            <b/>
            <sz val="9"/>
            <color indexed="81"/>
            <rFont val="Geneva"/>
          </rPr>
          <t>Moyenne</t>
        </r>
      </text>
    </comment>
    <comment ref="MT91" authorId="0">
      <text>
        <r>
          <rPr>
            <b/>
            <sz val="9"/>
            <color indexed="81"/>
            <rFont val="Geneva"/>
          </rPr>
          <t>Moyenne</t>
        </r>
      </text>
    </comment>
    <comment ref="MU91" authorId="0">
      <text>
        <r>
          <rPr>
            <b/>
            <sz val="9"/>
            <color indexed="81"/>
            <rFont val="Geneva"/>
          </rPr>
          <t>Moyenne</t>
        </r>
      </text>
    </comment>
    <comment ref="MV91" authorId="0">
      <text>
        <r>
          <rPr>
            <b/>
            <sz val="9"/>
            <color indexed="81"/>
            <rFont val="Geneva"/>
          </rPr>
          <t>Moyenne</t>
        </r>
      </text>
    </comment>
    <comment ref="MW91" authorId="0">
      <text>
        <r>
          <rPr>
            <b/>
            <sz val="9"/>
            <color indexed="81"/>
            <rFont val="Geneva"/>
          </rPr>
          <t>Moyenne</t>
        </r>
      </text>
    </comment>
    <comment ref="MX91" authorId="0">
      <text>
        <r>
          <rPr>
            <b/>
            <sz val="9"/>
            <color indexed="81"/>
            <rFont val="Geneva"/>
          </rPr>
          <t>Moyenne</t>
        </r>
      </text>
    </comment>
    <comment ref="MY91" authorId="0">
      <text>
        <r>
          <rPr>
            <b/>
            <sz val="9"/>
            <color indexed="81"/>
            <rFont val="Geneva"/>
          </rPr>
          <t>Moyenne</t>
        </r>
      </text>
    </comment>
    <comment ref="MZ91" authorId="0">
      <text>
        <r>
          <rPr>
            <b/>
            <sz val="9"/>
            <color indexed="81"/>
            <rFont val="Geneva"/>
          </rPr>
          <t>Moyenne</t>
        </r>
      </text>
    </comment>
    <comment ref="NA91" authorId="0">
      <text>
        <r>
          <rPr>
            <b/>
            <sz val="9"/>
            <color indexed="81"/>
            <rFont val="Geneva"/>
          </rPr>
          <t>Moyenne</t>
        </r>
      </text>
    </comment>
    <comment ref="NB91" authorId="0">
      <text>
        <r>
          <rPr>
            <b/>
            <sz val="9"/>
            <color indexed="81"/>
            <rFont val="Geneva"/>
          </rPr>
          <t>Moyenne</t>
        </r>
      </text>
    </comment>
    <comment ref="NC91" authorId="0">
      <text>
        <r>
          <rPr>
            <b/>
            <sz val="9"/>
            <color indexed="81"/>
            <rFont val="Geneva"/>
          </rPr>
          <t>#0</t>
        </r>
      </text>
    </comment>
    <comment ref="NH91" authorId="0">
      <text>
        <r>
          <rPr>
            <b/>
            <sz val="9"/>
            <color indexed="81"/>
            <rFont val="Geneva"/>
          </rPr>
          <t>Moyenne</t>
        </r>
      </text>
    </comment>
    <comment ref="NI91" authorId="0">
      <text>
        <r>
          <rPr>
            <b/>
            <sz val="9"/>
            <color indexed="81"/>
            <rFont val="Geneva"/>
          </rPr>
          <t>Moyenne</t>
        </r>
      </text>
    </comment>
    <comment ref="NJ91" authorId="0">
      <text>
        <r>
          <rPr>
            <b/>
            <sz val="9"/>
            <color indexed="81"/>
            <rFont val="Geneva"/>
          </rPr>
          <t>Moyenne</t>
        </r>
      </text>
    </comment>
    <comment ref="NK91" authorId="0">
      <text>
        <r>
          <rPr>
            <b/>
            <sz val="9"/>
            <color indexed="81"/>
            <rFont val="Geneva"/>
          </rPr>
          <t>Moyenne</t>
        </r>
      </text>
    </comment>
    <comment ref="NL91" authorId="0">
      <text>
        <r>
          <rPr>
            <b/>
            <sz val="9"/>
            <color indexed="81"/>
            <rFont val="Geneva"/>
          </rPr>
          <t>Moyenne</t>
        </r>
      </text>
    </comment>
    <comment ref="NM91" authorId="0">
      <text>
        <r>
          <rPr>
            <b/>
            <sz val="9"/>
            <color indexed="81"/>
            <rFont val="Geneva"/>
          </rPr>
          <t>#0</t>
        </r>
      </text>
    </comment>
    <comment ref="NN91" authorId="0">
      <text>
        <r>
          <rPr>
            <b/>
            <sz val="9"/>
            <color indexed="81"/>
            <rFont val="Geneva"/>
          </rPr>
          <t>#0</t>
        </r>
      </text>
    </comment>
    <comment ref="NO91" authorId="0">
      <text>
        <r>
          <rPr>
            <b/>
            <sz val="9"/>
            <color indexed="81"/>
            <rFont val="Geneva"/>
          </rPr>
          <t>#0</t>
        </r>
      </text>
    </comment>
    <comment ref="NP91" authorId="0">
      <text>
        <r>
          <rPr>
            <b/>
            <sz val="9"/>
            <color indexed="81"/>
            <rFont val="Geneva"/>
          </rPr>
          <t>#0</t>
        </r>
      </text>
    </comment>
    <comment ref="NQ91" authorId="0">
      <text>
        <r>
          <rPr>
            <b/>
            <sz val="9"/>
            <color indexed="81"/>
            <rFont val="Geneva"/>
          </rPr>
          <t>#0</t>
        </r>
      </text>
    </comment>
    <comment ref="NR91" authorId="0">
      <text>
        <r>
          <rPr>
            <b/>
            <sz val="9"/>
            <color indexed="81"/>
            <rFont val="Geneva"/>
          </rPr>
          <t>Moyenne</t>
        </r>
      </text>
    </comment>
    <comment ref="NS91" authorId="0">
      <text>
        <r>
          <rPr>
            <b/>
            <sz val="9"/>
            <color indexed="81"/>
            <rFont val="Geneva"/>
          </rPr>
          <t>Moyenne</t>
        </r>
      </text>
    </comment>
    <comment ref="NT91" authorId="0">
      <text>
        <r>
          <rPr>
            <b/>
            <sz val="9"/>
            <color indexed="81"/>
            <rFont val="Geneva"/>
          </rPr>
          <t>Moyenne</t>
        </r>
      </text>
    </comment>
    <comment ref="NU91" authorId="0">
      <text>
        <r>
          <rPr>
            <b/>
            <sz val="9"/>
            <color indexed="81"/>
            <rFont val="Geneva"/>
          </rPr>
          <t>Moyenne</t>
        </r>
      </text>
    </comment>
    <comment ref="NV91" authorId="0">
      <text>
        <r>
          <rPr>
            <b/>
            <sz val="9"/>
            <color indexed="81"/>
            <rFont val="Geneva"/>
          </rPr>
          <t>Moyenne</t>
        </r>
      </text>
    </comment>
    <comment ref="NW91" authorId="0">
      <text>
        <r>
          <rPr>
            <b/>
            <sz val="9"/>
            <color indexed="81"/>
            <rFont val="Geneva"/>
          </rPr>
          <t>Moyenne</t>
        </r>
      </text>
    </comment>
    <comment ref="NX91" authorId="0">
      <text>
        <r>
          <rPr>
            <b/>
            <sz val="9"/>
            <color indexed="81"/>
            <rFont val="Geneva"/>
          </rPr>
          <t>Moyenne</t>
        </r>
      </text>
    </comment>
    <comment ref="NY91" authorId="0">
      <text>
        <r>
          <rPr>
            <b/>
            <sz val="9"/>
            <color indexed="81"/>
            <rFont val="Geneva"/>
          </rPr>
          <t>Moyenne</t>
        </r>
      </text>
    </comment>
    <comment ref="NZ91" authorId="0">
      <text>
        <r>
          <rPr>
            <b/>
            <sz val="9"/>
            <color indexed="81"/>
            <rFont val="Geneva"/>
          </rPr>
          <t>Moyenne</t>
        </r>
      </text>
    </comment>
    <comment ref="OA91" authorId="0">
      <text>
        <r>
          <rPr>
            <b/>
            <sz val="9"/>
            <color indexed="81"/>
            <rFont val="Geneva"/>
          </rPr>
          <t>Moyenne</t>
        </r>
      </text>
    </comment>
    <comment ref="OB91" authorId="0">
      <text>
        <r>
          <rPr>
            <b/>
            <sz val="9"/>
            <color indexed="81"/>
            <rFont val="Geneva"/>
          </rPr>
          <t>Moyenne</t>
        </r>
      </text>
    </comment>
    <comment ref="OF91" authorId="0">
      <text>
        <r>
          <rPr>
            <b/>
            <sz val="9"/>
            <color indexed="81"/>
            <rFont val="Geneva"/>
          </rPr>
          <t>Moyenne</t>
        </r>
      </text>
    </comment>
    <comment ref="OJ91" authorId="0">
      <text>
        <r>
          <rPr>
            <b/>
            <sz val="9"/>
            <color indexed="81"/>
            <rFont val="Geneva"/>
          </rPr>
          <t>Moyenne</t>
        </r>
      </text>
    </comment>
    <comment ref="ON91" authorId="0">
      <text>
        <r>
          <rPr>
            <b/>
            <sz val="9"/>
            <color indexed="81"/>
            <rFont val="Geneva"/>
          </rPr>
          <t>Moyenne</t>
        </r>
      </text>
    </comment>
    <comment ref="OR91" authorId="0">
      <text>
        <r>
          <rPr>
            <b/>
            <sz val="9"/>
            <color indexed="81"/>
            <rFont val="Geneva"/>
          </rPr>
          <t>Moyenne</t>
        </r>
      </text>
    </comment>
    <comment ref="OV91" authorId="0">
      <text>
        <r>
          <rPr>
            <b/>
            <sz val="9"/>
            <color indexed="81"/>
            <rFont val="Geneva"/>
          </rPr>
          <t>Moyenne</t>
        </r>
      </text>
    </comment>
    <comment ref="OW91" authorId="0">
      <text>
        <r>
          <rPr>
            <b/>
            <sz val="9"/>
            <color indexed="81"/>
            <rFont val="Geneva"/>
          </rPr>
          <t>Moyenne</t>
        </r>
      </text>
    </comment>
    <comment ref="OX91" authorId="0">
      <text>
        <r>
          <rPr>
            <b/>
            <sz val="9"/>
            <color indexed="81"/>
            <rFont val="Geneva"/>
          </rPr>
          <t>Moyenne</t>
        </r>
      </text>
    </comment>
    <comment ref="OY91" authorId="0">
      <text>
        <r>
          <rPr>
            <b/>
            <sz val="9"/>
            <color indexed="81"/>
            <rFont val="Geneva"/>
          </rPr>
          <t>Moyenne</t>
        </r>
      </text>
    </comment>
    <comment ref="OZ91" authorId="0">
      <text>
        <r>
          <rPr>
            <b/>
            <sz val="9"/>
            <color indexed="81"/>
            <rFont val="Geneva"/>
          </rPr>
          <t>Moyenne</t>
        </r>
      </text>
    </comment>
    <comment ref="PA91" authorId="0">
      <text>
        <r>
          <rPr>
            <b/>
            <sz val="9"/>
            <color indexed="81"/>
            <rFont val="Geneva"/>
          </rPr>
          <t>Moyenne</t>
        </r>
      </text>
    </comment>
    <comment ref="PB91" authorId="0">
      <text>
        <r>
          <rPr>
            <b/>
            <sz val="9"/>
            <color indexed="81"/>
            <rFont val="Geneva"/>
          </rPr>
          <t>Moyenne</t>
        </r>
      </text>
    </comment>
    <comment ref="PC91" authorId="0">
      <text>
        <r>
          <rPr>
            <b/>
            <sz val="9"/>
            <color indexed="81"/>
            <rFont val="Geneva"/>
          </rPr>
          <t>Moyenne</t>
        </r>
      </text>
    </comment>
    <comment ref="PD91" authorId="0">
      <text>
        <r>
          <rPr>
            <b/>
            <sz val="9"/>
            <color indexed="81"/>
            <rFont val="Geneva"/>
          </rPr>
          <t>Moyenne</t>
        </r>
      </text>
    </comment>
    <comment ref="PE91" authorId="0">
      <text>
        <r>
          <rPr>
            <b/>
            <sz val="9"/>
            <color indexed="81"/>
            <rFont val="Geneva"/>
          </rPr>
          <t>Moyenne</t>
        </r>
      </text>
    </comment>
    <comment ref="PF91" authorId="0">
      <text>
        <r>
          <rPr>
            <b/>
            <sz val="9"/>
            <color indexed="81"/>
            <rFont val="Geneva"/>
          </rPr>
          <t>Moyenne</t>
        </r>
      </text>
    </comment>
    <comment ref="PG91" authorId="0">
      <text>
        <r>
          <rPr>
            <b/>
            <sz val="9"/>
            <color indexed="81"/>
            <rFont val="Geneva"/>
          </rPr>
          <t>Moyenne</t>
        </r>
      </text>
    </comment>
    <comment ref="PH91" authorId="0">
      <text>
        <r>
          <rPr>
            <b/>
            <sz val="9"/>
            <color indexed="81"/>
            <rFont val="Geneva"/>
          </rPr>
          <t>Moyenne</t>
        </r>
      </text>
    </comment>
    <comment ref="PI91" authorId="0">
      <text>
        <r>
          <rPr>
            <b/>
            <sz val="9"/>
            <color indexed="81"/>
            <rFont val="Geneva"/>
          </rPr>
          <t>Moyenne</t>
        </r>
      </text>
    </comment>
    <comment ref="PJ91" authorId="0">
      <text>
        <r>
          <rPr>
            <b/>
            <sz val="9"/>
            <color indexed="81"/>
            <rFont val="Geneva"/>
          </rPr>
          <t>Moyenne</t>
        </r>
      </text>
    </comment>
    <comment ref="PK91" authorId="0">
      <text>
        <r>
          <rPr>
            <b/>
            <sz val="9"/>
            <color indexed="81"/>
            <rFont val="Geneva"/>
          </rPr>
          <t>Moyenne</t>
        </r>
      </text>
    </comment>
    <comment ref="PL91" authorId="0">
      <text>
        <r>
          <rPr>
            <b/>
            <sz val="9"/>
            <color indexed="81"/>
            <rFont val="Geneva"/>
          </rPr>
          <t>Moyenne</t>
        </r>
      </text>
    </comment>
    <comment ref="PM91" authorId="0">
      <text>
        <r>
          <rPr>
            <b/>
            <sz val="9"/>
            <color indexed="81"/>
            <rFont val="Geneva"/>
          </rPr>
          <t>Moyenne</t>
        </r>
      </text>
    </comment>
    <comment ref="PN91" authorId="0">
      <text>
        <r>
          <rPr>
            <b/>
            <sz val="9"/>
            <color indexed="81"/>
            <rFont val="Geneva"/>
          </rPr>
          <t>Moyenne</t>
        </r>
      </text>
    </comment>
    <comment ref="PO91" authorId="0">
      <text>
        <r>
          <rPr>
            <b/>
            <sz val="9"/>
            <color indexed="81"/>
            <rFont val="Geneva"/>
          </rPr>
          <t>Moyenne</t>
        </r>
      </text>
    </comment>
    <comment ref="PP91" authorId="0">
      <text>
        <r>
          <rPr>
            <b/>
            <sz val="9"/>
            <color indexed="81"/>
            <rFont val="Geneva"/>
          </rPr>
          <t>Moyenne</t>
        </r>
      </text>
    </comment>
    <comment ref="PQ91" authorId="0">
      <text>
        <r>
          <rPr>
            <b/>
            <sz val="9"/>
            <color indexed="81"/>
            <rFont val="Geneva"/>
          </rPr>
          <t>Moyenne</t>
        </r>
      </text>
    </comment>
    <comment ref="PR91" authorId="0">
      <text>
        <r>
          <rPr>
            <b/>
            <sz val="9"/>
            <color indexed="81"/>
            <rFont val="Geneva"/>
          </rPr>
          <t>Moyenne</t>
        </r>
      </text>
    </comment>
    <comment ref="PS91" authorId="0">
      <text>
        <r>
          <rPr>
            <b/>
            <sz val="9"/>
            <color indexed="81"/>
            <rFont val="Geneva"/>
          </rPr>
          <t>Moyenne</t>
        </r>
      </text>
    </comment>
    <comment ref="PT91" authorId="0">
      <text>
        <r>
          <rPr>
            <b/>
            <sz val="9"/>
            <color indexed="81"/>
            <rFont val="Geneva"/>
          </rPr>
          <t>Moyenne</t>
        </r>
      </text>
    </comment>
    <comment ref="PU91" authorId="0">
      <text>
        <r>
          <rPr>
            <b/>
            <sz val="9"/>
            <color indexed="81"/>
            <rFont val="Geneva"/>
          </rPr>
          <t>#0</t>
        </r>
      </text>
    </comment>
    <comment ref="PZ91" authorId="0">
      <text>
        <r>
          <rPr>
            <b/>
            <sz val="9"/>
            <color indexed="81"/>
            <rFont val="Geneva"/>
          </rPr>
          <t>#0</t>
        </r>
      </text>
    </comment>
    <comment ref="C92" authorId="1">
      <text>
        <r>
          <rPr>
            <b/>
            <sz val="9"/>
            <color indexed="81"/>
            <rFont val="Geneva"/>
          </rPr>
          <t>#Female</t>
        </r>
      </text>
    </comment>
    <comment ref="D92" authorId="0">
      <text>
        <r>
          <rPr>
            <b/>
            <sz val="9"/>
            <color indexed="81"/>
            <rFont val="Geneva"/>
          </rPr>
          <t>Sd</t>
        </r>
      </text>
    </comment>
    <comment ref="E92" authorId="1">
      <text>
        <r>
          <rPr>
            <b/>
            <sz val="9"/>
            <color indexed="81"/>
            <rFont val="Geneva"/>
          </rPr>
          <t>#Geneste</t>
        </r>
      </text>
    </comment>
    <comment ref="F92" authorId="0">
      <text>
        <r>
          <rPr>
            <b/>
            <sz val="9"/>
            <color indexed="81"/>
            <rFont val="Geneva"/>
          </rPr>
          <t>Sd</t>
        </r>
      </text>
    </comment>
    <comment ref="G92" authorId="0">
      <text>
        <r>
          <rPr>
            <b/>
            <sz val="9"/>
            <color indexed="81"/>
            <rFont val="Geneva"/>
          </rPr>
          <t>Sd</t>
        </r>
      </text>
    </comment>
    <comment ref="H92" authorId="2">
      <text>
        <r>
          <rPr>
            <b/>
            <sz val="9"/>
            <color indexed="81"/>
            <rFont val="Geneva"/>
          </rPr>
          <t>#Employed</t>
        </r>
      </text>
    </comment>
    <comment ref="K92" authorId="0">
      <text>
        <r>
          <rPr>
            <b/>
            <sz val="9"/>
            <color indexed="81"/>
            <rFont val="Geneva"/>
          </rPr>
          <t>Sd</t>
        </r>
      </text>
    </comment>
    <comment ref="L92" authorId="0">
      <text>
        <r>
          <rPr>
            <b/>
            <sz val="9"/>
            <color indexed="81"/>
            <rFont val="Geneva"/>
          </rPr>
          <t>Sd</t>
        </r>
      </text>
    </comment>
    <comment ref="M92" authorId="0">
      <text>
        <r>
          <rPr>
            <b/>
            <sz val="9"/>
            <color indexed="81"/>
            <rFont val="Geneva"/>
          </rPr>
          <t>#ALIF($)</t>
        </r>
      </text>
    </comment>
    <comment ref="U92" authorId="1">
      <text>
        <r>
          <rPr>
            <b/>
            <sz val="9"/>
            <color indexed="81"/>
            <rFont val="Geneva"/>
          </rPr>
          <t>#1</t>
        </r>
      </text>
    </comment>
    <comment ref="AA92" authorId="1">
      <text>
        <r>
          <rPr>
            <b/>
            <sz val="9"/>
            <color indexed="81"/>
            <rFont val="Geneva"/>
          </rPr>
          <t>#1</t>
        </r>
      </text>
    </comment>
    <comment ref="AG92" authorId="1">
      <text>
        <r>
          <rPr>
            <b/>
            <sz val="9"/>
            <color indexed="81"/>
            <rFont val="Geneva"/>
          </rPr>
          <t>#1</t>
        </r>
      </text>
    </comment>
    <comment ref="AH92" authorId="1">
      <text>
        <r>
          <rPr>
            <b/>
            <sz val="9"/>
            <color indexed="81"/>
            <rFont val="Geneva"/>
          </rPr>
          <t>#1</t>
        </r>
      </text>
    </comment>
    <comment ref="AI92" authorId="1">
      <text>
        <r>
          <rPr>
            <b/>
            <sz val="9"/>
            <color indexed="81"/>
            <rFont val="Geneva"/>
          </rPr>
          <t>#1</t>
        </r>
      </text>
    </comment>
    <comment ref="AJ92" authorId="1">
      <text>
        <r>
          <rPr>
            <b/>
            <sz val="9"/>
            <color indexed="81"/>
            <rFont val="Geneva"/>
          </rPr>
          <t>#1</t>
        </r>
      </text>
    </comment>
    <comment ref="AK92" authorId="1">
      <text>
        <r>
          <rPr>
            <b/>
            <sz val="9"/>
            <color indexed="81"/>
            <rFont val="Geneva"/>
          </rPr>
          <t>#1</t>
        </r>
      </text>
    </comment>
    <comment ref="AL92" authorId="1">
      <text>
        <r>
          <rPr>
            <b/>
            <sz val="9"/>
            <color indexed="81"/>
            <rFont val="Geneva"/>
          </rPr>
          <t>#1</t>
        </r>
      </text>
    </comment>
    <comment ref="AM92" authorId="0">
      <text>
        <r>
          <rPr>
            <b/>
            <sz val="9"/>
            <color indexed="81"/>
            <rFont val="Geneva"/>
          </rPr>
          <t>#1</t>
        </r>
      </text>
    </comment>
    <comment ref="AN92" authorId="0">
      <text>
        <r>
          <rPr>
            <b/>
            <sz val="9"/>
            <color indexed="81"/>
            <rFont val="Geneva"/>
          </rPr>
          <t>#1</t>
        </r>
      </text>
    </comment>
    <comment ref="AO92" authorId="0">
      <text>
        <r>
          <rPr>
            <b/>
            <sz val="9"/>
            <color indexed="81"/>
            <rFont val="Geneva"/>
          </rPr>
          <t>#1</t>
        </r>
      </text>
    </comment>
    <comment ref="AP92" authorId="0">
      <text>
        <r>
          <rPr>
            <b/>
            <sz val="9"/>
            <color indexed="81"/>
            <rFont val="Geneva"/>
          </rPr>
          <t>#1</t>
        </r>
      </text>
    </comment>
    <comment ref="AQ92" authorId="0">
      <text>
        <r>
          <rPr>
            <b/>
            <sz val="9"/>
            <color indexed="81"/>
            <rFont val="Geneva"/>
          </rPr>
          <t>#1</t>
        </r>
      </text>
    </comment>
    <comment ref="AR92" authorId="0">
      <text>
        <r>
          <rPr>
            <b/>
            <sz val="9"/>
            <color indexed="81"/>
            <rFont val="Geneva"/>
          </rPr>
          <t>#2</t>
        </r>
      </text>
    </comment>
    <comment ref="AS92" authorId="0">
      <text>
        <r>
          <rPr>
            <b/>
            <sz val="9"/>
            <color indexed="81"/>
            <rFont val="Geneva"/>
          </rPr>
          <t>#ALIF</t>
        </r>
      </text>
    </comment>
    <comment ref="AT92" authorId="0">
      <text>
        <r>
          <rPr>
            <b/>
            <sz val="9"/>
            <color indexed="81"/>
            <rFont val="Geneva"/>
          </rPr>
          <t>#ALIF</t>
        </r>
      </text>
    </comment>
    <comment ref="AU92" authorId="0">
      <text>
        <r>
          <rPr>
            <b/>
            <sz val="9"/>
            <color indexed="81"/>
            <rFont val="Geneva"/>
          </rPr>
          <t>#ALIF</t>
        </r>
      </text>
    </comment>
    <comment ref="AV92" authorId="0">
      <text>
        <r>
          <rPr>
            <b/>
            <sz val="9"/>
            <color indexed="81"/>
            <rFont val="Geneva"/>
          </rPr>
          <t>#ALIF</t>
        </r>
      </text>
    </comment>
    <comment ref="AW92" authorId="0">
      <text>
        <r>
          <rPr>
            <b/>
            <sz val="9"/>
            <color indexed="81"/>
            <rFont val="Geneva"/>
          </rPr>
          <t>#ALIF</t>
        </r>
      </text>
    </comment>
    <comment ref="BC92" authorId="0">
      <text>
        <r>
          <rPr>
            <b/>
            <sz val="9"/>
            <color indexed="81"/>
            <rFont val="Geneva"/>
          </rPr>
          <t>Sd</t>
        </r>
      </text>
    </comment>
    <comment ref="BD92" authorId="0">
      <text>
        <r>
          <rPr>
            <b/>
            <sz val="9"/>
            <color indexed="81"/>
            <rFont val="Geneva"/>
          </rPr>
          <t>Sd</t>
        </r>
      </text>
    </comment>
    <comment ref="BE92" authorId="0">
      <text>
        <r>
          <rPr>
            <b/>
            <sz val="9"/>
            <color indexed="81"/>
            <rFont val="Geneva"/>
          </rPr>
          <t>Sd</t>
        </r>
      </text>
    </comment>
    <comment ref="BF92" authorId="1">
      <text>
        <r>
          <rPr>
            <b/>
            <sz val="9"/>
            <color indexed="81"/>
            <rFont val="Geneva"/>
          </rPr>
          <t>#2</t>
        </r>
      </text>
    </comment>
    <comment ref="BG92" authorId="1">
      <text>
        <r>
          <rPr>
            <b/>
            <sz val="9"/>
            <color indexed="81"/>
            <rFont val="Geneva"/>
          </rPr>
          <t>#2</t>
        </r>
      </text>
    </comment>
    <comment ref="BH92" authorId="1">
      <text>
        <r>
          <rPr>
            <b/>
            <sz val="9"/>
            <color indexed="81"/>
            <rFont val="Geneva"/>
          </rPr>
          <t>#1</t>
        </r>
      </text>
    </comment>
    <comment ref="BI92" authorId="1">
      <text>
        <r>
          <rPr>
            <b/>
            <sz val="9"/>
            <color indexed="81"/>
            <rFont val="Geneva"/>
          </rPr>
          <t>#1</t>
        </r>
      </text>
    </comment>
    <comment ref="BJ92" authorId="1">
      <text>
        <r>
          <rPr>
            <b/>
            <sz val="9"/>
            <color indexed="81"/>
            <rFont val="Geneva"/>
          </rPr>
          <t>#1</t>
        </r>
      </text>
    </comment>
    <comment ref="BK92" authorId="1">
      <text>
        <r>
          <rPr>
            <b/>
            <sz val="9"/>
            <color indexed="81"/>
            <rFont val="Geneva"/>
          </rPr>
          <t>#1</t>
        </r>
      </text>
    </comment>
    <comment ref="BL92" authorId="1">
      <text>
        <r>
          <rPr>
            <b/>
            <sz val="9"/>
            <color indexed="81"/>
            <rFont val="Geneva"/>
          </rPr>
          <t>#1</t>
        </r>
      </text>
    </comment>
    <comment ref="BM92" authorId="1">
      <text>
        <r>
          <rPr>
            <b/>
            <sz val="9"/>
            <color indexed="81"/>
            <rFont val="Geneva"/>
          </rPr>
          <t>#1</t>
        </r>
      </text>
    </comment>
    <comment ref="BN92" authorId="0">
      <text>
        <r>
          <rPr>
            <b/>
            <sz val="9"/>
            <color indexed="81"/>
            <rFont val="Geneva"/>
          </rPr>
          <t>Sd</t>
        </r>
      </text>
    </comment>
    <comment ref="BO92" authorId="1">
      <text>
        <r>
          <rPr>
            <b/>
            <sz val="9"/>
            <color indexed="81"/>
            <rFont val="Geneva"/>
          </rPr>
          <t>#1</t>
        </r>
      </text>
    </comment>
    <comment ref="BP92" authorId="0">
      <text>
        <r>
          <rPr>
            <b/>
            <sz val="9"/>
            <color indexed="81"/>
            <rFont val="Geneva"/>
          </rPr>
          <t>Sd</t>
        </r>
      </text>
    </comment>
    <comment ref="BQ92" authorId="0">
      <text>
        <r>
          <rPr>
            <b/>
            <sz val="9"/>
            <color indexed="81"/>
            <rFont val="Geneva"/>
          </rPr>
          <t>Sd</t>
        </r>
      </text>
    </comment>
    <comment ref="BR92" authorId="0">
      <text>
        <r>
          <rPr>
            <b/>
            <sz val="9"/>
            <color indexed="81"/>
            <rFont val="Geneva"/>
          </rPr>
          <t>Sd</t>
        </r>
      </text>
    </comment>
    <comment ref="BS92" authorId="0">
      <text>
        <r>
          <rPr>
            <b/>
            <sz val="9"/>
            <color indexed="81"/>
            <rFont val="Geneva"/>
          </rPr>
          <t>Sd</t>
        </r>
      </text>
    </comment>
    <comment ref="BT92" authorId="0">
      <text>
        <r>
          <rPr>
            <b/>
            <sz val="9"/>
            <color indexed="81"/>
            <rFont val="Geneva"/>
          </rPr>
          <t>Sd</t>
        </r>
      </text>
    </comment>
    <comment ref="BU92" authorId="0">
      <text>
        <r>
          <rPr>
            <b/>
            <sz val="9"/>
            <color indexed="81"/>
            <rFont val="Geneva"/>
          </rPr>
          <t>Sd</t>
        </r>
      </text>
    </comment>
    <comment ref="BV92" authorId="0">
      <text>
        <r>
          <rPr>
            <b/>
            <sz val="9"/>
            <color indexed="81"/>
            <rFont val="Geneva"/>
          </rPr>
          <t>Sd</t>
        </r>
      </text>
    </comment>
    <comment ref="BW92" authorId="0">
      <text>
        <r>
          <rPr>
            <b/>
            <sz val="9"/>
            <color indexed="81"/>
            <rFont val="Geneva"/>
          </rPr>
          <t>Sd</t>
        </r>
      </text>
    </comment>
    <comment ref="BX92" authorId="0">
      <text>
        <r>
          <rPr>
            <b/>
            <sz val="9"/>
            <color indexed="81"/>
            <rFont val="Geneva"/>
          </rPr>
          <t>Sd</t>
        </r>
      </text>
    </comment>
    <comment ref="BY92" authorId="0">
      <text>
        <r>
          <rPr>
            <b/>
            <sz val="9"/>
            <color indexed="81"/>
            <rFont val="Geneva"/>
          </rPr>
          <t>Sd</t>
        </r>
      </text>
    </comment>
    <comment ref="BZ92" authorId="0">
      <text>
        <r>
          <rPr>
            <b/>
            <sz val="9"/>
            <color indexed="81"/>
            <rFont val="Geneva"/>
          </rPr>
          <t>Sd</t>
        </r>
      </text>
    </comment>
    <comment ref="CA92" authorId="0">
      <text>
        <r>
          <rPr>
            <b/>
            <sz val="9"/>
            <color indexed="81"/>
            <rFont val="Geneva"/>
          </rPr>
          <t>Sd</t>
        </r>
      </text>
    </comment>
    <comment ref="CB92" authorId="0">
      <text>
        <r>
          <rPr>
            <b/>
            <sz val="9"/>
            <color indexed="81"/>
            <rFont val="Geneva"/>
          </rPr>
          <t>Sd</t>
        </r>
      </text>
    </comment>
    <comment ref="CC92" authorId="0">
      <text>
        <r>
          <rPr>
            <b/>
            <sz val="9"/>
            <color indexed="81"/>
            <rFont val="Geneva"/>
          </rPr>
          <t>Sd</t>
        </r>
      </text>
    </comment>
    <comment ref="CG92" authorId="0">
      <text>
        <r>
          <rPr>
            <b/>
            <sz val="9"/>
            <color indexed="81"/>
            <rFont val="Geneva"/>
          </rPr>
          <t>Sd</t>
        </r>
      </text>
    </comment>
    <comment ref="CK92" authorId="0">
      <text>
        <r>
          <rPr>
            <b/>
            <sz val="9"/>
            <color indexed="81"/>
            <rFont val="Geneva"/>
          </rPr>
          <t>Sd</t>
        </r>
      </text>
    </comment>
    <comment ref="CO92" authorId="0">
      <text>
        <r>
          <rPr>
            <b/>
            <sz val="9"/>
            <color indexed="81"/>
            <rFont val="Geneva"/>
          </rPr>
          <t>Sd</t>
        </r>
      </text>
    </comment>
    <comment ref="CS92" authorId="0">
      <text>
        <r>
          <rPr>
            <b/>
            <sz val="9"/>
            <color indexed="81"/>
            <rFont val="Geneva"/>
          </rPr>
          <t>Sd</t>
        </r>
      </text>
    </comment>
    <comment ref="CW92" authorId="0">
      <text>
        <r>
          <rPr>
            <b/>
            <sz val="9"/>
            <color indexed="81"/>
            <rFont val="Geneva"/>
          </rPr>
          <t>Sd</t>
        </r>
      </text>
    </comment>
    <comment ref="CX92" authorId="0">
      <text>
        <r>
          <rPr>
            <b/>
            <sz val="9"/>
            <color indexed="81"/>
            <rFont val="Geneva"/>
          </rPr>
          <t>Sd</t>
        </r>
      </text>
    </comment>
    <comment ref="CY92" authorId="0">
      <text>
        <r>
          <rPr>
            <b/>
            <sz val="9"/>
            <color indexed="81"/>
            <rFont val="Geneva"/>
          </rPr>
          <t>Sd</t>
        </r>
      </text>
    </comment>
    <comment ref="CZ92" authorId="0">
      <text>
        <r>
          <rPr>
            <b/>
            <sz val="9"/>
            <color indexed="81"/>
            <rFont val="Geneva"/>
          </rPr>
          <t>Sd</t>
        </r>
      </text>
    </comment>
    <comment ref="DA92" authorId="0">
      <text>
        <r>
          <rPr>
            <b/>
            <sz val="9"/>
            <color indexed="81"/>
            <rFont val="Geneva"/>
          </rPr>
          <t>Sd</t>
        </r>
      </text>
    </comment>
    <comment ref="DB92" authorId="0">
      <text>
        <r>
          <rPr>
            <b/>
            <sz val="9"/>
            <color indexed="81"/>
            <rFont val="Geneva"/>
          </rPr>
          <t>Sd</t>
        </r>
      </text>
    </comment>
    <comment ref="DC92" authorId="0">
      <text>
        <r>
          <rPr>
            <b/>
            <sz val="9"/>
            <color indexed="81"/>
            <rFont val="Geneva"/>
          </rPr>
          <t>Sd</t>
        </r>
      </text>
    </comment>
    <comment ref="DD92" authorId="0">
      <text>
        <r>
          <rPr>
            <b/>
            <sz val="9"/>
            <color indexed="81"/>
            <rFont val="Geneva"/>
          </rPr>
          <t>Sd</t>
        </r>
      </text>
    </comment>
    <comment ref="DE92" authorId="0">
      <text>
        <r>
          <rPr>
            <b/>
            <sz val="9"/>
            <color indexed="81"/>
            <rFont val="Geneva"/>
          </rPr>
          <t>Sd</t>
        </r>
      </text>
    </comment>
    <comment ref="DF92" authorId="0">
      <text>
        <r>
          <rPr>
            <b/>
            <sz val="9"/>
            <color indexed="81"/>
            <rFont val="Geneva"/>
          </rPr>
          <t>Sd</t>
        </r>
      </text>
    </comment>
    <comment ref="DG92" authorId="0">
      <text>
        <r>
          <rPr>
            <b/>
            <sz val="9"/>
            <color indexed="81"/>
            <rFont val="Geneva"/>
          </rPr>
          <t>Sd</t>
        </r>
      </text>
    </comment>
    <comment ref="DH92" authorId="0">
      <text>
        <r>
          <rPr>
            <b/>
            <sz val="9"/>
            <color indexed="81"/>
            <rFont val="Geneva"/>
          </rPr>
          <t>Sd</t>
        </r>
      </text>
    </comment>
    <comment ref="DI92" authorId="0">
      <text>
        <r>
          <rPr>
            <b/>
            <sz val="9"/>
            <color indexed="81"/>
            <rFont val="Geneva"/>
          </rPr>
          <t>Sd</t>
        </r>
      </text>
    </comment>
    <comment ref="DJ92" authorId="0">
      <text>
        <r>
          <rPr>
            <b/>
            <sz val="9"/>
            <color indexed="81"/>
            <rFont val="Geneva"/>
          </rPr>
          <t>Sd</t>
        </r>
      </text>
    </comment>
    <comment ref="DK92" authorId="0">
      <text>
        <r>
          <rPr>
            <b/>
            <sz val="9"/>
            <color indexed="81"/>
            <rFont val="Geneva"/>
          </rPr>
          <t>Sd</t>
        </r>
      </text>
    </comment>
    <comment ref="DL92" authorId="0">
      <text>
        <r>
          <rPr>
            <b/>
            <sz val="9"/>
            <color indexed="81"/>
            <rFont val="Geneva"/>
          </rPr>
          <t>Sd</t>
        </r>
      </text>
    </comment>
    <comment ref="DM92" authorId="0">
      <text>
        <r>
          <rPr>
            <b/>
            <sz val="9"/>
            <color indexed="81"/>
            <rFont val="Geneva"/>
          </rPr>
          <t>Sd</t>
        </r>
      </text>
    </comment>
    <comment ref="DN92" authorId="0">
      <text>
        <r>
          <rPr>
            <b/>
            <sz val="9"/>
            <color indexed="81"/>
            <rFont val="Geneva"/>
          </rPr>
          <t>Sd</t>
        </r>
      </text>
    </comment>
    <comment ref="DO92" authorId="0">
      <text>
        <r>
          <rPr>
            <b/>
            <sz val="9"/>
            <color indexed="81"/>
            <rFont val="Geneva"/>
          </rPr>
          <t>Sd</t>
        </r>
      </text>
    </comment>
    <comment ref="DP92" authorId="0">
      <text>
        <r>
          <rPr>
            <b/>
            <sz val="9"/>
            <color indexed="81"/>
            <rFont val="Geneva"/>
          </rPr>
          <t>Sd</t>
        </r>
      </text>
    </comment>
    <comment ref="DQ92" authorId="0">
      <text>
        <r>
          <rPr>
            <b/>
            <sz val="9"/>
            <color indexed="81"/>
            <rFont val="Geneva"/>
          </rPr>
          <t>Sd</t>
        </r>
      </text>
    </comment>
    <comment ref="DR92" authorId="0">
      <text>
        <r>
          <rPr>
            <b/>
            <sz val="9"/>
            <color indexed="81"/>
            <rFont val="Geneva"/>
          </rPr>
          <t>Sd</t>
        </r>
      </text>
    </comment>
    <comment ref="DS92" authorId="0">
      <text>
        <r>
          <rPr>
            <b/>
            <sz val="9"/>
            <color indexed="81"/>
            <rFont val="Geneva"/>
          </rPr>
          <t>Sd</t>
        </r>
      </text>
    </comment>
    <comment ref="DT92" authorId="0">
      <text>
        <r>
          <rPr>
            <b/>
            <sz val="9"/>
            <color indexed="81"/>
            <rFont val="Geneva"/>
          </rPr>
          <t>Sd</t>
        </r>
      </text>
    </comment>
    <comment ref="DU92" authorId="0">
      <text>
        <r>
          <rPr>
            <b/>
            <sz val="9"/>
            <color indexed="81"/>
            <rFont val="Geneva"/>
          </rPr>
          <t>Sd</t>
        </r>
      </text>
    </comment>
    <comment ref="DV92" authorId="0">
      <text>
        <r>
          <rPr>
            <b/>
            <sz val="9"/>
            <color indexed="81"/>
            <rFont val="Geneva"/>
          </rPr>
          <t>Sd</t>
        </r>
      </text>
    </comment>
    <comment ref="DW92" authorId="0">
      <text>
        <r>
          <rPr>
            <b/>
            <sz val="9"/>
            <color indexed="81"/>
            <rFont val="Geneva"/>
          </rPr>
          <t>Sd</t>
        </r>
      </text>
    </comment>
    <comment ref="DX92" authorId="0">
      <text>
        <r>
          <rPr>
            <b/>
            <sz val="9"/>
            <color indexed="81"/>
            <rFont val="Geneva"/>
          </rPr>
          <t>Sd</t>
        </r>
      </text>
    </comment>
    <comment ref="DY92" authorId="0">
      <text>
        <r>
          <rPr>
            <b/>
            <sz val="9"/>
            <color indexed="81"/>
            <rFont val="Geneva"/>
          </rPr>
          <t>Sd</t>
        </r>
      </text>
    </comment>
    <comment ref="DZ92" authorId="0">
      <text>
        <r>
          <rPr>
            <b/>
            <sz val="9"/>
            <color indexed="81"/>
            <rFont val="Geneva"/>
          </rPr>
          <t>Sd</t>
        </r>
      </text>
    </comment>
    <comment ref="EA92" authorId="0">
      <text>
        <r>
          <rPr>
            <b/>
            <sz val="9"/>
            <color indexed="81"/>
            <rFont val="Geneva"/>
          </rPr>
          <t>Sd</t>
        </r>
      </text>
    </comment>
    <comment ref="EB92" authorId="0">
      <text>
        <r>
          <rPr>
            <b/>
            <sz val="9"/>
            <color indexed="81"/>
            <rFont val="Geneva"/>
          </rPr>
          <t>Sd</t>
        </r>
      </text>
    </comment>
    <comment ref="EC92" authorId="0">
      <text>
        <r>
          <rPr>
            <b/>
            <sz val="9"/>
            <color indexed="81"/>
            <rFont val="Geneva"/>
          </rPr>
          <t>Sd</t>
        </r>
      </text>
    </comment>
    <comment ref="ED92" authorId="0">
      <text>
        <r>
          <rPr>
            <b/>
            <sz val="9"/>
            <color indexed="81"/>
            <rFont val="Geneva"/>
          </rPr>
          <t>Sd</t>
        </r>
      </text>
    </comment>
    <comment ref="EE92" authorId="0">
      <text>
        <r>
          <rPr>
            <b/>
            <sz val="9"/>
            <color indexed="81"/>
            <rFont val="Geneva"/>
          </rPr>
          <t>Sd</t>
        </r>
      </text>
    </comment>
    <comment ref="EF92" authorId="0">
      <text>
        <r>
          <rPr>
            <b/>
            <sz val="9"/>
            <color indexed="81"/>
            <rFont val="Geneva"/>
          </rPr>
          <t>Sd</t>
        </r>
      </text>
    </comment>
    <comment ref="EJ92" authorId="0">
      <text>
        <r>
          <rPr>
            <b/>
            <sz val="9"/>
            <color indexed="81"/>
            <rFont val="Geneva"/>
          </rPr>
          <t>Sd</t>
        </r>
      </text>
    </comment>
    <comment ref="EN92" authorId="0">
      <text>
        <r>
          <rPr>
            <b/>
            <sz val="9"/>
            <color indexed="81"/>
            <rFont val="Geneva"/>
          </rPr>
          <t>Sd</t>
        </r>
      </text>
    </comment>
    <comment ref="ER92" authorId="0">
      <text>
        <r>
          <rPr>
            <b/>
            <sz val="9"/>
            <color indexed="81"/>
            <rFont val="Geneva"/>
          </rPr>
          <t>Sd</t>
        </r>
      </text>
    </comment>
    <comment ref="EV92" authorId="0">
      <text>
        <r>
          <rPr>
            <b/>
            <sz val="9"/>
            <color indexed="81"/>
            <rFont val="Geneva"/>
          </rPr>
          <t>Sd</t>
        </r>
      </text>
    </comment>
    <comment ref="EZ92" authorId="0">
      <text>
        <r>
          <rPr>
            <b/>
            <sz val="9"/>
            <color indexed="81"/>
            <rFont val="Geneva"/>
          </rPr>
          <t>Sd</t>
        </r>
      </text>
    </comment>
    <comment ref="FA92" authorId="0">
      <text>
        <r>
          <rPr>
            <b/>
            <sz val="9"/>
            <color indexed="81"/>
            <rFont val="Geneva"/>
          </rPr>
          <t>Sd</t>
        </r>
      </text>
    </comment>
    <comment ref="FB92" authorId="0">
      <text>
        <r>
          <rPr>
            <b/>
            <sz val="9"/>
            <color indexed="81"/>
            <rFont val="Geneva"/>
          </rPr>
          <t>Sd</t>
        </r>
      </text>
    </comment>
    <comment ref="FC92" authorId="0">
      <text>
        <r>
          <rPr>
            <b/>
            <sz val="9"/>
            <color indexed="81"/>
            <rFont val="Geneva"/>
          </rPr>
          <t>Sd</t>
        </r>
      </text>
    </comment>
    <comment ref="FD92" authorId="0">
      <text>
        <r>
          <rPr>
            <b/>
            <sz val="9"/>
            <color indexed="81"/>
            <rFont val="Geneva"/>
          </rPr>
          <t>Sd</t>
        </r>
      </text>
    </comment>
    <comment ref="FE92" authorId="1">
      <text>
        <r>
          <rPr>
            <b/>
            <sz val="9"/>
            <color indexed="81"/>
            <rFont val="Geneva"/>
          </rPr>
          <t>#1</t>
        </r>
      </text>
    </comment>
    <comment ref="FF92" authorId="0">
      <text>
        <r>
          <rPr>
            <b/>
            <sz val="9"/>
            <color indexed="81"/>
            <rFont val="Geneva"/>
          </rPr>
          <t>Sd</t>
        </r>
      </text>
    </comment>
    <comment ref="FG92" authorId="0">
      <text>
        <r>
          <rPr>
            <b/>
            <sz val="9"/>
            <color indexed="81"/>
            <rFont val="Geneva"/>
          </rPr>
          <t>Sd</t>
        </r>
      </text>
    </comment>
    <comment ref="FH92" authorId="0">
      <text>
        <r>
          <rPr>
            <b/>
            <sz val="9"/>
            <color indexed="81"/>
            <rFont val="Geneva"/>
          </rPr>
          <t>Sd</t>
        </r>
      </text>
    </comment>
    <comment ref="FI92" authorId="0">
      <text>
        <r>
          <rPr>
            <b/>
            <sz val="9"/>
            <color indexed="81"/>
            <rFont val="Geneva"/>
          </rPr>
          <t>Sd</t>
        </r>
      </text>
    </comment>
    <comment ref="FJ92" authorId="0">
      <text>
        <r>
          <rPr>
            <b/>
            <sz val="9"/>
            <color indexed="81"/>
            <rFont val="Geneva"/>
          </rPr>
          <t>Sd</t>
        </r>
      </text>
    </comment>
    <comment ref="FK92" authorId="1">
      <text>
        <r>
          <rPr>
            <b/>
            <sz val="9"/>
            <color indexed="81"/>
            <rFont val="Geneva"/>
          </rPr>
          <t>#1</t>
        </r>
      </text>
    </comment>
    <comment ref="FL92" authorId="1">
      <text>
        <r>
          <rPr>
            <b/>
            <sz val="9"/>
            <color indexed="81"/>
            <rFont val="Geneva"/>
          </rPr>
          <t>#1</t>
        </r>
      </text>
    </comment>
    <comment ref="FM92" authorId="1">
      <text>
        <r>
          <rPr>
            <b/>
            <sz val="9"/>
            <color indexed="81"/>
            <rFont val="Geneva"/>
          </rPr>
          <t>#1</t>
        </r>
      </text>
    </comment>
    <comment ref="FN92" authorId="1">
      <text>
        <r>
          <rPr>
            <b/>
            <sz val="9"/>
            <color indexed="81"/>
            <rFont val="Geneva"/>
          </rPr>
          <t>#1</t>
        </r>
      </text>
    </comment>
    <comment ref="FO92" authorId="1">
      <text>
        <r>
          <rPr>
            <b/>
            <sz val="9"/>
            <color indexed="81"/>
            <rFont val="Geneva"/>
          </rPr>
          <t>#1</t>
        </r>
      </text>
    </comment>
    <comment ref="FP92" authorId="0">
      <text>
        <r>
          <rPr>
            <b/>
            <sz val="9"/>
            <color indexed="81"/>
            <rFont val="Geneva"/>
          </rPr>
          <t>Sd</t>
        </r>
      </text>
    </comment>
    <comment ref="FQ92" authorId="0">
      <text>
        <r>
          <rPr>
            <b/>
            <sz val="9"/>
            <color indexed="81"/>
            <rFont val="Geneva"/>
          </rPr>
          <t>Sd</t>
        </r>
      </text>
    </comment>
    <comment ref="FR92" authorId="0">
      <text>
        <r>
          <rPr>
            <b/>
            <sz val="9"/>
            <color indexed="81"/>
            <rFont val="Geneva"/>
          </rPr>
          <t>Sd</t>
        </r>
      </text>
    </comment>
    <comment ref="FS92" authorId="0">
      <text>
        <r>
          <rPr>
            <b/>
            <sz val="9"/>
            <color indexed="81"/>
            <rFont val="Geneva"/>
          </rPr>
          <t>Sd</t>
        </r>
      </text>
    </comment>
    <comment ref="FT92" authorId="0">
      <text>
        <r>
          <rPr>
            <b/>
            <sz val="9"/>
            <color indexed="81"/>
            <rFont val="Geneva"/>
          </rPr>
          <t>Sd</t>
        </r>
      </text>
    </comment>
    <comment ref="FU92" authorId="0">
      <text>
        <r>
          <rPr>
            <b/>
            <sz val="9"/>
            <color indexed="81"/>
            <rFont val="Geneva"/>
          </rPr>
          <t>Sd</t>
        </r>
      </text>
    </comment>
    <comment ref="FV92" authorId="0">
      <text>
        <r>
          <rPr>
            <b/>
            <sz val="9"/>
            <color indexed="81"/>
            <rFont val="Geneva"/>
          </rPr>
          <t>Sd</t>
        </r>
      </text>
    </comment>
    <comment ref="FW92" authorId="0">
      <text>
        <r>
          <rPr>
            <b/>
            <sz val="9"/>
            <color indexed="81"/>
            <rFont val="Geneva"/>
          </rPr>
          <t>Sd</t>
        </r>
      </text>
    </comment>
    <comment ref="FX92" authorId="0">
      <text>
        <r>
          <rPr>
            <b/>
            <sz val="9"/>
            <color indexed="81"/>
            <rFont val="Geneva"/>
          </rPr>
          <t>Sd</t>
        </r>
      </text>
    </comment>
    <comment ref="FY92" authorId="0">
      <text>
        <r>
          <rPr>
            <b/>
            <sz val="9"/>
            <color indexed="81"/>
            <rFont val="Geneva"/>
          </rPr>
          <t>Sd</t>
        </r>
      </text>
    </comment>
    <comment ref="FZ92" authorId="0">
      <text>
        <r>
          <rPr>
            <b/>
            <sz val="9"/>
            <color indexed="81"/>
            <rFont val="Geneva"/>
          </rPr>
          <t>Sd</t>
        </r>
      </text>
    </comment>
    <comment ref="GD92" authorId="0">
      <text>
        <r>
          <rPr>
            <b/>
            <sz val="9"/>
            <color indexed="81"/>
            <rFont val="Geneva"/>
          </rPr>
          <t>Sd</t>
        </r>
      </text>
    </comment>
    <comment ref="GH92" authorId="0">
      <text>
        <r>
          <rPr>
            <b/>
            <sz val="9"/>
            <color indexed="81"/>
            <rFont val="Geneva"/>
          </rPr>
          <t>Sd</t>
        </r>
      </text>
    </comment>
    <comment ref="GL92" authorId="0">
      <text>
        <r>
          <rPr>
            <b/>
            <sz val="9"/>
            <color indexed="81"/>
            <rFont val="Geneva"/>
          </rPr>
          <t>Sd</t>
        </r>
      </text>
    </comment>
    <comment ref="GP92" authorId="0">
      <text>
        <r>
          <rPr>
            <b/>
            <sz val="9"/>
            <color indexed="81"/>
            <rFont val="Geneva"/>
          </rPr>
          <t>Sd</t>
        </r>
      </text>
    </comment>
    <comment ref="GT92" authorId="0">
      <text>
        <r>
          <rPr>
            <b/>
            <sz val="9"/>
            <color indexed="81"/>
            <rFont val="Geneva"/>
          </rPr>
          <t>Sd</t>
        </r>
      </text>
    </comment>
    <comment ref="GU92" authorId="0">
      <text>
        <r>
          <rPr>
            <b/>
            <sz val="9"/>
            <color indexed="81"/>
            <rFont val="Geneva"/>
          </rPr>
          <t>Sd</t>
        </r>
      </text>
    </comment>
    <comment ref="GV92" authorId="0">
      <text>
        <r>
          <rPr>
            <b/>
            <sz val="9"/>
            <color indexed="81"/>
            <rFont val="Geneva"/>
          </rPr>
          <t>Sd</t>
        </r>
      </text>
    </comment>
    <comment ref="GW92" authorId="0">
      <text>
        <r>
          <rPr>
            <b/>
            <sz val="9"/>
            <color indexed="81"/>
            <rFont val="Geneva"/>
          </rPr>
          <t>Sd</t>
        </r>
      </text>
    </comment>
    <comment ref="GX92" authorId="0">
      <text>
        <r>
          <rPr>
            <b/>
            <sz val="9"/>
            <color indexed="81"/>
            <rFont val="Geneva"/>
          </rPr>
          <t>Sd</t>
        </r>
      </text>
    </comment>
    <comment ref="GY92" authorId="0">
      <text>
        <r>
          <rPr>
            <b/>
            <sz val="9"/>
            <color indexed="81"/>
            <rFont val="Geneva"/>
          </rPr>
          <t>Sd</t>
        </r>
      </text>
    </comment>
    <comment ref="GZ92" authorId="0">
      <text>
        <r>
          <rPr>
            <b/>
            <sz val="9"/>
            <color indexed="81"/>
            <rFont val="Geneva"/>
          </rPr>
          <t>Sd</t>
        </r>
      </text>
    </comment>
    <comment ref="HA92" authorId="0">
      <text>
        <r>
          <rPr>
            <b/>
            <sz val="9"/>
            <color indexed="81"/>
            <rFont val="Geneva"/>
          </rPr>
          <t>Sd</t>
        </r>
      </text>
    </comment>
    <comment ref="HB92" authorId="0">
      <text>
        <r>
          <rPr>
            <b/>
            <sz val="9"/>
            <color indexed="81"/>
            <rFont val="Geneva"/>
          </rPr>
          <t>Sd</t>
        </r>
      </text>
    </comment>
    <comment ref="HC92" authorId="0">
      <text>
        <r>
          <rPr>
            <b/>
            <sz val="9"/>
            <color indexed="81"/>
            <rFont val="Geneva"/>
          </rPr>
          <t>Sd</t>
        </r>
      </text>
    </comment>
    <comment ref="HD92" authorId="0">
      <text>
        <r>
          <rPr>
            <b/>
            <sz val="9"/>
            <color indexed="81"/>
            <rFont val="Geneva"/>
          </rPr>
          <t>Sd</t>
        </r>
      </text>
    </comment>
    <comment ref="HE92" authorId="0">
      <text>
        <r>
          <rPr>
            <b/>
            <sz val="9"/>
            <color indexed="81"/>
            <rFont val="Geneva"/>
          </rPr>
          <t>Sd</t>
        </r>
      </text>
    </comment>
    <comment ref="HF92" authorId="0">
      <text>
        <r>
          <rPr>
            <b/>
            <sz val="9"/>
            <color indexed="81"/>
            <rFont val="Geneva"/>
          </rPr>
          <t>Sd</t>
        </r>
      </text>
    </comment>
    <comment ref="HG92" authorId="0">
      <text>
        <r>
          <rPr>
            <b/>
            <sz val="9"/>
            <color indexed="81"/>
            <rFont val="Geneva"/>
          </rPr>
          <t>Sd</t>
        </r>
      </text>
    </comment>
    <comment ref="HH92" authorId="0">
      <text>
        <r>
          <rPr>
            <b/>
            <sz val="9"/>
            <color indexed="81"/>
            <rFont val="Geneva"/>
          </rPr>
          <t>Sd</t>
        </r>
      </text>
    </comment>
    <comment ref="HI92" authorId="0">
      <text>
        <r>
          <rPr>
            <b/>
            <sz val="9"/>
            <color indexed="81"/>
            <rFont val="Geneva"/>
          </rPr>
          <t>Sd</t>
        </r>
      </text>
    </comment>
    <comment ref="HJ92" authorId="0">
      <text>
        <r>
          <rPr>
            <b/>
            <sz val="9"/>
            <color indexed="81"/>
            <rFont val="Geneva"/>
          </rPr>
          <t>Sd</t>
        </r>
      </text>
    </comment>
    <comment ref="HK92" authorId="0">
      <text>
        <r>
          <rPr>
            <b/>
            <sz val="9"/>
            <color indexed="81"/>
            <rFont val="Geneva"/>
          </rPr>
          <t>Sd</t>
        </r>
      </text>
    </comment>
    <comment ref="HL92" authorId="0">
      <text>
        <r>
          <rPr>
            <b/>
            <sz val="9"/>
            <color indexed="81"/>
            <rFont val="Geneva"/>
          </rPr>
          <t>Sd</t>
        </r>
      </text>
    </comment>
    <comment ref="HM92" authorId="0">
      <text>
        <r>
          <rPr>
            <b/>
            <sz val="9"/>
            <color indexed="81"/>
            <rFont val="Geneva"/>
          </rPr>
          <t>Sd</t>
        </r>
      </text>
    </comment>
    <comment ref="HN92" authorId="0">
      <text>
        <r>
          <rPr>
            <b/>
            <sz val="9"/>
            <color indexed="81"/>
            <rFont val="Geneva"/>
          </rPr>
          <t>Sd</t>
        </r>
      </text>
    </comment>
    <comment ref="HO92" authorId="0">
      <text>
        <r>
          <rPr>
            <b/>
            <sz val="9"/>
            <color indexed="81"/>
            <rFont val="Geneva"/>
          </rPr>
          <t>Sd</t>
        </r>
      </text>
    </comment>
    <comment ref="HP92" authorId="0">
      <text>
        <r>
          <rPr>
            <b/>
            <sz val="9"/>
            <color indexed="81"/>
            <rFont val="Geneva"/>
          </rPr>
          <t>Sd</t>
        </r>
      </text>
    </comment>
    <comment ref="HQ92" authorId="0">
      <text>
        <r>
          <rPr>
            <b/>
            <sz val="9"/>
            <color indexed="81"/>
            <rFont val="Geneva"/>
          </rPr>
          <t>Sd</t>
        </r>
      </text>
    </comment>
    <comment ref="HR92" authorId="0">
      <text>
        <r>
          <rPr>
            <b/>
            <sz val="9"/>
            <color indexed="81"/>
            <rFont val="Geneva"/>
          </rPr>
          <t>Sd</t>
        </r>
      </text>
    </comment>
    <comment ref="HS92" authorId="1">
      <text>
        <r>
          <rPr>
            <b/>
            <sz val="9"/>
            <color indexed="81"/>
            <rFont val="Geneva"/>
          </rPr>
          <t>#1</t>
        </r>
      </text>
    </comment>
    <comment ref="HX92" authorId="0">
      <text>
        <r>
          <rPr>
            <b/>
            <sz val="9"/>
            <color indexed="81"/>
            <rFont val="Geneva"/>
          </rPr>
          <t>Sd</t>
        </r>
      </text>
    </comment>
    <comment ref="HY92" authorId="0">
      <text>
        <r>
          <rPr>
            <b/>
            <sz val="9"/>
            <color indexed="81"/>
            <rFont val="Geneva"/>
          </rPr>
          <t>Sd</t>
        </r>
      </text>
    </comment>
    <comment ref="HZ92" authorId="0">
      <text>
        <r>
          <rPr>
            <b/>
            <sz val="9"/>
            <color indexed="81"/>
            <rFont val="Geneva"/>
          </rPr>
          <t>Sd</t>
        </r>
      </text>
    </comment>
    <comment ref="IA92" authorId="0">
      <text>
        <r>
          <rPr>
            <b/>
            <sz val="9"/>
            <color indexed="81"/>
            <rFont val="Geneva"/>
          </rPr>
          <t>Sd</t>
        </r>
      </text>
    </comment>
    <comment ref="IB92" authorId="0">
      <text>
        <r>
          <rPr>
            <b/>
            <sz val="9"/>
            <color indexed="81"/>
            <rFont val="Geneva"/>
          </rPr>
          <t>Sd</t>
        </r>
      </text>
    </comment>
    <comment ref="IC92" authorId="1">
      <text>
        <r>
          <rPr>
            <b/>
            <sz val="9"/>
            <color indexed="81"/>
            <rFont val="Geneva"/>
          </rPr>
          <t>#1</t>
        </r>
      </text>
    </comment>
    <comment ref="ID92" authorId="1">
      <text>
        <r>
          <rPr>
            <b/>
            <sz val="9"/>
            <color indexed="81"/>
            <rFont val="Geneva"/>
          </rPr>
          <t>#1</t>
        </r>
      </text>
    </comment>
    <comment ref="IE92" authorId="1">
      <text>
        <r>
          <rPr>
            <b/>
            <sz val="9"/>
            <color indexed="81"/>
            <rFont val="Geneva"/>
          </rPr>
          <t>#1</t>
        </r>
      </text>
    </comment>
    <comment ref="IF92" authorId="1">
      <text>
        <r>
          <rPr>
            <b/>
            <sz val="9"/>
            <color indexed="81"/>
            <rFont val="Geneva"/>
          </rPr>
          <t>#1</t>
        </r>
      </text>
    </comment>
    <comment ref="IG92" authorId="1">
      <text>
        <r>
          <rPr>
            <b/>
            <sz val="9"/>
            <color indexed="81"/>
            <rFont val="Geneva"/>
          </rPr>
          <t>#1</t>
        </r>
      </text>
    </comment>
    <comment ref="IH92" authorId="0">
      <text>
        <r>
          <rPr>
            <b/>
            <sz val="9"/>
            <color indexed="81"/>
            <rFont val="Geneva"/>
          </rPr>
          <t>Sd</t>
        </r>
      </text>
    </comment>
    <comment ref="II92" authorId="0">
      <text>
        <r>
          <rPr>
            <b/>
            <sz val="9"/>
            <color indexed="81"/>
            <rFont val="Geneva"/>
          </rPr>
          <t>Sd</t>
        </r>
      </text>
    </comment>
    <comment ref="IJ92" authorId="0">
      <text>
        <r>
          <rPr>
            <b/>
            <sz val="9"/>
            <color indexed="81"/>
            <rFont val="Geneva"/>
          </rPr>
          <t>Sd</t>
        </r>
      </text>
    </comment>
    <comment ref="IK92" authorId="0">
      <text>
        <r>
          <rPr>
            <b/>
            <sz val="9"/>
            <color indexed="81"/>
            <rFont val="Geneva"/>
          </rPr>
          <t>Sd</t>
        </r>
      </text>
    </comment>
    <comment ref="IL92" authorId="0">
      <text>
        <r>
          <rPr>
            <b/>
            <sz val="9"/>
            <color indexed="81"/>
            <rFont val="Geneva"/>
          </rPr>
          <t>Sd</t>
        </r>
      </text>
    </comment>
    <comment ref="IM92" authorId="0">
      <text>
        <r>
          <rPr>
            <b/>
            <sz val="9"/>
            <color indexed="81"/>
            <rFont val="Geneva"/>
          </rPr>
          <t>Sd</t>
        </r>
      </text>
    </comment>
    <comment ref="IN92" authorId="0">
      <text>
        <r>
          <rPr>
            <b/>
            <sz val="9"/>
            <color indexed="81"/>
            <rFont val="Geneva"/>
          </rPr>
          <t>Sd</t>
        </r>
      </text>
    </comment>
    <comment ref="IO92" authorId="0">
      <text>
        <r>
          <rPr>
            <b/>
            <sz val="9"/>
            <color indexed="81"/>
            <rFont val="Geneva"/>
          </rPr>
          <t>Sd</t>
        </r>
      </text>
    </comment>
    <comment ref="IP92" authorId="0">
      <text>
        <r>
          <rPr>
            <b/>
            <sz val="9"/>
            <color indexed="81"/>
            <rFont val="Geneva"/>
          </rPr>
          <t>Sd</t>
        </r>
      </text>
    </comment>
    <comment ref="IQ92" authorId="0">
      <text>
        <r>
          <rPr>
            <b/>
            <sz val="9"/>
            <color indexed="81"/>
            <rFont val="Geneva"/>
          </rPr>
          <t>Sd</t>
        </r>
      </text>
    </comment>
    <comment ref="IR92" authorId="0">
      <text>
        <r>
          <rPr>
            <b/>
            <sz val="9"/>
            <color indexed="81"/>
            <rFont val="Geneva"/>
          </rPr>
          <t>Sd</t>
        </r>
      </text>
    </comment>
    <comment ref="IV92" authorId="0">
      <text>
        <r>
          <rPr>
            <b/>
            <sz val="9"/>
            <color indexed="81"/>
            <rFont val="Geneva"/>
          </rPr>
          <t>Sd</t>
        </r>
      </text>
    </comment>
    <comment ref="IZ92" authorId="0">
      <text>
        <r>
          <rPr>
            <b/>
            <sz val="9"/>
            <color indexed="81"/>
            <rFont val="Geneva"/>
          </rPr>
          <t>Sd</t>
        </r>
      </text>
    </comment>
    <comment ref="JD92" authorId="0">
      <text>
        <r>
          <rPr>
            <b/>
            <sz val="9"/>
            <color indexed="81"/>
            <rFont val="Geneva"/>
          </rPr>
          <t>Sd</t>
        </r>
      </text>
    </comment>
    <comment ref="JH92" authorId="0">
      <text>
        <r>
          <rPr>
            <b/>
            <sz val="9"/>
            <color indexed="81"/>
            <rFont val="Geneva"/>
          </rPr>
          <t>Sd</t>
        </r>
      </text>
    </comment>
    <comment ref="JL92" authorId="0">
      <text>
        <r>
          <rPr>
            <b/>
            <sz val="9"/>
            <color indexed="81"/>
            <rFont val="Geneva"/>
          </rPr>
          <t>Sd</t>
        </r>
      </text>
    </comment>
    <comment ref="JM92" authorId="0">
      <text>
        <r>
          <rPr>
            <b/>
            <sz val="9"/>
            <color indexed="81"/>
            <rFont val="Geneva"/>
          </rPr>
          <t>Sd</t>
        </r>
      </text>
    </comment>
    <comment ref="JN92" authorId="0">
      <text>
        <r>
          <rPr>
            <b/>
            <sz val="9"/>
            <color indexed="81"/>
            <rFont val="Geneva"/>
          </rPr>
          <t>Sd</t>
        </r>
      </text>
    </comment>
    <comment ref="JO92" authorId="0">
      <text>
        <r>
          <rPr>
            <b/>
            <sz val="9"/>
            <color indexed="81"/>
            <rFont val="Geneva"/>
          </rPr>
          <t>Sd</t>
        </r>
      </text>
    </comment>
    <comment ref="JP92" authorId="0">
      <text>
        <r>
          <rPr>
            <b/>
            <sz val="9"/>
            <color indexed="81"/>
            <rFont val="Geneva"/>
          </rPr>
          <t>Sd</t>
        </r>
      </text>
    </comment>
    <comment ref="JQ92" authorId="0">
      <text>
        <r>
          <rPr>
            <b/>
            <sz val="9"/>
            <color indexed="81"/>
            <rFont val="Geneva"/>
          </rPr>
          <t>Sd</t>
        </r>
      </text>
    </comment>
    <comment ref="JR92" authorId="0">
      <text>
        <r>
          <rPr>
            <b/>
            <sz val="9"/>
            <color indexed="81"/>
            <rFont val="Geneva"/>
          </rPr>
          <t>Sd</t>
        </r>
      </text>
    </comment>
    <comment ref="JS92" authorId="0">
      <text>
        <r>
          <rPr>
            <b/>
            <sz val="9"/>
            <color indexed="81"/>
            <rFont val="Geneva"/>
          </rPr>
          <t>Sd</t>
        </r>
      </text>
    </comment>
    <comment ref="JT92" authorId="0">
      <text>
        <r>
          <rPr>
            <b/>
            <sz val="9"/>
            <color indexed="81"/>
            <rFont val="Geneva"/>
          </rPr>
          <t>Sd</t>
        </r>
      </text>
    </comment>
    <comment ref="JU92" authorId="0">
      <text>
        <r>
          <rPr>
            <b/>
            <sz val="9"/>
            <color indexed="81"/>
            <rFont val="Geneva"/>
          </rPr>
          <t>Sd</t>
        </r>
      </text>
    </comment>
    <comment ref="JV92" authorId="0">
      <text>
        <r>
          <rPr>
            <b/>
            <sz val="9"/>
            <color indexed="81"/>
            <rFont val="Geneva"/>
          </rPr>
          <t>Sd</t>
        </r>
      </text>
    </comment>
    <comment ref="JW92" authorId="0">
      <text>
        <r>
          <rPr>
            <b/>
            <sz val="9"/>
            <color indexed="81"/>
            <rFont val="Geneva"/>
          </rPr>
          <t>Sd</t>
        </r>
      </text>
    </comment>
    <comment ref="JX92" authorId="0">
      <text>
        <r>
          <rPr>
            <b/>
            <sz val="9"/>
            <color indexed="81"/>
            <rFont val="Geneva"/>
          </rPr>
          <t>Sd</t>
        </r>
      </text>
    </comment>
    <comment ref="JY92" authorId="0">
      <text>
        <r>
          <rPr>
            <b/>
            <sz val="9"/>
            <color indexed="81"/>
            <rFont val="Geneva"/>
          </rPr>
          <t>Sd</t>
        </r>
      </text>
    </comment>
    <comment ref="JZ92" authorId="0">
      <text>
        <r>
          <rPr>
            <b/>
            <sz val="9"/>
            <color indexed="81"/>
            <rFont val="Geneva"/>
          </rPr>
          <t>Sd</t>
        </r>
      </text>
    </comment>
    <comment ref="KA92" authorId="0">
      <text>
        <r>
          <rPr>
            <b/>
            <sz val="9"/>
            <color indexed="81"/>
            <rFont val="Geneva"/>
          </rPr>
          <t>Sd</t>
        </r>
      </text>
    </comment>
    <comment ref="KB92" authorId="0">
      <text>
        <r>
          <rPr>
            <b/>
            <sz val="9"/>
            <color indexed="81"/>
            <rFont val="Geneva"/>
          </rPr>
          <t>Sd</t>
        </r>
      </text>
    </comment>
    <comment ref="KC92" authorId="0">
      <text>
        <r>
          <rPr>
            <b/>
            <sz val="9"/>
            <color indexed="81"/>
            <rFont val="Geneva"/>
          </rPr>
          <t>Sd</t>
        </r>
      </text>
    </comment>
    <comment ref="KD92" authorId="0">
      <text>
        <r>
          <rPr>
            <b/>
            <sz val="9"/>
            <color indexed="81"/>
            <rFont val="Geneva"/>
          </rPr>
          <t>Sd</t>
        </r>
      </text>
    </comment>
    <comment ref="KE92" authorId="0">
      <text>
        <r>
          <rPr>
            <b/>
            <sz val="9"/>
            <color indexed="81"/>
            <rFont val="Geneva"/>
          </rPr>
          <t>Sd</t>
        </r>
      </text>
    </comment>
    <comment ref="KF92" authorId="0">
      <text>
        <r>
          <rPr>
            <b/>
            <sz val="9"/>
            <color indexed="81"/>
            <rFont val="Geneva"/>
          </rPr>
          <t>Sd</t>
        </r>
      </text>
    </comment>
    <comment ref="KG92" authorId="0">
      <text>
        <r>
          <rPr>
            <b/>
            <sz val="9"/>
            <color indexed="81"/>
            <rFont val="Geneva"/>
          </rPr>
          <t>Sd</t>
        </r>
      </text>
    </comment>
    <comment ref="KH92" authorId="0">
      <text>
        <r>
          <rPr>
            <b/>
            <sz val="9"/>
            <color indexed="81"/>
            <rFont val="Geneva"/>
          </rPr>
          <t>Sd</t>
        </r>
      </text>
    </comment>
    <comment ref="KI92" authorId="0">
      <text>
        <r>
          <rPr>
            <b/>
            <sz val="9"/>
            <color indexed="81"/>
            <rFont val="Geneva"/>
          </rPr>
          <t>Sd</t>
        </r>
      </text>
    </comment>
    <comment ref="KJ92" authorId="0">
      <text>
        <r>
          <rPr>
            <b/>
            <sz val="9"/>
            <color indexed="81"/>
            <rFont val="Geneva"/>
          </rPr>
          <t>Sd</t>
        </r>
      </text>
    </comment>
    <comment ref="KK92" authorId="1">
      <text>
        <r>
          <rPr>
            <b/>
            <sz val="9"/>
            <color indexed="81"/>
            <rFont val="Geneva"/>
          </rPr>
          <t>#1</t>
        </r>
      </text>
    </comment>
    <comment ref="KP92" authorId="0">
      <text>
        <r>
          <rPr>
            <b/>
            <sz val="9"/>
            <color indexed="81"/>
            <rFont val="Geneva"/>
          </rPr>
          <t>Sd</t>
        </r>
      </text>
    </comment>
    <comment ref="KQ92" authorId="0">
      <text>
        <r>
          <rPr>
            <b/>
            <sz val="9"/>
            <color indexed="81"/>
            <rFont val="Geneva"/>
          </rPr>
          <t>Sd</t>
        </r>
      </text>
    </comment>
    <comment ref="KR92" authorId="0">
      <text>
        <r>
          <rPr>
            <b/>
            <sz val="9"/>
            <color indexed="81"/>
            <rFont val="Geneva"/>
          </rPr>
          <t>Sd</t>
        </r>
      </text>
    </comment>
    <comment ref="KS92" authorId="0">
      <text>
        <r>
          <rPr>
            <b/>
            <sz val="9"/>
            <color indexed="81"/>
            <rFont val="Geneva"/>
          </rPr>
          <t>Sd</t>
        </r>
      </text>
    </comment>
    <comment ref="KT92" authorId="0">
      <text>
        <r>
          <rPr>
            <b/>
            <sz val="9"/>
            <color indexed="81"/>
            <rFont val="Geneva"/>
          </rPr>
          <t>Sd</t>
        </r>
      </text>
    </comment>
    <comment ref="KU92" authorId="1">
      <text>
        <r>
          <rPr>
            <b/>
            <sz val="9"/>
            <color indexed="81"/>
            <rFont val="Geneva"/>
          </rPr>
          <t>#1</t>
        </r>
      </text>
    </comment>
    <comment ref="KV92" authorId="1">
      <text>
        <r>
          <rPr>
            <b/>
            <sz val="9"/>
            <color indexed="81"/>
            <rFont val="Geneva"/>
          </rPr>
          <t>#1</t>
        </r>
      </text>
    </comment>
    <comment ref="KW92" authorId="1">
      <text>
        <r>
          <rPr>
            <b/>
            <sz val="9"/>
            <color indexed="81"/>
            <rFont val="Geneva"/>
          </rPr>
          <t>#1</t>
        </r>
      </text>
    </comment>
    <comment ref="KX92" authorId="1">
      <text>
        <r>
          <rPr>
            <b/>
            <sz val="9"/>
            <color indexed="81"/>
            <rFont val="Geneva"/>
          </rPr>
          <t>#1</t>
        </r>
      </text>
    </comment>
    <comment ref="KY92" authorId="1">
      <text>
        <r>
          <rPr>
            <b/>
            <sz val="9"/>
            <color indexed="81"/>
            <rFont val="Geneva"/>
          </rPr>
          <t>#1</t>
        </r>
      </text>
    </comment>
    <comment ref="KZ92" authorId="0">
      <text>
        <r>
          <rPr>
            <b/>
            <sz val="9"/>
            <color indexed="81"/>
            <rFont val="Geneva"/>
          </rPr>
          <t>Sd</t>
        </r>
      </text>
    </comment>
    <comment ref="LA92" authorId="0">
      <text>
        <r>
          <rPr>
            <b/>
            <sz val="9"/>
            <color indexed="81"/>
            <rFont val="Geneva"/>
          </rPr>
          <t>Sd</t>
        </r>
      </text>
    </comment>
    <comment ref="LB92" authorId="0">
      <text>
        <r>
          <rPr>
            <b/>
            <sz val="9"/>
            <color indexed="81"/>
            <rFont val="Geneva"/>
          </rPr>
          <t>Sd</t>
        </r>
      </text>
    </comment>
    <comment ref="LC92" authorId="0">
      <text>
        <r>
          <rPr>
            <b/>
            <sz val="9"/>
            <color indexed="81"/>
            <rFont val="Geneva"/>
          </rPr>
          <t>Sd</t>
        </r>
      </text>
    </comment>
    <comment ref="LD92" authorId="0">
      <text>
        <r>
          <rPr>
            <b/>
            <sz val="9"/>
            <color indexed="81"/>
            <rFont val="Geneva"/>
          </rPr>
          <t>Sd</t>
        </r>
      </text>
    </comment>
    <comment ref="LE92" authorId="0">
      <text>
        <r>
          <rPr>
            <b/>
            <sz val="9"/>
            <color indexed="81"/>
            <rFont val="Geneva"/>
          </rPr>
          <t>Sd</t>
        </r>
      </text>
    </comment>
    <comment ref="LF92" authorId="0">
      <text>
        <r>
          <rPr>
            <b/>
            <sz val="9"/>
            <color indexed="81"/>
            <rFont val="Geneva"/>
          </rPr>
          <t>Sd</t>
        </r>
      </text>
    </comment>
    <comment ref="LG92" authorId="0">
      <text>
        <r>
          <rPr>
            <b/>
            <sz val="9"/>
            <color indexed="81"/>
            <rFont val="Geneva"/>
          </rPr>
          <t>Sd</t>
        </r>
      </text>
    </comment>
    <comment ref="LH92" authorId="0">
      <text>
        <r>
          <rPr>
            <b/>
            <sz val="9"/>
            <color indexed="81"/>
            <rFont val="Geneva"/>
          </rPr>
          <t>Sd</t>
        </r>
      </text>
    </comment>
    <comment ref="LI92" authorId="0">
      <text>
        <r>
          <rPr>
            <b/>
            <sz val="9"/>
            <color indexed="81"/>
            <rFont val="Geneva"/>
          </rPr>
          <t>Sd</t>
        </r>
      </text>
    </comment>
    <comment ref="LJ92" authorId="0">
      <text>
        <r>
          <rPr>
            <b/>
            <sz val="9"/>
            <color indexed="81"/>
            <rFont val="Geneva"/>
          </rPr>
          <t>Sd</t>
        </r>
      </text>
    </comment>
    <comment ref="LN92" authorId="0">
      <text>
        <r>
          <rPr>
            <b/>
            <sz val="9"/>
            <color indexed="81"/>
            <rFont val="Geneva"/>
          </rPr>
          <t>Sd</t>
        </r>
      </text>
    </comment>
    <comment ref="LR92" authorId="0">
      <text>
        <r>
          <rPr>
            <b/>
            <sz val="9"/>
            <color indexed="81"/>
            <rFont val="Geneva"/>
          </rPr>
          <t>Sd</t>
        </r>
      </text>
    </comment>
    <comment ref="LV92" authorId="0">
      <text>
        <r>
          <rPr>
            <b/>
            <sz val="9"/>
            <color indexed="81"/>
            <rFont val="Geneva"/>
          </rPr>
          <t>Sd</t>
        </r>
      </text>
    </comment>
    <comment ref="LZ92" authorId="0">
      <text>
        <r>
          <rPr>
            <b/>
            <sz val="9"/>
            <color indexed="81"/>
            <rFont val="Geneva"/>
          </rPr>
          <t>Sd</t>
        </r>
      </text>
    </comment>
    <comment ref="MD92" authorId="0">
      <text>
        <r>
          <rPr>
            <b/>
            <sz val="9"/>
            <color indexed="81"/>
            <rFont val="Geneva"/>
          </rPr>
          <t>Sd</t>
        </r>
      </text>
    </comment>
    <comment ref="ME92" authorId="0">
      <text>
        <r>
          <rPr>
            <b/>
            <sz val="9"/>
            <color indexed="81"/>
            <rFont val="Geneva"/>
          </rPr>
          <t>Sd</t>
        </r>
      </text>
    </comment>
    <comment ref="MF92" authorId="0">
      <text>
        <r>
          <rPr>
            <b/>
            <sz val="9"/>
            <color indexed="81"/>
            <rFont val="Geneva"/>
          </rPr>
          <t>Sd</t>
        </r>
      </text>
    </comment>
    <comment ref="MG92" authorId="0">
      <text>
        <r>
          <rPr>
            <b/>
            <sz val="9"/>
            <color indexed="81"/>
            <rFont val="Geneva"/>
          </rPr>
          <t>Sd</t>
        </r>
      </text>
    </comment>
    <comment ref="MH92" authorId="0">
      <text>
        <r>
          <rPr>
            <b/>
            <sz val="9"/>
            <color indexed="81"/>
            <rFont val="Geneva"/>
          </rPr>
          <t>Sd</t>
        </r>
      </text>
    </comment>
    <comment ref="MI92" authorId="0">
      <text>
        <r>
          <rPr>
            <b/>
            <sz val="9"/>
            <color indexed="81"/>
            <rFont val="Geneva"/>
          </rPr>
          <t>Sd</t>
        </r>
      </text>
    </comment>
    <comment ref="MJ92" authorId="0">
      <text>
        <r>
          <rPr>
            <b/>
            <sz val="9"/>
            <color indexed="81"/>
            <rFont val="Geneva"/>
          </rPr>
          <t>Sd</t>
        </r>
      </text>
    </comment>
    <comment ref="MK92" authorId="0">
      <text>
        <r>
          <rPr>
            <b/>
            <sz val="9"/>
            <color indexed="81"/>
            <rFont val="Geneva"/>
          </rPr>
          <t>Sd</t>
        </r>
      </text>
    </comment>
    <comment ref="ML92" authorId="0">
      <text>
        <r>
          <rPr>
            <b/>
            <sz val="9"/>
            <color indexed="81"/>
            <rFont val="Geneva"/>
          </rPr>
          <t>Sd</t>
        </r>
      </text>
    </comment>
    <comment ref="MM92" authorId="0">
      <text>
        <r>
          <rPr>
            <b/>
            <sz val="9"/>
            <color indexed="81"/>
            <rFont val="Geneva"/>
          </rPr>
          <t>Sd</t>
        </r>
      </text>
    </comment>
    <comment ref="MN92" authorId="0">
      <text>
        <r>
          <rPr>
            <b/>
            <sz val="9"/>
            <color indexed="81"/>
            <rFont val="Geneva"/>
          </rPr>
          <t>Sd</t>
        </r>
      </text>
    </comment>
    <comment ref="MO92" authorId="0">
      <text>
        <r>
          <rPr>
            <b/>
            <sz val="9"/>
            <color indexed="81"/>
            <rFont val="Geneva"/>
          </rPr>
          <t>Sd</t>
        </r>
      </text>
    </comment>
    <comment ref="MP92" authorId="0">
      <text>
        <r>
          <rPr>
            <b/>
            <sz val="9"/>
            <color indexed="81"/>
            <rFont val="Geneva"/>
          </rPr>
          <t>Sd</t>
        </r>
      </text>
    </comment>
    <comment ref="MQ92" authorId="0">
      <text>
        <r>
          <rPr>
            <b/>
            <sz val="9"/>
            <color indexed="81"/>
            <rFont val="Geneva"/>
          </rPr>
          <t>Sd</t>
        </r>
      </text>
    </comment>
    <comment ref="MR92" authorId="0">
      <text>
        <r>
          <rPr>
            <b/>
            <sz val="9"/>
            <color indexed="81"/>
            <rFont val="Geneva"/>
          </rPr>
          <t>Sd</t>
        </r>
      </text>
    </comment>
    <comment ref="MS92" authorId="0">
      <text>
        <r>
          <rPr>
            <b/>
            <sz val="9"/>
            <color indexed="81"/>
            <rFont val="Geneva"/>
          </rPr>
          <t>Sd</t>
        </r>
      </text>
    </comment>
    <comment ref="MT92" authorId="0">
      <text>
        <r>
          <rPr>
            <b/>
            <sz val="9"/>
            <color indexed="81"/>
            <rFont val="Geneva"/>
          </rPr>
          <t>Sd</t>
        </r>
      </text>
    </comment>
    <comment ref="MU92" authorId="0">
      <text>
        <r>
          <rPr>
            <b/>
            <sz val="9"/>
            <color indexed="81"/>
            <rFont val="Geneva"/>
          </rPr>
          <t>Sd</t>
        </r>
      </text>
    </comment>
    <comment ref="MV92" authorId="0">
      <text>
        <r>
          <rPr>
            <b/>
            <sz val="9"/>
            <color indexed="81"/>
            <rFont val="Geneva"/>
          </rPr>
          <t>Sd</t>
        </r>
      </text>
    </comment>
    <comment ref="MW92" authorId="0">
      <text>
        <r>
          <rPr>
            <b/>
            <sz val="9"/>
            <color indexed="81"/>
            <rFont val="Geneva"/>
          </rPr>
          <t>Sd</t>
        </r>
      </text>
    </comment>
    <comment ref="MX92" authorId="0">
      <text>
        <r>
          <rPr>
            <b/>
            <sz val="9"/>
            <color indexed="81"/>
            <rFont val="Geneva"/>
          </rPr>
          <t>Sd</t>
        </r>
      </text>
    </comment>
    <comment ref="MY92" authorId="0">
      <text>
        <r>
          <rPr>
            <b/>
            <sz val="9"/>
            <color indexed="81"/>
            <rFont val="Geneva"/>
          </rPr>
          <t>Sd</t>
        </r>
      </text>
    </comment>
    <comment ref="MZ92" authorId="0">
      <text>
        <r>
          <rPr>
            <b/>
            <sz val="9"/>
            <color indexed="81"/>
            <rFont val="Geneva"/>
          </rPr>
          <t>Sd</t>
        </r>
      </text>
    </comment>
    <comment ref="NA92" authorId="0">
      <text>
        <r>
          <rPr>
            <b/>
            <sz val="9"/>
            <color indexed="81"/>
            <rFont val="Geneva"/>
          </rPr>
          <t>Sd</t>
        </r>
      </text>
    </comment>
    <comment ref="NB92" authorId="0">
      <text>
        <r>
          <rPr>
            <b/>
            <sz val="9"/>
            <color indexed="81"/>
            <rFont val="Geneva"/>
          </rPr>
          <t>Sd</t>
        </r>
      </text>
    </comment>
    <comment ref="NC92" authorId="1">
      <text>
        <r>
          <rPr>
            <b/>
            <sz val="9"/>
            <color indexed="81"/>
            <rFont val="Geneva"/>
          </rPr>
          <t>#1</t>
        </r>
      </text>
    </comment>
    <comment ref="NH92" authorId="0">
      <text>
        <r>
          <rPr>
            <b/>
            <sz val="9"/>
            <color indexed="81"/>
            <rFont val="Geneva"/>
          </rPr>
          <t>Sd</t>
        </r>
      </text>
    </comment>
    <comment ref="NI92" authorId="0">
      <text>
        <r>
          <rPr>
            <b/>
            <sz val="9"/>
            <color indexed="81"/>
            <rFont val="Geneva"/>
          </rPr>
          <t>Sd</t>
        </r>
      </text>
    </comment>
    <comment ref="NJ92" authorId="0">
      <text>
        <r>
          <rPr>
            <b/>
            <sz val="9"/>
            <color indexed="81"/>
            <rFont val="Geneva"/>
          </rPr>
          <t>Sd</t>
        </r>
      </text>
    </comment>
    <comment ref="NK92" authorId="0">
      <text>
        <r>
          <rPr>
            <b/>
            <sz val="9"/>
            <color indexed="81"/>
            <rFont val="Geneva"/>
          </rPr>
          <t>Sd</t>
        </r>
      </text>
    </comment>
    <comment ref="NL92" authorId="0">
      <text>
        <r>
          <rPr>
            <b/>
            <sz val="9"/>
            <color indexed="81"/>
            <rFont val="Geneva"/>
          </rPr>
          <t>Sd</t>
        </r>
      </text>
    </comment>
    <comment ref="NM92" authorId="1">
      <text>
        <r>
          <rPr>
            <b/>
            <sz val="9"/>
            <color indexed="81"/>
            <rFont val="Geneva"/>
          </rPr>
          <t>#1</t>
        </r>
      </text>
    </comment>
    <comment ref="NN92" authorId="1">
      <text>
        <r>
          <rPr>
            <b/>
            <sz val="9"/>
            <color indexed="81"/>
            <rFont val="Geneva"/>
          </rPr>
          <t>#1</t>
        </r>
      </text>
    </comment>
    <comment ref="NO92" authorId="1">
      <text>
        <r>
          <rPr>
            <b/>
            <sz val="9"/>
            <color indexed="81"/>
            <rFont val="Geneva"/>
          </rPr>
          <t>#1</t>
        </r>
      </text>
    </comment>
    <comment ref="NP92" authorId="1">
      <text>
        <r>
          <rPr>
            <b/>
            <sz val="9"/>
            <color indexed="81"/>
            <rFont val="Geneva"/>
          </rPr>
          <t>#1</t>
        </r>
      </text>
    </comment>
    <comment ref="NQ92" authorId="1">
      <text>
        <r>
          <rPr>
            <b/>
            <sz val="9"/>
            <color indexed="81"/>
            <rFont val="Geneva"/>
          </rPr>
          <t>#1</t>
        </r>
      </text>
    </comment>
    <comment ref="NR92" authorId="0">
      <text>
        <r>
          <rPr>
            <b/>
            <sz val="9"/>
            <color indexed="81"/>
            <rFont val="Geneva"/>
          </rPr>
          <t>Sd</t>
        </r>
      </text>
    </comment>
    <comment ref="NS92" authorId="0">
      <text>
        <r>
          <rPr>
            <b/>
            <sz val="9"/>
            <color indexed="81"/>
            <rFont val="Geneva"/>
          </rPr>
          <t>Sd</t>
        </r>
      </text>
    </comment>
    <comment ref="NT92" authorId="0">
      <text>
        <r>
          <rPr>
            <b/>
            <sz val="9"/>
            <color indexed="81"/>
            <rFont val="Geneva"/>
          </rPr>
          <t>Sd</t>
        </r>
      </text>
    </comment>
    <comment ref="NU92" authorId="0">
      <text>
        <r>
          <rPr>
            <b/>
            <sz val="9"/>
            <color indexed="81"/>
            <rFont val="Geneva"/>
          </rPr>
          <t>Sd</t>
        </r>
      </text>
    </comment>
    <comment ref="NV92" authorId="0">
      <text>
        <r>
          <rPr>
            <b/>
            <sz val="9"/>
            <color indexed="81"/>
            <rFont val="Geneva"/>
          </rPr>
          <t>Sd</t>
        </r>
      </text>
    </comment>
    <comment ref="NW92" authorId="0">
      <text>
        <r>
          <rPr>
            <b/>
            <sz val="9"/>
            <color indexed="81"/>
            <rFont val="Geneva"/>
          </rPr>
          <t>Sd</t>
        </r>
      </text>
    </comment>
    <comment ref="NX92" authorId="0">
      <text>
        <r>
          <rPr>
            <b/>
            <sz val="9"/>
            <color indexed="81"/>
            <rFont val="Geneva"/>
          </rPr>
          <t>Sd</t>
        </r>
      </text>
    </comment>
    <comment ref="NY92" authorId="0">
      <text>
        <r>
          <rPr>
            <b/>
            <sz val="9"/>
            <color indexed="81"/>
            <rFont val="Geneva"/>
          </rPr>
          <t>Sd</t>
        </r>
      </text>
    </comment>
    <comment ref="NZ92" authorId="0">
      <text>
        <r>
          <rPr>
            <b/>
            <sz val="9"/>
            <color indexed="81"/>
            <rFont val="Geneva"/>
          </rPr>
          <t>Sd</t>
        </r>
      </text>
    </comment>
    <comment ref="OA92" authorId="0">
      <text>
        <r>
          <rPr>
            <b/>
            <sz val="9"/>
            <color indexed="81"/>
            <rFont val="Geneva"/>
          </rPr>
          <t>Sd</t>
        </r>
      </text>
    </comment>
    <comment ref="OB92" authorId="0">
      <text>
        <r>
          <rPr>
            <b/>
            <sz val="9"/>
            <color indexed="81"/>
            <rFont val="Geneva"/>
          </rPr>
          <t>Sd</t>
        </r>
      </text>
    </comment>
    <comment ref="OF92" authorId="0">
      <text>
        <r>
          <rPr>
            <b/>
            <sz val="9"/>
            <color indexed="81"/>
            <rFont val="Geneva"/>
          </rPr>
          <t>Sd</t>
        </r>
      </text>
    </comment>
    <comment ref="OJ92" authorId="0">
      <text>
        <r>
          <rPr>
            <b/>
            <sz val="9"/>
            <color indexed="81"/>
            <rFont val="Geneva"/>
          </rPr>
          <t>Sd</t>
        </r>
      </text>
    </comment>
    <comment ref="ON92" authorId="0">
      <text>
        <r>
          <rPr>
            <b/>
            <sz val="9"/>
            <color indexed="81"/>
            <rFont val="Geneva"/>
          </rPr>
          <t>Sd</t>
        </r>
      </text>
    </comment>
    <comment ref="OR92" authorId="0">
      <text>
        <r>
          <rPr>
            <b/>
            <sz val="9"/>
            <color indexed="81"/>
            <rFont val="Geneva"/>
          </rPr>
          <t>Sd</t>
        </r>
      </text>
    </comment>
    <comment ref="OV92" authorId="0">
      <text>
        <r>
          <rPr>
            <b/>
            <sz val="9"/>
            <color indexed="81"/>
            <rFont val="Geneva"/>
          </rPr>
          <t>Sd</t>
        </r>
      </text>
    </comment>
    <comment ref="OW92" authorId="0">
      <text>
        <r>
          <rPr>
            <b/>
            <sz val="9"/>
            <color indexed="81"/>
            <rFont val="Geneva"/>
          </rPr>
          <t>Sd</t>
        </r>
      </text>
    </comment>
    <comment ref="OX92" authorId="0">
      <text>
        <r>
          <rPr>
            <b/>
            <sz val="9"/>
            <color indexed="81"/>
            <rFont val="Geneva"/>
          </rPr>
          <t>Sd</t>
        </r>
      </text>
    </comment>
    <comment ref="OY92" authorId="0">
      <text>
        <r>
          <rPr>
            <b/>
            <sz val="9"/>
            <color indexed="81"/>
            <rFont val="Geneva"/>
          </rPr>
          <t>Sd</t>
        </r>
      </text>
    </comment>
    <comment ref="OZ92" authorId="0">
      <text>
        <r>
          <rPr>
            <b/>
            <sz val="9"/>
            <color indexed="81"/>
            <rFont val="Geneva"/>
          </rPr>
          <t>Sd</t>
        </r>
      </text>
    </comment>
    <comment ref="PA92" authorId="0">
      <text>
        <r>
          <rPr>
            <b/>
            <sz val="9"/>
            <color indexed="81"/>
            <rFont val="Geneva"/>
          </rPr>
          <t>Sd</t>
        </r>
      </text>
    </comment>
    <comment ref="PB92" authorId="0">
      <text>
        <r>
          <rPr>
            <b/>
            <sz val="9"/>
            <color indexed="81"/>
            <rFont val="Geneva"/>
          </rPr>
          <t>Sd</t>
        </r>
      </text>
    </comment>
    <comment ref="PC92" authorId="0">
      <text>
        <r>
          <rPr>
            <b/>
            <sz val="9"/>
            <color indexed="81"/>
            <rFont val="Geneva"/>
          </rPr>
          <t>Sd</t>
        </r>
      </text>
    </comment>
    <comment ref="PD92" authorId="0">
      <text>
        <r>
          <rPr>
            <b/>
            <sz val="9"/>
            <color indexed="81"/>
            <rFont val="Geneva"/>
          </rPr>
          <t>Sd</t>
        </r>
      </text>
    </comment>
    <comment ref="PE92" authorId="0">
      <text>
        <r>
          <rPr>
            <b/>
            <sz val="9"/>
            <color indexed="81"/>
            <rFont val="Geneva"/>
          </rPr>
          <t>Sd</t>
        </r>
      </text>
    </comment>
    <comment ref="PF92" authorId="0">
      <text>
        <r>
          <rPr>
            <b/>
            <sz val="9"/>
            <color indexed="81"/>
            <rFont val="Geneva"/>
          </rPr>
          <t>Sd</t>
        </r>
      </text>
    </comment>
    <comment ref="PG92" authorId="0">
      <text>
        <r>
          <rPr>
            <b/>
            <sz val="9"/>
            <color indexed="81"/>
            <rFont val="Geneva"/>
          </rPr>
          <t>Sd</t>
        </r>
      </text>
    </comment>
    <comment ref="PH92" authorId="0">
      <text>
        <r>
          <rPr>
            <b/>
            <sz val="9"/>
            <color indexed="81"/>
            <rFont val="Geneva"/>
          </rPr>
          <t>Sd</t>
        </r>
      </text>
    </comment>
    <comment ref="PI92" authorId="0">
      <text>
        <r>
          <rPr>
            <b/>
            <sz val="9"/>
            <color indexed="81"/>
            <rFont val="Geneva"/>
          </rPr>
          <t>Sd</t>
        </r>
      </text>
    </comment>
    <comment ref="PJ92" authorId="0">
      <text>
        <r>
          <rPr>
            <b/>
            <sz val="9"/>
            <color indexed="81"/>
            <rFont val="Geneva"/>
          </rPr>
          <t>Sd</t>
        </r>
      </text>
    </comment>
    <comment ref="PK92" authorId="0">
      <text>
        <r>
          <rPr>
            <b/>
            <sz val="9"/>
            <color indexed="81"/>
            <rFont val="Geneva"/>
          </rPr>
          <t>Sd</t>
        </r>
      </text>
    </comment>
    <comment ref="PL92" authorId="0">
      <text>
        <r>
          <rPr>
            <b/>
            <sz val="9"/>
            <color indexed="81"/>
            <rFont val="Geneva"/>
          </rPr>
          <t>Sd</t>
        </r>
      </text>
    </comment>
    <comment ref="PM92" authorId="0">
      <text>
        <r>
          <rPr>
            <b/>
            <sz val="9"/>
            <color indexed="81"/>
            <rFont val="Geneva"/>
          </rPr>
          <t>Sd</t>
        </r>
      </text>
    </comment>
    <comment ref="PN92" authorId="0">
      <text>
        <r>
          <rPr>
            <b/>
            <sz val="9"/>
            <color indexed="81"/>
            <rFont val="Geneva"/>
          </rPr>
          <t>Sd</t>
        </r>
      </text>
    </comment>
    <comment ref="PO92" authorId="0">
      <text>
        <r>
          <rPr>
            <b/>
            <sz val="9"/>
            <color indexed="81"/>
            <rFont val="Geneva"/>
          </rPr>
          <t>Sd</t>
        </r>
      </text>
    </comment>
    <comment ref="PP92" authorId="0">
      <text>
        <r>
          <rPr>
            <b/>
            <sz val="9"/>
            <color indexed="81"/>
            <rFont val="Geneva"/>
          </rPr>
          <t>Sd</t>
        </r>
      </text>
    </comment>
    <comment ref="PQ92" authorId="0">
      <text>
        <r>
          <rPr>
            <b/>
            <sz val="9"/>
            <color indexed="81"/>
            <rFont val="Geneva"/>
          </rPr>
          <t>Sd</t>
        </r>
      </text>
    </comment>
    <comment ref="PR92" authorId="0">
      <text>
        <r>
          <rPr>
            <b/>
            <sz val="9"/>
            <color indexed="81"/>
            <rFont val="Geneva"/>
          </rPr>
          <t>Sd</t>
        </r>
      </text>
    </comment>
    <comment ref="PS92" authorId="0">
      <text>
        <r>
          <rPr>
            <b/>
            <sz val="9"/>
            <color indexed="81"/>
            <rFont val="Geneva"/>
          </rPr>
          <t>Sd</t>
        </r>
      </text>
    </comment>
    <comment ref="PT92" authorId="0">
      <text>
        <r>
          <rPr>
            <b/>
            <sz val="9"/>
            <color indexed="81"/>
            <rFont val="Geneva"/>
          </rPr>
          <t>Sd</t>
        </r>
      </text>
    </comment>
    <comment ref="PU92" authorId="1">
      <text>
        <r>
          <rPr>
            <b/>
            <sz val="9"/>
            <color indexed="81"/>
            <rFont val="Geneva"/>
          </rPr>
          <t>#1</t>
        </r>
      </text>
    </comment>
    <comment ref="PZ92" authorId="1">
      <text>
        <r>
          <rPr>
            <b/>
            <sz val="9"/>
            <color indexed="81"/>
            <rFont val="Geneva"/>
          </rPr>
          <t>#1</t>
        </r>
      </text>
    </comment>
    <comment ref="D93" authorId="0">
      <text>
        <r>
          <rPr>
            <b/>
            <sz val="9"/>
            <color indexed="81"/>
            <rFont val="Geneva"/>
          </rPr>
          <t>Min</t>
        </r>
      </text>
    </comment>
    <comment ref="E93" authorId="1">
      <text>
        <r>
          <rPr>
            <b/>
            <sz val="9"/>
            <color indexed="81"/>
            <rFont val="Geneva"/>
          </rPr>
          <t xml:space="preserve">#Edgard-Rosa
</t>
        </r>
      </text>
    </comment>
    <comment ref="F93" authorId="0">
      <text>
        <r>
          <rPr>
            <b/>
            <sz val="9"/>
            <color indexed="81"/>
            <rFont val="Geneva"/>
          </rPr>
          <t>Min</t>
        </r>
      </text>
    </comment>
    <comment ref="G93" authorId="0">
      <text>
        <r>
          <rPr>
            <b/>
            <sz val="9"/>
            <color indexed="81"/>
            <rFont val="Geneva"/>
          </rPr>
          <t>Min</t>
        </r>
      </text>
    </comment>
    <comment ref="H93" authorId="0">
      <text>
        <r>
          <rPr>
            <b/>
            <sz val="9"/>
            <color indexed="81"/>
            <rFont val="Geneva"/>
          </rPr>
          <t>#Retired</t>
        </r>
      </text>
    </comment>
    <comment ref="K93" authorId="0">
      <text>
        <r>
          <rPr>
            <b/>
            <sz val="9"/>
            <color indexed="81"/>
            <rFont val="Geneva"/>
          </rPr>
          <t>Min</t>
        </r>
      </text>
    </comment>
    <comment ref="L93" authorId="0">
      <text>
        <r>
          <rPr>
            <b/>
            <sz val="9"/>
            <color indexed="81"/>
            <rFont val="Geneva"/>
          </rPr>
          <t>Min</t>
        </r>
      </text>
    </comment>
    <comment ref="M93" authorId="0">
      <text>
        <r>
          <rPr>
            <b/>
            <sz val="9"/>
            <color indexed="81"/>
            <rFont val="Geneva"/>
          </rPr>
          <t>#ALIF(A)</t>
        </r>
      </text>
    </comment>
    <comment ref="U93" authorId="0">
      <text>
        <r>
          <rPr>
            <b/>
            <sz val="9"/>
            <color indexed="81"/>
            <rFont val="Geneva"/>
          </rPr>
          <t>#2</t>
        </r>
      </text>
    </comment>
    <comment ref="AA93" authorId="0">
      <text>
        <r>
          <rPr>
            <b/>
            <sz val="9"/>
            <color indexed="81"/>
            <rFont val="Geneva"/>
          </rPr>
          <t>#2</t>
        </r>
      </text>
    </comment>
    <comment ref="AG93" authorId="0">
      <text>
        <r>
          <rPr>
            <b/>
            <sz val="9"/>
            <color indexed="81"/>
            <rFont val="Geneva"/>
          </rPr>
          <t>#2</t>
        </r>
      </text>
    </comment>
    <comment ref="AH93" authorId="1">
      <text>
        <r>
          <rPr>
            <b/>
            <sz val="9"/>
            <color indexed="81"/>
            <rFont val="Geneva"/>
          </rPr>
          <t>#1_2</t>
        </r>
      </text>
    </comment>
    <comment ref="AI93" authorId="1">
      <text>
        <r>
          <rPr>
            <b/>
            <sz val="9"/>
            <color indexed="81"/>
            <rFont val="Geneva"/>
          </rPr>
          <t>#1_2</t>
        </r>
      </text>
    </comment>
    <comment ref="AJ93" authorId="1">
      <text>
        <r>
          <rPr>
            <b/>
            <sz val="9"/>
            <color indexed="81"/>
            <rFont val="Geneva"/>
          </rPr>
          <t>#1_2</t>
        </r>
      </text>
    </comment>
    <comment ref="AK93" authorId="1">
      <text>
        <r>
          <rPr>
            <b/>
            <sz val="9"/>
            <color indexed="81"/>
            <rFont val="Geneva"/>
          </rPr>
          <t>#1_2</t>
        </r>
      </text>
    </comment>
    <comment ref="AL93" authorId="1">
      <text>
        <r>
          <rPr>
            <b/>
            <sz val="9"/>
            <color indexed="81"/>
            <rFont val="Geneva"/>
          </rPr>
          <t>#1_2</t>
        </r>
      </text>
    </comment>
    <comment ref="AR93" authorId="0">
      <text>
        <r>
          <rPr>
            <b/>
            <sz val="9"/>
            <color indexed="81"/>
            <rFont val="Geneva"/>
          </rPr>
          <t>#3</t>
        </r>
      </text>
    </comment>
    <comment ref="BC93" authorId="0">
      <text>
        <r>
          <rPr>
            <b/>
            <sz val="9"/>
            <color indexed="81"/>
            <rFont val="Geneva"/>
          </rPr>
          <t>Min</t>
        </r>
      </text>
    </comment>
    <comment ref="BD93" authorId="0">
      <text>
        <r>
          <rPr>
            <b/>
            <sz val="9"/>
            <color indexed="81"/>
            <rFont val="Geneva"/>
          </rPr>
          <t>Min</t>
        </r>
      </text>
    </comment>
    <comment ref="BE93" authorId="0">
      <text>
        <r>
          <rPr>
            <b/>
            <sz val="9"/>
            <color indexed="81"/>
            <rFont val="Geneva"/>
          </rPr>
          <t>Min</t>
        </r>
      </text>
    </comment>
    <comment ref="BG93" authorId="1">
      <text>
        <r>
          <rPr>
            <b/>
            <sz val="9"/>
            <color indexed="81"/>
            <rFont val="Geneva"/>
          </rPr>
          <t>#3</t>
        </r>
      </text>
    </comment>
    <comment ref="BN93" authorId="0">
      <text>
        <r>
          <rPr>
            <b/>
            <sz val="9"/>
            <color indexed="81"/>
            <rFont val="Geneva"/>
          </rPr>
          <t>Min</t>
        </r>
      </text>
    </comment>
    <comment ref="BP93" authorId="0">
      <text>
        <r>
          <rPr>
            <b/>
            <sz val="9"/>
            <color indexed="81"/>
            <rFont val="Geneva"/>
          </rPr>
          <t>Min</t>
        </r>
      </text>
    </comment>
    <comment ref="BQ93" authorId="0">
      <text>
        <r>
          <rPr>
            <b/>
            <sz val="9"/>
            <color indexed="81"/>
            <rFont val="Geneva"/>
          </rPr>
          <t>Min</t>
        </r>
      </text>
    </comment>
    <comment ref="BR93" authorId="0">
      <text>
        <r>
          <rPr>
            <b/>
            <sz val="9"/>
            <color indexed="81"/>
            <rFont val="Geneva"/>
          </rPr>
          <t>Min</t>
        </r>
      </text>
    </comment>
    <comment ref="BS93" authorId="0">
      <text>
        <r>
          <rPr>
            <b/>
            <sz val="9"/>
            <color indexed="81"/>
            <rFont val="Geneva"/>
          </rPr>
          <t>Min</t>
        </r>
      </text>
    </comment>
    <comment ref="BT93" authorId="0">
      <text>
        <r>
          <rPr>
            <b/>
            <sz val="9"/>
            <color indexed="81"/>
            <rFont val="Geneva"/>
          </rPr>
          <t>Min</t>
        </r>
      </text>
    </comment>
    <comment ref="BU93" authorId="0">
      <text>
        <r>
          <rPr>
            <b/>
            <sz val="9"/>
            <color indexed="81"/>
            <rFont val="Geneva"/>
          </rPr>
          <t>Min</t>
        </r>
      </text>
    </comment>
    <comment ref="BV93" authorId="0">
      <text>
        <r>
          <rPr>
            <b/>
            <sz val="9"/>
            <color indexed="81"/>
            <rFont val="Geneva"/>
          </rPr>
          <t>Min</t>
        </r>
      </text>
    </comment>
    <comment ref="BW93" authorId="0">
      <text>
        <r>
          <rPr>
            <b/>
            <sz val="9"/>
            <color indexed="81"/>
            <rFont val="Geneva"/>
          </rPr>
          <t>Min</t>
        </r>
      </text>
    </comment>
    <comment ref="BX93" authorId="0">
      <text>
        <r>
          <rPr>
            <b/>
            <sz val="9"/>
            <color indexed="81"/>
            <rFont val="Geneva"/>
          </rPr>
          <t>Min</t>
        </r>
      </text>
    </comment>
    <comment ref="BY93" authorId="0">
      <text>
        <r>
          <rPr>
            <b/>
            <sz val="9"/>
            <color indexed="81"/>
            <rFont val="Geneva"/>
          </rPr>
          <t>Min</t>
        </r>
      </text>
    </comment>
    <comment ref="BZ93" authorId="0">
      <text>
        <r>
          <rPr>
            <b/>
            <sz val="9"/>
            <color indexed="81"/>
            <rFont val="Geneva"/>
          </rPr>
          <t>Min</t>
        </r>
      </text>
    </comment>
    <comment ref="CA93" authorId="0">
      <text>
        <r>
          <rPr>
            <b/>
            <sz val="9"/>
            <color indexed="81"/>
            <rFont val="Geneva"/>
          </rPr>
          <t>Min</t>
        </r>
      </text>
    </comment>
    <comment ref="CB93" authorId="0">
      <text>
        <r>
          <rPr>
            <b/>
            <sz val="9"/>
            <color indexed="81"/>
            <rFont val="Geneva"/>
          </rPr>
          <t>Min</t>
        </r>
      </text>
    </comment>
    <comment ref="CC93" authorId="0">
      <text>
        <r>
          <rPr>
            <b/>
            <sz val="9"/>
            <color indexed="81"/>
            <rFont val="Geneva"/>
          </rPr>
          <t>Min</t>
        </r>
      </text>
    </comment>
    <comment ref="CG93" authorId="0">
      <text>
        <r>
          <rPr>
            <b/>
            <sz val="9"/>
            <color indexed="81"/>
            <rFont val="Geneva"/>
          </rPr>
          <t>Min</t>
        </r>
      </text>
    </comment>
    <comment ref="CK93" authorId="0">
      <text>
        <r>
          <rPr>
            <b/>
            <sz val="9"/>
            <color indexed="81"/>
            <rFont val="Geneva"/>
          </rPr>
          <t>Min</t>
        </r>
      </text>
    </comment>
    <comment ref="CO93" authorId="0">
      <text>
        <r>
          <rPr>
            <b/>
            <sz val="9"/>
            <color indexed="81"/>
            <rFont val="Geneva"/>
          </rPr>
          <t>Min</t>
        </r>
      </text>
    </comment>
    <comment ref="CS93" authorId="0">
      <text>
        <r>
          <rPr>
            <b/>
            <sz val="9"/>
            <color indexed="81"/>
            <rFont val="Geneva"/>
          </rPr>
          <t>Min</t>
        </r>
      </text>
    </comment>
    <comment ref="CW93" authorId="0">
      <text>
        <r>
          <rPr>
            <b/>
            <sz val="9"/>
            <color indexed="81"/>
            <rFont val="Geneva"/>
          </rPr>
          <t>Min</t>
        </r>
      </text>
    </comment>
    <comment ref="CX93" authorId="0">
      <text>
        <r>
          <rPr>
            <b/>
            <sz val="9"/>
            <color indexed="81"/>
            <rFont val="Geneva"/>
          </rPr>
          <t>Min</t>
        </r>
      </text>
    </comment>
    <comment ref="CY93" authorId="0">
      <text>
        <r>
          <rPr>
            <b/>
            <sz val="9"/>
            <color indexed="81"/>
            <rFont val="Geneva"/>
          </rPr>
          <t>Min</t>
        </r>
      </text>
    </comment>
    <comment ref="CZ93" authorId="0">
      <text>
        <r>
          <rPr>
            <b/>
            <sz val="9"/>
            <color indexed="81"/>
            <rFont val="Geneva"/>
          </rPr>
          <t>Min</t>
        </r>
      </text>
    </comment>
    <comment ref="DA93" authorId="0">
      <text>
        <r>
          <rPr>
            <b/>
            <sz val="9"/>
            <color indexed="81"/>
            <rFont val="Geneva"/>
          </rPr>
          <t>Min</t>
        </r>
      </text>
    </comment>
    <comment ref="DB93" authorId="0">
      <text>
        <r>
          <rPr>
            <b/>
            <sz val="9"/>
            <color indexed="81"/>
            <rFont val="Geneva"/>
          </rPr>
          <t>Min</t>
        </r>
      </text>
    </comment>
    <comment ref="DC93" authorId="0">
      <text>
        <r>
          <rPr>
            <b/>
            <sz val="9"/>
            <color indexed="81"/>
            <rFont val="Geneva"/>
          </rPr>
          <t>Min</t>
        </r>
      </text>
    </comment>
    <comment ref="DD93" authorId="0">
      <text>
        <r>
          <rPr>
            <b/>
            <sz val="9"/>
            <color indexed="81"/>
            <rFont val="Geneva"/>
          </rPr>
          <t>Min</t>
        </r>
      </text>
    </comment>
    <comment ref="DE93" authorId="0">
      <text>
        <r>
          <rPr>
            <b/>
            <sz val="9"/>
            <color indexed="81"/>
            <rFont val="Geneva"/>
          </rPr>
          <t>Min</t>
        </r>
      </text>
    </comment>
    <comment ref="DF93" authorId="0">
      <text>
        <r>
          <rPr>
            <b/>
            <sz val="9"/>
            <color indexed="81"/>
            <rFont val="Geneva"/>
          </rPr>
          <t>Min</t>
        </r>
      </text>
    </comment>
    <comment ref="DG93" authorId="0">
      <text>
        <r>
          <rPr>
            <b/>
            <sz val="9"/>
            <color indexed="81"/>
            <rFont val="Geneva"/>
          </rPr>
          <t>Min</t>
        </r>
      </text>
    </comment>
    <comment ref="DH93" authorId="0">
      <text>
        <r>
          <rPr>
            <b/>
            <sz val="9"/>
            <color indexed="81"/>
            <rFont val="Geneva"/>
          </rPr>
          <t>Min</t>
        </r>
      </text>
    </comment>
    <comment ref="DI93" authorId="0">
      <text>
        <r>
          <rPr>
            <b/>
            <sz val="9"/>
            <color indexed="81"/>
            <rFont val="Geneva"/>
          </rPr>
          <t>Min</t>
        </r>
      </text>
    </comment>
    <comment ref="DJ93" authorId="0">
      <text>
        <r>
          <rPr>
            <b/>
            <sz val="9"/>
            <color indexed="81"/>
            <rFont val="Geneva"/>
          </rPr>
          <t>Min</t>
        </r>
      </text>
    </comment>
    <comment ref="DK93" authorId="0">
      <text>
        <r>
          <rPr>
            <b/>
            <sz val="9"/>
            <color indexed="81"/>
            <rFont val="Geneva"/>
          </rPr>
          <t>Min</t>
        </r>
      </text>
    </comment>
    <comment ref="DL93" authorId="0">
      <text>
        <r>
          <rPr>
            <b/>
            <sz val="9"/>
            <color indexed="81"/>
            <rFont val="Geneva"/>
          </rPr>
          <t>Min</t>
        </r>
      </text>
    </comment>
    <comment ref="DM93" authorId="0">
      <text>
        <r>
          <rPr>
            <b/>
            <sz val="9"/>
            <color indexed="81"/>
            <rFont val="Geneva"/>
          </rPr>
          <t>Min</t>
        </r>
      </text>
    </comment>
    <comment ref="DN93" authorId="0">
      <text>
        <r>
          <rPr>
            <b/>
            <sz val="9"/>
            <color indexed="81"/>
            <rFont val="Geneva"/>
          </rPr>
          <t>Min</t>
        </r>
      </text>
    </comment>
    <comment ref="DO93" authorId="0">
      <text>
        <r>
          <rPr>
            <b/>
            <sz val="9"/>
            <color indexed="81"/>
            <rFont val="Geneva"/>
          </rPr>
          <t>Min</t>
        </r>
      </text>
    </comment>
    <comment ref="DP93" authorId="0">
      <text>
        <r>
          <rPr>
            <b/>
            <sz val="9"/>
            <color indexed="81"/>
            <rFont val="Geneva"/>
          </rPr>
          <t>Min</t>
        </r>
      </text>
    </comment>
    <comment ref="DQ93" authorId="0">
      <text>
        <r>
          <rPr>
            <b/>
            <sz val="9"/>
            <color indexed="81"/>
            <rFont val="Geneva"/>
          </rPr>
          <t>Min</t>
        </r>
      </text>
    </comment>
    <comment ref="DR93" authorId="0">
      <text>
        <r>
          <rPr>
            <b/>
            <sz val="9"/>
            <color indexed="81"/>
            <rFont val="Geneva"/>
          </rPr>
          <t>Min</t>
        </r>
      </text>
    </comment>
    <comment ref="DS93" authorId="0">
      <text>
        <r>
          <rPr>
            <b/>
            <sz val="9"/>
            <color indexed="81"/>
            <rFont val="Geneva"/>
          </rPr>
          <t>Min</t>
        </r>
      </text>
    </comment>
    <comment ref="DT93" authorId="0">
      <text>
        <r>
          <rPr>
            <b/>
            <sz val="9"/>
            <color indexed="81"/>
            <rFont val="Geneva"/>
          </rPr>
          <t>Min</t>
        </r>
      </text>
    </comment>
    <comment ref="DU93" authorId="0">
      <text>
        <r>
          <rPr>
            <b/>
            <sz val="9"/>
            <color indexed="81"/>
            <rFont val="Geneva"/>
          </rPr>
          <t>Min</t>
        </r>
      </text>
    </comment>
    <comment ref="DV93" authorId="0">
      <text>
        <r>
          <rPr>
            <b/>
            <sz val="9"/>
            <color indexed="81"/>
            <rFont val="Geneva"/>
          </rPr>
          <t>Min</t>
        </r>
      </text>
    </comment>
    <comment ref="DW93" authorId="0">
      <text>
        <r>
          <rPr>
            <b/>
            <sz val="9"/>
            <color indexed="81"/>
            <rFont val="Geneva"/>
          </rPr>
          <t>Min</t>
        </r>
      </text>
    </comment>
    <comment ref="DX93" authorId="0">
      <text>
        <r>
          <rPr>
            <b/>
            <sz val="9"/>
            <color indexed="81"/>
            <rFont val="Geneva"/>
          </rPr>
          <t>Min</t>
        </r>
      </text>
    </comment>
    <comment ref="DY93" authorId="0">
      <text>
        <r>
          <rPr>
            <b/>
            <sz val="9"/>
            <color indexed="81"/>
            <rFont val="Geneva"/>
          </rPr>
          <t>Min</t>
        </r>
      </text>
    </comment>
    <comment ref="DZ93" authorId="0">
      <text>
        <r>
          <rPr>
            <b/>
            <sz val="9"/>
            <color indexed="81"/>
            <rFont val="Geneva"/>
          </rPr>
          <t>Min</t>
        </r>
      </text>
    </comment>
    <comment ref="EA93" authorId="0">
      <text>
        <r>
          <rPr>
            <b/>
            <sz val="9"/>
            <color indexed="81"/>
            <rFont val="Geneva"/>
          </rPr>
          <t>Min</t>
        </r>
      </text>
    </comment>
    <comment ref="EB93" authorId="0">
      <text>
        <r>
          <rPr>
            <b/>
            <sz val="9"/>
            <color indexed="81"/>
            <rFont val="Geneva"/>
          </rPr>
          <t>Min</t>
        </r>
      </text>
    </comment>
    <comment ref="EC93" authorId="0">
      <text>
        <r>
          <rPr>
            <b/>
            <sz val="9"/>
            <color indexed="81"/>
            <rFont val="Geneva"/>
          </rPr>
          <t>Min</t>
        </r>
      </text>
    </comment>
    <comment ref="ED93" authorId="0">
      <text>
        <r>
          <rPr>
            <b/>
            <sz val="9"/>
            <color indexed="81"/>
            <rFont val="Geneva"/>
          </rPr>
          <t>Min</t>
        </r>
      </text>
    </comment>
    <comment ref="EE93" authorId="0">
      <text>
        <r>
          <rPr>
            <b/>
            <sz val="9"/>
            <color indexed="81"/>
            <rFont val="Geneva"/>
          </rPr>
          <t>Min</t>
        </r>
      </text>
    </comment>
    <comment ref="EF93" authorId="0">
      <text>
        <r>
          <rPr>
            <b/>
            <sz val="9"/>
            <color indexed="81"/>
            <rFont val="Geneva"/>
          </rPr>
          <t>Min</t>
        </r>
      </text>
    </comment>
    <comment ref="EJ93" authorId="0">
      <text>
        <r>
          <rPr>
            <b/>
            <sz val="9"/>
            <color indexed="81"/>
            <rFont val="Geneva"/>
          </rPr>
          <t>Min</t>
        </r>
      </text>
    </comment>
    <comment ref="EN93" authorId="0">
      <text>
        <r>
          <rPr>
            <b/>
            <sz val="9"/>
            <color indexed="81"/>
            <rFont val="Geneva"/>
          </rPr>
          <t>Min</t>
        </r>
      </text>
    </comment>
    <comment ref="ER93" authorId="0">
      <text>
        <r>
          <rPr>
            <b/>
            <sz val="9"/>
            <color indexed="81"/>
            <rFont val="Geneva"/>
          </rPr>
          <t>Min</t>
        </r>
      </text>
    </comment>
    <comment ref="EV93" authorId="0">
      <text>
        <r>
          <rPr>
            <b/>
            <sz val="9"/>
            <color indexed="81"/>
            <rFont val="Geneva"/>
          </rPr>
          <t>Min</t>
        </r>
      </text>
    </comment>
    <comment ref="EZ93" authorId="0">
      <text>
        <r>
          <rPr>
            <b/>
            <sz val="9"/>
            <color indexed="81"/>
            <rFont val="Geneva"/>
          </rPr>
          <t>Min</t>
        </r>
      </text>
    </comment>
    <comment ref="FA93" authorId="0">
      <text>
        <r>
          <rPr>
            <b/>
            <sz val="9"/>
            <color indexed="81"/>
            <rFont val="Geneva"/>
          </rPr>
          <t>Min</t>
        </r>
      </text>
    </comment>
    <comment ref="FB93" authorId="0">
      <text>
        <r>
          <rPr>
            <b/>
            <sz val="9"/>
            <color indexed="81"/>
            <rFont val="Geneva"/>
          </rPr>
          <t>Min</t>
        </r>
      </text>
    </comment>
    <comment ref="FC93" authorId="0">
      <text>
        <r>
          <rPr>
            <b/>
            <sz val="9"/>
            <color indexed="81"/>
            <rFont val="Geneva"/>
          </rPr>
          <t>Min</t>
        </r>
      </text>
    </comment>
    <comment ref="FD93" authorId="0">
      <text>
        <r>
          <rPr>
            <b/>
            <sz val="9"/>
            <color indexed="81"/>
            <rFont val="Geneva"/>
          </rPr>
          <t>Min</t>
        </r>
      </text>
    </comment>
    <comment ref="FE93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FF93" authorId="0">
      <text>
        <r>
          <rPr>
            <b/>
            <sz val="9"/>
            <color indexed="81"/>
            <rFont val="Geneva"/>
          </rPr>
          <t>Min</t>
        </r>
      </text>
    </comment>
    <comment ref="FG93" authorId="0">
      <text>
        <r>
          <rPr>
            <b/>
            <sz val="9"/>
            <color indexed="81"/>
            <rFont val="Geneva"/>
          </rPr>
          <t>Min</t>
        </r>
      </text>
    </comment>
    <comment ref="FH93" authorId="0">
      <text>
        <r>
          <rPr>
            <b/>
            <sz val="9"/>
            <color indexed="81"/>
            <rFont val="Geneva"/>
          </rPr>
          <t>Min</t>
        </r>
      </text>
    </comment>
    <comment ref="FI93" authorId="0">
      <text>
        <r>
          <rPr>
            <b/>
            <sz val="9"/>
            <color indexed="81"/>
            <rFont val="Geneva"/>
          </rPr>
          <t>Min</t>
        </r>
      </text>
    </comment>
    <comment ref="FJ93" authorId="0">
      <text>
        <r>
          <rPr>
            <b/>
            <sz val="9"/>
            <color indexed="81"/>
            <rFont val="Geneva"/>
          </rPr>
          <t>Min</t>
        </r>
      </text>
    </comment>
    <comment ref="FL93" authorId="0">
      <text>
        <r>
          <rPr>
            <b/>
            <sz val="9"/>
            <color indexed="81"/>
            <rFont val="Geneva"/>
          </rPr>
          <t>%0</t>
        </r>
      </text>
    </comment>
    <comment ref="FM93" authorId="0">
      <text>
        <r>
          <rPr>
            <b/>
            <sz val="9"/>
            <color indexed="81"/>
            <rFont val="Geneva"/>
          </rPr>
          <t>%0</t>
        </r>
      </text>
    </comment>
    <comment ref="FN93" authorId="0">
      <text>
        <r>
          <rPr>
            <b/>
            <sz val="9"/>
            <color indexed="81"/>
            <rFont val="Geneva"/>
          </rPr>
          <t>%0</t>
        </r>
      </text>
    </comment>
    <comment ref="FO93" authorId="0">
      <text>
        <r>
          <rPr>
            <b/>
            <sz val="9"/>
            <color indexed="81"/>
            <rFont val="Geneva"/>
          </rPr>
          <t>%0</t>
        </r>
      </text>
    </comment>
    <comment ref="FP93" authorId="0">
      <text>
        <r>
          <rPr>
            <b/>
            <sz val="9"/>
            <color indexed="81"/>
            <rFont val="Geneva"/>
          </rPr>
          <t>Min</t>
        </r>
      </text>
    </comment>
    <comment ref="FQ93" authorId="0">
      <text>
        <r>
          <rPr>
            <b/>
            <sz val="9"/>
            <color indexed="81"/>
            <rFont val="Geneva"/>
          </rPr>
          <t>Min</t>
        </r>
      </text>
    </comment>
    <comment ref="FR93" authorId="0">
      <text>
        <r>
          <rPr>
            <b/>
            <sz val="9"/>
            <color indexed="81"/>
            <rFont val="Geneva"/>
          </rPr>
          <t>Min</t>
        </r>
      </text>
    </comment>
    <comment ref="FS93" authorId="0">
      <text>
        <r>
          <rPr>
            <b/>
            <sz val="9"/>
            <color indexed="81"/>
            <rFont val="Geneva"/>
          </rPr>
          <t>Min</t>
        </r>
      </text>
    </comment>
    <comment ref="FT93" authorId="0">
      <text>
        <r>
          <rPr>
            <b/>
            <sz val="9"/>
            <color indexed="81"/>
            <rFont val="Geneva"/>
          </rPr>
          <t>Min</t>
        </r>
      </text>
    </comment>
    <comment ref="FU93" authorId="0">
      <text>
        <r>
          <rPr>
            <b/>
            <sz val="9"/>
            <color indexed="81"/>
            <rFont val="Geneva"/>
          </rPr>
          <t>Min</t>
        </r>
      </text>
    </comment>
    <comment ref="FV93" authorId="0">
      <text>
        <r>
          <rPr>
            <b/>
            <sz val="9"/>
            <color indexed="81"/>
            <rFont val="Geneva"/>
          </rPr>
          <t>Min</t>
        </r>
      </text>
    </comment>
    <comment ref="FW93" authorId="0">
      <text>
        <r>
          <rPr>
            <b/>
            <sz val="9"/>
            <color indexed="81"/>
            <rFont val="Geneva"/>
          </rPr>
          <t>Min</t>
        </r>
      </text>
    </comment>
    <comment ref="FX93" authorId="0">
      <text>
        <r>
          <rPr>
            <b/>
            <sz val="9"/>
            <color indexed="81"/>
            <rFont val="Geneva"/>
          </rPr>
          <t>Min</t>
        </r>
      </text>
    </comment>
    <comment ref="FY93" authorId="0">
      <text>
        <r>
          <rPr>
            <b/>
            <sz val="9"/>
            <color indexed="81"/>
            <rFont val="Geneva"/>
          </rPr>
          <t>Min</t>
        </r>
      </text>
    </comment>
    <comment ref="FZ93" authorId="0">
      <text>
        <r>
          <rPr>
            <b/>
            <sz val="9"/>
            <color indexed="81"/>
            <rFont val="Geneva"/>
          </rPr>
          <t>Min</t>
        </r>
      </text>
    </comment>
    <comment ref="GD93" authorId="0">
      <text>
        <r>
          <rPr>
            <b/>
            <sz val="9"/>
            <color indexed="81"/>
            <rFont val="Geneva"/>
          </rPr>
          <t>Min</t>
        </r>
      </text>
    </comment>
    <comment ref="GH93" authorId="0">
      <text>
        <r>
          <rPr>
            <b/>
            <sz val="9"/>
            <color indexed="81"/>
            <rFont val="Geneva"/>
          </rPr>
          <t>Min</t>
        </r>
      </text>
    </comment>
    <comment ref="GL93" authorId="0">
      <text>
        <r>
          <rPr>
            <b/>
            <sz val="9"/>
            <color indexed="81"/>
            <rFont val="Geneva"/>
          </rPr>
          <t>Min</t>
        </r>
      </text>
    </comment>
    <comment ref="GP93" authorId="0">
      <text>
        <r>
          <rPr>
            <b/>
            <sz val="9"/>
            <color indexed="81"/>
            <rFont val="Geneva"/>
          </rPr>
          <t>Min</t>
        </r>
      </text>
    </comment>
    <comment ref="GT93" authorId="0">
      <text>
        <r>
          <rPr>
            <b/>
            <sz val="9"/>
            <color indexed="81"/>
            <rFont val="Geneva"/>
          </rPr>
          <t>Min</t>
        </r>
      </text>
    </comment>
    <comment ref="GU93" authorId="0">
      <text>
        <r>
          <rPr>
            <b/>
            <sz val="9"/>
            <color indexed="81"/>
            <rFont val="Geneva"/>
          </rPr>
          <t>Min</t>
        </r>
      </text>
    </comment>
    <comment ref="GV93" authorId="0">
      <text>
        <r>
          <rPr>
            <b/>
            <sz val="9"/>
            <color indexed="81"/>
            <rFont val="Geneva"/>
          </rPr>
          <t>Min</t>
        </r>
      </text>
    </comment>
    <comment ref="GW93" authorId="0">
      <text>
        <r>
          <rPr>
            <b/>
            <sz val="9"/>
            <color indexed="81"/>
            <rFont val="Geneva"/>
          </rPr>
          <t>Min</t>
        </r>
      </text>
    </comment>
    <comment ref="GX93" authorId="0">
      <text>
        <r>
          <rPr>
            <b/>
            <sz val="9"/>
            <color indexed="81"/>
            <rFont val="Geneva"/>
          </rPr>
          <t>Min</t>
        </r>
      </text>
    </comment>
    <comment ref="GY93" authorId="0">
      <text>
        <r>
          <rPr>
            <b/>
            <sz val="9"/>
            <color indexed="81"/>
            <rFont val="Geneva"/>
          </rPr>
          <t>Min</t>
        </r>
      </text>
    </comment>
    <comment ref="GZ93" authorId="0">
      <text>
        <r>
          <rPr>
            <b/>
            <sz val="9"/>
            <color indexed="81"/>
            <rFont val="Geneva"/>
          </rPr>
          <t>Min</t>
        </r>
      </text>
    </comment>
    <comment ref="HA93" authorId="0">
      <text>
        <r>
          <rPr>
            <b/>
            <sz val="9"/>
            <color indexed="81"/>
            <rFont val="Geneva"/>
          </rPr>
          <t>Min</t>
        </r>
      </text>
    </comment>
    <comment ref="HB93" authorId="0">
      <text>
        <r>
          <rPr>
            <b/>
            <sz val="9"/>
            <color indexed="81"/>
            <rFont val="Geneva"/>
          </rPr>
          <t>Min</t>
        </r>
      </text>
    </comment>
    <comment ref="HC93" authorId="0">
      <text>
        <r>
          <rPr>
            <b/>
            <sz val="9"/>
            <color indexed="81"/>
            <rFont val="Geneva"/>
          </rPr>
          <t>Min</t>
        </r>
      </text>
    </comment>
    <comment ref="HD93" authorId="0">
      <text>
        <r>
          <rPr>
            <b/>
            <sz val="9"/>
            <color indexed="81"/>
            <rFont val="Geneva"/>
          </rPr>
          <t>Min</t>
        </r>
      </text>
    </comment>
    <comment ref="HE93" authorId="0">
      <text>
        <r>
          <rPr>
            <b/>
            <sz val="9"/>
            <color indexed="81"/>
            <rFont val="Geneva"/>
          </rPr>
          <t>Min</t>
        </r>
      </text>
    </comment>
    <comment ref="HF93" authorId="0">
      <text>
        <r>
          <rPr>
            <b/>
            <sz val="9"/>
            <color indexed="81"/>
            <rFont val="Geneva"/>
          </rPr>
          <t>Min</t>
        </r>
      </text>
    </comment>
    <comment ref="HG93" authorId="0">
      <text>
        <r>
          <rPr>
            <b/>
            <sz val="9"/>
            <color indexed="81"/>
            <rFont val="Geneva"/>
          </rPr>
          <t>Min</t>
        </r>
      </text>
    </comment>
    <comment ref="HH93" authorId="0">
      <text>
        <r>
          <rPr>
            <b/>
            <sz val="9"/>
            <color indexed="81"/>
            <rFont val="Geneva"/>
          </rPr>
          <t>Min</t>
        </r>
      </text>
    </comment>
    <comment ref="HI93" authorId="0">
      <text>
        <r>
          <rPr>
            <b/>
            <sz val="9"/>
            <color indexed="81"/>
            <rFont val="Geneva"/>
          </rPr>
          <t>Min</t>
        </r>
      </text>
    </comment>
    <comment ref="HJ93" authorId="0">
      <text>
        <r>
          <rPr>
            <b/>
            <sz val="9"/>
            <color indexed="81"/>
            <rFont val="Geneva"/>
          </rPr>
          <t>Min</t>
        </r>
      </text>
    </comment>
    <comment ref="HK93" authorId="0">
      <text>
        <r>
          <rPr>
            <b/>
            <sz val="9"/>
            <color indexed="81"/>
            <rFont val="Geneva"/>
          </rPr>
          <t>Min</t>
        </r>
      </text>
    </comment>
    <comment ref="HL93" authorId="0">
      <text>
        <r>
          <rPr>
            <b/>
            <sz val="9"/>
            <color indexed="81"/>
            <rFont val="Geneva"/>
          </rPr>
          <t>Min</t>
        </r>
      </text>
    </comment>
    <comment ref="HM93" authorId="0">
      <text>
        <r>
          <rPr>
            <b/>
            <sz val="9"/>
            <color indexed="81"/>
            <rFont val="Geneva"/>
          </rPr>
          <t>Min</t>
        </r>
      </text>
    </comment>
    <comment ref="HN93" authorId="0">
      <text>
        <r>
          <rPr>
            <b/>
            <sz val="9"/>
            <color indexed="81"/>
            <rFont val="Geneva"/>
          </rPr>
          <t>Min</t>
        </r>
      </text>
    </comment>
    <comment ref="HO93" authorId="0">
      <text>
        <r>
          <rPr>
            <b/>
            <sz val="9"/>
            <color indexed="81"/>
            <rFont val="Geneva"/>
          </rPr>
          <t>Min</t>
        </r>
      </text>
    </comment>
    <comment ref="HP93" authorId="0">
      <text>
        <r>
          <rPr>
            <b/>
            <sz val="9"/>
            <color indexed="81"/>
            <rFont val="Geneva"/>
          </rPr>
          <t>Min</t>
        </r>
      </text>
    </comment>
    <comment ref="HQ93" authorId="0">
      <text>
        <r>
          <rPr>
            <b/>
            <sz val="9"/>
            <color indexed="81"/>
            <rFont val="Geneva"/>
          </rPr>
          <t>Min</t>
        </r>
      </text>
    </comment>
    <comment ref="HR93" authorId="0">
      <text>
        <r>
          <rPr>
            <b/>
            <sz val="9"/>
            <color indexed="81"/>
            <rFont val="Geneva"/>
          </rPr>
          <t>Min</t>
        </r>
      </text>
    </comment>
    <comment ref="HS93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HX93" authorId="0">
      <text>
        <r>
          <rPr>
            <b/>
            <sz val="9"/>
            <color indexed="81"/>
            <rFont val="Geneva"/>
          </rPr>
          <t>Min</t>
        </r>
      </text>
    </comment>
    <comment ref="HY93" authorId="0">
      <text>
        <r>
          <rPr>
            <b/>
            <sz val="9"/>
            <color indexed="81"/>
            <rFont val="Geneva"/>
          </rPr>
          <t>Min</t>
        </r>
      </text>
    </comment>
    <comment ref="HZ93" authorId="0">
      <text>
        <r>
          <rPr>
            <b/>
            <sz val="9"/>
            <color indexed="81"/>
            <rFont val="Geneva"/>
          </rPr>
          <t>Min</t>
        </r>
      </text>
    </comment>
    <comment ref="IA93" authorId="0">
      <text>
        <r>
          <rPr>
            <b/>
            <sz val="9"/>
            <color indexed="81"/>
            <rFont val="Geneva"/>
          </rPr>
          <t>Min</t>
        </r>
      </text>
    </comment>
    <comment ref="IB93" authorId="0">
      <text>
        <r>
          <rPr>
            <b/>
            <sz val="9"/>
            <color indexed="81"/>
            <rFont val="Geneva"/>
          </rPr>
          <t>Min</t>
        </r>
      </text>
    </comment>
    <comment ref="ID93" authorId="0">
      <text>
        <r>
          <rPr>
            <b/>
            <sz val="9"/>
            <color indexed="81"/>
            <rFont val="Geneva"/>
          </rPr>
          <t>%0</t>
        </r>
      </text>
    </comment>
    <comment ref="IE93" authorId="0">
      <text>
        <r>
          <rPr>
            <b/>
            <sz val="9"/>
            <color indexed="81"/>
            <rFont val="Geneva"/>
          </rPr>
          <t>%0</t>
        </r>
      </text>
    </comment>
    <comment ref="IF93" authorId="0">
      <text>
        <r>
          <rPr>
            <b/>
            <sz val="9"/>
            <color indexed="81"/>
            <rFont val="Geneva"/>
          </rPr>
          <t>%0</t>
        </r>
      </text>
    </comment>
    <comment ref="IG93" authorId="0">
      <text>
        <r>
          <rPr>
            <b/>
            <sz val="9"/>
            <color indexed="81"/>
            <rFont val="Geneva"/>
          </rPr>
          <t>%0</t>
        </r>
      </text>
    </comment>
    <comment ref="IH93" authorId="0">
      <text>
        <r>
          <rPr>
            <b/>
            <sz val="9"/>
            <color indexed="81"/>
            <rFont val="Geneva"/>
          </rPr>
          <t>Min</t>
        </r>
      </text>
    </comment>
    <comment ref="II93" authorId="0">
      <text>
        <r>
          <rPr>
            <b/>
            <sz val="9"/>
            <color indexed="81"/>
            <rFont val="Geneva"/>
          </rPr>
          <t>Min</t>
        </r>
      </text>
    </comment>
    <comment ref="IJ93" authorId="0">
      <text>
        <r>
          <rPr>
            <b/>
            <sz val="9"/>
            <color indexed="81"/>
            <rFont val="Geneva"/>
          </rPr>
          <t>Min</t>
        </r>
      </text>
    </comment>
    <comment ref="IK93" authorId="0">
      <text>
        <r>
          <rPr>
            <b/>
            <sz val="9"/>
            <color indexed="81"/>
            <rFont val="Geneva"/>
          </rPr>
          <t>Min</t>
        </r>
      </text>
    </comment>
    <comment ref="IL93" authorId="0">
      <text>
        <r>
          <rPr>
            <b/>
            <sz val="9"/>
            <color indexed="81"/>
            <rFont val="Geneva"/>
          </rPr>
          <t>Min</t>
        </r>
      </text>
    </comment>
    <comment ref="IM93" authorId="0">
      <text>
        <r>
          <rPr>
            <b/>
            <sz val="9"/>
            <color indexed="81"/>
            <rFont val="Geneva"/>
          </rPr>
          <t>Min</t>
        </r>
      </text>
    </comment>
    <comment ref="IN93" authorId="0">
      <text>
        <r>
          <rPr>
            <b/>
            <sz val="9"/>
            <color indexed="81"/>
            <rFont val="Geneva"/>
          </rPr>
          <t>Min</t>
        </r>
      </text>
    </comment>
    <comment ref="IO93" authorId="0">
      <text>
        <r>
          <rPr>
            <b/>
            <sz val="9"/>
            <color indexed="81"/>
            <rFont val="Geneva"/>
          </rPr>
          <t>Min</t>
        </r>
      </text>
    </comment>
    <comment ref="IP93" authorId="0">
      <text>
        <r>
          <rPr>
            <b/>
            <sz val="9"/>
            <color indexed="81"/>
            <rFont val="Geneva"/>
          </rPr>
          <t>Min</t>
        </r>
      </text>
    </comment>
    <comment ref="IQ93" authorId="0">
      <text>
        <r>
          <rPr>
            <b/>
            <sz val="9"/>
            <color indexed="81"/>
            <rFont val="Geneva"/>
          </rPr>
          <t>Min</t>
        </r>
      </text>
    </comment>
    <comment ref="IR93" authorId="0">
      <text>
        <r>
          <rPr>
            <b/>
            <sz val="9"/>
            <color indexed="81"/>
            <rFont val="Geneva"/>
          </rPr>
          <t>Min</t>
        </r>
      </text>
    </comment>
    <comment ref="IV93" authorId="0">
      <text>
        <r>
          <rPr>
            <b/>
            <sz val="9"/>
            <color indexed="81"/>
            <rFont val="Geneva"/>
          </rPr>
          <t>Min</t>
        </r>
      </text>
    </comment>
    <comment ref="IZ93" authorId="0">
      <text>
        <r>
          <rPr>
            <b/>
            <sz val="9"/>
            <color indexed="81"/>
            <rFont val="Geneva"/>
          </rPr>
          <t>Min</t>
        </r>
      </text>
    </comment>
    <comment ref="JD93" authorId="0">
      <text>
        <r>
          <rPr>
            <b/>
            <sz val="9"/>
            <color indexed="81"/>
            <rFont val="Geneva"/>
          </rPr>
          <t>Min</t>
        </r>
      </text>
    </comment>
    <comment ref="JH93" authorId="0">
      <text>
        <r>
          <rPr>
            <b/>
            <sz val="9"/>
            <color indexed="81"/>
            <rFont val="Geneva"/>
          </rPr>
          <t>Min</t>
        </r>
      </text>
    </comment>
    <comment ref="JL93" authorId="0">
      <text>
        <r>
          <rPr>
            <b/>
            <sz val="9"/>
            <color indexed="81"/>
            <rFont val="Geneva"/>
          </rPr>
          <t>Min</t>
        </r>
      </text>
    </comment>
    <comment ref="JM93" authorId="0">
      <text>
        <r>
          <rPr>
            <b/>
            <sz val="9"/>
            <color indexed="81"/>
            <rFont val="Geneva"/>
          </rPr>
          <t>Min</t>
        </r>
      </text>
    </comment>
    <comment ref="JN93" authorId="0">
      <text>
        <r>
          <rPr>
            <b/>
            <sz val="9"/>
            <color indexed="81"/>
            <rFont val="Geneva"/>
          </rPr>
          <t>Min</t>
        </r>
      </text>
    </comment>
    <comment ref="JO93" authorId="0">
      <text>
        <r>
          <rPr>
            <b/>
            <sz val="9"/>
            <color indexed="81"/>
            <rFont val="Geneva"/>
          </rPr>
          <t>Min</t>
        </r>
      </text>
    </comment>
    <comment ref="JP93" authorId="0">
      <text>
        <r>
          <rPr>
            <b/>
            <sz val="9"/>
            <color indexed="81"/>
            <rFont val="Geneva"/>
          </rPr>
          <t>Min</t>
        </r>
      </text>
    </comment>
    <comment ref="JQ93" authorId="0">
      <text>
        <r>
          <rPr>
            <b/>
            <sz val="9"/>
            <color indexed="81"/>
            <rFont val="Geneva"/>
          </rPr>
          <t>Min</t>
        </r>
      </text>
    </comment>
    <comment ref="JR93" authorId="0">
      <text>
        <r>
          <rPr>
            <b/>
            <sz val="9"/>
            <color indexed="81"/>
            <rFont val="Geneva"/>
          </rPr>
          <t>Min</t>
        </r>
      </text>
    </comment>
    <comment ref="JS93" authorId="0">
      <text>
        <r>
          <rPr>
            <b/>
            <sz val="9"/>
            <color indexed="81"/>
            <rFont val="Geneva"/>
          </rPr>
          <t>Min</t>
        </r>
      </text>
    </comment>
    <comment ref="JT93" authorId="0">
      <text>
        <r>
          <rPr>
            <b/>
            <sz val="9"/>
            <color indexed="81"/>
            <rFont val="Geneva"/>
          </rPr>
          <t>Min</t>
        </r>
      </text>
    </comment>
    <comment ref="JU93" authorId="0">
      <text>
        <r>
          <rPr>
            <b/>
            <sz val="9"/>
            <color indexed="81"/>
            <rFont val="Geneva"/>
          </rPr>
          <t>Min</t>
        </r>
      </text>
    </comment>
    <comment ref="JV93" authorId="0">
      <text>
        <r>
          <rPr>
            <b/>
            <sz val="9"/>
            <color indexed="81"/>
            <rFont val="Geneva"/>
          </rPr>
          <t>Min</t>
        </r>
      </text>
    </comment>
    <comment ref="JW93" authorId="0">
      <text>
        <r>
          <rPr>
            <b/>
            <sz val="9"/>
            <color indexed="81"/>
            <rFont val="Geneva"/>
          </rPr>
          <t>Min</t>
        </r>
      </text>
    </comment>
    <comment ref="JX93" authorId="0">
      <text>
        <r>
          <rPr>
            <b/>
            <sz val="9"/>
            <color indexed="81"/>
            <rFont val="Geneva"/>
          </rPr>
          <t>Min</t>
        </r>
      </text>
    </comment>
    <comment ref="JY93" authorId="0">
      <text>
        <r>
          <rPr>
            <b/>
            <sz val="9"/>
            <color indexed="81"/>
            <rFont val="Geneva"/>
          </rPr>
          <t>Min</t>
        </r>
      </text>
    </comment>
    <comment ref="JZ93" authorId="0">
      <text>
        <r>
          <rPr>
            <b/>
            <sz val="9"/>
            <color indexed="81"/>
            <rFont val="Geneva"/>
          </rPr>
          <t>Min</t>
        </r>
      </text>
    </comment>
    <comment ref="KA93" authorId="0">
      <text>
        <r>
          <rPr>
            <b/>
            <sz val="9"/>
            <color indexed="81"/>
            <rFont val="Geneva"/>
          </rPr>
          <t>Min</t>
        </r>
      </text>
    </comment>
    <comment ref="KB93" authorId="0">
      <text>
        <r>
          <rPr>
            <b/>
            <sz val="9"/>
            <color indexed="81"/>
            <rFont val="Geneva"/>
          </rPr>
          <t>Min</t>
        </r>
      </text>
    </comment>
    <comment ref="KC93" authorId="0">
      <text>
        <r>
          <rPr>
            <b/>
            <sz val="9"/>
            <color indexed="81"/>
            <rFont val="Geneva"/>
          </rPr>
          <t>Min</t>
        </r>
      </text>
    </comment>
    <comment ref="KD93" authorId="0">
      <text>
        <r>
          <rPr>
            <b/>
            <sz val="9"/>
            <color indexed="81"/>
            <rFont val="Geneva"/>
          </rPr>
          <t>Min</t>
        </r>
      </text>
    </comment>
    <comment ref="KE93" authorId="0">
      <text>
        <r>
          <rPr>
            <b/>
            <sz val="9"/>
            <color indexed="81"/>
            <rFont val="Geneva"/>
          </rPr>
          <t>Min</t>
        </r>
      </text>
    </comment>
    <comment ref="KF93" authorId="0">
      <text>
        <r>
          <rPr>
            <b/>
            <sz val="9"/>
            <color indexed="81"/>
            <rFont val="Geneva"/>
          </rPr>
          <t>Min</t>
        </r>
      </text>
    </comment>
    <comment ref="KG93" authorId="0">
      <text>
        <r>
          <rPr>
            <b/>
            <sz val="9"/>
            <color indexed="81"/>
            <rFont val="Geneva"/>
          </rPr>
          <t>Min</t>
        </r>
      </text>
    </comment>
    <comment ref="KH93" authorId="0">
      <text>
        <r>
          <rPr>
            <b/>
            <sz val="9"/>
            <color indexed="81"/>
            <rFont val="Geneva"/>
          </rPr>
          <t>Min</t>
        </r>
      </text>
    </comment>
    <comment ref="KI93" authorId="0">
      <text>
        <r>
          <rPr>
            <b/>
            <sz val="9"/>
            <color indexed="81"/>
            <rFont val="Geneva"/>
          </rPr>
          <t>Min</t>
        </r>
      </text>
    </comment>
    <comment ref="KJ93" authorId="0">
      <text>
        <r>
          <rPr>
            <b/>
            <sz val="9"/>
            <color indexed="81"/>
            <rFont val="Geneva"/>
          </rPr>
          <t>Min</t>
        </r>
      </text>
    </comment>
    <comment ref="KK93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KP93" authorId="0">
      <text>
        <r>
          <rPr>
            <b/>
            <sz val="9"/>
            <color indexed="81"/>
            <rFont val="Geneva"/>
          </rPr>
          <t>Min</t>
        </r>
      </text>
    </comment>
    <comment ref="KQ93" authorId="0">
      <text>
        <r>
          <rPr>
            <b/>
            <sz val="9"/>
            <color indexed="81"/>
            <rFont val="Geneva"/>
          </rPr>
          <t>Min</t>
        </r>
      </text>
    </comment>
    <comment ref="KR93" authorId="0">
      <text>
        <r>
          <rPr>
            <b/>
            <sz val="9"/>
            <color indexed="81"/>
            <rFont val="Geneva"/>
          </rPr>
          <t>Min</t>
        </r>
      </text>
    </comment>
    <comment ref="KS93" authorId="0">
      <text>
        <r>
          <rPr>
            <b/>
            <sz val="9"/>
            <color indexed="81"/>
            <rFont val="Geneva"/>
          </rPr>
          <t>Min</t>
        </r>
      </text>
    </comment>
    <comment ref="KT93" authorId="0">
      <text>
        <r>
          <rPr>
            <b/>
            <sz val="9"/>
            <color indexed="81"/>
            <rFont val="Geneva"/>
          </rPr>
          <t>Min</t>
        </r>
      </text>
    </comment>
    <comment ref="KV93" authorId="0">
      <text>
        <r>
          <rPr>
            <b/>
            <sz val="9"/>
            <color indexed="81"/>
            <rFont val="Geneva"/>
          </rPr>
          <t>%0</t>
        </r>
      </text>
    </comment>
    <comment ref="KW93" authorId="0">
      <text>
        <r>
          <rPr>
            <b/>
            <sz val="9"/>
            <color indexed="81"/>
            <rFont val="Geneva"/>
          </rPr>
          <t>%0</t>
        </r>
      </text>
    </comment>
    <comment ref="KX93" authorId="0">
      <text>
        <r>
          <rPr>
            <b/>
            <sz val="9"/>
            <color indexed="81"/>
            <rFont val="Geneva"/>
          </rPr>
          <t>%0</t>
        </r>
      </text>
    </comment>
    <comment ref="KY93" authorId="0">
      <text>
        <r>
          <rPr>
            <b/>
            <sz val="9"/>
            <color indexed="81"/>
            <rFont val="Geneva"/>
          </rPr>
          <t>%0</t>
        </r>
      </text>
    </comment>
    <comment ref="KZ93" authorId="0">
      <text>
        <r>
          <rPr>
            <b/>
            <sz val="9"/>
            <color indexed="81"/>
            <rFont val="Geneva"/>
          </rPr>
          <t>Min</t>
        </r>
      </text>
    </comment>
    <comment ref="LA93" authorId="0">
      <text>
        <r>
          <rPr>
            <b/>
            <sz val="9"/>
            <color indexed="81"/>
            <rFont val="Geneva"/>
          </rPr>
          <t>Min</t>
        </r>
      </text>
    </comment>
    <comment ref="LB93" authorId="0">
      <text>
        <r>
          <rPr>
            <b/>
            <sz val="9"/>
            <color indexed="81"/>
            <rFont val="Geneva"/>
          </rPr>
          <t>Min</t>
        </r>
      </text>
    </comment>
    <comment ref="LC93" authorId="0">
      <text>
        <r>
          <rPr>
            <b/>
            <sz val="9"/>
            <color indexed="81"/>
            <rFont val="Geneva"/>
          </rPr>
          <t>Min</t>
        </r>
      </text>
    </comment>
    <comment ref="LD93" authorId="0">
      <text>
        <r>
          <rPr>
            <b/>
            <sz val="9"/>
            <color indexed="81"/>
            <rFont val="Geneva"/>
          </rPr>
          <t>Min</t>
        </r>
      </text>
    </comment>
    <comment ref="LE93" authorId="0">
      <text>
        <r>
          <rPr>
            <b/>
            <sz val="9"/>
            <color indexed="81"/>
            <rFont val="Geneva"/>
          </rPr>
          <t>Min</t>
        </r>
      </text>
    </comment>
    <comment ref="LF93" authorId="0">
      <text>
        <r>
          <rPr>
            <b/>
            <sz val="9"/>
            <color indexed="81"/>
            <rFont val="Geneva"/>
          </rPr>
          <t>Min</t>
        </r>
      </text>
    </comment>
    <comment ref="LG93" authorId="0">
      <text>
        <r>
          <rPr>
            <b/>
            <sz val="9"/>
            <color indexed="81"/>
            <rFont val="Geneva"/>
          </rPr>
          <t>Min</t>
        </r>
      </text>
    </comment>
    <comment ref="LH93" authorId="0">
      <text>
        <r>
          <rPr>
            <b/>
            <sz val="9"/>
            <color indexed="81"/>
            <rFont val="Geneva"/>
          </rPr>
          <t>Min</t>
        </r>
      </text>
    </comment>
    <comment ref="LI93" authorId="0">
      <text>
        <r>
          <rPr>
            <b/>
            <sz val="9"/>
            <color indexed="81"/>
            <rFont val="Geneva"/>
          </rPr>
          <t>Min</t>
        </r>
      </text>
    </comment>
    <comment ref="LJ93" authorId="0">
      <text>
        <r>
          <rPr>
            <b/>
            <sz val="9"/>
            <color indexed="81"/>
            <rFont val="Geneva"/>
          </rPr>
          <t>Min</t>
        </r>
      </text>
    </comment>
    <comment ref="LN93" authorId="0">
      <text>
        <r>
          <rPr>
            <b/>
            <sz val="9"/>
            <color indexed="81"/>
            <rFont val="Geneva"/>
          </rPr>
          <t>Min</t>
        </r>
      </text>
    </comment>
    <comment ref="LR93" authorId="0">
      <text>
        <r>
          <rPr>
            <b/>
            <sz val="9"/>
            <color indexed="81"/>
            <rFont val="Geneva"/>
          </rPr>
          <t>Min</t>
        </r>
      </text>
    </comment>
    <comment ref="LV93" authorId="0">
      <text>
        <r>
          <rPr>
            <b/>
            <sz val="9"/>
            <color indexed="81"/>
            <rFont val="Geneva"/>
          </rPr>
          <t>Min</t>
        </r>
      </text>
    </comment>
    <comment ref="LZ93" authorId="0">
      <text>
        <r>
          <rPr>
            <b/>
            <sz val="9"/>
            <color indexed="81"/>
            <rFont val="Geneva"/>
          </rPr>
          <t>Min</t>
        </r>
      </text>
    </comment>
    <comment ref="MD93" authorId="0">
      <text>
        <r>
          <rPr>
            <b/>
            <sz val="9"/>
            <color indexed="81"/>
            <rFont val="Geneva"/>
          </rPr>
          <t>Min</t>
        </r>
      </text>
    </comment>
    <comment ref="ME93" authorId="0">
      <text>
        <r>
          <rPr>
            <b/>
            <sz val="9"/>
            <color indexed="81"/>
            <rFont val="Geneva"/>
          </rPr>
          <t>Min</t>
        </r>
      </text>
    </comment>
    <comment ref="MF93" authorId="0">
      <text>
        <r>
          <rPr>
            <b/>
            <sz val="9"/>
            <color indexed="81"/>
            <rFont val="Geneva"/>
          </rPr>
          <t>Min</t>
        </r>
      </text>
    </comment>
    <comment ref="MG93" authorId="0">
      <text>
        <r>
          <rPr>
            <b/>
            <sz val="9"/>
            <color indexed="81"/>
            <rFont val="Geneva"/>
          </rPr>
          <t>Min</t>
        </r>
      </text>
    </comment>
    <comment ref="MH93" authorId="0">
      <text>
        <r>
          <rPr>
            <b/>
            <sz val="9"/>
            <color indexed="81"/>
            <rFont val="Geneva"/>
          </rPr>
          <t>Min</t>
        </r>
      </text>
    </comment>
    <comment ref="MI93" authorId="0">
      <text>
        <r>
          <rPr>
            <b/>
            <sz val="9"/>
            <color indexed="81"/>
            <rFont val="Geneva"/>
          </rPr>
          <t>Min</t>
        </r>
      </text>
    </comment>
    <comment ref="MJ93" authorId="0">
      <text>
        <r>
          <rPr>
            <b/>
            <sz val="9"/>
            <color indexed="81"/>
            <rFont val="Geneva"/>
          </rPr>
          <t>Min</t>
        </r>
      </text>
    </comment>
    <comment ref="MK93" authorId="0">
      <text>
        <r>
          <rPr>
            <b/>
            <sz val="9"/>
            <color indexed="81"/>
            <rFont val="Geneva"/>
          </rPr>
          <t>Min</t>
        </r>
      </text>
    </comment>
    <comment ref="ML93" authorId="0">
      <text>
        <r>
          <rPr>
            <b/>
            <sz val="9"/>
            <color indexed="81"/>
            <rFont val="Geneva"/>
          </rPr>
          <t>Min</t>
        </r>
      </text>
    </comment>
    <comment ref="MM93" authorId="0">
      <text>
        <r>
          <rPr>
            <b/>
            <sz val="9"/>
            <color indexed="81"/>
            <rFont val="Geneva"/>
          </rPr>
          <t>Min</t>
        </r>
      </text>
    </comment>
    <comment ref="MN93" authorId="0">
      <text>
        <r>
          <rPr>
            <b/>
            <sz val="9"/>
            <color indexed="81"/>
            <rFont val="Geneva"/>
          </rPr>
          <t>Min</t>
        </r>
      </text>
    </comment>
    <comment ref="MO93" authorId="0">
      <text>
        <r>
          <rPr>
            <b/>
            <sz val="9"/>
            <color indexed="81"/>
            <rFont val="Geneva"/>
          </rPr>
          <t>Min</t>
        </r>
      </text>
    </comment>
    <comment ref="MP93" authorId="0">
      <text>
        <r>
          <rPr>
            <b/>
            <sz val="9"/>
            <color indexed="81"/>
            <rFont val="Geneva"/>
          </rPr>
          <t>Min</t>
        </r>
      </text>
    </comment>
    <comment ref="MQ93" authorId="0">
      <text>
        <r>
          <rPr>
            <b/>
            <sz val="9"/>
            <color indexed="81"/>
            <rFont val="Geneva"/>
          </rPr>
          <t>Min</t>
        </r>
      </text>
    </comment>
    <comment ref="MR93" authorId="0">
      <text>
        <r>
          <rPr>
            <b/>
            <sz val="9"/>
            <color indexed="81"/>
            <rFont val="Geneva"/>
          </rPr>
          <t>Min</t>
        </r>
      </text>
    </comment>
    <comment ref="MS93" authorId="0">
      <text>
        <r>
          <rPr>
            <b/>
            <sz val="9"/>
            <color indexed="81"/>
            <rFont val="Geneva"/>
          </rPr>
          <t>Min</t>
        </r>
      </text>
    </comment>
    <comment ref="MT93" authorId="0">
      <text>
        <r>
          <rPr>
            <b/>
            <sz val="9"/>
            <color indexed="81"/>
            <rFont val="Geneva"/>
          </rPr>
          <t>Min</t>
        </r>
      </text>
    </comment>
    <comment ref="MU93" authorId="0">
      <text>
        <r>
          <rPr>
            <b/>
            <sz val="9"/>
            <color indexed="81"/>
            <rFont val="Geneva"/>
          </rPr>
          <t>Min</t>
        </r>
      </text>
    </comment>
    <comment ref="MV93" authorId="0">
      <text>
        <r>
          <rPr>
            <b/>
            <sz val="9"/>
            <color indexed="81"/>
            <rFont val="Geneva"/>
          </rPr>
          <t>Min</t>
        </r>
      </text>
    </comment>
    <comment ref="MW93" authorId="0">
      <text>
        <r>
          <rPr>
            <b/>
            <sz val="9"/>
            <color indexed="81"/>
            <rFont val="Geneva"/>
          </rPr>
          <t>Min</t>
        </r>
      </text>
    </comment>
    <comment ref="MX93" authorId="0">
      <text>
        <r>
          <rPr>
            <b/>
            <sz val="9"/>
            <color indexed="81"/>
            <rFont val="Geneva"/>
          </rPr>
          <t>Min</t>
        </r>
      </text>
    </comment>
    <comment ref="MY93" authorId="0">
      <text>
        <r>
          <rPr>
            <b/>
            <sz val="9"/>
            <color indexed="81"/>
            <rFont val="Geneva"/>
          </rPr>
          <t>Min</t>
        </r>
      </text>
    </comment>
    <comment ref="MZ93" authorId="0">
      <text>
        <r>
          <rPr>
            <b/>
            <sz val="9"/>
            <color indexed="81"/>
            <rFont val="Geneva"/>
          </rPr>
          <t>Min</t>
        </r>
      </text>
    </comment>
    <comment ref="NA93" authorId="0">
      <text>
        <r>
          <rPr>
            <b/>
            <sz val="9"/>
            <color indexed="81"/>
            <rFont val="Geneva"/>
          </rPr>
          <t>Min</t>
        </r>
      </text>
    </comment>
    <comment ref="NB93" authorId="0">
      <text>
        <r>
          <rPr>
            <b/>
            <sz val="9"/>
            <color indexed="81"/>
            <rFont val="Geneva"/>
          </rPr>
          <t>Min</t>
        </r>
      </text>
    </comment>
    <comment ref="NC93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NH93" authorId="0">
      <text>
        <r>
          <rPr>
            <b/>
            <sz val="9"/>
            <color indexed="81"/>
            <rFont val="Geneva"/>
          </rPr>
          <t>Min</t>
        </r>
      </text>
    </comment>
    <comment ref="NI93" authorId="0">
      <text>
        <r>
          <rPr>
            <b/>
            <sz val="9"/>
            <color indexed="81"/>
            <rFont val="Geneva"/>
          </rPr>
          <t>Min</t>
        </r>
      </text>
    </comment>
    <comment ref="NJ93" authorId="0">
      <text>
        <r>
          <rPr>
            <b/>
            <sz val="9"/>
            <color indexed="81"/>
            <rFont val="Geneva"/>
          </rPr>
          <t>Min</t>
        </r>
      </text>
    </comment>
    <comment ref="NK93" authorId="0">
      <text>
        <r>
          <rPr>
            <b/>
            <sz val="9"/>
            <color indexed="81"/>
            <rFont val="Geneva"/>
          </rPr>
          <t>Min</t>
        </r>
      </text>
    </comment>
    <comment ref="NL93" authorId="0">
      <text>
        <r>
          <rPr>
            <b/>
            <sz val="9"/>
            <color indexed="81"/>
            <rFont val="Geneva"/>
          </rPr>
          <t>Min</t>
        </r>
      </text>
    </comment>
    <comment ref="NN93" authorId="0">
      <text>
        <r>
          <rPr>
            <b/>
            <sz val="9"/>
            <color indexed="81"/>
            <rFont val="Geneva"/>
          </rPr>
          <t>%0</t>
        </r>
      </text>
    </comment>
    <comment ref="NO93" authorId="0">
      <text>
        <r>
          <rPr>
            <b/>
            <sz val="9"/>
            <color indexed="81"/>
            <rFont val="Geneva"/>
          </rPr>
          <t>%0</t>
        </r>
      </text>
    </comment>
    <comment ref="NP93" authorId="0">
      <text>
        <r>
          <rPr>
            <b/>
            <sz val="9"/>
            <color indexed="81"/>
            <rFont val="Geneva"/>
          </rPr>
          <t>%0</t>
        </r>
      </text>
    </comment>
    <comment ref="NQ93" authorId="0">
      <text>
        <r>
          <rPr>
            <b/>
            <sz val="9"/>
            <color indexed="81"/>
            <rFont val="Geneva"/>
          </rPr>
          <t>%0</t>
        </r>
      </text>
    </comment>
    <comment ref="NR93" authorId="0">
      <text>
        <r>
          <rPr>
            <b/>
            <sz val="9"/>
            <color indexed="81"/>
            <rFont val="Geneva"/>
          </rPr>
          <t>Min</t>
        </r>
      </text>
    </comment>
    <comment ref="NS93" authorId="0">
      <text>
        <r>
          <rPr>
            <b/>
            <sz val="9"/>
            <color indexed="81"/>
            <rFont val="Geneva"/>
          </rPr>
          <t>Min</t>
        </r>
      </text>
    </comment>
    <comment ref="NT93" authorId="0">
      <text>
        <r>
          <rPr>
            <b/>
            <sz val="9"/>
            <color indexed="81"/>
            <rFont val="Geneva"/>
          </rPr>
          <t>Min</t>
        </r>
      </text>
    </comment>
    <comment ref="NU93" authorId="0">
      <text>
        <r>
          <rPr>
            <b/>
            <sz val="9"/>
            <color indexed="81"/>
            <rFont val="Geneva"/>
          </rPr>
          <t>Min</t>
        </r>
      </text>
    </comment>
    <comment ref="NV93" authorId="0">
      <text>
        <r>
          <rPr>
            <b/>
            <sz val="9"/>
            <color indexed="81"/>
            <rFont val="Geneva"/>
          </rPr>
          <t>Min</t>
        </r>
      </text>
    </comment>
    <comment ref="NW93" authorId="0">
      <text>
        <r>
          <rPr>
            <b/>
            <sz val="9"/>
            <color indexed="81"/>
            <rFont val="Geneva"/>
          </rPr>
          <t>Min</t>
        </r>
      </text>
    </comment>
    <comment ref="NX93" authorId="0">
      <text>
        <r>
          <rPr>
            <b/>
            <sz val="9"/>
            <color indexed="81"/>
            <rFont val="Geneva"/>
          </rPr>
          <t>Min</t>
        </r>
      </text>
    </comment>
    <comment ref="NY93" authorId="0">
      <text>
        <r>
          <rPr>
            <b/>
            <sz val="9"/>
            <color indexed="81"/>
            <rFont val="Geneva"/>
          </rPr>
          <t>Min</t>
        </r>
      </text>
    </comment>
    <comment ref="NZ93" authorId="0">
      <text>
        <r>
          <rPr>
            <b/>
            <sz val="9"/>
            <color indexed="81"/>
            <rFont val="Geneva"/>
          </rPr>
          <t>Min</t>
        </r>
      </text>
    </comment>
    <comment ref="OA93" authorId="0">
      <text>
        <r>
          <rPr>
            <b/>
            <sz val="9"/>
            <color indexed="81"/>
            <rFont val="Geneva"/>
          </rPr>
          <t>Min</t>
        </r>
      </text>
    </comment>
    <comment ref="OB93" authorId="0">
      <text>
        <r>
          <rPr>
            <b/>
            <sz val="9"/>
            <color indexed="81"/>
            <rFont val="Geneva"/>
          </rPr>
          <t>Min</t>
        </r>
      </text>
    </comment>
    <comment ref="OF93" authorId="0">
      <text>
        <r>
          <rPr>
            <b/>
            <sz val="9"/>
            <color indexed="81"/>
            <rFont val="Geneva"/>
          </rPr>
          <t>Min</t>
        </r>
      </text>
    </comment>
    <comment ref="OJ93" authorId="0">
      <text>
        <r>
          <rPr>
            <b/>
            <sz val="9"/>
            <color indexed="81"/>
            <rFont val="Geneva"/>
          </rPr>
          <t>Min</t>
        </r>
      </text>
    </comment>
    <comment ref="ON93" authorId="0">
      <text>
        <r>
          <rPr>
            <b/>
            <sz val="9"/>
            <color indexed="81"/>
            <rFont val="Geneva"/>
          </rPr>
          <t>Min</t>
        </r>
      </text>
    </comment>
    <comment ref="OR93" authorId="0">
      <text>
        <r>
          <rPr>
            <b/>
            <sz val="9"/>
            <color indexed="81"/>
            <rFont val="Geneva"/>
          </rPr>
          <t>Min</t>
        </r>
      </text>
    </comment>
    <comment ref="OV93" authorId="0">
      <text>
        <r>
          <rPr>
            <b/>
            <sz val="9"/>
            <color indexed="81"/>
            <rFont val="Geneva"/>
          </rPr>
          <t>Min</t>
        </r>
      </text>
    </comment>
    <comment ref="OW93" authorId="0">
      <text>
        <r>
          <rPr>
            <b/>
            <sz val="9"/>
            <color indexed="81"/>
            <rFont val="Geneva"/>
          </rPr>
          <t>Min</t>
        </r>
      </text>
    </comment>
    <comment ref="OX93" authorId="0">
      <text>
        <r>
          <rPr>
            <b/>
            <sz val="9"/>
            <color indexed="81"/>
            <rFont val="Geneva"/>
          </rPr>
          <t>Min</t>
        </r>
      </text>
    </comment>
    <comment ref="OY93" authorId="0">
      <text>
        <r>
          <rPr>
            <b/>
            <sz val="9"/>
            <color indexed="81"/>
            <rFont val="Geneva"/>
          </rPr>
          <t>Min</t>
        </r>
      </text>
    </comment>
    <comment ref="OZ93" authorId="0">
      <text>
        <r>
          <rPr>
            <b/>
            <sz val="9"/>
            <color indexed="81"/>
            <rFont val="Geneva"/>
          </rPr>
          <t>Min</t>
        </r>
      </text>
    </comment>
    <comment ref="PA93" authorId="0">
      <text>
        <r>
          <rPr>
            <b/>
            <sz val="9"/>
            <color indexed="81"/>
            <rFont val="Geneva"/>
          </rPr>
          <t>Min</t>
        </r>
      </text>
    </comment>
    <comment ref="PB93" authorId="0">
      <text>
        <r>
          <rPr>
            <b/>
            <sz val="9"/>
            <color indexed="81"/>
            <rFont val="Geneva"/>
          </rPr>
          <t>Min</t>
        </r>
      </text>
    </comment>
    <comment ref="PC93" authorId="0">
      <text>
        <r>
          <rPr>
            <b/>
            <sz val="9"/>
            <color indexed="81"/>
            <rFont val="Geneva"/>
          </rPr>
          <t>Min</t>
        </r>
      </text>
    </comment>
    <comment ref="PD93" authorId="0">
      <text>
        <r>
          <rPr>
            <b/>
            <sz val="9"/>
            <color indexed="81"/>
            <rFont val="Geneva"/>
          </rPr>
          <t>Min</t>
        </r>
      </text>
    </comment>
    <comment ref="PE93" authorId="0">
      <text>
        <r>
          <rPr>
            <b/>
            <sz val="9"/>
            <color indexed="81"/>
            <rFont val="Geneva"/>
          </rPr>
          <t>Min</t>
        </r>
      </text>
    </comment>
    <comment ref="PF93" authorId="0">
      <text>
        <r>
          <rPr>
            <b/>
            <sz val="9"/>
            <color indexed="81"/>
            <rFont val="Geneva"/>
          </rPr>
          <t>Min</t>
        </r>
      </text>
    </comment>
    <comment ref="PG93" authorId="0">
      <text>
        <r>
          <rPr>
            <b/>
            <sz val="9"/>
            <color indexed="81"/>
            <rFont val="Geneva"/>
          </rPr>
          <t>Min</t>
        </r>
      </text>
    </comment>
    <comment ref="PH93" authorId="0">
      <text>
        <r>
          <rPr>
            <b/>
            <sz val="9"/>
            <color indexed="81"/>
            <rFont val="Geneva"/>
          </rPr>
          <t>Min</t>
        </r>
      </text>
    </comment>
    <comment ref="PI93" authorId="0">
      <text>
        <r>
          <rPr>
            <b/>
            <sz val="9"/>
            <color indexed="81"/>
            <rFont val="Geneva"/>
          </rPr>
          <t>Min</t>
        </r>
      </text>
    </comment>
    <comment ref="PJ93" authorId="0">
      <text>
        <r>
          <rPr>
            <b/>
            <sz val="9"/>
            <color indexed="81"/>
            <rFont val="Geneva"/>
          </rPr>
          <t>Min</t>
        </r>
      </text>
    </comment>
    <comment ref="PK93" authorId="0">
      <text>
        <r>
          <rPr>
            <b/>
            <sz val="9"/>
            <color indexed="81"/>
            <rFont val="Geneva"/>
          </rPr>
          <t>Min</t>
        </r>
      </text>
    </comment>
    <comment ref="PL93" authorId="0">
      <text>
        <r>
          <rPr>
            <b/>
            <sz val="9"/>
            <color indexed="81"/>
            <rFont val="Geneva"/>
          </rPr>
          <t>Min</t>
        </r>
      </text>
    </comment>
    <comment ref="PM93" authorId="0">
      <text>
        <r>
          <rPr>
            <b/>
            <sz val="9"/>
            <color indexed="81"/>
            <rFont val="Geneva"/>
          </rPr>
          <t>Min</t>
        </r>
      </text>
    </comment>
    <comment ref="PN93" authorId="0">
      <text>
        <r>
          <rPr>
            <b/>
            <sz val="9"/>
            <color indexed="81"/>
            <rFont val="Geneva"/>
          </rPr>
          <t>Min</t>
        </r>
      </text>
    </comment>
    <comment ref="PO93" authorId="0">
      <text>
        <r>
          <rPr>
            <b/>
            <sz val="9"/>
            <color indexed="81"/>
            <rFont val="Geneva"/>
          </rPr>
          <t>Min</t>
        </r>
      </text>
    </comment>
    <comment ref="PP93" authorId="0">
      <text>
        <r>
          <rPr>
            <b/>
            <sz val="9"/>
            <color indexed="81"/>
            <rFont val="Geneva"/>
          </rPr>
          <t>Min</t>
        </r>
      </text>
    </comment>
    <comment ref="PQ93" authorId="0">
      <text>
        <r>
          <rPr>
            <b/>
            <sz val="9"/>
            <color indexed="81"/>
            <rFont val="Geneva"/>
          </rPr>
          <t>Min</t>
        </r>
      </text>
    </comment>
    <comment ref="PR93" authorId="0">
      <text>
        <r>
          <rPr>
            <b/>
            <sz val="9"/>
            <color indexed="81"/>
            <rFont val="Geneva"/>
          </rPr>
          <t>Min</t>
        </r>
      </text>
    </comment>
    <comment ref="PS93" authorId="0">
      <text>
        <r>
          <rPr>
            <b/>
            <sz val="9"/>
            <color indexed="81"/>
            <rFont val="Geneva"/>
          </rPr>
          <t>Min</t>
        </r>
      </text>
    </comment>
    <comment ref="PT93" authorId="0">
      <text>
        <r>
          <rPr>
            <b/>
            <sz val="9"/>
            <color indexed="81"/>
            <rFont val="Geneva"/>
          </rPr>
          <t>Min</t>
        </r>
      </text>
    </comment>
    <comment ref="PU93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PZ93" authorId="0">
      <text>
        <r>
          <rPr>
            <b/>
            <sz val="9"/>
            <color indexed="81"/>
            <rFont val="Geneva"/>
          </rPr>
          <t>%0</t>
        </r>
      </text>
    </comment>
    <comment ref="D94" authorId="0">
      <text>
        <r>
          <rPr>
            <b/>
            <sz val="9"/>
            <color indexed="81"/>
            <rFont val="Geneva"/>
          </rPr>
          <t>Max</t>
        </r>
      </text>
    </comment>
    <comment ref="F94" authorId="0">
      <text>
        <r>
          <rPr>
            <b/>
            <sz val="9"/>
            <color indexed="81"/>
            <rFont val="Geneva"/>
          </rPr>
          <t>Max</t>
        </r>
      </text>
    </comment>
    <comment ref="G94" authorId="0">
      <text>
        <r>
          <rPr>
            <b/>
            <sz val="9"/>
            <color indexed="81"/>
            <rFont val="Geneva"/>
          </rPr>
          <t>Max</t>
        </r>
      </text>
    </comment>
    <comment ref="H94" authorId="0">
      <text>
        <r>
          <rPr>
            <b/>
            <sz val="9"/>
            <color indexed="81"/>
            <rFont val="Geneva"/>
          </rPr>
          <t>#Disability</t>
        </r>
      </text>
    </comment>
    <comment ref="K94" authorId="0">
      <text>
        <r>
          <rPr>
            <b/>
            <sz val="9"/>
            <color indexed="81"/>
            <rFont val="Geneva"/>
          </rPr>
          <t>Max</t>
        </r>
      </text>
    </comment>
    <comment ref="L94" authorId="0">
      <text>
        <r>
          <rPr>
            <b/>
            <sz val="9"/>
            <color indexed="81"/>
            <rFont val="Geneva"/>
          </rPr>
          <t>Max</t>
        </r>
      </text>
    </comment>
    <comment ref="M94" authorId="0">
      <text>
        <r>
          <rPr>
            <b/>
            <sz val="9"/>
            <color indexed="81"/>
            <rFont val="Geneva"/>
          </rPr>
          <t>#ALIF(H)</t>
        </r>
      </text>
    </comment>
    <comment ref="U94" authorId="0">
      <text>
        <r>
          <rPr>
            <b/>
            <sz val="9"/>
            <color indexed="81"/>
            <rFont val="Geneva"/>
          </rPr>
          <t>#3</t>
        </r>
      </text>
    </comment>
    <comment ref="AA94" authorId="0">
      <text>
        <r>
          <rPr>
            <b/>
            <sz val="9"/>
            <color indexed="81"/>
            <rFont val="Geneva"/>
          </rPr>
          <t>#3</t>
        </r>
      </text>
    </comment>
    <comment ref="AG94" authorId="0">
      <text>
        <r>
          <rPr>
            <b/>
            <sz val="9"/>
            <color indexed="81"/>
            <rFont val="Geneva"/>
          </rPr>
          <t>#3</t>
        </r>
      </text>
    </comment>
    <comment ref="AH94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AI94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AJ94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AK94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AL94" authorId="1">
      <text>
        <r>
          <rPr>
            <b/>
            <sz val="9"/>
            <color indexed="81"/>
            <rFont val="Geneva"/>
          </rPr>
          <t xml:space="preserve">#2
</t>
        </r>
      </text>
    </comment>
    <comment ref="AR94" authorId="0">
      <text>
        <r>
          <rPr>
            <b/>
            <sz val="9"/>
            <color indexed="81"/>
            <rFont val="Geneva"/>
          </rPr>
          <t>#4</t>
        </r>
      </text>
    </comment>
    <comment ref="BC94" authorId="0">
      <text>
        <r>
          <rPr>
            <b/>
            <sz val="9"/>
            <color indexed="81"/>
            <rFont val="Geneva"/>
          </rPr>
          <t>Max</t>
        </r>
      </text>
    </comment>
    <comment ref="BD94" authorId="0">
      <text>
        <r>
          <rPr>
            <b/>
            <sz val="9"/>
            <color indexed="81"/>
            <rFont val="Geneva"/>
          </rPr>
          <t>Max</t>
        </r>
      </text>
    </comment>
    <comment ref="BE94" authorId="0">
      <text>
        <r>
          <rPr>
            <b/>
            <sz val="9"/>
            <color indexed="81"/>
            <rFont val="Geneva"/>
          </rPr>
          <t>Max</t>
        </r>
      </text>
    </comment>
    <comment ref="BN94" authorId="0">
      <text>
        <r>
          <rPr>
            <b/>
            <sz val="9"/>
            <color indexed="81"/>
            <rFont val="Geneva"/>
          </rPr>
          <t>Max</t>
        </r>
      </text>
    </comment>
    <comment ref="BP94" authorId="0">
      <text>
        <r>
          <rPr>
            <b/>
            <sz val="9"/>
            <color indexed="81"/>
            <rFont val="Geneva"/>
          </rPr>
          <t>Max</t>
        </r>
      </text>
    </comment>
    <comment ref="BQ94" authorId="0">
      <text>
        <r>
          <rPr>
            <b/>
            <sz val="9"/>
            <color indexed="81"/>
            <rFont val="Geneva"/>
          </rPr>
          <t>Max</t>
        </r>
      </text>
    </comment>
    <comment ref="BR94" authorId="0">
      <text>
        <r>
          <rPr>
            <b/>
            <sz val="9"/>
            <color indexed="81"/>
            <rFont val="Geneva"/>
          </rPr>
          <t>Max</t>
        </r>
      </text>
    </comment>
    <comment ref="BS94" authorId="0">
      <text>
        <r>
          <rPr>
            <b/>
            <sz val="9"/>
            <color indexed="81"/>
            <rFont val="Geneva"/>
          </rPr>
          <t>Max</t>
        </r>
      </text>
    </comment>
    <comment ref="BT94" authorId="0">
      <text>
        <r>
          <rPr>
            <b/>
            <sz val="9"/>
            <color indexed="81"/>
            <rFont val="Geneva"/>
          </rPr>
          <t>Max</t>
        </r>
      </text>
    </comment>
    <comment ref="BU94" authorId="0">
      <text>
        <r>
          <rPr>
            <b/>
            <sz val="9"/>
            <color indexed="81"/>
            <rFont val="Geneva"/>
          </rPr>
          <t>Max</t>
        </r>
      </text>
    </comment>
    <comment ref="BV94" authorId="0">
      <text>
        <r>
          <rPr>
            <b/>
            <sz val="9"/>
            <color indexed="81"/>
            <rFont val="Geneva"/>
          </rPr>
          <t>Max</t>
        </r>
      </text>
    </comment>
    <comment ref="BW94" authorId="0">
      <text>
        <r>
          <rPr>
            <b/>
            <sz val="9"/>
            <color indexed="81"/>
            <rFont val="Geneva"/>
          </rPr>
          <t>Max</t>
        </r>
      </text>
    </comment>
    <comment ref="BX94" authorId="0">
      <text>
        <r>
          <rPr>
            <b/>
            <sz val="9"/>
            <color indexed="81"/>
            <rFont val="Geneva"/>
          </rPr>
          <t>Max</t>
        </r>
      </text>
    </comment>
    <comment ref="BY94" authorId="0">
      <text>
        <r>
          <rPr>
            <b/>
            <sz val="9"/>
            <color indexed="81"/>
            <rFont val="Geneva"/>
          </rPr>
          <t>Max</t>
        </r>
      </text>
    </comment>
    <comment ref="BZ94" authorId="0">
      <text>
        <r>
          <rPr>
            <b/>
            <sz val="9"/>
            <color indexed="81"/>
            <rFont val="Geneva"/>
          </rPr>
          <t>Max</t>
        </r>
      </text>
    </comment>
    <comment ref="CA94" authorId="0">
      <text>
        <r>
          <rPr>
            <b/>
            <sz val="9"/>
            <color indexed="81"/>
            <rFont val="Geneva"/>
          </rPr>
          <t>Max</t>
        </r>
      </text>
    </comment>
    <comment ref="CB94" authorId="0">
      <text>
        <r>
          <rPr>
            <b/>
            <sz val="9"/>
            <color indexed="81"/>
            <rFont val="Geneva"/>
          </rPr>
          <t>Max</t>
        </r>
      </text>
    </comment>
    <comment ref="CC94" authorId="0">
      <text>
        <r>
          <rPr>
            <b/>
            <sz val="9"/>
            <color indexed="81"/>
            <rFont val="Geneva"/>
          </rPr>
          <t>Max</t>
        </r>
      </text>
    </comment>
    <comment ref="CG94" authorId="0">
      <text>
        <r>
          <rPr>
            <b/>
            <sz val="9"/>
            <color indexed="81"/>
            <rFont val="Geneva"/>
          </rPr>
          <t>Max</t>
        </r>
      </text>
    </comment>
    <comment ref="CK94" authorId="0">
      <text>
        <r>
          <rPr>
            <b/>
            <sz val="9"/>
            <color indexed="81"/>
            <rFont val="Geneva"/>
          </rPr>
          <t>Max</t>
        </r>
      </text>
    </comment>
    <comment ref="CO94" authorId="0">
      <text>
        <r>
          <rPr>
            <b/>
            <sz val="9"/>
            <color indexed="81"/>
            <rFont val="Geneva"/>
          </rPr>
          <t>Max</t>
        </r>
      </text>
    </comment>
    <comment ref="CS94" authorId="0">
      <text>
        <r>
          <rPr>
            <b/>
            <sz val="9"/>
            <color indexed="81"/>
            <rFont val="Geneva"/>
          </rPr>
          <t>Max</t>
        </r>
      </text>
    </comment>
    <comment ref="CW94" authorId="0">
      <text>
        <r>
          <rPr>
            <b/>
            <sz val="9"/>
            <color indexed="81"/>
            <rFont val="Geneva"/>
          </rPr>
          <t>Max</t>
        </r>
      </text>
    </comment>
    <comment ref="CX94" authorId="0">
      <text>
        <r>
          <rPr>
            <b/>
            <sz val="9"/>
            <color indexed="81"/>
            <rFont val="Geneva"/>
          </rPr>
          <t>Max</t>
        </r>
      </text>
    </comment>
    <comment ref="CY94" authorId="0">
      <text>
        <r>
          <rPr>
            <b/>
            <sz val="9"/>
            <color indexed="81"/>
            <rFont val="Geneva"/>
          </rPr>
          <t>Max</t>
        </r>
      </text>
    </comment>
    <comment ref="CZ94" authorId="0">
      <text>
        <r>
          <rPr>
            <b/>
            <sz val="9"/>
            <color indexed="81"/>
            <rFont val="Geneva"/>
          </rPr>
          <t>Max</t>
        </r>
      </text>
    </comment>
    <comment ref="DA94" authorId="0">
      <text>
        <r>
          <rPr>
            <b/>
            <sz val="9"/>
            <color indexed="81"/>
            <rFont val="Geneva"/>
          </rPr>
          <t>Max</t>
        </r>
      </text>
    </comment>
    <comment ref="DB94" authorId="0">
      <text>
        <r>
          <rPr>
            <b/>
            <sz val="9"/>
            <color indexed="81"/>
            <rFont val="Geneva"/>
          </rPr>
          <t>Max</t>
        </r>
      </text>
    </comment>
    <comment ref="DC94" authorId="0">
      <text>
        <r>
          <rPr>
            <b/>
            <sz val="9"/>
            <color indexed="81"/>
            <rFont val="Geneva"/>
          </rPr>
          <t>Max</t>
        </r>
      </text>
    </comment>
    <comment ref="DD94" authorId="0">
      <text>
        <r>
          <rPr>
            <b/>
            <sz val="9"/>
            <color indexed="81"/>
            <rFont val="Geneva"/>
          </rPr>
          <t>Max</t>
        </r>
      </text>
    </comment>
    <comment ref="DE94" authorId="0">
      <text>
        <r>
          <rPr>
            <b/>
            <sz val="9"/>
            <color indexed="81"/>
            <rFont val="Geneva"/>
          </rPr>
          <t>Max</t>
        </r>
      </text>
    </comment>
    <comment ref="DF94" authorId="0">
      <text>
        <r>
          <rPr>
            <b/>
            <sz val="9"/>
            <color indexed="81"/>
            <rFont val="Geneva"/>
          </rPr>
          <t>Max</t>
        </r>
      </text>
    </comment>
    <comment ref="DG94" authorId="0">
      <text>
        <r>
          <rPr>
            <b/>
            <sz val="9"/>
            <color indexed="81"/>
            <rFont val="Geneva"/>
          </rPr>
          <t>Max</t>
        </r>
      </text>
    </comment>
    <comment ref="DH94" authorId="0">
      <text>
        <r>
          <rPr>
            <b/>
            <sz val="9"/>
            <color indexed="81"/>
            <rFont val="Geneva"/>
          </rPr>
          <t>Max</t>
        </r>
      </text>
    </comment>
    <comment ref="DI94" authorId="0">
      <text>
        <r>
          <rPr>
            <b/>
            <sz val="9"/>
            <color indexed="81"/>
            <rFont val="Geneva"/>
          </rPr>
          <t>Max</t>
        </r>
      </text>
    </comment>
    <comment ref="DJ94" authorId="0">
      <text>
        <r>
          <rPr>
            <b/>
            <sz val="9"/>
            <color indexed="81"/>
            <rFont val="Geneva"/>
          </rPr>
          <t>Max</t>
        </r>
      </text>
    </comment>
    <comment ref="DK94" authorId="0">
      <text>
        <r>
          <rPr>
            <b/>
            <sz val="9"/>
            <color indexed="81"/>
            <rFont val="Geneva"/>
          </rPr>
          <t>Max</t>
        </r>
      </text>
    </comment>
    <comment ref="DL94" authorId="0">
      <text>
        <r>
          <rPr>
            <b/>
            <sz val="9"/>
            <color indexed="81"/>
            <rFont val="Geneva"/>
          </rPr>
          <t>Max</t>
        </r>
      </text>
    </comment>
    <comment ref="DM94" authorId="0">
      <text>
        <r>
          <rPr>
            <b/>
            <sz val="9"/>
            <color indexed="81"/>
            <rFont val="Geneva"/>
          </rPr>
          <t>Max</t>
        </r>
      </text>
    </comment>
    <comment ref="DN94" authorId="0">
      <text>
        <r>
          <rPr>
            <b/>
            <sz val="9"/>
            <color indexed="81"/>
            <rFont val="Geneva"/>
          </rPr>
          <t>Max</t>
        </r>
      </text>
    </comment>
    <comment ref="DO94" authorId="0">
      <text>
        <r>
          <rPr>
            <b/>
            <sz val="9"/>
            <color indexed="81"/>
            <rFont val="Geneva"/>
          </rPr>
          <t>Max</t>
        </r>
      </text>
    </comment>
    <comment ref="DP94" authorId="0">
      <text>
        <r>
          <rPr>
            <b/>
            <sz val="9"/>
            <color indexed="81"/>
            <rFont val="Geneva"/>
          </rPr>
          <t>Max</t>
        </r>
      </text>
    </comment>
    <comment ref="DQ94" authorId="0">
      <text>
        <r>
          <rPr>
            <b/>
            <sz val="9"/>
            <color indexed="81"/>
            <rFont val="Geneva"/>
          </rPr>
          <t>Max</t>
        </r>
      </text>
    </comment>
    <comment ref="DR94" authorId="0">
      <text>
        <r>
          <rPr>
            <b/>
            <sz val="9"/>
            <color indexed="81"/>
            <rFont val="Geneva"/>
          </rPr>
          <t>Max</t>
        </r>
      </text>
    </comment>
    <comment ref="DS94" authorId="0">
      <text>
        <r>
          <rPr>
            <b/>
            <sz val="9"/>
            <color indexed="81"/>
            <rFont val="Geneva"/>
          </rPr>
          <t>Max</t>
        </r>
      </text>
    </comment>
    <comment ref="DT94" authorId="0">
      <text>
        <r>
          <rPr>
            <b/>
            <sz val="9"/>
            <color indexed="81"/>
            <rFont val="Geneva"/>
          </rPr>
          <t>Max</t>
        </r>
      </text>
    </comment>
    <comment ref="DU94" authorId="0">
      <text>
        <r>
          <rPr>
            <b/>
            <sz val="9"/>
            <color indexed="81"/>
            <rFont val="Geneva"/>
          </rPr>
          <t>Max</t>
        </r>
      </text>
    </comment>
    <comment ref="DV94" authorId="0">
      <text>
        <r>
          <rPr>
            <b/>
            <sz val="9"/>
            <color indexed="81"/>
            <rFont val="Geneva"/>
          </rPr>
          <t>Max</t>
        </r>
      </text>
    </comment>
    <comment ref="DW94" authorId="0">
      <text>
        <r>
          <rPr>
            <b/>
            <sz val="9"/>
            <color indexed="81"/>
            <rFont val="Geneva"/>
          </rPr>
          <t>Max</t>
        </r>
      </text>
    </comment>
    <comment ref="DX94" authorId="0">
      <text>
        <r>
          <rPr>
            <b/>
            <sz val="9"/>
            <color indexed="81"/>
            <rFont val="Geneva"/>
          </rPr>
          <t>Max</t>
        </r>
      </text>
    </comment>
    <comment ref="DY94" authorId="0">
      <text>
        <r>
          <rPr>
            <b/>
            <sz val="9"/>
            <color indexed="81"/>
            <rFont val="Geneva"/>
          </rPr>
          <t>Max</t>
        </r>
      </text>
    </comment>
    <comment ref="DZ94" authorId="0">
      <text>
        <r>
          <rPr>
            <b/>
            <sz val="9"/>
            <color indexed="81"/>
            <rFont val="Geneva"/>
          </rPr>
          <t>Max</t>
        </r>
      </text>
    </comment>
    <comment ref="EA94" authorId="0">
      <text>
        <r>
          <rPr>
            <b/>
            <sz val="9"/>
            <color indexed="81"/>
            <rFont val="Geneva"/>
          </rPr>
          <t>Max</t>
        </r>
      </text>
    </comment>
    <comment ref="EB94" authorId="0">
      <text>
        <r>
          <rPr>
            <b/>
            <sz val="9"/>
            <color indexed="81"/>
            <rFont val="Geneva"/>
          </rPr>
          <t>Max</t>
        </r>
      </text>
    </comment>
    <comment ref="EC94" authorId="0">
      <text>
        <r>
          <rPr>
            <b/>
            <sz val="9"/>
            <color indexed="81"/>
            <rFont val="Geneva"/>
          </rPr>
          <t>Max</t>
        </r>
      </text>
    </comment>
    <comment ref="ED94" authorId="0">
      <text>
        <r>
          <rPr>
            <b/>
            <sz val="9"/>
            <color indexed="81"/>
            <rFont val="Geneva"/>
          </rPr>
          <t>Max</t>
        </r>
      </text>
    </comment>
    <comment ref="EE94" authorId="0">
      <text>
        <r>
          <rPr>
            <b/>
            <sz val="9"/>
            <color indexed="81"/>
            <rFont val="Geneva"/>
          </rPr>
          <t>Max</t>
        </r>
      </text>
    </comment>
    <comment ref="EF94" authorId="0">
      <text>
        <r>
          <rPr>
            <b/>
            <sz val="9"/>
            <color indexed="81"/>
            <rFont val="Geneva"/>
          </rPr>
          <t>Max</t>
        </r>
      </text>
    </comment>
    <comment ref="EJ94" authorId="0">
      <text>
        <r>
          <rPr>
            <b/>
            <sz val="9"/>
            <color indexed="81"/>
            <rFont val="Geneva"/>
          </rPr>
          <t>Max</t>
        </r>
      </text>
    </comment>
    <comment ref="EN94" authorId="0">
      <text>
        <r>
          <rPr>
            <b/>
            <sz val="9"/>
            <color indexed="81"/>
            <rFont val="Geneva"/>
          </rPr>
          <t>Max</t>
        </r>
      </text>
    </comment>
    <comment ref="ER94" authorId="0">
      <text>
        <r>
          <rPr>
            <b/>
            <sz val="9"/>
            <color indexed="81"/>
            <rFont val="Geneva"/>
          </rPr>
          <t>Max</t>
        </r>
      </text>
    </comment>
    <comment ref="EV94" authorId="0">
      <text>
        <r>
          <rPr>
            <b/>
            <sz val="9"/>
            <color indexed="81"/>
            <rFont val="Geneva"/>
          </rPr>
          <t>Max</t>
        </r>
      </text>
    </comment>
    <comment ref="EZ94" authorId="0">
      <text>
        <r>
          <rPr>
            <b/>
            <sz val="9"/>
            <color indexed="81"/>
            <rFont val="Geneva"/>
          </rPr>
          <t>Max</t>
        </r>
      </text>
    </comment>
    <comment ref="FA94" authorId="0">
      <text>
        <r>
          <rPr>
            <b/>
            <sz val="9"/>
            <color indexed="81"/>
            <rFont val="Geneva"/>
          </rPr>
          <t>Max</t>
        </r>
      </text>
    </comment>
    <comment ref="FB94" authorId="0">
      <text>
        <r>
          <rPr>
            <b/>
            <sz val="9"/>
            <color indexed="81"/>
            <rFont val="Geneva"/>
          </rPr>
          <t>Max</t>
        </r>
      </text>
    </comment>
    <comment ref="FC94" authorId="0">
      <text>
        <r>
          <rPr>
            <b/>
            <sz val="9"/>
            <color indexed="81"/>
            <rFont val="Geneva"/>
          </rPr>
          <t>Max</t>
        </r>
      </text>
    </comment>
    <comment ref="FD94" authorId="0">
      <text>
        <r>
          <rPr>
            <b/>
            <sz val="9"/>
            <color indexed="81"/>
            <rFont val="Geneva"/>
          </rPr>
          <t>Max</t>
        </r>
      </text>
    </comment>
    <comment ref="FF94" authorId="0">
      <text>
        <r>
          <rPr>
            <b/>
            <sz val="9"/>
            <color indexed="81"/>
            <rFont val="Geneva"/>
          </rPr>
          <t>Max</t>
        </r>
      </text>
    </comment>
    <comment ref="FG94" authorId="0">
      <text>
        <r>
          <rPr>
            <b/>
            <sz val="9"/>
            <color indexed="81"/>
            <rFont val="Geneva"/>
          </rPr>
          <t>Max</t>
        </r>
      </text>
    </comment>
    <comment ref="FH94" authorId="0">
      <text>
        <r>
          <rPr>
            <b/>
            <sz val="9"/>
            <color indexed="81"/>
            <rFont val="Geneva"/>
          </rPr>
          <t>Max</t>
        </r>
      </text>
    </comment>
    <comment ref="FI94" authorId="0">
      <text>
        <r>
          <rPr>
            <b/>
            <sz val="9"/>
            <color indexed="81"/>
            <rFont val="Geneva"/>
          </rPr>
          <t>Max</t>
        </r>
      </text>
    </comment>
    <comment ref="FJ94" authorId="0">
      <text>
        <r>
          <rPr>
            <b/>
            <sz val="9"/>
            <color indexed="81"/>
            <rFont val="Geneva"/>
          </rPr>
          <t>Max</t>
        </r>
      </text>
    </comment>
    <comment ref="FL94" authorId="1">
      <text>
        <r>
          <rPr>
            <b/>
            <sz val="9"/>
            <color indexed="81"/>
            <rFont val="Geneva"/>
          </rPr>
          <t>%1</t>
        </r>
      </text>
    </comment>
    <comment ref="FM94" authorId="1">
      <text>
        <r>
          <rPr>
            <b/>
            <sz val="9"/>
            <color indexed="81"/>
            <rFont val="Geneva"/>
          </rPr>
          <t>%1</t>
        </r>
      </text>
    </comment>
    <comment ref="FN94" authorId="1">
      <text>
        <r>
          <rPr>
            <b/>
            <sz val="9"/>
            <color indexed="81"/>
            <rFont val="Geneva"/>
          </rPr>
          <t>%1</t>
        </r>
      </text>
    </comment>
    <comment ref="FO94" authorId="1">
      <text>
        <r>
          <rPr>
            <b/>
            <sz val="9"/>
            <color indexed="81"/>
            <rFont val="Geneva"/>
          </rPr>
          <t>%1</t>
        </r>
      </text>
    </comment>
    <comment ref="FP94" authorId="0">
      <text>
        <r>
          <rPr>
            <b/>
            <sz val="9"/>
            <color indexed="81"/>
            <rFont val="Geneva"/>
          </rPr>
          <t>Max</t>
        </r>
      </text>
    </comment>
    <comment ref="FQ94" authorId="0">
      <text>
        <r>
          <rPr>
            <b/>
            <sz val="9"/>
            <color indexed="81"/>
            <rFont val="Geneva"/>
          </rPr>
          <t>Max</t>
        </r>
      </text>
    </comment>
    <comment ref="FR94" authorId="0">
      <text>
        <r>
          <rPr>
            <b/>
            <sz val="9"/>
            <color indexed="81"/>
            <rFont val="Geneva"/>
          </rPr>
          <t>Max</t>
        </r>
      </text>
    </comment>
    <comment ref="FS94" authorId="0">
      <text>
        <r>
          <rPr>
            <b/>
            <sz val="9"/>
            <color indexed="81"/>
            <rFont val="Geneva"/>
          </rPr>
          <t>Max</t>
        </r>
      </text>
    </comment>
    <comment ref="FT94" authorId="0">
      <text>
        <r>
          <rPr>
            <b/>
            <sz val="9"/>
            <color indexed="81"/>
            <rFont val="Geneva"/>
          </rPr>
          <t>Max</t>
        </r>
      </text>
    </comment>
    <comment ref="FU94" authorId="0">
      <text>
        <r>
          <rPr>
            <b/>
            <sz val="9"/>
            <color indexed="81"/>
            <rFont val="Geneva"/>
          </rPr>
          <t>Max</t>
        </r>
      </text>
    </comment>
    <comment ref="FV94" authorId="0">
      <text>
        <r>
          <rPr>
            <b/>
            <sz val="9"/>
            <color indexed="81"/>
            <rFont val="Geneva"/>
          </rPr>
          <t>Max</t>
        </r>
      </text>
    </comment>
    <comment ref="FW94" authorId="0">
      <text>
        <r>
          <rPr>
            <b/>
            <sz val="9"/>
            <color indexed="81"/>
            <rFont val="Geneva"/>
          </rPr>
          <t>Max</t>
        </r>
      </text>
    </comment>
    <comment ref="FX94" authorId="0">
      <text>
        <r>
          <rPr>
            <b/>
            <sz val="9"/>
            <color indexed="81"/>
            <rFont val="Geneva"/>
          </rPr>
          <t>Max</t>
        </r>
      </text>
    </comment>
    <comment ref="FY94" authorId="0">
      <text>
        <r>
          <rPr>
            <b/>
            <sz val="9"/>
            <color indexed="81"/>
            <rFont val="Geneva"/>
          </rPr>
          <t>Max</t>
        </r>
      </text>
    </comment>
    <comment ref="FZ94" authorId="0">
      <text>
        <r>
          <rPr>
            <b/>
            <sz val="9"/>
            <color indexed="81"/>
            <rFont val="Geneva"/>
          </rPr>
          <t>Max</t>
        </r>
      </text>
    </comment>
    <comment ref="GD94" authorId="0">
      <text>
        <r>
          <rPr>
            <b/>
            <sz val="9"/>
            <color indexed="81"/>
            <rFont val="Geneva"/>
          </rPr>
          <t>Max</t>
        </r>
      </text>
    </comment>
    <comment ref="GH94" authorId="0">
      <text>
        <r>
          <rPr>
            <b/>
            <sz val="9"/>
            <color indexed="81"/>
            <rFont val="Geneva"/>
          </rPr>
          <t>Max</t>
        </r>
      </text>
    </comment>
    <comment ref="GL94" authorId="0">
      <text>
        <r>
          <rPr>
            <b/>
            <sz val="9"/>
            <color indexed="81"/>
            <rFont val="Geneva"/>
          </rPr>
          <t>Max</t>
        </r>
      </text>
    </comment>
    <comment ref="GP94" authorId="0">
      <text>
        <r>
          <rPr>
            <b/>
            <sz val="9"/>
            <color indexed="81"/>
            <rFont val="Geneva"/>
          </rPr>
          <t>Max</t>
        </r>
      </text>
    </comment>
    <comment ref="GT94" authorId="0">
      <text>
        <r>
          <rPr>
            <b/>
            <sz val="9"/>
            <color indexed="81"/>
            <rFont val="Geneva"/>
          </rPr>
          <t>Max</t>
        </r>
      </text>
    </comment>
    <comment ref="GU94" authorId="0">
      <text>
        <r>
          <rPr>
            <b/>
            <sz val="9"/>
            <color indexed="81"/>
            <rFont val="Geneva"/>
          </rPr>
          <t>Max</t>
        </r>
      </text>
    </comment>
    <comment ref="GV94" authorId="0">
      <text>
        <r>
          <rPr>
            <b/>
            <sz val="9"/>
            <color indexed="81"/>
            <rFont val="Geneva"/>
          </rPr>
          <t>Max</t>
        </r>
      </text>
    </comment>
    <comment ref="GW94" authorId="0">
      <text>
        <r>
          <rPr>
            <b/>
            <sz val="9"/>
            <color indexed="81"/>
            <rFont val="Geneva"/>
          </rPr>
          <t>Max</t>
        </r>
      </text>
    </comment>
    <comment ref="GX94" authorId="0">
      <text>
        <r>
          <rPr>
            <b/>
            <sz val="9"/>
            <color indexed="81"/>
            <rFont val="Geneva"/>
          </rPr>
          <t>Max</t>
        </r>
      </text>
    </comment>
    <comment ref="GY94" authorId="0">
      <text>
        <r>
          <rPr>
            <b/>
            <sz val="9"/>
            <color indexed="81"/>
            <rFont val="Geneva"/>
          </rPr>
          <t>Max</t>
        </r>
      </text>
    </comment>
    <comment ref="GZ94" authorId="0">
      <text>
        <r>
          <rPr>
            <b/>
            <sz val="9"/>
            <color indexed="81"/>
            <rFont val="Geneva"/>
          </rPr>
          <t>Max</t>
        </r>
      </text>
    </comment>
    <comment ref="HA94" authorId="0">
      <text>
        <r>
          <rPr>
            <b/>
            <sz val="9"/>
            <color indexed="81"/>
            <rFont val="Geneva"/>
          </rPr>
          <t>Max</t>
        </r>
      </text>
    </comment>
    <comment ref="HB94" authorId="0">
      <text>
        <r>
          <rPr>
            <b/>
            <sz val="9"/>
            <color indexed="81"/>
            <rFont val="Geneva"/>
          </rPr>
          <t>Max</t>
        </r>
      </text>
    </comment>
    <comment ref="HC94" authorId="0">
      <text>
        <r>
          <rPr>
            <b/>
            <sz val="9"/>
            <color indexed="81"/>
            <rFont val="Geneva"/>
          </rPr>
          <t>Max</t>
        </r>
      </text>
    </comment>
    <comment ref="HD94" authorId="0">
      <text>
        <r>
          <rPr>
            <b/>
            <sz val="9"/>
            <color indexed="81"/>
            <rFont val="Geneva"/>
          </rPr>
          <t>Max</t>
        </r>
      </text>
    </comment>
    <comment ref="HE94" authorId="0">
      <text>
        <r>
          <rPr>
            <b/>
            <sz val="9"/>
            <color indexed="81"/>
            <rFont val="Geneva"/>
          </rPr>
          <t>Max</t>
        </r>
      </text>
    </comment>
    <comment ref="HF94" authorId="0">
      <text>
        <r>
          <rPr>
            <b/>
            <sz val="9"/>
            <color indexed="81"/>
            <rFont val="Geneva"/>
          </rPr>
          <t>Max</t>
        </r>
      </text>
    </comment>
    <comment ref="HG94" authorId="0">
      <text>
        <r>
          <rPr>
            <b/>
            <sz val="9"/>
            <color indexed="81"/>
            <rFont val="Geneva"/>
          </rPr>
          <t>Max</t>
        </r>
      </text>
    </comment>
    <comment ref="HH94" authorId="0">
      <text>
        <r>
          <rPr>
            <b/>
            <sz val="9"/>
            <color indexed="81"/>
            <rFont val="Geneva"/>
          </rPr>
          <t>Max</t>
        </r>
      </text>
    </comment>
    <comment ref="HI94" authorId="0">
      <text>
        <r>
          <rPr>
            <b/>
            <sz val="9"/>
            <color indexed="81"/>
            <rFont val="Geneva"/>
          </rPr>
          <t>Max</t>
        </r>
      </text>
    </comment>
    <comment ref="HJ94" authorId="0">
      <text>
        <r>
          <rPr>
            <b/>
            <sz val="9"/>
            <color indexed="81"/>
            <rFont val="Geneva"/>
          </rPr>
          <t>Max</t>
        </r>
      </text>
    </comment>
    <comment ref="HK94" authorId="0">
      <text>
        <r>
          <rPr>
            <b/>
            <sz val="9"/>
            <color indexed="81"/>
            <rFont val="Geneva"/>
          </rPr>
          <t>Max</t>
        </r>
      </text>
    </comment>
    <comment ref="HL94" authorId="0">
      <text>
        <r>
          <rPr>
            <b/>
            <sz val="9"/>
            <color indexed="81"/>
            <rFont val="Geneva"/>
          </rPr>
          <t>Max</t>
        </r>
      </text>
    </comment>
    <comment ref="HM94" authorId="0">
      <text>
        <r>
          <rPr>
            <b/>
            <sz val="9"/>
            <color indexed="81"/>
            <rFont val="Geneva"/>
          </rPr>
          <t>Max</t>
        </r>
      </text>
    </comment>
    <comment ref="HN94" authorId="0">
      <text>
        <r>
          <rPr>
            <b/>
            <sz val="9"/>
            <color indexed="81"/>
            <rFont val="Geneva"/>
          </rPr>
          <t>Max</t>
        </r>
      </text>
    </comment>
    <comment ref="HO94" authorId="0">
      <text>
        <r>
          <rPr>
            <b/>
            <sz val="9"/>
            <color indexed="81"/>
            <rFont val="Geneva"/>
          </rPr>
          <t>Max</t>
        </r>
      </text>
    </comment>
    <comment ref="HP94" authorId="0">
      <text>
        <r>
          <rPr>
            <b/>
            <sz val="9"/>
            <color indexed="81"/>
            <rFont val="Geneva"/>
          </rPr>
          <t>Max</t>
        </r>
      </text>
    </comment>
    <comment ref="HQ94" authorId="0">
      <text>
        <r>
          <rPr>
            <b/>
            <sz val="9"/>
            <color indexed="81"/>
            <rFont val="Geneva"/>
          </rPr>
          <t>Max</t>
        </r>
      </text>
    </comment>
    <comment ref="HR94" authorId="0">
      <text>
        <r>
          <rPr>
            <b/>
            <sz val="9"/>
            <color indexed="81"/>
            <rFont val="Geneva"/>
          </rPr>
          <t>Max</t>
        </r>
      </text>
    </comment>
    <comment ref="HX94" authorId="0">
      <text>
        <r>
          <rPr>
            <b/>
            <sz val="9"/>
            <color indexed="81"/>
            <rFont val="Geneva"/>
          </rPr>
          <t>Max</t>
        </r>
      </text>
    </comment>
    <comment ref="HY94" authorId="0">
      <text>
        <r>
          <rPr>
            <b/>
            <sz val="9"/>
            <color indexed="81"/>
            <rFont val="Geneva"/>
          </rPr>
          <t>Max</t>
        </r>
      </text>
    </comment>
    <comment ref="HZ94" authorId="0">
      <text>
        <r>
          <rPr>
            <b/>
            <sz val="9"/>
            <color indexed="81"/>
            <rFont val="Geneva"/>
          </rPr>
          <t>Max</t>
        </r>
      </text>
    </comment>
    <comment ref="IA94" authorId="0">
      <text>
        <r>
          <rPr>
            <b/>
            <sz val="9"/>
            <color indexed="81"/>
            <rFont val="Geneva"/>
          </rPr>
          <t>Max</t>
        </r>
      </text>
    </comment>
    <comment ref="IB94" authorId="0">
      <text>
        <r>
          <rPr>
            <b/>
            <sz val="9"/>
            <color indexed="81"/>
            <rFont val="Geneva"/>
          </rPr>
          <t>Max</t>
        </r>
      </text>
    </comment>
    <comment ref="ID94" authorId="1">
      <text>
        <r>
          <rPr>
            <b/>
            <sz val="9"/>
            <color indexed="81"/>
            <rFont val="Geneva"/>
          </rPr>
          <t>%1</t>
        </r>
      </text>
    </comment>
    <comment ref="IE94" authorId="1">
      <text>
        <r>
          <rPr>
            <b/>
            <sz val="9"/>
            <color indexed="81"/>
            <rFont val="Geneva"/>
          </rPr>
          <t>%1</t>
        </r>
      </text>
    </comment>
    <comment ref="IF94" authorId="1">
      <text>
        <r>
          <rPr>
            <b/>
            <sz val="9"/>
            <color indexed="81"/>
            <rFont val="Geneva"/>
          </rPr>
          <t>%1</t>
        </r>
      </text>
    </comment>
    <comment ref="IG94" authorId="1">
      <text>
        <r>
          <rPr>
            <b/>
            <sz val="9"/>
            <color indexed="81"/>
            <rFont val="Geneva"/>
          </rPr>
          <t>%1</t>
        </r>
      </text>
    </comment>
    <comment ref="IH94" authorId="0">
      <text>
        <r>
          <rPr>
            <b/>
            <sz val="9"/>
            <color indexed="81"/>
            <rFont val="Geneva"/>
          </rPr>
          <t>Max</t>
        </r>
      </text>
    </comment>
    <comment ref="II94" authorId="0">
      <text>
        <r>
          <rPr>
            <b/>
            <sz val="9"/>
            <color indexed="81"/>
            <rFont val="Geneva"/>
          </rPr>
          <t>Max</t>
        </r>
      </text>
    </comment>
    <comment ref="IJ94" authorId="0">
      <text>
        <r>
          <rPr>
            <b/>
            <sz val="9"/>
            <color indexed="81"/>
            <rFont val="Geneva"/>
          </rPr>
          <t>Max</t>
        </r>
      </text>
    </comment>
    <comment ref="IK94" authorId="0">
      <text>
        <r>
          <rPr>
            <b/>
            <sz val="9"/>
            <color indexed="81"/>
            <rFont val="Geneva"/>
          </rPr>
          <t>Max</t>
        </r>
      </text>
    </comment>
    <comment ref="IL94" authorId="0">
      <text>
        <r>
          <rPr>
            <b/>
            <sz val="9"/>
            <color indexed="81"/>
            <rFont val="Geneva"/>
          </rPr>
          <t>Max</t>
        </r>
      </text>
    </comment>
    <comment ref="IM94" authorId="0">
      <text>
        <r>
          <rPr>
            <b/>
            <sz val="9"/>
            <color indexed="81"/>
            <rFont val="Geneva"/>
          </rPr>
          <t>Max</t>
        </r>
      </text>
    </comment>
    <comment ref="IN94" authorId="0">
      <text>
        <r>
          <rPr>
            <b/>
            <sz val="9"/>
            <color indexed="81"/>
            <rFont val="Geneva"/>
          </rPr>
          <t>Max</t>
        </r>
      </text>
    </comment>
    <comment ref="IO94" authorId="0">
      <text>
        <r>
          <rPr>
            <b/>
            <sz val="9"/>
            <color indexed="81"/>
            <rFont val="Geneva"/>
          </rPr>
          <t>Max</t>
        </r>
      </text>
    </comment>
    <comment ref="IP94" authorId="0">
      <text>
        <r>
          <rPr>
            <b/>
            <sz val="9"/>
            <color indexed="81"/>
            <rFont val="Geneva"/>
          </rPr>
          <t>Max</t>
        </r>
      </text>
    </comment>
    <comment ref="IQ94" authorId="0">
      <text>
        <r>
          <rPr>
            <b/>
            <sz val="9"/>
            <color indexed="81"/>
            <rFont val="Geneva"/>
          </rPr>
          <t>Max</t>
        </r>
      </text>
    </comment>
    <comment ref="IR94" authorId="0">
      <text>
        <r>
          <rPr>
            <b/>
            <sz val="9"/>
            <color indexed="81"/>
            <rFont val="Geneva"/>
          </rPr>
          <t>Max</t>
        </r>
      </text>
    </comment>
    <comment ref="IV94" authorId="0">
      <text>
        <r>
          <rPr>
            <b/>
            <sz val="9"/>
            <color indexed="81"/>
            <rFont val="Geneva"/>
          </rPr>
          <t>Max</t>
        </r>
      </text>
    </comment>
    <comment ref="IZ94" authorId="0">
      <text>
        <r>
          <rPr>
            <b/>
            <sz val="9"/>
            <color indexed="81"/>
            <rFont val="Geneva"/>
          </rPr>
          <t>Max</t>
        </r>
      </text>
    </comment>
    <comment ref="JD94" authorId="0">
      <text>
        <r>
          <rPr>
            <b/>
            <sz val="9"/>
            <color indexed="81"/>
            <rFont val="Geneva"/>
          </rPr>
          <t>Max</t>
        </r>
      </text>
    </comment>
    <comment ref="JH94" authorId="0">
      <text>
        <r>
          <rPr>
            <b/>
            <sz val="9"/>
            <color indexed="81"/>
            <rFont val="Geneva"/>
          </rPr>
          <t>Max</t>
        </r>
      </text>
    </comment>
    <comment ref="JL94" authorId="0">
      <text>
        <r>
          <rPr>
            <b/>
            <sz val="9"/>
            <color indexed="81"/>
            <rFont val="Geneva"/>
          </rPr>
          <t>Max</t>
        </r>
      </text>
    </comment>
    <comment ref="JM94" authorId="0">
      <text>
        <r>
          <rPr>
            <b/>
            <sz val="9"/>
            <color indexed="81"/>
            <rFont val="Geneva"/>
          </rPr>
          <t>Max</t>
        </r>
      </text>
    </comment>
    <comment ref="JN94" authorId="0">
      <text>
        <r>
          <rPr>
            <b/>
            <sz val="9"/>
            <color indexed="81"/>
            <rFont val="Geneva"/>
          </rPr>
          <t>Max</t>
        </r>
      </text>
    </comment>
    <comment ref="JO94" authorId="0">
      <text>
        <r>
          <rPr>
            <b/>
            <sz val="9"/>
            <color indexed="81"/>
            <rFont val="Geneva"/>
          </rPr>
          <t>Max</t>
        </r>
      </text>
    </comment>
    <comment ref="JP94" authorId="0">
      <text>
        <r>
          <rPr>
            <b/>
            <sz val="9"/>
            <color indexed="81"/>
            <rFont val="Geneva"/>
          </rPr>
          <t>Max</t>
        </r>
      </text>
    </comment>
    <comment ref="JQ94" authorId="0">
      <text>
        <r>
          <rPr>
            <b/>
            <sz val="9"/>
            <color indexed="81"/>
            <rFont val="Geneva"/>
          </rPr>
          <t>Max</t>
        </r>
      </text>
    </comment>
    <comment ref="JR94" authorId="0">
      <text>
        <r>
          <rPr>
            <b/>
            <sz val="9"/>
            <color indexed="81"/>
            <rFont val="Geneva"/>
          </rPr>
          <t>Max</t>
        </r>
      </text>
    </comment>
    <comment ref="JS94" authorId="0">
      <text>
        <r>
          <rPr>
            <b/>
            <sz val="9"/>
            <color indexed="81"/>
            <rFont val="Geneva"/>
          </rPr>
          <t>Max</t>
        </r>
      </text>
    </comment>
    <comment ref="JT94" authorId="0">
      <text>
        <r>
          <rPr>
            <b/>
            <sz val="9"/>
            <color indexed="81"/>
            <rFont val="Geneva"/>
          </rPr>
          <t>Max</t>
        </r>
      </text>
    </comment>
    <comment ref="JU94" authorId="0">
      <text>
        <r>
          <rPr>
            <b/>
            <sz val="9"/>
            <color indexed="81"/>
            <rFont val="Geneva"/>
          </rPr>
          <t>Max</t>
        </r>
      </text>
    </comment>
    <comment ref="JV94" authorId="0">
      <text>
        <r>
          <rPr>
            <b/>
            <sz val="9"/>
            <color indexed="81"/>
            <rFont val="Geneva"/>
          </rPr>
          <t>Max</t>
        </r>
      </text>
    </comment>
    <comment ref="JW94" authorId="0">
      <text>
        <r>
          <rPr>
            <b/>
            <sz val="9"/>
            <color indexed="81"/>
            <rFont val="Geneva"/>
          </rPr>
          <t>Max</t>
        </r>
      </text>
    </comment>
    <comment ref="JX94" authorId="0">
      <text>
        <r>
          <rPr>
            <b/>
            <sz val="9"/>
            <color indexed="81"/>
            <rFont val="Geneva"/>
          </rPr>
          <t>Max</t>
        </r>
      </text>
    </comment>
    <comment ref="JY94" authorId="0">
      <text>
        <r>
          <rPr>
            <b/>
            <sz val="9"/>
            <color indexed="81"/>
            <rFont val="Geneva"/>
          </rPr>
          <t>Max</t>
        </r>
      </text>
    </comment>
    <comment ref="JZ94" authorId="0">
      <text>
        <r>
          <rPr>
            <b/>
            <sz val="9"/>
            <color indexed="81"/>
            <rFont val="Geneva"/>
          </rPr>
          <t>Max</t>
        </r>
      </text>
    </comment>
    <comment ref="KA94" authorId="0">
      <text>
        <r>
          <rPr>
            <b/>
            <sz val="9"/>
            <color indexed="81"/>
            <rFont val="Geneva"/>
          </rPr>
          <t>Max</t>
        </r>
      </text>
    </comment>
    <comment ref="KB94" authorId="0">
      <text>
        <r>
          <rPr>
            <b/>
            <sz val="9"/>
            <color indexed="81"/>
            <rFont val="Geneva"/>
          </rPr>
          <t>Max</t>
        </r>
      </text>
    </comment>
    <comment ref="KC94" authorId="0">
      <text>
        <r>
          <rPr>
            <b/>
            <sz val="9"/>
            <color indexed="81"/>
            <rFont val="Geneva"/>
          </rPr>
          <t>Max</t>
        </r>
      </text>
    </comment>
    <comment ref="KD94" authorId="0">
      <text>
        <r>
          <rPr>
            <b/>
            <sz val="9"/>
            <color indexed="81"/>
            <rFont val="Geneva"/>
          </rPr>
          <t>Max</t>
        </r>
      </text>
    </comment>
    <comment ref="KE94" authorId="0">
      <text>
        <r>
          <rPr>
            <b/>
            <sz val="9"/>
            <color indexed="81"/>
            <rFont val="Geneva"/>
          </rPr>
          <t>Max</t>
        </r>
      </text>
    </comment>
    <comment ref="KF94" authorId="0">
      <text>
        <r>
          <rPr>
            <b/>
            <sz val="9"/>
            <color indexed="81"/>
            <rFont val="Geneva"/>
          </rPr>
          <t>Max</t>
        </r>
      </text>
    </comment>
    <comment ref="KG94" authorId="0">
      <text>
        <r>
          <rPr>
            <b/>
            <sz val="9"/>
            <color indexed="81"/>
            <rFont val="Geneva"/>
          </rPr>
          <t>Max</t>
        </r>
      </text>
    </comment>
    <comment ref="KH94" authorId="0">
      <text>
        <r>
          <rPr>
            <b/>
            <sz val="9"/>
            <color indexed="81"/>
            <rFont val="Geneva"/>
          </rPr>
          <t>Max</t>
        </r>
      </text>
    </comment>
    <comment ref="KI94" authorId="0">
      <text>
        <r>
          <rPr>
            <b/>
            <sz val="9"/>
            <color indexed="81"/>
            <rFont val="Geneva"/>
          </rPr>
          <t>Max</t>
        </r>
      </text>
    </comment>
    <comment ref="KJ94" authorId="0">
      <text>
        <r>
          <rPr>
            <b/>
            <sz val="9"/>
            <color indexed="81"/>
            <rFont val="Geneva"/>
          </rPr>
          <t>Max</t>
        </r>
      </text>
    </comment>
    <comment ref="KP94" authorId="0">
      <text>
        <r>
          <rPr>
            <b/>
            <sz val="9"/>
            <color indexed="81"/>
            <rFont val="Geneva"/>
          </rPr>
          <t>Max</t>
        </r>
      </text>
    </comment>
    <comment ref="KQ94" authorId="0">
      <text>
        <r>
          <rPr>
            <b/>
            <sz val="9"/>
            <color indexed="81"/>
            <rFont val="Geneva"/>
          </rPr>
          <t>Max</t>
        </r>
      </text>
    </comment>
    <comment ref="KR94" authorId="0">
      <text>
        <r>
          <rPr>
            <b/>
            <sz val="9"/>
            <color indexed="81"/>
            <rFont val="Geneva"/>
          </rPr>
          <t>Max</t>
        </r>
      </text>
    </comment>
    <comment ref="KS94" authorId="0">
      <text>
        <r>
          <rPr>
            <b/>
            <sz val="9"/>
            <color indexed="81"/>
            <rFont val="Geneva"/>
          </rPr>
          <t>Max</t>
        </r>
      </text>
    </comment>
    <comment ref="KT94" authorId="0">
      <text>
        <r>
          <rPr>
            <b/>
            <sz val="9"/>
            <color indexed="81"/>
            <rFont val="Geneva"/>
          </rPr>
          <t>Max</t>
        </r>
      </text>
    </comment>
    <comment ref="KV94" authorId="1">
      <text>
        <r>
          <rPr>
            <b/>
            <sz val="9"/>
            <color indexed="81"/>
            <rFont val="Geneva"/>
          </rPr>
          <t>%1</t>
        </r>
      </text>
    </comment>
    <comment ref="KW94" authorId="1">
      <text>
        <r>
          <rPr>
            <b/>
            <sz val="9"/>
            <color indexed="81"/>
            <rFont val="Geneva"/>
          </rPr>
          <t>%1</t>
        </r>
      </text>
    </comment>
    <comment ref="KX94" authorId="1">
      <text>
        <r>
          <rPr>
            <b/>
            <sz val="9"/>
            <color indexed="81"/>
            <rFont val="Geneva"/>
          </rPr>
          <t>%1</t>
        </r>
      </text>
    </comment>
    <comment ref="KY94" authorId="1">
      <text>
        <r>
          <rPr>
            <b/>
            <sz val="9"/>
            <color indexed="81"/>
            <rFont val="Geneva"/>
          </rPr>
          <t>%1</t>
        </r>
      </text>
    </comment>
    <comment ref="KZ94" authorId="0">
      <text>
        <r>
          <rPr>
            <b/>
            <sz val="9"/>
            <color indexed="81"/>
            <rFont val="Geneva"/>
          </rPr>
          <t>Max</t>
        </r>
      </text>
    </comment>
    <comment ref="LA94" authorId="0">
      <text>
        <r>
          <rPr>
            <b/>
            <sz val="9"/>
            <color indexed="81"/>
            <rFont val="Geneva"/>
          </rPr>
          <t>Max</t>
        </r>
      </text>
    </comment>
    <comment ref="LB94" authorId="0">
      <text>
        <r>
          <rPr>
            <b/>
            <sz val="9"/>
            <color indexed="81"/>
            <rFont val="Geneva"/>
          </rPr>
          <t>Max</t>
        </r>
      </text>
    </comment>
    <comment ref="LC94" authorId="0">
      <text>
        <r>
          <rPr>
            <b/>
            <sz val="9"/>
            <color indexed="81"/>
            <rFont val="Geneva"/>
          </rPr>
          <t>Max</t>
        </r>
      </text>
    </comment>
    <comment ref="LD94" authorId="0">
      <text>
        <r>
          <rPr>
            <b/>
            <sz val="9"/>
            <color indexed="81"/>
            <rFont val="Geneva"/>
          </rPr>
          <t>Max</t>
        </r>
      </text>
    </comment>
    <comment ref="LE94" authorId="0">
      <text>
        <r>
          <rPr>
            <b/>
            <sz val="9"/>
            <color indexed="81"/>
            <rFont val="Geneva"/>
          </rPr>
          <t>Max</t>
        </r>
      </text>
    </comment>
    <comment ref="LF94" authorId="0">
      <text>
        <r>
          <rPr>
            <b/>
            <sz val="9"/>
            <color indexed="81"/>
            <rFont val="Geneva"/>
          </rPr>
          <t>Max</t>
        </r>
      </text>
    </comment>
    <comment ref="LG94" authorId="0">
      <text>
        <r>
          <rPr>
            <b/>
            <sz val="9"/>
            <color indexed="81"/>
            <rFont val="Geneva"/>
          </rPr>
          <t>Max</t>
        </r>
      </text>
    </comment>
    <comment ref="LH94" authorId="0">
      <text>
        <r>
          <rPr>
            <b/>
            <sz val="9"/>
            <color indexed="81"/>
            <rFont val="Geneva"/>
          </rPr>
          <t>Max</t>
        </r>
      </text>
    </comment>
    <comment ref="LI94" authorId="0">
      <text>
        <r>
          <rPr>
            <b/>
            <sz val="9"/>
            <color indexed="81"/>
            <rFont val="Geneva"/>
          </rPr>
          <t>Max</t>
        </r>
      </text>
    </comment>
    <comment ref="LJ94" authorId="0">
      <text>
        <r>
          <rPr>
            <b/>
            <sz val="9"/>
            <color indexed="81"/>
            <rFont val="Geneva"/>
          </rPr>
          <t>Max</t>
        </r>
      </text>
    </comment>
    <comment ref="LN94" authorId="0">
      <text>
        <r>
          <rPr>
            <b/>
            <sz val="9"/>
            <color indexed="81"/>
            <rFont val="Geneva"/>
          </rPr>
          <t>Max</t>
        </r>
      </text>
    </comment>
    <comment ref="LR94" authorId="0">
      <text>
        <r>
          <rPr>
            <b/>
            <sz val="9"/>
            <color indexed="81"/>
            <rFont val="Geneva"/>
          </rPr>
          <t>Max</t>
        </r>
      </text>
    </comment>
    <comment ref="LV94" authorId="0">
      <text>
        <r>
          <rPr>
            <b/>
            <sz val="9"/>
            <color indexed="81"/>
            <rFont val="Geneva"/>
          </rPr>
          <t>Max</t>
        </r>
      </text>
    </comment>
    <comment ref="LZ94" authorId="0">
      <text>
        <r>
          <rPr>
            <b/>
            <sz val="9"/>
            <color indexed="81"/>
            <rFont val="Geneva"/>
          </rPr>
          <t>Max</t>
        </r>
      </text>
    </comment>
    <comment ref="MD94" authorId="0">
      <text>
        <r>
          <rPr>
            <b/>
            <sz val="9"/>
            <color indexed="81"/>
            <rFont val="Geneva"/>
          </rPr>
          <t>Max</t>
        </r>
      </text>
    </comment>
    <comment ref="ME94" authorId="0">
      <text>
        <r>
          <rPr>
            <b/>
            <sz val="9"/>
            <color indexed="81"/>
            <rFont val="Geneva"/>
          </rPr>
          <t>Max</t>
        </r>
      </text>
    </comment>
    <comment ref="MF94" authorId="0">
      <text>
        <r>
          <rPr>
            <b/>
            <sz val="9"/>
            <color indexed="81"/>
            <rFont val="Geneva"/>
          </rPr>
          <t>Max</t>
        </r>
      </text>
    </comment>
    <comment ref="MG94" authorId="0">
      <text>
        <r>
          <rPr>
            <b/>
            <sz val="9"/>
            <color indexed="81"/>
            <rFont val="Geneva"/>
          </rPr>
          <t>Max</t>
        </r>
      </text>
    </comment>
    <comment ref="MH94" authorId="0">
      <text>
        <r>
          <rPr>
            <b/>
            <sz val="9"/>
            <color indexed="81"/>
            <rFont val="Geneva"/>
          </rPr>
          <t>Max</t>
        </r>
      </text>
    </comment>
    <comment ref="MI94" authorId="0">
      <text>
        <r>
          <rPr>
            <b/>
            <sz val="9"/>
            <color indexed="81"/>
            <rFont val="Geneva"/>
          </rPr>
          <t>Max</t>
        </r>
      </text>
    </comment>
    <comment ref="MJ94" authorId="0">
      <text>
        <r>
          <rPr>
            <b/>
            <sz val="9"/>
            <color indexed="81"/>
            <rFont val="Geneva"/>
          </rPr>
          <t>Max</t>
        </r>
      </text>
    </comment>
    <comment ref="MK94" authorId="0">
      <text>
        <r>
          <rPr>
            <b/>
            <sz val="9"/>
            <color indexed="81"/>
            <rFont val="Geneva"/>
          </rPr>
          <t>Max</t>
        </r>
      </text>
    </comment>
    <comment ref="ML94" authorId="0">
      <text>
        <r>
          <rPr>
            <b/>
            <sz val="9"/>
            <color indexed="81"/>
            <rFont val="Geneva"/>
          </rPr>
          <t>Max</t>
        </r>
      </text>
    </comment>
    <comment ref="MM94" authorId="0">
      <text>
        <r>
          <rPr>
            <b/>
            <sz val="9"/>
            <color indexed="81"/>
            <rFont val="Geneva"/>
          </rPr>
          <t>Max</t>
        </r>
      </text>
    </comment>
    <comment ref="MN94" authorId="0">
      <text>
        <r>
          <rPr>
            <b/>
            <sz val="9"/>
            <color indexed="81"/>
            <rFont val="Geneva"/>
          </rPr>
          <t>Max</t>
        </r>
      </text>
    </comment>
    <comment ref="MO94" authorId="0">
      <text>
        <r>
          <rPr>
            <b/>
            <sz val="9"/>
            <color indexed="81"/>
            <rFont val="Geneva"/>
          </rPr>
          <t>Max</t>
        </r>
      </text>
    </comment>
    <comment ref="MP94" authorId="0">
      <text>
        <r>
          <rPr>
            <b/>
            <sz val="9"/>
            <color indexed="81"/>
            <rFont val="Geneva"/>
          </rPr>
          <t>Max</t>
        </r>
      </text>
    </comment>
    <comment ref="MQ94" authorId="0">
      <text>
        <r>
          <rPr>
            <b/>
            <sz val="9"/>
            <color indexed="81"/>
            <rFont val="Geneva"/>
          </rPr>
          <t>Max</t>
        </r>
      </text>
    </comment>
    <comment ref="MR94" authorId="0">
      <text>
        <r>
          <rPr>
            <b/>
            <sz val="9"/>
            <color indexed="81"/>
            <rFont val="Geneva"/>
          </rPr>
          <t>Max</t>
        </r>
      </text>
    </comment>
    <comment ref="MS94" authorId="0">
      <text>
        <r>
          <rPr>
            <b/>
            <sz val="9"/>
            <color indexed="81"/>
            <rFont val="Geneva"/>
          </rPr>
          <t>Max</t>
        </r>
      </text>
    </comment>
    <comment ref="MT94" authorId="0">
      <text>
        <r>
          <rPr>
            <b/>
            <sz val="9"/>
            <color indexed="81"/>
            <rFont val="Geneva"/>
          </rPr>
          <t>Max</t>
        </r>
      </text>
    </comment>
    <comment ref="MU94" authorId="0">
      <text>
        <r>
          <rPr>
            <b/>
            <sz val="9"/>
            <color indexed="81"/>
            <rFont val="Geneva"/>
          </rPr>
          <t>Max</t>
        </r>
      </text>
    </comment>
    <comment ref="MV94" authorId="0">
      <text>
        <r>
          <rPr>
            <b/>
            <sz val="9"/>
            <color indexed="81"/>
            <rFont val="Geneva"/>
          </rPr>
          <t>Max</t>
        </r>
      </text>
    </comment>
    <comment ref="MW94" authorId="0">
      <text>
        <r>
          <rPr>
            <b/>
            <sz val="9"/>
            <color indexed="81"/>
            <rFont val="Geneva"/>
          </rPr>
          <t>Max</t>
        </r>
      </text>
    </comment>
    <comment ref="MX94" authorId="0">
      <text>
        <r>
          <rPr>
            <b/>
            <sz val="9"/>
            <color indexed="81"/>
            <rFont val="Geneva"/>
          </rPr>
          <t>Max</t>
        </r>
      </text>
    </comment>
    <comment ref="MY94" authorId="0">
      <text>
        <r>
          <rPr>
            <b/>
            <sz val="9"/>
            <color indexed="81"/>
            <rFont val="Geneva"/>
          </rPr>
          <t>Max</t>
        </r>
      </text>
    </comment>
    <comment ref="MZ94" authorId="0">
      <text>
        <r>
          <rPr>
            <b/>
            <sz val="9"/>
            <color indexed="81"/>
            <rFont val="Geneva"/>
          </rPr>
          <t>Max</t>
        </r>
      </text>
    </comment>
    <comment ref="NA94" authorId="0">
      <text>
        <r>
          <rPr>
            <b/>
            <sz val="9"/>
            <color indexed="81"/>
            <rFont val="Geneva"/>
          </rPr>
          <t>Max</t>
        </r>
      </text>
    </comment>
    <comment ref="NB94" authorId="0">
      <text>
        <r>
          <rPr>
            <b/>
            <sz val="9"/>
            <color indexed="81"/>
            <rFont val="Geneva"/>
          </rPr>
          <t>Max</t>
        </r>
      </text>
    </comment>
    <comment ref="NH94" authorId="0">
      <text>
        <r>
          <rPr>
            <b/>
            <sz val="9"/>
            <color indexed="81"/>
            <rFont val="Geneva"/>
          </rPr>
          <t>Max</t>
        </r>
      </text>
    </comment>
    <comment ref="NI94" authorId="0">
      <text>
        <r>
          <rPr>
            <b/>
            <sz val="9"/>
            <color indexed="81"/>
            <rFont val="Geneva"/>
          </rPr>
          <t>Max</t>
        </r>
      </text>
    </comment>
    <comment ref="NJ94" authorId="0">
      <text>
        <r>
          <rPr>
            <b/>
            <sz val="9"/>
            <color indexed="81"/>
            <rFont val="Geneva"/>
          </rPr>
          <t>Max</t>
        </r>
      </text>
    </comment>
    <comment ref="NK94" authorId="0">
      <text>
        <r>
          <rPr>
            <b/>
            <sz val="9"/>
            <color indexed="81"/>
            <rFont val="Geneva"/>
          </rPr>
          <t>Max</t>
        </r>
      </text>
    </comment>
    <comment ref="NL94" authorId="0">
      <text>
        <r>
          <rPr>
            <b/>
            <sz val="9"/>
            <color indexed="81"/>
            <rFont val="Geneva"/>
          </rPr>
          <t>Max</t>
        </r>
      </text>
    </comment>
    <comment ref="NN94" authorId="1">
      <text>
        <r>
          <rPr>
            <b/>
            <sz val="9"/>
            <color indexed="81"/>
            <rFont val="Geneva"/>
          </rPr>
          <t>%1</t>
        </r>
      </text>
    </comment>
    <comment ref="NO94" authorId="1">
      <text>
        <r>
          <rPr>
            <b/>
            <sz val="9"/>
            <color indexed="81"/>
            <rFont val="Geneva"/>
          </rPr>
          <t>%1</t>
        </r>
      </text>
    </comment>
    <comment ref="NP94" authorId="1">
      <text>
        <r>
          <rPr>
            <b/>
            <sz val="9"/>
            <color indexed="81"/>
            <rFont val="Geneva"/>
          </rPr>
          <t>%1</t>
        </r>
      </text>
    </comment>
    <comment ref="NQ94" authorId="1">
      <text>
        <r>
          <rPr>
            <b/>
            <sz val="9"/>
            <color indexed="81"/>
            <rFont val="Geneva"/>
          </rPr>
          <t>%1</t>
        </r>
      </text>
    </comment>
    <comment ref="NR94" authorId="0">
      <text>
        <r>
          <rPr>
            <b/>
            <sz val="9"/>
            <color indexed="81"/>
            <rFont val="Geneva"/>
          </rPr>
          <t>Max</t>
        </r>
      </text>
    </comment>
    <comment ref="NS94" authorId="0">
      <text>
        <r>
          <rPr>
            <b/>
            <sz val="9"/>
            <color indexed="81"/>
            <rFont val="Geneva"/>
          </rPr>
          <t>Max</t>
        </r>
      </text>
    </comment>
    <comment ref="NT94" authorId="0">
      <text>
        <r>
          <rPr>
            <b/>
            <sz val="9"/>
            <color indexed="81"/>
            <rFont val="Geneva"/>
          </rPr>
          <t>Max</t>
        </r>
      </text>
    </comment>
    <comment ref="NU94" authorId="0">
      <text>
        <r>
          <rPr>
            <b/>
            <sz val="9"/>
            <color indexed="81"/>
            <rFont val="Geneva"/>
          </rPr>
          <t>Max</t>
        </r>
      </text>
    </comment>
    <comment ref="NV94" authorId="0">
      <text>
        <r>
          <rPr>
            <b/>
            <sz val="9"/>
            <color indexed="81"/>
            <rFont val="Geneva"/>
          </rPr>
          <t>Max</t>
        </r>
      </text>
    </comment>
    <comment ref="NW94" authorId="0">
      <text>
        <r>
          <rPr>
            <b/>
            <sz val="9"/>
            <color indexed="81"/>
            <rFont val="Geneva"/>
          </rPr>
          <t>Max</t>
        </r>
      </text>
    </comment>
    <comment ref="NX94" authorId="0">
      <text>
        <r>
          <rPr>
            <b/>
            <sz val="9"/>
            <color indexed="81"/>
            <rFont val="Geneva"/>
          </rPr>
          <t>Max</t>
        </r>
      </text>
    </comment>
    <comment ref="NY94" authorId="0">
      <text>
        <r>
          <rPr>
            <b/>
            <sz val="9"/>
            <color indexed="81"/>
            <rFont val="Geneva"/>
          </rPr>
          <t>Max</t>
        </r>
      </text>
    </comment>
    <comment ref="NZ94" authorId="0">
      <text>
        <r>
          <rPr>
            <b/>
            <sz val="9"/>
            <color indexed="81"/>
            <rFont val="Geneva"/>
          </rPr>
          <t>Max</t>
        </r>
      </text>
    </comment>
    <comment ref="OA94" authorId="0">
      <text>
        <r>
          <rPr>
            <b/>
            <sz val="9"/>
            <color indexed="81"/>
            <rFont val="Geneva"/>
          </rPr>
          <t>Max</t>
        </r>
      </text>
    </comment>
    <comment ref="OB94" authorId="0">
      <text>
        <r>
          <rPr>
            <b/>
            <sz val="9"/>
            <color indexed="81"/>
            <rFont val="Geneva"/>
          </rPr>
          <t>Max</t>
        </r>
      </text>
    </comment>
    <comment ref="OF94" authorId="0">
      <text>
        <r>
          <rPr>
            <b/>
            <sz val="9"/>
            <color indexed="81"/>
            <rFont val="Geneva"/>
          </rPr>
          <t>Max</t>
        </r>
      </text>
    </comment>
    <comment ref="OJ94" authorId="0">
      <text>
        <r>
          <rPr>
            <b/>
            <sz val="9"/>
            <color indexed="81"/>
            <rFont val="Geneva"/>
          </rPr>
          <t>Max</t>
        </r>
      </text>
    </comment>
    <comment ref="ON94" authorId="0">
      <text>
        <r>
          <rPr>
            <b/>
            <sz val="9"/>
            <color indexed="81"/>
            <rFont val="Geneva"/>
          </rPr>
          <t>Max</t>
        </r>
      </text>
    </comment>
    <comment ref="OR94" authorId="0">
      <text>
        <r>
          <rPr>
            <b/>
            <sz val="9"/>
            <color indexed="81"/>
            <rFont val="Geneva"/>
          </rPr>
          <t>Max</t>
        </r>
      </text>
    </comment>
    <comment ref="OV94" authorId="0">
      <text>
        <r>
          <rPr>
            <b/>
            <sz val="9"/>
            <color indexed="81"/>
            <rFont val="Geneva"/>
          </rPr>
          <t>Max</t>
        </r>
      </text>
    </comment>
    <comment ref="OW94" authorId="0">
      <text>
        <r>
          <rPr>
            <b/>
            <sz val="9"/>
            <color indexed="81"/>
            <rFont val="Geneva"/>
          </rPr>
          <t>Max</t>
        </r>
      </text>
    </comment>
    <comment ref="OX94" authorId="0">
      <text>
        <r>
          <rPr>
            <b/>
            <sz val="9"/>
            <color indexed="81"/>
            <rFont val="Geneva"/>
          </rPr>
          <t>Max</t>
        </r>
      </text>
    </comment>
    <comment ref="OY94" authorId="0">
      <text>
        <r>
          <rPr>
            <b/>
            <sz val="9"/>
            <color indexed="81"/>
            <rFont val="Geneva"/>
          </rPr>
          <t>Max</t>
        </r>
      </text>
    </comment>
    <comment ref="OZ94" authorId="0">
      <text>
        <r>
          <rPr>
            <b/>
            <sz val="9"/>
            <color indexed="81"/>
            <rFont val="Geneva"/>
          </rPr>
          <t>Max</t>
        </r>
      </text>
    </comment>
    <comment ref="PA94" authorId="0">
      <text>
        <r>
          <rPr>
            <b/>
            <sz val="9"/>
            <color indexed="81"/>
            <rFont val="Geneva"/>
          </rPr>
          <t>Max</t>
        </r>
      </text>
    </comment>
    <comment ref="PB94" authorId="0">
      <text>
        <r>
          <rPr>
            <b/>
            <sz val="9"/>
            <color indexed="81"/>
            <rFont val="Geneva"/>
          </rPr>
          <t>Max</t>
        </r>
      </text>
    </comment>
    <comment ref="PC94" authorId="0">
      <text>
        <r>
          <rPr>
            <b/>
            <sz val="9"/>
            <color indexed="81"/>
            <rFont val="Geneva"/>
          </rPr>
          <t>Max</t>
        </r>
      </text>
    </comment>
    <comment ref="PD94" authorId="0">
      <text>
        <r>
          <rPr>
            <b/>
            <sz val="9"/>
            <color indexed="81"/>
            <rFont val="Geneva"/>
          </rPr>
          <t>Max</t>
        </r>
      </text>
    </comment>
    <comment ref="PE94" authorId="0">
      <text>
        <r>
          <rPr>
            <b/>
            <sz val="9"/>
            <color indexed="81"/>
            <rFont val="Geneva"/>
          </rPr>
          <t>Max</t>
        </r>
      </text>
    </comment>
    <comment ref="PF94" authorId="0">
      <text>
        <r>
          <rPr>
            <b/>
            <sz val="9"/>
            <color indexed="81"/>
            <rFont val="Geneva"/>
          </rPr>
          <t>Max</t>
        </r>
      </text>
    </comment>
    <comment ref="PG94" authorId="0">
      <text>
        <r>
          <rPr>
            <b/>
            <sz val="9"/>
            <color indexed="81"/>
            <rFont val="Geneva"/>
          </rPr>
          <t>Max</t>
        </r>
      </text>
    </comment>
    <comment ref="PH94" authorId="0">
      <text>
        <r>
          <rPr>
            <b/>
            <sz val="9"/>
            <color indexed="81"/>
            <rFont val="Geneva"/>
          </rPr>
          <t>Max</t>
        </r>
      </text>
    </comment>
    <comment ref="PI94" authorId="0">
      <text>
        <r>
          <rPr>
            <b/>
            <sz val="9"/>
            <color indexed="81"/>
            <rFont val="Geneva"/>
          </rPr>
          <t>Max</t>
        </r>
      </text>
    </comment>
    <comment ref="PJ94" authorId="0">
      <text>
        <r>
          <rPr>
            <b/>
            <sz val="9"/>
            <color indexed="81"/>
            <rFont val="Geneva"/>
          </rPr>
          <t>Max</t>
        </r>
      </text>
    </comment>
    <comment ref="PK94" authorId="0">
      <text>
        <r>
          <rPr>
            <b/>
            <sz val="9"/>
            <color indexed="81"/>
            <rFont val="Geneva"/>
          </rPr>
          <t>Max</t>
        </r>
      </text>
    </comment>
    <comment ref="PL94" authorId="0">
      <text>
        <r>
          <rPr>
            <b/>
            <sz val="9"/>
            <color indexed="81"/>
            <rFont val="Geneva"/>
          </rPr>
          <t>Max</t>
        </r>
      </text>
    </comment>
    <comment ref="PM94" authorId="0">
      <text>
        <r>
          <rPr>
            <b/>
            <sz val="9"/>
            <color indexed="81"/>
            <rFont val="Geneva"/>
          </rPr>
          <t>Max</t>
        </r>
      </text>
    </comment>
    <comment ref="PN94" authorId="0">
      <text>
        <r>
          <rPr>
            <b/>
            <sz val="9"/>
            <color indexed="81"/>
            <rFont val="Geneva"/>
          </rPr>
          <t>Max</t>
        </r>
      </text>
    </comment>
    <comment ref="PO94" authorId="0">
      <text>
        <r>
          <rPr>
            <b/>
            <sz val="9"/>
            <color indexed="81"/>
            <rFont val="Geneva"/>
          </rPr>
          <t>Max</t>
        </r>
      </text>
    </comment>
    <comment ref="PP94" authorId="0">
      <text>
        <r>
          <rPr>
            <b/>
            <sz val="9"/>
            <color indexed="81"/>
            <rFont val="Geneva"/>
          </rPr>
          <t>Max</t>
        </r>
      </text>
    </comment>
    <comment ref="PQ94" authorId="0">
      <text>
        <r>
          <rPr>
            <b/>
            <sz val="9"/>
            <color indexed="81"/>
            <rFont val="Geneva"/>
          </rPr>
          <t>Max</t>
        </r>
      </text>
    </comment>
    <comment ref="PR94" authorId="0">
      <text>
        <r>
          <rPr>
            <b/>
            <sz val="9"/>
            <color indexed="81"/>
            <rFont val="Geneva"/>
          </rPr>
          <t>Max</t>
        </r>
      </text>
    </comment>
    <comment ref="PS94" authorId="0">
      <text>
        <r>
          <rPr>
            <b/>
            <sz val="9"/>
            <color indexed="81"/>
            <rFont val="Geneva"/>
          </rPr>
          <t>Max</t>
        </r>
      </text>
    </comment>
    <comment ref="PT94" authorId="0">
      <text>
        <r>
          <rPr>
            <b/>
            <sz val="9"/>
            <color indexed="81"/>
            <rFont val="Geneva"/>
          </rPr>
          <t>Max</t>
        </r>
      </text>
    </comment>
    <comment ref="PZ94" authorId="1">
      <text>
        <r>
          <rPr>
            <b/>
            <sz val="9"/>
            <color indexed="81"/>
            <rFont val="Geneva"/>
          </rPr>
          <t>%1</t>
        </r>
      </text>
    </comment>
    <comment ref="H95" authorId="0">
      <text>
        <r>
          <rPr>
            <b/>
            <sz val="9"/>
            <color indexed="81"/>
            <rFont val="Geneva"/>
          </rPr>
          <t>#Covalkescence</t>
        </r>
      </text>
    </comment>
    <comment ref="M95" authorId="0">
      <text>
        <r>
          <rPr>
            <b/>
            <sz val="9"/>
            <color indexed="81"/>
            <rFont val="Geneva"/>
          </rPr>
          <t>#ALIF(H0)</t>
        </r>
      </text>
    </comment>
    <comment ref="U95" authorId="0">
      <text>
        <r>
          <rPr>
            <b/>
            <sz val="9"/>
            <color indexed="81"/>
            <rFont val="Geneva"/>
          </rPr>
          <t>#4</t>
        </r>
      </text>
    </comment>
    <comment ref="AA95" authorId="0">
      <text>
        <r>
          <rPr>
            <b/>
            <sz val="9"/>
            <color indexed="81"/>
            <rFont val="Geneva"/>
          </rPr>
          <t>#4</t>
        </r>
      </text>
    </comment>
    <comment ref="AG95" authorId="0">
      <text>
        <r>
          <rPr>
            <b/>
            <sz val="9"/>
            <color indexed="81"/>
            <rFont val="Geneva"/>
          </rPr>
          <t>#4</t>
        </r>
      </text>
    </comment>
    <comment ref="H96" authorId="0">
      <text>
        <r>
          <rPr>
            <b/>
            <sz val="9"/>
            <color indexed="81"/>
            <rFont val="Geneva"/>
          </rPr>
          <t>%Unemployed</t>
        </r>
      </text>
    </comment>
    <comment ref="M96" authorId="0">
      <text>
        <r>
          <rPr>
            <b/>
            <sz val="9"/>
            <color indexed="81"/>
            <rFont val="Geneva"/>
          </rPr>
          <t>#ALIF(H1)</t>
        </r>
      </text>
    </comment>
    <comment ref="U96" authorId="0">
      <text>
        <r>
          <rPr>
            <b/>
            <sz val="9"/>
            <color indexed="81"/>
            <rFont val="Geneva"/>
          </rPr>
          <t>%0</t>
        </r>
      </text>
    </comment>
    <comment ref="AA96" authorId="0">
      <text>
        <r>
          <rPr>
            <b/>
            <sz val="9"/>
            <color indexed="81"/>
            <rFont val="Geneva"/>
          </rPr>
          <t>%0</t>
        </r>
      </text>
    </comment>
    <comment ref="AG96" authorId="0">
      <text>
        <r>
          <rPr>
            <b/>
            <sz val="9"/>
            <color indexed="81"/>
            <rFont val="Geneva"/>
          </rPr>
          <t>%0</t>
        </r>
      </text>
    </comment>
    <comment ref="HS96" authorId="0">
      <text>
        <r>
          <rPr>
            <b/>
            <sz val="9"/>
            <color indexed="81"/>
            <rFont val="Geneva"/>
          </rPr>
          <t>% Non</t>
        </r>
      </text>
    </comment>
    <comment ref="KK96" authorId="0">
      <text>
        <r>
          <rPr>
            <b/>
            <sz val="9"/>
            <color indexed="81"/>
            <rFont val="Geneva"/>
          </rPr>
          <t>% Non</t>
        </r>
      </text>
    </comment>
    <comment ref="NC96" authorId="0">
      <text>
        <r>
          <rPr>
            <b/>
            <sz val="9"/>
            <color indexed="81"/>
            <rFont val="Geneva"/>
          </rPr>
          <t>% Non</t>
        </r>
      </text>
    </comment>
    <comment ref="PU96" authorId="0">
      <text>
        <r>
          <rPr>
            <b/>
            <sz val="9"/>
            <color indexed="81"/>
            <rFont val="Geneva"/>
          </rPr>
          <t>% Non</t>
        </r>
      </text>
    </comment>
    <comment ref="H97" authorId="0">
      <text>
        <r>
          <rPr>
            <b/>
            <sz val="9"/>
            <color indexed="81"/>
            <rFont val="Geneva"/>
          </rPr>
          <t>%Employed</t>
        </r>
      </text>
    </comment>
    <comment ref="M97" authorId="0">
      <text>
        <r>
          <rPr>
            <b/>
            <sz val="9"/>
            <color indexed="81"/>
            <rFont val="Geneva"/>
          </rPr>
          <t>#ALIF(H2)</t>
        </r>
      </text>
    </comment>
    <comment ref="U97" authorId="1">
      <text>
        <r>
          <rPr>
            <b/>
            <sz val="9"/>
            <color indexed="81"/>
            <rFont val="Geneva"/>
          </rPr>
          <t>%1</t>
        </r>
      </text>
    </comment>
    <comment ref="AA97" authorId="1">
      <text>
        <r>
          <rPr>
            <b/>
            <sz val="9"/>
            <color indexed="81"/>
            <rFont val="Geneva"/>
          </rPr>
          <t>%1</t>
        </r>
      </text>
    </comment>
    <comment ref="AG97" authorId="1">
      <text>
        <r>
          <rPr>
            <b/>
            <sz val="9"/>
            <color indexed="81"/>
            <rFont val="Geneva"/>
          </rPr>
          <t>%1</t>
        </r>
      </text>
    </comment>
    <comment ref="AR97" authorId="0">
      <text>
        <r>
          <rPr>
            <b/>
            <sz val="9"/>
            <color indexed="81"/>
            <rFont val="Geneva"/>
          </rPr>
          <t>Total</t>
        </r>
      </text>
    </comment>
    <comment ref="BO97" authorId="0">
      <text>
        <r>
          <rPr>
            <b/>
            <sz val="9"/>
            <color indexed="81"/>
            <rFont val="Geneva"/>
          </rPr>
          <t>% Non</t>
        </r>
      </text>
    </comment>
    <comment ref="HS97" authorId="0">
      <text>
        <r>
          <rPr>
            <b/>
            <sz val="9"/>
            <color indexed="81"/>
            <rFont val="Geneva"/>
          </rPr>
          <t>% Oui</t>
        </r>
      </text>
    </comment>
    <comment ref="KK97" authorId="0">
      <text>
        <r>
          <rPr>
            <b/>
            <sz val="9"/>
            <color indexed="81"/>
            <rFont val="Geneva"/>
          </rPr>
          <t>% Oui</t>
        </r>
      </text>
    </comment>
    <comment ref="NC97" authorId="0">
      <text>
        <r>
          <rPr>
            <b/>
            <sz val="9"/>
            <color indexed="81"/>
            <rFont val="Geneva"/>
          </rPr>
          <t>% Oui</t>
        </r>
      </text>
    </comment>
    <comment ref="PU97" authorId="0">
      <text>
        <r>
          <rPr>
            <b/>
            <sz val="9"/>
            <color indexed="81"/>
            <rFont val="Geneva"/>
          </rPr>
          <t>% Oui</t>
        </r>
      </text>
    </comment>
    <comment ref="H98" authorId="0">
      <text>
        <r>
          <rPr>
            <b/>
            <sz val="9"/>
            <color indexed="81"/>
            <rFont val="Geneva"/>
          </rPr>
          <t>%Retired</t>
        </r>
      </text>
    </comment>
    <comment ref="M98" authorId="0">
      <text>
        <r>
          <rPr>
            <b/>
            <sz val="9"/>
            <color indexed="81"/>
            <rFont val="Geneva"/>
          </rPr>
          <t>#ALIF(H3)</t>
        </r>
      </text>
    </comment>
    <comment ref="U98" authorId="0">
      <text>
        <r>
          <rPr>
            <b/>
            <sz val="9"/>
            <color indexed="81"/>
            <rFont val="Geneva"/>
          </rPr>
          <t>%2</t>
        </r>
      </text>
    </comment>
    <comment ref="AA98" authorId="0">
      <text>
        <r>
          <rPr>
            <b/>
            <sz val="9"/>
            <color indexed="81"/>
            <rFont val="Geneva"/>
          </rPr>
          <t>%2</t>
        </r>
      </text>
    </comment>
    <comment ref="AG98" authorId="0">
      <text>
        <r>
          <rPr>
            <b/>
            <sz val="9"/>
            <color indexed="81"/>
            <rFont val="Geneva"/>
          </rPr>
          <t>%2</t>
        </r>
      </text>
    </comment>
    <comment ref="BO98" authorId="0">
      <text>
        <r>
          <rPr>
            <b/>
            <sz val="9"/>
            <color indexed="81"/>
            <rFont val="Geneva"/>
          </rPr>
          <t>%CRF</t>
        </r>
      </text>
    </comment>
    <comment ref="HS98" authorId="0">
      <text>
        <r>
          <rPr>
            <b/>
            <sz val="9"/>
            <color indexed="81"/>
            <rFont val="Geneva"/>
          </rPr>
          <t>% En cours/douteuse</t>
        </r>
      </text>
    </comment>
    <comment ref="KK98" authorId="0">
      <text>
        <r>
          <rPr>
            <b/>
            <sz val="9"/>
            <color indexed="81"/>
            <rFont val="Geneva"/>
          </rPr>
          <t>% En cours/douteuse</t>
        </r>
      </text>
    </comment>
    <comment ref="NC98" authorId="0">
      <text>
        <r>
          <rPr>
            <b/>
            <sz val="9"/>
            <color indexed="81"/>
            <rFont val="Geneva"/>
          </rPr>
          <t>% En cours/douteuse</t>
        </r>
      </text>
    </comment>
    <comment ref="PU98" authorId="0">
      <text>
        <r>
          <rPr>
            <b/>
            <sz val="9"/>
            <color indexed="81"/>
            <rFont val="Geneva"/>
          </rPr>
          <t>% En cours/douteuse</t>
        </r>
      </text>
    </comment>
    <comment ref="H99" authorId="0">
      <text>
        <r>
          <rPr>
            <b/>
            <sz val="9"/>
            <color indexed="81"/>
            <rFont val="Geneva"/>
          </rPr>
          <t>%Disability</t>
        </r>
      </text>
    </comment>
    <comment ref="M99" authorId="0">
      <text>
        <r>
          <rPr>
            <b/>
            <sz val="9"/>
            <color indexed="81"/>
            <rFont val="Geneva"/>
          </rPr>
          <t>#ALIF(Spd)</t>
        </r>
      </text>
    </comment>
    <comment ref="U99" authorId="0">
      <text>
        <r>
          <rPr>
            <b/>
            <sz val="9"/>
            <color indexed="81"/>
            <rFont val="Geneva"/>
          </rPr>
          <t>%3</t>
        </r>
      </text>
    </comment>
    <comment ref="AA99" authorId="0">
      <text>
        <r>
          <rPr>
            <b/>
            <sz val="9"/>
            <color indexed="81"/>
            <rFont val="Geneva"/>
          </rPr>
          <t>%3</t>
        </r>
      </text>
    </comment>
    <comment ref="AG99" authorId="0">
      <text>
        <r>
          <rPr>
            <b/>
            <sz val="9"/>
            <color indexed="81"/>
            <rFont val="Geneva"/>
          </rPr>
          <t>%3</t>
        </r>
      </text>
    </comment>
    <comment ref="H100" authorId="0">
      <text>
        <r>
          <rPr>
            <b/>
            <sz val="9"/>
            <color indexed="81"/>
            <rFont val="Geneva"/>
          </rPr>
          <t>%Covalescence</t>
        </r>
      </text>
    </comment>
    <comment ref="M100" authorId="0">
      <text>
        <r>
          <rPr>
            <b/>
            <sz val="9"/>
            <color indexed="81"/>
            <rFont val="Geneva"/>
          </rPr>
          <t>#ALIF(Spi)</t>
        </r>
      </text>
    </comment>
    <comment ref="U100" authorId="0">
      <text>
        <r>
          <rPr>
            <b/>
            <sz val="9"/>
            <color indexed="81"/>
            <rFont val="Geneva"/>
          </rPr>
          <t>%4</t>
        </r>
      </text>
    </comment>
    <comment ref="AA100" authorId="0">
      <text>
        <r>
          <rPr>
            <b/>
            <sz val="9"/>
            <color indexed="81"/>
            <rFont val="Geneva"/>
          </rPr>
          <t>%4</t>
        </r>
      </text>
    </comment>
    <comment ref="AG100" authorId="0">
      <text>
        <r>
          <rPr>
            <b/>
            <sz val="9"/>
            <color indexed="81"/>
            <rFont val="Geneva"/>
          </rPr>
          <t>%4</t>
        </r>
      </text>
    </comment>
    <comment ref="M101" authorId="0">
      <text>
        <r>
          <rPr>
            <b/>
            <sz val="9"/>
            <color indexed="81"/>
            <rFont val="Geneva"/>
          </rPr>
          <t>#ALIF(St)</t>
        </r>
      </text>
    </comment>
    <comment ref="M103" authorId="0">
      <text>
        <r>
          <rPr>
            <b/>
            <sz val="9"/>
            <color indexed="81"/>
            <rFont val="Geneva"/>
          </rPr>
          <t>#PTD($)/ALIF</t>
        </r>
      </text>
    </comment>
    <comment ref="N103" authorId="0">
      <text>
        <r>
          <rPr>
            <b/>
            <sz val="9"/>
            <color indexed="81"/>
            <rFont val="Geneva"/>
          </rPr>
          <t>Total Hybride</t>
        </r>
      </text>
    </comment>
    <comment ref="M104" authorId="0">
      <text>
        <r>
          <rPr>
            <b/>
            <sz val="9"/>
            <color indexed="81"/>
            <rFont val="Geneva"/>
          </rPr>
          <t>#PTD(A)/ALIF</t>
        </r>
      </text>
    </comment>
    <comment ref="M106" authorId="0">
      <text>
        <r>
          <rPr>
            <b/>
            <sz val="9"/>
            <color indexed="81"/>
            <rFont val="Geneva"/>
          </rPr>
          <t>#PTD($)</t>
        </r>
      </text>
    </comment>
    <comment ref="N106" authorId="0">
      <text>
        <r>
          <rPr>
            <b/>
            <sz val="9"/>
            <color indexed="81"/>
            <rFont val="Geneva"/>
          </rPr>
          <t>Total PTD</t>
        </r>
      </text>
    </comment>
    <comment ref="M107" authorId="0">
      <text>
        <r>
          <rPr>
            <b/>
            <sz val="9"/>
            <color indexed="81"/>
            <rFont val="Geneva"/>
          </rPr>
          <t>#PTD(A)</t>
        </r>
      </text>
    </comment>
    <comment ref="M108" authorId="0">
      <text>
        <r>
          <rPr>
            <b/>
            <sz val="9"/>
            <color indexed="81"/>
            <rFont val="Geneva"/>
          </rPr>
          <t>#PTD(H)</t>
        </r>
      </text>
    </comment>
    <comment ref="M109" authorId="0">
      <text>
        <r>
          <rPr>
            <b/>
            <sz val="9"/>
            <color indexed="81"/>
            <rFont val="Geneva"/>
          </rPr>
          <t>#PTD(H0)</t>
        </r>
      </text>
    </comment>
    <comment ref="M110" authorId="0">
      <text>
        <r>
          <rPr>
            <b/>
            <sz val="9"/>
            <color indexed="81"/>
            <rFont val="Geneva"/>
          </rPr>
          <t>#PTD(H1)</t>
        </r>
      </text>
    </comment>
    <comment ref="M111" authorId="0">
      <text>
        <r>
          <rPr>
            <b/>
            <sz val="9"/>
            <color indexed="81"/>
            <rFont val="Geneva"/>
          </rPr>
          <t>#PTD(H2)</t>
        </r>
      </text>
    </comment>
    <comment ref="M112" authorId="0">
      <text>
        <r>
          <rPr>
            <b/>
            <sz val="9"/>
            <color indexed="81"/>
            <rFont val="Geneva"/>
          </rPr>
          <t>#PTD(H3)</t>
        </r>
      </text>
    </comment>
    <comment ref="M113" authorId="0">
      <text>
        <r>
          <rPr>
            <b/>
            <sz val="9"/>
            <color indexed="81"/>
            <rFont val="Geneva"/>
          </rPr>
          <t>#PTD(Spd)</t>
        </r>
      </text>
    </comment>
    <comment ref="M114" authorId="0">
      <text>
        <r>
          <rPr>
            <b/>
            <sz val="9"/>
            <color indexed="81"/>
            <rFont val="Geneva"/>
          </rPr>
          <t>#PTD(Spi)</t>
        </r>
      </text>
    </comment>
    <comment ref="M115" authorId="0">
      <text>
        <r>
          <rPr>
            <b/>
            <sz val="9"/>
            <color indexed="81"/>
            <rFont val="Geneva"/>
          </rPr>
          <t>#PTD(St)</t>
        </r>
      </text>
    </comment>
    <comment ref="N116" authorId="0">
      <text>
        <r>
          <rPr>
            <b/>
            <sz val="9"/>
            <color indexed="81"/>
            <rFont val="Geneva"/>
          </rPr>
          <t>Total Patient</t>
        </r>
      </text>
    </comment>
  </commentList>
</comments>
</file>

<file path=xl/sharedStrings.xml><?xml version="1.0" encoding="utf-8"?>
<sst xmlns="http://schemas.openxmlformats.org/spreadsheetml/2006/main" count="20482" uniqueCount="939">
  <si>
    <t>A</t>
    <phoneticPr fontId="9"/>
  </si>
  <si>
    <t>SPI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</si>
  <si>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</si>
  <si>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</si>
  <si>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</si>
  <si>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</si>
  <si>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ND</t>
    <phoneticPr fontId="9"/>
  </si>
  <si>
    <t>NA</t>
    <phoneticPr fontId="9"/>
  </si>
  <si>
    <t>ND</t>
    <phoneticPr fontId="9"/>
  </si>
  <si>
    <t>NA</t>
    <phoneticPr fontId="9"/>
  </si>
  <si>
    <t>Reop</t>
    <phoneticPr fontId="9"/>
  </si>
  <si>
    <t>Reop le 27/10/11 reprise cicatrice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</si>
  <si>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</si>
  <si>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</si>
  <si>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</si>
  <si>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</si>
  <si>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</si>
  <si>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Reop Reprise de cicatrice 10/01/12</t>
    <phoneticPr fontId="9"/>
  </si>
  <si>
    <t>ND</t>
    <phoneticPr fontId="9"/>
  </si>
  <si>
    <t>NA</t>
    <phoneticPr fontId="9"/>
  </si>
  <si>
    <t>NA</t>
    <phoneticPr fontId="9"/>
  </si>
  <si>
    <t>ND</t>
    <phoneticPr fontId="9"/>
  </si>
  <si>
    <r>
      <t xml:space="preserve">2e tps post A° L5-S1 - </t>
    </r>
    <r>
      <rPr>
        <sz val="9"/>
        <color indexed="10"/>
        <rFont val="Geneva"/>
      </rPr>
      <t>Reop Tps ant PTD L4-L5 (29/05/13)</t>
    </r>
    <phoneticPr fontId="9"/>
  </si>
  <si>
    <t>NA</t>
    <phoneticPr fontId="9"/>
  </si>
  <si>
    <t>Reop PTD L5-S1 10/12/2012</t>
    <phoneticPr fontId="9"/>
  </si>
  <si>
    <t>ALIF(H3)</t>
    <phoneticPr fontId="9"/>
  </si>
  <si>
    <t>ND</t>
    <phoneticPr fontId="9"/>
  </si>
  <si>
    <t>Reop Tps ant PTD L4-L5 (25/06/13)</t>
    <phoneticPr fontId="9"/>
  </si>
  <si>
    <t xml:space="preserve"> NA</t>
    <phoneticPr fontId="9"/>
  </si>
  <si>
    <t>H3</t>
    <phoneticPr fontId="9"/>
  </si>
  <si>
    <t>PTD(H3)</t>
    <phoneticPr fontId="11" type="noConversion"/>
  </si>
  <si>
    <t>NA</t>
    <phoneticPr fontId="9"/>
  </si>
  <si>
    <t>2e Tps post A° $ T4-L4</t>
    <phoneticPr fontId="9"/>
  </si>
  <si>
    <t>NA</t>
    <phoneticPr fontId="9"/>
  </si>
  <si>
    <t>PTD(H1)</t>
    <phoneticPr fontId="11" type="noConversion"/>
  </si>
  <si>
    <t>H0</t>
    <phoneticPr fontId="9"/>
  </si>
  <si>
    <t>ND</t>
    <phoneticPr fontId="9"/>
  </si>
  <si>
    <t>SPI</t>
    <phoneticPr fontId="9"/>
  </si>
  <si>
    <t>NA</t>
    <phoneticPr fontId="9"/>
  </si>
  <si>
    <t>NA</t>
    <phoneticPr fontId="9"/>
  </si>
  <si>
    <t>Saignement (ml)</t>
  </si>
  <si>
    <t>ALIF($)</t>
    <phoneticPr fontId="11" type="noConversion"/>
  </si>
  <si>
    <t>AM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</si>
  <si>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</si>
  <si>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</si>
  <si>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</si>
  <si>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</si>
  <si>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ND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</si>
  <si>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</si>
  <si>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</si>
  <si>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</si>
  <si>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</si>
  <si>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2e Tps voie post Amos L5-S1</t>
    <phoneticPr fontId="9"/>
  </si>
  <si>
    <t>ND</t>
    <phoneticPr fontId="9"/>
  </si>
  <si>
    <t>1 : Yes</t>
  </si>
  <si>
    <t>NA</t>
    <phoneticPr fontId="9"/>
  </si>
  <si>
    <t>NA</t>
    <phoneticPr fontId="9"/>
  </si>
  <si>
    <t>NA</t>
    <phoneticPr fontId="9"/>
  </si>
  <si>
    <t>H3</t>
    <phoneticPr fontId="9"/>
  </si>
  <si>
    <t>NA</t>
    <phoneticPr fontId="9"/>
  </si>
  <si>
    <t>ThM : 1</t>
  </si>
  <si>
    <t>H0</t>
    <phoneticPr fontId="9"/>
  </si>
  <si>
    <t>H0</t>
    <phoneticPr fontId="9"/>
  </si>
  <si>
    <t>NA</t>
    <phoneticPr fontId="9"/>
  </si>
  <si>
    <t>H0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</si>
  <si>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</si>
  <si>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</si>
  <si>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</si>
  <si>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</si>
  <si>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</si>
  <si>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</si>
  <si>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</si>
  <si>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H3</t>
    <phoneticPr fontId="9"/>
  </si>
  <si>
    <t>NA</t>
    <phoneticPr fontId="9"/>
  </si>
  <si>
    <t>SPI</t>
    <phoneticPr fontId="9"/>
  </si>
  <si>
    <t>NA</t>
    <phoneticPr fontId="9"/>
  </si>
  <si>
    <t>H0</t>
    <phoneticPr fontId="9"/>
  </si>
  <si>
    <t>ND</t>
    <phoneticPr fontId="9"/>
  </si>
  <si>
    <t>NA</t>
    <phoneticPr fontId="9"/>
  </si>
  <si>
    <t>NA</t>
    <phoneticPr fontId="9"/>
  </si>
  <si>
    <t>H1</t>
    <phoneticPr fontId="9"/>
  </si>
  <si>
    <t>NA</t>
    <phoneticPr fontId="9"/>
  </si>
  <si>
    <t>SPI</t>
    <phoneticPr fontId="9"/>
  </si>
  <si>
    <t>SPI</t>
    <phoneticPr fontId="9"/>
  </si>
  <si>
    <t>M-10-3°/3°</t>
    <phoneticPr fontId="9"/>
  </si>
  <si>
    <t>H3</t>
    <phoneticPr fontId="9"/>
  </si>
  <si>
    <t>H2</t>
    <phoneticPr fontId="9"/>
  </si>
  <si>
    <t>$</t>
    <phoneticPr fontId="9"/>
  </si>
  <si>
    <t>$</t>
    <phoneticPr fontId="9"/>
  </si>
  <si>
    <t>NA</t>
    <phoneticPr fontId="9"/>
  </si>
  <si>
    <t>H3</t>
    <phoneticPr fontId="9"/>
  </si>
  <si>
    <t>H3</t>
    <phoneticPr fontId="9"/>
  </si>
  <si>
    <t>NA</t>
    <phoneticPr fontId="9"/>
  </si>
  <si>
    <t>ND</t>
    <phoneticPr fontId="9"/>
  </si>
  <si>
    <t>ND</t>
    <phoneticPr fontId="9"/>
  </si>
  <si>
    <t>2e Tps post A° L5-S1 21/10/11</t>
    <phoneticPr fontId="9"/>
  </si>
  <si>
    <t>NA</t>
    <phoneticPr fontId="9"/>
  </si>
  <si>
    <t>2e Tps post A° L5-S1 (14/12/11)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</si>
  <si>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</si>
  <si>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</si>
  <si>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</si>
  <si>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</si>
  <si>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H0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</si>
  <si>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</si>
  <si>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</si>
  <si>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</si>
  <si>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</si>
  <si>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</si>
  <si>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Surgical Approach</t>
  </si>
  <si>
    <t>CRF</t>
  </si>
  <si>
    <t>NA</t>
    <phoneticPr fontId="9"/>
  </si>
  <si>
    <t>AM</t>
    <phoneticPr fontId="9"/>
  </si>
  <si>
    <t>NA</t>
    <phoneticPr fontId="9"/>
  </si>
  <si>
    <t>NA</t>
    <phoneticPr fontId="9"/>
  </si>
  <si>
    <t>ND</t>
    <phoneticPr fontId="9"/>
  </si>
  <si>
    <t>ST</t>
    <phoneticPr fontId="9"/>
  </si>
  <si>
    <t>ND</t>
    <phoneticPr fontId="9"/>
  </si>
  <si>
    <t>ND</t>
    <phoneticPr fontId="9"/>
  </si>
  <si>
    <t>ND</t>
    <phoneticPr fontId="9"/>
  </si>
  <si>
    <t>1 : 1 level</t>
  </si>
  <si>
    <t>ND</t>
    <phoneticPr fontId="9"/>
  </si>
  <si>
    <t>NA</t>
    <phoneticPr fontId="9"/>
  </si>
  <si>
    <t>H1</t>
    <phoneticPr fontId="9"/>
  </si>
  <si>
    <t>ALIF(H)</t>
    <phoneticPr fontId="11" type="noConversion"/>
  </si>
  <si>
    <t>NA</t>
    <phoneticPr fontId="9"/>
  </si>
  <si>
    <t>ND</t>
    <phoneticPr fontId="9"/>
  </si>
  <si>
    <t>Implant level</t>
  </si>
  <si>
    <t>ND</t>
    <phoneticPr fontId="9"/>
  </si>
  <si>
    <t>ALIF(A)</t>
    <phoneticPr fontId="11" type="noConversion"/>
  </si>
  <si>
    <t>NA</t>
    <phoneticPr fontId="9"/>
  </si>
  <si>
    <t>NA</t>
    <phoneticPr fontId="9"/>
  </si>
  <si>
    <t>NA</t>
    <phoneticPr fontId="9"/>
  </si>
  <si>
    <t>ST</t>
    <phoneticPr fontId="9"/>
  </si>
  <si>
    <t>ND</t>
    <phoneticPr fontId="9"/>
  </si>
  <si>
    <t>ALIF(A)</t>
    <phoneticPr fontId="9"/>
  </si>
  <si>
    <t>NA</t>
    <phoneticPr fontId="9"/>
  </si>
  <si>
    <t>ND</t>
    <phoneticPr fontId="9"/>
  </si>
  <si>
    <t>NA</t>
    <phoneticPr fontId="9"/>
  </si>
  <si>
    <t xml:space="preserve">                                    </t>
  </si>
  <si>
    <t>NA</t>
    <phoneticPr fontId="9"/>
  </si>
  <si>
    <t>ND</t>
    <phoneticPr fontId="9"/>
  </si>
  <si>
    <t>NA</t>
    <phoneticPr fontId="9"/>
  </si>
  <si>
    <t>2e Tps post A° L5/S1 (12/12/11)</t>
    <phoneticPr fontId="9"/>
  </si>
  <si>
    <t>2e tps post 14/11/2012</t>
    <phoneticPr fontId="9"/>
  </si>
  <si>
    <t>SPD</t>
    <phoneticPr fontId="9"/>
  </si>
  <si>
    <t>NA</t>
    <phoneticPr fontId="9"/>
  </si>
  <si>
    <t>NA</t>
    <phoneticPr fontId="9"/>
  </si>
  <si>
    <t>NA</t>
    <phoneticPr fontId="9"/>
  </si>
  <si>
    <t>3 months</t>
  </si>
  <si>
    <t>NA</t>
    <phoneticPr fontId="9"/>
  </si>
  <si>
    <t>ALIF(H)</t>
    <phoneticPr fontId="9"/>
  </si>
  <si>
    <t>PTD(H0)</t>
    <phoneticPr fontId="11" type="noConversion"/>
  </si>
  <si>
    <t>NA</t>
    <phoneticPr fontId="9"/>
  </si>
  <si>
    <t>NA</t>
    <phoneticPr fontId="9"/>
  </si>
  <si>
    <t>NA</t>
    <phoneticPr fontId="9"/>
  </si>
  <si>
    <t>ND</t>
    <phoneticPr fontId="9"/>
  </si>
  <si>
    <t>HD</t>
    <phoneticPr fontId="9"/>
  </si>
  <si>
    <t>ND</t>
    <phoneticPr fontId="9"/>
  </si>
  <si>
    <t>NA</t>
    <phoneticPr fontId="9"/>
  </si>
  <si>
    <t>A</t>
    <phoneticPr fontId="9"/>
  </si>
  <si>
    <t>NA</t>
    <phoneticPr fontId="9"/>
  </si>
  <si>
    <t>Tble éjaculation</t>
    <phoneticPr fontId="9"/>
  </si>
  <si>
    <t>ALIF(A)</t>
    <phoneticPr fontId="11" type="noConversion"/>
  </si>
  <si>
    <t>NA</t>
    <phoneticPr fontId="9"/>
  </si>
  <si>
    <t>ND</t>
    <phoneticPr fontId="9"/>
  </si>
  <si>
    <t>ALIF(H3)</t>
    <phoneticPr fontId="9"/>
  </si>
  <si>
    <t>ALIF($)</t>
    <phoneticPr fontId="9"/>
  </si>
  <si>
    <t>SPD</t>
    <phoneticPr fontId="9"/>
  </si>
  <si>
    <t>ND</t>
    <phoneticPr fontId="9"/>
  </si>
  <si>
    <t>NA</t>
    <phoneticPr fontId="9"/>
  </si>
  <si>
    <t>NA</t>
    <phoneticPr fontId="9"/>
  </si>
  <si>
    <t>Lordose L1-S1</t>
    <phoneticPr fontId="9"/>
  </si>
  <si>
    <t>NA</t>
    <phoneticPr fontId="9"/>
  </si>
  <si>
    <t>Sténose canalaire</t>
    <phoneticPr fontId="9"/>
  </si>
  <si>
    <t>Plaie artérielle</t>
    <phoneticPr fontId="9"/>
  </si>
  <si>
    <t>Number</t>
    <phoneticPr fontId="9"/>
  </si>
  <si>
    <t>L1-L2</t>
    <phoneticPr fontId="9"/>
  </si>
  <si>
    <t>A</t>
    <phoneticPr fontId="9"/>
  </si>
  <si>
    <t>AT/AM</t>
  </si>
  <si>
    <t>GG : 2</t>
  </si>
  <si>
    <t>ND</t>
    <phoneticPr fontId="9"/>
  </si>
  <si>
    <t>H0</t>
    <phoneticPr fontId="9"/>
  </si>
  <si>
    <t>2 : retroperitoneal</t>
  </si>
  <si>
    <t>ND</t>
    <phoneticPr fontId="9"/>
  </si>
  <si>
    <t>ND</t>
    <phoneticPr fontId="9"/>
  </si>
  <si>
    <t>ND</t>
    <phoneticPr fontId="9"/>
  </si>
  <si>
    <t>2e Tps post Amos 25/10/11</t>
    <phoneticPr fontId="9"/>
  </si>
  <si>
    <t>ST</t>
    <phoneticPr fontId="9"/>
  </si>
  <si>
    <t>ALIF(H)</t>
    <phoneticPr fontId="11" type="noConversion"/>
  </si>
  <si>
    <t>NA</t>
    <phoneticPr fontId="9"/>
  </si>
  <si>
    <t>ALIF</t>
    <phoneticPr fontId="9"/>
  </si>
  <si>
    <t>NA</t>
    <phoneticPr fontId="9"/>
  </si>
  <si>
    <t>H0</t>
    <phoneticPr fontId="9"/>
  </si>
  <si>
    <t>NA</t>
    <phoneticPr fontId="9"/>
  </si>
  <si>
    <t>rougeur/chaleur</t>
    <phoneticPr fontId="9"/>
  </si>
  <si>
    <t>ND</t>
    <phoneticPr fontId="9"/>
  </si>
  <si>
    <t>NA</t>
    <phoneticPr fontId="9"/>
  </si>
  <si>
    <t>H1</t>
    <phoneticPr fontId="9"/>
  </si>
  <si>
    <t>NA</t>
    <phoneticPr fontId="9"/>
  </si>
  <si>
    <t>SPI</t>
    <phoneticPr fontId="9"/>
  </si>
  <si>
    <t>NA</t>
    <phoneticPr fontId="9"/>
  </si>
  <si>
    <t>H0</t>
    <phoneticPr fontId="9"/>
  </si>
  <si>
    <t>NA</t>
    <phoneticPr fontId="9"/>
  </si>
  <si>
    <t>SPI</t>
    <phoneticPr fontId="9"/>
  </si>
  <si>
    <t>ND</t>
    <phoneticPr fontId="9"/>
  </si>
  <si>
    <t>NA</t>
    <phoneticPr fontId="9"/>
  </si>
  <si>
    <t>ND</t>
    <phoneticPr fontId="9"/>
  </si>
  <si>
    <t>ALIF(Spi)</t>
    <phoneticPr fontId="11" type="noConversion"/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</si>
  <si>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</si>
  <si>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</si>
  <si>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</si>
  <si>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</si>
  <si>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</si>
  <si>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</si>
  <si>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Plaie veineuse</t>
    <phoneticPr fontId="9"/>
  </si>
  <si>
    <t>ND</t>
  </si>
  <si>
    <t>NA</t>
    <phoneticPr fontId="9"/>
  </si>
  <si>
    <t>ND</t>
    <phoneticPr fontId="9"/>
  </si>
  <si>
    <t>$</t>
    <phoneticPr fontId="9"/>
  </si>
  <si>
    <t>NA</t>
    <phoneticPr fontId="9"/>
  </si>
  <si>
    <t>ND</t>
    <phoneticPr fontId="9"/>
  </si>
  <si>
    <t>Stop working (months)</t>
  </si>
  <si>
    <t>L2-L3</t>
    <phoneticPr fontId="9"/>
  </si>
  <si>
    <t>H1</t>
    <phoneticPr fontId="9"/>
  </si>
  <si>
    <t>AM</t>
    <phoneticPr fontId="9"/>
  </si>
  <si>
    <t>PTD</t>
    <phoneticPr fontId="9"/>
  </si>
  <si>
    <t>PTD(H1)</t>
    <phoneticPr fontId="9"/>
  </si>
  <si>
    <t>H1</t>
    <phoneticPr fontId="9"/>
  </si>
  <si>
    <t>ND</t>
    <phoneticPr fontId="9"/>
  </si>
  <si>
    <t>ALIF(H3)</t>
    <phoneticPr fontId="9"/>
  </si>
  <si>
    <t>AM</t>
    <phoneticPr fontId="9"/>
  </si>
  <si>
    <t>SPI</t>
    <phoneticPr fontId="9"/>
  </si>
  <si>
    <t>H0</t>
    <phoneticPr fontId="9"/>
  </si>
  <si>
    <t>NA</t>
    <phoneticPr fontId="9"/>
  </si>
  <si>
    <t>ND</t>
    <phoneticPr fontId="9"/>
  </si>
  <si>
    <t>L-10-3°/8°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</si>
  <si>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</si>
  <si>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</si>
  <si>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</si>
  <si>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</si>
  <si>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</si>
  <si>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</si>
  <si>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Autre étage</t>
    <phoneticPr fontId="9"/>
  </si>
  <si>
    <t>L-10-3°/3°</t>
    <phoneticPr fontId="9"/>
  </si>
  <si>
    <t>PTD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</si>
  <si>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</si>
  <si>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</si>
  <si>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</si>
  <si>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</si>
  <si>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Tble erestion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</si>
  <si>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</si>
  <si>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</si>
  <si>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</si>
  <si>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</si>
  <si>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</si>
  <si>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</si>
  <si>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</si>
  <si>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Pente sacré</t>
    <phoneticPr fontId="9"/>
  </si>
  <si>
    <t>Médiane</t>
    <phoneticPr fontId="9"/>
  </si>
  <si>
    <t>NA</t>
    <phoneticPr fontId="9"/>
  </si>
  <si>
    <t>NA</t>
    <phoneticPr fontId="9"/>
  </si>
  <si>
    <t>ALIF</t>
    <phoneticPr fontId="9"/>
  </si>
  <si>
    <t>NA</t>
    <phoneticPr fontId="9"/>
  </si>
  <si>
    <t>H1</t>
    <phoneticPr fontId="9"/>
  </si>
  <si>
    <t>H2</t>
    <phoneticPr fontId="9"/>
  </si>
  <si>
    <t>ND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</si>
  <si>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</si>
  <si>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</si>
  <si>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</si>
  <si>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</si>
  <si>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</si>
  <si>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</si>
  <si>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ND</t>
    <phoneticPr fontId="9"/>
  </si>
  <si>
    <t>NA</t>
    <phoneticPr fontId="9"/>
  </si>
  <si>
    <t>H1</t>
    <phoneticPr fontId="9"/>
  </si>
  <si>
    <t>NA</t>
    <phoneticPr fontId="9"/>
  </si>
  <si>
    <t>NA</t>
    <phoneticPr fontId="9"/>
  </si>
  <si>
    <t>H1</t>
    <phoneticPr fontId="9"/>
  </si>
  <si>
    <t>NA</t>
    <phoneticPr fontId="9"/>
  </si>
  <si>
    <t>NA</t>
    <phoneticPr fontId="9"/>
  </si>
  <si>
    <t>PTD(H0)</t>
    <phoneticPr fontId="11" type="noConversion"/>
  </si>
  <si>
    <t>H2</t>
    <phoneticPr fontId="9"/>
  </si>
  <si>
    <t>granulome</t>
    <phoneticPr fontId="9"/>
  </si>
  <si>
    <t>H2</t>
    <phoneticPr fontId="9"/>
  </si>
  <si>
    <t>NA</t>
    <phoneticPr fontId="9"/>
  </si>
  <si>
    <t>echec voie dte passage à gauche - 2e Tps post Amos A° L5-S1</t>
    <phoneticPr fontId="9"/>
  </si>
  <si>
    <t>ALIF</t>
    <phoneticPr fontId="9"/>
  </si>
  <si>
    <t>ALIF</t>
    <phoneticPr fontId="9"/>
  </si>
  <si>
    <t>Prior Surgery</t>
    <phoneticPr fontId="9"/>
  </si>
  <si>
    <t>Sur même étage</t>
  </si>
  <si>
    <t>H1</t>
    <phoneticPr fontId="9"/>
  </si>
  <si>
    <t>ND</t>
    <phoneticPr fontId="9"/>
  </si>
  <si>
    <t>ND</t>
    <phoneticPr fontId="9"/>
  </si>
  <si>
    <t>NA</t>
    <phoneticPr fontId="9"/>
  </si>
  <si>
    <t>ND</t>
    <phoneticPr fontId="9"/>
  </si>
  <si>
    <t>NA</t>
    <phoneticPr fontId="9"/>
  </si>
  <si>
    <t>AT</t>
    <phoneticPr fontId="9"/>
  </si>
  <si>
    <t>NA</t>
    <phoneticPr fontId="9"/>
  </si>
  <si>
    <t>ND</t>
    <phoneticPr fontId="9"/>
  </si>
  <si>
    <t>ND</t>
    <phoneticPr fontId="9"/>
  </si>
  <si>
    <t>ND</t>
    <phoneticPr fontId="9"/>
  </si>
  <si>
    <t>ND</t>
    <phoneticPr fontId="9"/>
  </si>
  <si>
    <t>Hernie discale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</si>
  <si>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</si>
  <si>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</si>
  <si>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</si>
  <si>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</si>
  <si>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</si>
  <si>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ALIF</t>
    <phoneticPr fontId="9"/>
  </si>
  <si>
    <t>$</t>
    <phoneticPr fontId="9"/>
  </si>
  <si>
    <t>SPI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</si>
  <si>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</si>
  <si>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</si>
  <si>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</si>
  <si>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</si>
  <si>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AM</t>
    <phoneticPr fontId="9"/>
  </si>
  <si>
    <t>PTD</t>
    <phoneticPr fontId="9"/>
  </si>
  <si>
    <t>NA</t>
    <phoneticPr fontId="9"/>
  </si>
  <si>
    <t>NA</t>
    <phoneticPr fontId="9"/>
  </si>
  <si>
    <t>Chirg Ant</t>
    <phoneticPr fontId="9"/>
  </si>
  <si>
    <t>NA</t>
    <phoneticPr fontId="9"/>
  </si>
  <si>
    <t>NA</t>
    <phoneticPr fontId="9"/>
  </si>
  <si>
    <t>AM</t>
    <phoneticPr fontId="9"/>
  </si>
  <si>
    <t>SPI</t>
    <phoneticPr fontId="9"/>
  </si>
  <si>
    <t>H1</t>
    <phoneticPr fontId="9"/>
  </si>
  <si>
    <t>2e tps post A° L5-S1</t>
    <phoneticPr fontId="9"/>
  </si>
  <si>
    <t>3 etages de prévu, un seul opéré</t>
    <phoneticPr fontId="9"/>
  </si>
  <si>
    <t>Preop</t>
    <phoneticPr fontId="9"/>
  </si>
  <si>
    <t>A refaire</t>
    <phoneticPr fontId="9"/>
  </si>
  <si>
    <t>A</t>
    <phoneticPr fontId="9"/>
  </si>
  <si>
    <t>L-10-3°/8°</t>
    <phoneticPr fontId="9"/>
  </si>
  <si>
    <t>PTD</t>
    <phoneticPr fontId="9"/>
  </si>
  <si>
    <t>NA</t>
    <phoneticPr fontId="9"/>
  </si>
  <si>
    <t>NA</t>
    <phoneticPr fontId="9"/>
  </si>
  <si>
    <t>NA</t>
    <phoneticPr fontId="9"/>
  </si>
  <si>
    <t>PTD</t>
    <phoneticPr fontId="9"/>
  </si>
  <si>
    <t>SPD</t>
    <phoneticPr fontId="9"/>
  </si>
  <si>
    <t>NA</t>
    <phoneticPr fontId="9"/>
  </si>
  <si>
    <t>NA</t>
    <phoneticPr fontId="9"/>
  </si>
  <si>
    <t>NA</t>
    <phoneticPr fontId="9"/>
  </si>
  <si>
    <t>Lumbalgia</t>
  </si>
  <si>
    <t>Infection U</t>
    <phoneticPr fontId="9"/>
  </si>
  <si>
    <t>A12m plus de pble erestion et ejac</t>
    <phoneticPr fontId="9"/>
  </si>
  <si>
    <t>ND</t>
    <phoneticPr fontId="9"/>
  </si>
  <si>
    <t>NA</t>
    <phoneticPr fontId="9"/>
  </si>
  <si>
    <t>NA</t>
    <phoneticPr fontId="9"/>
  </si>
  <si>
    <t>ND</t>
    <phoneticPr fontId="9"/>
  </si>
  <si>
    <t>M-10-3°/3°</t>
    <phoneticPr fontId="9"/>
  </si>
  <si>
    <t>NA</t>
  </si>
  <si>
    <t>NA</t>
    <phoneticPr fontId="9"/>
  </si>
  <si>
    <t>ND</t>
    <phoneticPr fontId="9"/>
  </si>
  <si>
    <t>ND</t>
    <phoneticPr fontId="9"/>
  </si>
  <si>
    <t>PTD</t>
    <phoneticPr fontId="9"/>
  </si>
  <si>
    <t>Autre Prior</t>
  </si>
  <si>
    <t>NA</t>
    <phoneticPr fontId="9"/>
  </si>
  <si>
    <t>H1</t>
    <phoneticPr fontId="9"/>
  </si>
  <si>
    <t>NA</t>
    <phoneticPr fontId="9"/>
  </si>
  <si>
    <t>AT</t>
    <phoneticPr fontId="9"/>
  </si>
  <si>
    <t>ALIF</t>
    <phoneticPr fontId="9"/>
  </si>
  <si>
    <t>NA</t>
    <phoneticPr fontId="9"/>
  </si>
  <si>
    <t>PTD</t>
    <phoneticPr fontId="9"/>
  </si>
  <si>
    <t>NA</t>
    <phoneticPr fontId="9"/>
  </si>
  <si>
    <t>ALIF</t>
    <phoneticPr fontId="9"/>
  </si>
  <si>
    <t>NA</t>
    <phoneticPr fontId="9"/>
  </si>
  <si>
    <t>H0</t>
    <phoneticPr fontId="9"/>
  </si>
  <si>
    <t>NA</t>
    <phoneticPr fontId="9"/>
  </si>
  <si>
    <t>Postop im</t>
    <phoneticPr fontId="9"/>
  </si>
  <si>
    <t>NA</t>
    <phoneticPr fontId="9"/>
  </si>
  <si>
    <r>
      <t xml:space="preserve">Σ </t>
    </r>
    <r>
      <rPr>
        <b/>
        <sz val="9"/>
        <rFont val="Comic Sans MS"/>
      </rPr>
      <t>L3/L4</t>
    </r>
    <phoneticPr fontId="9"/>
  </si>
  <si>
    <t>3 : 3 levels</t>
  </si>
  <si>
    <t>ND</t>
    <phoneticPr fontId="9"/>
  </si>
  <si>
    <t>NA</t>
    <phoneticPr fontId="9"/>
  </si>
  <si>
    <t>ALIF(A)</t>
    <phoneticPr fontId="9"/>
  </si>
  <si>
    <t>ALIF</t>
    <phoneticPr fontId="9"/>
  </si>
  <si>
    <t>Implant size Prodisc®</t>
    <phoneticPr fontId="9"/>
  </si>
  <si>
    <t>1er Tps post Amos (30/11/11) - 3e Tps post A° L5-S1 (07/12/11)</t>
    <phoneticPr fontId="9"/>
  </si>
  <si>
    <t>M-10-3°/8°</t>
    <phoneticPr fontId="9"/>
  </si>
  <si>
    <t>Présence symptômes</t>
    <phoneticPr fontId="9"/>
  </si>
  <si>
    <t>PTD(H)</t>
    <phoneticPr fontId="11" type="noConversion"/>
  </si>
  <si>
    <t>NA</t>
    <phoneticPr fontId="9"/>
  </si>
  <si>
    <t>L-10-3°/3°</t>
    <phoneticPr fontId="9"/>
  </si>
  <si>
    <t>NA</t>
    <phoneticPr fontId="9"/>
  </si>
  <si>
    <t>NA</t>
    <phoneticPr fontId="9"/>
  </si>
  <si>
    <t>NA</t>
    <phoneticPr fontId="9"/>
  </si>
  <si>
    <t>M-10-3°/3°</t>
    <phoneticPr fontId="9"/>
  </si>
  <si>
    <t>Lordose segment opéré(s)</t>
    <phoneticPr fontId="9"/>
  </si>
  <si>
    <t>Zone endormie</t>
    <phoneticPr fontId="9"/>
  </si>
  <si>
    <t>Durée hospit</t>
  </si>
  <si>
    <t>NA</t>
    <phoneticPr fontId="9"/>
  </si>
  <si>
    <t>NA</t>
    <phoneticPr fontId="9"/>
  </si>
  <si>
    <t>H1</t>
    <phoneticPr fontId="9"/>
  </si>
  <si>
    <t>2e tps post A° L5-S1</t>
    <phoneticPr fontId="9"/>
  </si>
  <si>
    <t>NA</t>
    <phoneticPr fontId="9"/>
  </si>
  <si>
    <t>H1</t>
    <phoneticPr fontId="9"/>
  </si>
  <si>
    <t>H1</t>
    <phoneticPr fontId="9"/>
  </si>
  <si>
    <t>NA</t>
    <phoneticPr fontId="9"/>
  </si>
  <si>
    <t>ND</t>
    <phoneticPr fontId="9"/>
  </si>
  <si>
    <t>F</t>
    <phoneticPr fontId="9"/>
  </si>
  <si>
    <t>NA</t>
    <phoneticPr fontId="9"/>
  </si>
  <si>
    <t>AM</t>
    <phoneticPr fontId="9"/>
  </si>
  <si>
    <t>NA</t>
    <phoneticPr fontId="9"/>
  </si>
  <si>
    <t>ALIF</t>
    <phoneticPr fontId="9"/>
  </si>
  <si>
    <t>NA</t>
    <phoneticPr fontId="9"/>
  </si>
  <si>
    <t>ND</t>
    <phoneticPr fontId="9"/>
  </si>
  <si>
    <t>H1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</si>
  <si>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</si>
  <si>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</si>
  <si>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</si>
  <si>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</si>
  <si>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</si>
  <si>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</si>
  <si>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</si>
  <si>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MAVERICK</t>
    <phoneticPr fontId="9"/>
  </si>
  <si>
    <t>ND</t>
    <phoneticPr fontId="9"/>
  </si>
  <si>
    <t>Lig. V. ilio lomb</t>
    <phoneticPr fontId="9"/>
  </si>
  <si>
    <t>ND</t>
    <phoneticPr fontId="9"/>
  </si>
  <si>
    <t>NA</t>
    <phoneticPr fontId="9"/>
  </si>
  <si>
    <t>2 : Hématome</t>
    <phoneticPr fontId="9"/>
  </si>
  <si>
    <t>ND</t>
    <phoneticPr fontId="9"/>
  </si>
  <si>
    <t>ND</t>
    <phoneticPr fontId="9"/>
  </si>
  <si>
    <t>M-10-3°/3°</t>
    <phoneticPr fontId="9"/>
  </si>
  <si>
    <t>NA</t>
    <phoneticPr fontId="9"/>
  </si>
  <si>
    <t>NA</t>
    <phoneticPr fontId="9"/>
  </si>
  <si>
    <t>M</t>
    <phoneticPr fontId="9"/>
  </si>
  <si>
    <t>M</t>
    <phoneticPr fontId="9"/>
  </si>
  <si>
    <t>NA</t>
    <phoneticPr fontId="9"/>
  </si>
  <si>
    <t>2 : 2 levels</t>
  </si>
  <si>
    <t>NA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</si>
  <si>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</si>
  <si>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</si>
  <si>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</si>
  <si>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</si>
  <si>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</si>
  <si>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Réintervention</t>
    <phoneticPr fontId="9"/>
  </si>
  <si>
    <t>NA</t>
    <phoneticPr fontId="9"/>
  </si>
  <si>
    <t>F</t>
    <phoneticPr fontId="9"/>
  </si>
  <si>
    <t>NA</t>
    <phoneticPr fontId="9"/>
  </si>
  <si>
    <r>
      <t xml:space="preserve">Σ </t>
    </r>
    <r>
      <rPr>
        <b/>
        <sz val="9"/>
        <rFont val="Comic Sans MS"/>
      </rPr>
      <t>L4/L5</t>
    </r>
    <phoneticPr fontId="9"/>
  </si>
  <si>
    <t>NA</t>
    <phoneticPr fontId="9"/>
  </si>
  <si>
    <t>ALIF(H)</t>
    <phoneticPr fontId="9"/>
  </si>
  <si>
    <t>EVA</t>
    <phoneticPr fontId="9"/>
  </si>
  <si>
    <t>NA</t>
    <phoneticPr fontId="9"/>
  </si>
  <si>
    <t>NA</t>
    <phoneticPr fontId="9"/>
  </si>
  <si>
    <t>ND</t>
    <phoneticPr fontId="9"/>
  </si>
  <si>
    <t>ND</t>
    <phoneticPr fontId="9"/>
  </si>
  <si>
    <t>H0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</si>
  <si>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</si>
  <si>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</si>
  <si>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</si>
  <si>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</si>
  <si>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</si>
  <si>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ALIF</t>
    <phoneticPr fontId="9"/>
  </si>
  <si>
    <t>ND</t>
    <phoneticPr fontId="9"/>
  </si>
  <si>
    <t>Height (cm)</t>
  </si>
  <si>
    <t>NA</t>
    <phoneticPr fontId="9"/>
  </si>
  <si>
    <t>NA</t>
    <phoneticPr fontId="9"/>
  </si>
  <si>
    <t>ND</t>
    <phoneticPr fontId="9"/>
  </si>
  <si>
    <t>Date OP</t>
  </si>
  <si>
    <t>NA</t>
    <phoneticPr fontId="9"/>
  </si>
  <si>
    <t>Incidence</t>
    <phoneticPr fontId="9"/>
  </si>
  <si>
    <t>6 months</t>
  </si>
  <si>
    <t>Type</t>
  </si>
  <si>
    <t>Durée OP (min)</t>
  </si>
  <si>
    <t>NA</t>
    <phoneticPr fontId="9"/>
  </si>
  <si>
    <t>NA</t>
    <phoneticPr fontId="9"/>
  </si>
  <si>
    <t>ND</t>
    <phoneticPr fontId="9"/>
  </si>
  <si>
    <t>SPI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</si>
  <si>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</si>
  <si>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</si>
  <si>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</si>
  <si>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</si>
  <si>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</si>
  <si>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</si>
  <si>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M</t>
    <phoneticPr fontId="9"/>
  </si>
  <si>
    <t>F</t>
    <phoneticPr fontId="9"/>
  </si>
  <si>
    <t>PTD(A)</t>
    <phoneticPr fontId="9"/>
  </si>
  <si>
    <t>M-10-3°/3°</t>
    <phoneticPr fontId="9"/>
  </si>
  <si>
    <t>M-10-6°/0°</t>
    <phoneticPr fontId="9"/>
  </si>
  <si>
    <t>H1</t>
    <phoneticPr fontId="9"/>
  </si>
  <si>
    <t>ALIF(H0)</t>
    <phoneticPr fontId="9"/>
  </si>
  <si>
    <t>NA</t>
    <phoneticPr fontId="9"/>
  </si>
  <si>
    <t>ALIF</t>
    <phoneticPr fontId="11" type="noConversion"/>
  </si>
  <si>
    <t>Paramétres Rx</t>
    <phoneticPr fontId="9"/>
  </si>
  <si>
    <t>NA</t>
    <phoneticPr fontId="9"/>
  </si>
  <si>
    <t>ND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</si>
  <si>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</si>
  <si>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</si>
  <si>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</si>
  <si>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</si>
  <si>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Modic MRI</t>
  </si>
  <si>
    <t>L1/L2</t>
  </si>
  <si>
    <t>PTD(A)</t>
    <phoneticPr fontId="9"/>
  </si>
  <si>
    <t>NA</t>
    <phoneticPr fontId="9"/>
  </si>
  <si>
    <t>Thermocoagulat°</t>
  </si>
  <si>
    <t>1 : Phlébite</t>
    <phoneticPr fontId="9"/>
  </si>
  <si>
    <t>NA</t>
    <phoneticPr fontId="9"/>
  </si>
  <si>
    <t>neurolyse</t>
    <phoneticPr fontId="9"/>
  </si>
  <si>
    <t>AM</t>
    <phoneticPr fontId="9"/>
  </si>
  <si>
    <t>NA</t>
    <phoneticPr fontId="9"/>
  </si>
  <si>
    <t>AM</t>
    <phoneticPr fontId="9"/>
  </si>
  <si>
    <t>NA</t>
    <phoneticPr fontId="9"/>
  </si>
  <si>
    <t>0 : None</t>
  </si>
  <si>
    <t>M-10-6°/0°</t>
    <phoneticPr fontId="9"/>
  </si>
  <si>
    <t>ND</t>
    <phoneticPr fontId="9"/>
  </si>
  <si>
    <t>NA</t>
    <phoneticPr fontId="9"/>
  </si>
  <si>
    <t>NA</t>
    <phoneticPr fontId="9"/>
  </si>
  <si>
    <t>L5/S1</t>
  </si>
  <si>
    <t>Hauteur discale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</si>
  <si>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</si>
  <si>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</si>
  <si>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</si>
  <si>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</si>
  <si>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</si>
  <si>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PTD(H1)</t>
    <phoneticPr fontId="9"/>
  </si>
  <si>
    <t>H1</t>
    <phoneticPr fontId="9"/>
  </si>
  <si>
    <t>ND</t>
    <phoneticPr fontId="9"/>
  </si>
  <si>
    <t>M-10-6°/0°</t>
    <phoneticPr fontId="9"/>
  </si>
  <si>
    <t>L4/L5</t>
  </si>
  <si>
    <t>ALIF</t>
    <phoneticPr fontId="9"/>
  </si>
  <si>
    <t>Global</t>
  </si>
  <si>
    <t>NA</t>
    <phoneticPr fontId="9"/>
  </si>
  <si>
    <t>NA</t>
    <phoneticPr fontId="9"/>
  </si>
  <si>
    <t>A</t>
    <phoneticPr fontId="9"/>
  </si>
  <si>
    <t>PTD</t>
    <phoneticPr fontId="9"/>
  </si>
  <si>
    <t>F</t>
    <phoneticPr fontId="9"/>
  </si>
  <si>
    <t>AM</t>
    <phoneticPr fontId="9"/>
  </si>
  <si>
    <t>dynesys</t>
    <phoneticPr fontId="9"/>
  </si>
  <si>
    <t>0 : None</t>
    <phoneticPr fontId="9"/>
  </si>
  <si>
    <t>ND</t>
    <phoneticPr fontId="9"/>
  </si>
  <si>
    <t>ND</t>
    <phoneticPr fontId="9"/>
  </si>
  <si>
    <t>NA</t>
    <phoneticPr fontId="9"/>
  </si>
  <si>
    <r>
      <t xml:space="preserve">Σ </t>
    </r>
    <r>
      <rPr>
        <b/>
        <sz val="9"/>
        <rFont val="Comic Sans MS"/>
      </rPr>
      <t>L1/L2</t>
    </r>
    <phoneticPr fontId="9"/>
  </si>
  <si>
    <t>NA</t>
    <phoneticPr fontId="9"/>
  </si>
  <si>
    <t>L-10-3°/8°</t>
    <phoneticPr fontId="9"/>
  </si>
  <si>
    <t>NA</t>
    <phoneticPr fontId="9"/>
  </si>
  <si>
    <t>NA</t>
    <phoneticPr fontId="9"/>
  </si>
  <si>
    <t>NA</t>
    <phoneticPr fontId="9"/>
  </si>
  <si>
    <t>Work</t>
  </si>
  <si>
    <t>Before</t>
  </si>
  <si>
    <t>After</t>
  </si>
  <si>
    <t>ALIF</t>
    <phoneticPr fontId="9"/>
  </si>
  <si>
    <t>NA</t>
    <phoneticPr fontId="9"/>
  </si>
  <si>
    <t>ND</t>
    <phoneticPr fontId="9"/>
  </si>
  <si>
    <t>H0</t>
    <phoneticPr fontId="9"/>
  </si>
  <si>
    <t>SPI</t>
    <phoneticPr fontId="9"/>
  </si>
  <si>
    <t>H3</t>
    <phoneticPr fontId="9"/>
  </si>
  <si>
    <t>2_3</t>
    <phoneticPr fontId="9"/>
  </si>
  <si>
    <t>NA</t>
    <phoneticPr fontId="9"/>
  </si>
  <si>
    <t>ND</t>
    <phoneticPr fontId="9"/>
  </si>
  <si>
    <t>H0</t>
    <phoneticPr fontId="9"/>
  </si>
  <si>
    <t>ALIF(H)</t>
    <phoneticPr fontId="11" type="noConversion"/>
  </si>
  <si>
    <t>H0</t>
    <phoneticPr fontId="9"/>
  </si>
  <si>
    <t>M-10-3°/3°</t>
    <phoneticPr fontId="9"/>
  </si>
  <si>
    <t>ND</t>
    <phoneticPr fontId="9"/>
  </si>
  <si>
    <t>L-10-3°/8°</t>
    <phoneticPr fontId="9"/>
  </si>
  <si>
    <t>SPD</t>
    <phoneticPr fontId="9"/>
  </si>
  <si>
    <t>NA</t>
    <phoneticPr fontId="9"/>
  </si>
  <si>
    <t>NA</t>
    <phoneticPr fontId="9"/>
  </si>
  <si>
    <t>NA</t>
    <phoneticPr fontId="9"/>
  </si>
  <si>
    <r>
      <t xml:space="preserve">Σ </t>
    </r>
    <r>
      <rPr>
        <b/>
        <sz val="9"/>
        <rFont val="Comic Sans MS"/>
      </rPr>
      <t>L2/L3</t>
    </r>
    <phoneticPr fontId="9"/>
  </si>
  <si>
    <t>NA</t>
    <phoneticPr fontId="9"/>
  </si>
  <si>
    <t>F</t>
    <phoneticPr fontId="9"/>
  </si>
  <si>
    <t>NA</t>
    <phoneticPr fontId="9"/>
  </si>
  <si>
    <t>H1</t>
    <phoneticPr fontId="9"/>
  </si>
  <si>
    <t>NA</t>
    <phoneticPr fontId="9"/>
  </si>
  <si>
    <t>NA</t>
    <phoneticPr fontId="9"/>
  </si>
  <si>
    <t>ST</t>
    <phoneticPr fontId="9"/>
  </si>
  <si>
    <t>Weight (kg)</t>
  </si>
  <si>
    <t>L2/L3</t>
  </si>
  <si>
    <t>EVA</t>
  </si>
  <si>
    <t>Droite : 2</t>
  </si>
  <si>
    <t>NA</t>
    <phoneticPr fontId="9"/>
  </si>
  <si>
    <t>NA</t>
    <phoneticPr fontId="9"/>
  </si>
  <si>
    <t>H1</t>
    <phoneticPr fontId="9"/>
  </si>
  <si>
    <t>NA</t>
    <phoneticPr fontId="9"/>
  </si>
  <si>
    <t>H1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</si>
  <si>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</si>
  <si>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</si>
  <si>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</si>
  <si>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</si>
  <si>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PTD(A)/ALIF</t>
    <phoneticPr fontId="9"/>
  </si>
  <si>
    <t>Work history</t>
  </si>
  <si>
    <t>NA</t>
    <phoneticPr fontId="9"/>
  </si>
  <si>
    <t>OP</t>
  </si>
  <si>
    <t>NA</t>
    <phoneticPr fontId="9"/>
  </si>
  <si>
    <t>2 : Retired</t>
  </si>
  <si>
    <t>Consolidation</t>
    <phoneticPr fontId="9"/>
  </si>
  <si>
    <t>NA</t>
    <phoneticPr fontId="9"/>
  </si>
  <si>
    <t>L5-S1</t>
    <phoneticPr fontId="9"/>
  </si>
  <si>
    <t>NA</t>
    <phoneticPr fontId="9"/>
  </si>
  <si>
    <t>NA</t>
    <phoneticPr fontId="9"/>
  </si>
  <si>
    <t>H1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</si>
  <si>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</si>
  <si>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</si>
  <si>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</si>
  <si>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</si>
  <si>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H1</t>
    <phoneticPr fontId="9"/>
  </si>
  <si>
    <t>1_2</t>
    <phoneticPr fontId="9"/>
  </si>
  <si>
    <t>NA</t>
    <phoneticPr fontId="9"/>
  </si>
  <si>
    <t>NA</t>
    <phoneticPr fontId="9"/>
  </si>
  <si>
    <t>H0</t>
    <phoneticPr fontId="9"/>
  </si>
  <si>
    <t>ALIF(H1)</t>
    <phoneticPr fontId="11" type="noConversion"/>
  </si>
  <si>
    <t>NA</t>
    <phoneticPr fontId="9"/>
  </si>
  <si>
    <t>ND</t>
    <phoneticPr fontId="9"/>
  </si>
  <si>
    <t>H0</t>
    <phoneticPr fontId="9"/>
  </si>
  <si>
    <t>ND</t>
    <phoneticPr fontId="9"/>
  </si>
  <si>
    <t>H3</t>
    <phoneticPr fontId="9"/>
  </si>
  <si>
    <t>H3</t>
    <phoneticPr fontId="9"/>
  </si>
  <si>
    <t>Evènements indésirables</t>
    <phoneticPr fontId="9"/>
  </si>
  <si>
    <t>Neurologique</t>
    <phoneticPr fontId="9"/>
  </si>
  <si>
    <t>Vascu / Pariétal</t>
    <phoneticPr fontId="9"/>
  </si>
  <si>
    <t>3 : Disability</t>
  </si>
  <si>
    <t>NA</t>
    <phoneticPr fontId="9"/>
  </si>
  <si>
    <t>ND</t>
    <phoneticPr fontId="9"/>
  </si>
  <si>
    <t>M-10-3°/3°</t>
    <phoneticPr fontId="9"/>
  </si>
  <si>
    <t>NA</t>
    <phoneticPr fontId="9"/>
  </si>
  <si>
    <t>NA</t>
    <phoneticPr fontId="9"/>
  </si>
  <si>
    <t>NA</t>
    <phoneticPr fontId="9"/>
  </si>
  <si>
    <t>ALIF</t>
    <phoneticPr fontId="9"/>
  </si>
  <si>
    <t>NA</t>
    <phoneticPr fontId="9"/>
  </si>
  <si>
    <t>PTD(H0)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</si>
  <si>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</si>
  <si>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</si>
  <si>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</si>
  <si>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</si>
  <si>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</si>
  <si>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</si>
  <si>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</si>
  <si>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</si>
  <si>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laminectomie</t>
    <phoneticPr fontId="9"/>
  </si>
  <si>
    <t>laminectomie</t>
    <phoneticPr fontId="9"/>
  </si>
  <si>
    <t>H1</t>
    <phoneticPr fontId="9"/>
  </si>
  <si>
    <t>Implant / Os</t>
    <phoneticPr fontId="9"/>
  </si>
  <si>
    <t>Autre</t>
    <phoneticPr fontId="9"/>
  </si>
  <si>
    <t>rigide</t>
    <phoneticPr fontId="9"/>
  </si>
  <si>
    <t>Radiculalgia</t>
  </si>
  <si>
    <t>age</t>
  </si>
  <si>
    <t>Flex°</t>
    <phoneticPr fontId="9"/>
  </si>
  <si>
    <t>Extens°</t>
    <phoneticPr fontId="9"/>
  </si>
  <si>
    <t>BenD</t>
    <phoneticPr fontId="9"/>
  </si>
  <si>
    <t xml:space="preserve">                 </t>
  </si>
  <si>
    <t>NA</t>
    <phoneticPr fontId="9"/>
  </si>
  <si>
    <t>H1</t>
    <phoneticPr fontId="9"/>
  </si>
  <si>
    <t>NA</t>
    <phoneticPr fontId="9"/>
  </si>
  <si>
    <t>H0</t>
    <phoneticPr fontId="9"/>
  </si>
  <si>
    <t>Time in months</t>
  </si>
  <si>
    <t>Version pelv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</si>
  <si>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</si>
  <si>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</si>
  <si>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</si>
  <si>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</si>
  <si>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2 : Doubtful</t>
    <phoneticPr fontId="9"/>
  </si>
  <si>
    <t>2e Tps post 23/11/11 recalibrage L2-L3</t>
    <phoneticPr fontId="9"/>
  </si>
  <si>
    <t>H3</t>
    <phoneticPr fontId="9"/>
  </si>
  <si>
    <t>H0</t>
    <phoneticPr fontId="9"/>
  </si>
  <si>
    <t>NA</t>
    <phoneticPr fontId="9"/>
  </si>
  <si>
    <t>H0</t>
    <phoneticPr fontId="9"/>
  </si>
  <si>
    <t>AT</t>
    <phoneticPr fontId="9"/>
  </si>
  <si>
    <t>AM</t>
    <phoneticPr fontId="9"/>
  </si>
  <si>
    <t>AT</t>
    <phoneticPr fontId="9"/>
  </si>
  <si>
    <t>ND</t>
    <phoneticPr fontId="9"/>
  </si>
  <si>
    <t>1 : Employed</t>
  </si>
  <si>
    <t>NA</t>
    <phoneticPr fontId="9"/>
  </si>
  <si>
    <r>
      <t xml:space="preserve">Σ </t>
    </r>
    <r>
      <rPr>
        <b/>
        <sz val="9"/>
        <rFont val="Comic Sans MS"/>
      </rPr>
      <t>L5/S1</t>
    </r>
    <phoneticPr fontId="9"/>
  </si>
  <si>
    <t>3 : Nerf pariétal</t>
    <phoneticPr fontId="9"/>
  </si>
  <si>
    <t>ND</t>
    <phoneticPr fontId="9"/>
  </si>
  <si>
    <t>ND</t>
    <phoneticPr fontId="9"/>
  </si>
  <si>
    <t>ND</t>
    <phoneticPr fontId="9"/>
  </si>
  <si>
    <t>Left/Right</t>
  </si>
  <si>
    <t>NA</t>
    <phoneticPr fontId="9"/>
  </si>
  <si>
    <t>H1</t>
    <phoneticPr fontId="9"/>
  </si>
  <si>
    <t>PTD(H)</t>
    <phoneticPr fontId="9"/>
  </si>
  <si>
    <t>NA</t>
    <phoneticPr fontId="9"/>
  </si>
  <si>
    <t>L-10-3°/8°</t>
    <phoneticPr fontId="9"/>
  </si>
  <si>
    <t>AT</t>
    <phoneticPr fontId="9"/>
  </si>
  <si>
    <t>GER : 3</t>
    <phoneticPr fontId="9"/>
  </si>
  <si>
    <t>ST</t>
    <phoneticPr fontId="9"/>
  </si>
  <si>
    <t>2 : ne sais pas</t>
    <phoneticPr fontId="9"/>
  </si>
  <si>
    <t xml:space="preserve">H4 </t>
    <phoneticPr fontId="9"/>
  </si>
  <si>
    <t>NA</t>
    <phoneticPr fontId="9"/>
  </si>
  <si>
    <t>foraminectomie</t>
    <phoneticPr fontId="9"/>
  </si>
  <si>
    <t>NA</t>
    <phoneticPr fontId="9"/>
  </si>
  <si>
    <t>H2</t>
    <phoneticPr fontId="9"/>
  </si>
  <si>
    <t>ND</t>
    <phoneticPr fontId="9"/>
  </si>
  <si>
    <t>ND</t>
    <phoneticPr fontId="9"/>
  </si>
  <si>
    <t>0 : None</t>
    <phoneticPr fontId="9"/>
  </si>
  <si>
    <t>1 : Paralysie/Parésie</t>
    <phoneticPr fontId="9"/>
  </si>
  <si>
    <t>NA</t>
    <phoneticPr fontId="9"/>
  </si>
  <si>
    <t>4 : Eventration</t>
    <phoneticPr fontId="9"/>
  </si>
  <si>
    <t>3 : Infection</t>
    <phoneticPr fontId="9"/>
  </si>
  <si>
    <t>5 : Ejac rétrograde</t>
    <phoneticPr fontId="9"/>
  </si>
  <si>
    <t>2 : Anesthésie/Hypoesthésie</t>
    <phoneticPr fontId="9"/>
  </si>
  <si>
    <t>Size Incision (cm)</t>
  </si>
  <si>
    <t>NA</t>
    <phoneticPr fontId="9"/>
  </si>
  <si>
    <t>NA</t>
    <phoneticPr fontId="9"/>
  </si>
  <si>
    <t>Nom</t>
  </si>
  <si>
    <t>NA</t>
    <phoneticPr fontId="9"/>
  </si>
  <si>
    <t>NA</t>
    <phoneticPr fontId="9"/>
  </si>
  <si>
    <t>NA</t>
    <phoneticPr fontId="9"/>
  </si>
  <si>
    <t>NA</t>
    <phoneticPr fontId="9"/>
  </si>
  <si>
    <t>Oswestry</t>
  </si>
  <si>
    <t>ALIF</t>
    <phoneticPr fontId="9"/>
  </si>
  <si>
    <t>12 months</t>
  </si>
  <si>
    <t>Both : 3</t>
  </si>
  <si>
    <t>NA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</si>
  <si>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</si>
  <si>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</si>
  <si>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</si>
  <si>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</si>
  <si>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Plate size</t>
  </si>
  <si>
    <t>NA</t>
    <phoneticPr fontId="9"/>
  </si>
  <si>
    <t>ND</t>
    <phoneticPr fontId="9"/>
  </si>
  <si>
    <t>ND</t>
    <phoneticPr fontId="9"/>
  </si>
  <si>
    <t>NA</t>
    <phoneticPr fontId="9"/>
  </si>
  <si>
    <t>$</t>
    <phoneticPr fontId="9"/>
  </si>
  <si>
    <t>NA</t>
    <phoneticPr fontId="9"/>
  </si>
  <si>
    <t>NA</t>
    <phoneticPr fontId="9"/>
  </si>
  <si>
    <t>Diagnostic</t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</si>
  <si>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</si>
  <si>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</si>
  <si>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</si>
  <si>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</si>
  <si>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</si>
  <si>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</si>
  <si>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</si>
  <si>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</si>
  <si>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t>ALIF($)</t>
    <phoneticPr fontId="11" type="noConversion"/>
  </si>
  <si>
    <t>C. interépineux</t>
    <phoneticPr fontId="9"/>
  </si>
  <si>
    <t>NA</t>
    <phoneticPr fontId="9"/>
  </si>
  <si>
    <t>rigide</t>
    <phoneticPr fontId="9"/>
  </si>
  <si>
    <t>plaie uretère</t>
    <phoneticPr fontId="9"/>
  </si>
  <si>
    <t>plaie dure</t>
    <phoneticPr fontId="9"/>
  </si>
  <si>
    <t>mère</t>
    <phoneticPr fontId="9"/>
  </si>
  <si>
    <t>H0</t>
    <phoneticPr fontId="9"/>
  </si>
  <si>
    <t>Chirugien</t>
  </si>
  <si>
    <t>plaie péritonéale</t>
    <phoneticPr fontId="9"/>
  </si>
  <si>
    <t>NA</t>
    <phoneticPr fontId="9"/>
  </si>
  <si>
    <t>NA</t>
    <phoneticPr fontId="9"/>
  </si>
  <si>
    <t>NA</t>
    <phoneticPr fontId="9"/>
  </si>
  <si>
    <t>Angle cobb</t>
    <phoneticPr fontId="9"/>
  </si>
  <si>
    <t>F</t>
    <phoneticPr fontId="9"/>
  </si>
  <si>
    <t>NA</t>
    <phoneticPr fontId="9"/>
  </si>
  <si>
    <t>Commentaires</t>
  </si>
  <si>
    <t>M</t>
    <phoneticPr fontId="9"/>
  </si>
  <si>
    <t>NA</t>
    <phoneticPr fontId="9"/>
  </si>
  <si>
    <t>ND</t>
    <phoneticPr fontId="9"/>
  </si>
  <si>
    <t>H1</t>
    <phoneticPr fontId="9"/>
  </si>
  <si>
    <t>H1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</si>
  <si>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</si>
  <si>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</si>
  <si>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</si>
  <si>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</si>
  <si>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PTD</t>
    <phoneticPr fontId="9"/>
  </si>
  <si>
    <t>Thermocoag</t>
  </si>
  <si>
    <t>NA</t>
    <phoneticPr fontId="9"/>
  </si>
  <si>
    <t>H0</t>
    <phoneticPr fontId="9"/>
  </si>
  <si>
    <t>M-10-3°/3°</t>
    <phoneticPr fontId="9"/>
  </si>
  <si>
    <t>PTD</t>
    <phoneticPr fontId="9"/>
  </si>
  <si>
    <t>L3/L4</t>
  </si>
  <si>
    <t>4 : 4 levels</t>
    <phoneticPr fontId="9"/>
  </si>
  <si>
    <t>SPD</t>
    <phoneticPr fontId="9"/>
  </si>
  <si>
    <t>NA</t>
    <phoneticPr fontId="9"/>
  </si>
  <si>
    <t>2 : Pseudarthrose</t>
    <phoneticPr fontId="9"/>
  </si>
  <si>
    <t>ALIF(H0)</t>
    <phoneticPr fontId="11" type="noConversion"/>
  </si>
  <si>
    <t>4 : Syndrome sympathique</t>
    <phoneticPr fontId="9"/>
  </si>
  <si>
    <t>M-10-3°/8°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</si>
  <si>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</si>
  <si>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</si>
  <si>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</si>
  <si>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</si>
  <si>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#</t>
  </si>
  <si>
    <t>BenG</t>
    <phoneticPr fontId="9"/>
  </si>
  <si>
    <t>Rhisolyse</t>
  </si>
  <si>
    <t>NA</t>
    <phoneticPr fontId="9"/>
  </si>
  <si>
    <t>1er tps post laminectomie</t>
    <phoneticPr fontId="9"/>
  </si>
  <si>
    <t>1 : Faillite implant</t>
    <phoneticPr fontId="9"/>
  </si>
  <si>
    <t>3 : Fracture plateau</t>
    <phoneticPr fontId="9"/>
  </si>
  <si>
    <t>AM</t>
    <phoneticPr fontId="9"/>
  </si>
  <si>
    <t>ALIF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</si>
  <si>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</si>
  <si>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</si>
  <si>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</si>
  <si>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</si>
  <si>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L3-L4</t>
    <phoneticPr fontId="9"/>
  </si>
  <si>
    <t>ALIF(H1)</t>
    <phoneticPr fontId="9"/>
  </si>
  <si>
    <t>4 : Covalescence</t>
  </si>
  <si>
    <t>NA</t>
    <phoneticPr fontId="9"/>
  </si>
  <si>
    <t>NA</t>
    <phoneticPr fontId="9"/>
  </si>
  <si>
    <t>1 : transperitoneal</t>
  </si>
  <si>
    <t>1 : Sedentary</t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</si>
  <si>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</si>
  <si>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</si>
  <si>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</si>
  <si>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</si>
  <si>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</si>
  <si>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</si>
  <si>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</si>
  <si>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H3</t>
    <phoneticPr fontId="9"/>
  </si>
  <si>
    <t>ALIF(H)</t>
    <phoneticPr fontId="9"/>
  </si>
  <si>
    <t>ALIF(Spi)</t>
    <phoneticPr fontId="9"/>
  </si>
  <si>
    <t>H0</t>
    <phoneticPr fontId="9"/>
  </si>
  <si>
    <t>ND</t>
    <phoneticPr fontId="9"/>
  </si>
  <si>
    <t>NA</t>
    <phoneticPr fontId="9"/>
  </si>
  <si>
    <t>24 months</t>
  </si>
  <si>
    <t>NA</t>
    <phoneticPr fontId="9"/>
  </si>
  <si>
    <t>ND</t>
    <phoneticPr fontId="9"/>
  </si>
  <si>
    <t>souple</t>
    <phoneticPr fontId="9"/>
  </si>
  <si>
    <t>NA</t>
    <phoneticPr fontId="9"/>
  </si>
  <si>
    <t>Gauche : 1</t>
  </si>
  <si>
    <t>NA</t>
    <phoneticPr fontId="9"/>
  </si>
  <si>
    <t>PTD(H)</t>
    <phoneticPr fontId="9"/>
  </si>
  <si>
    <t>H2</t>
    <phoneticPr fontId="9"/>
  </si>
  <si>
    <t>A</t>
    <phoneticPr fontId="9"/>
  </si>
  <si>
    <t>osteoS post</t>
    <phoneticPr fontId="9"/>
  </si>
  <si>
    <t>recalibrage</t>
    <phoneticPr fontId="9"/>
  </si>
  <si>
    <t>PTD(A)/ALIF</t>
  </si>
  <si>
    <t xml:space="preserve">(O) Oblique </t>
    <phoneticPr fontId="9"/>
  </si>
  <si>
    <t>H2</t>
    <phoneticPr fontId="9"/>
  </si>
  <si>
    <t>NA</t>
    <phoneticPr fontId="9"/>
  </si>
  <si>
    <t>ND</t>
    <phoneticPr fontId="9"/>
  </si>
  <si>
    <t>NA</t>
    <phoneticPr fontId="9"/>
  </si>
  <si>
    <t>Surf. canalaire</t>
    <phoneticPr fontId="9"/>
  </si>
  <si>
    <t>NA</t>
    <phoneticPr fontId="9"/>
  </si>
  <si>
    <t>ND</t>
    <phoneticPr fontId="9"/>
  </si>
  <si>
    <t>AT</t>
    <phoneticPr fontId="9"/>
  </si>
  <si>
    <t>PTD</t>
    <phoneticPr fontId="9"/>
  </si>
  <si>
    <t>ALIF</t>
    <phoneticPr fontId="9"/>
  </si>
  <si>
    <t>NA</t>
    <phoneticPr fontId="9"/>
  </si>
  <si>
    <t>NA</t>
    <phoneticPr fontId="9"/>
  </si>
  <si>
    <t>ND</t>
    <phoneticPr fontId="9"/>
  </si>
  <si>
    <t>L-10-3°/3°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</si>
  <si>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</si>
  <si>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</si>
  <si>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</si>
  <si>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</si>
  <si>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</si>
  <si>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</si>
  <si>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</si>
  <si>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H0</t>
    <phoneticPr fontId="9"/>
  </si>
  <si>
    <t>NA</t>
    <phoneticPr fontId="9"/>
  </si>
  <si>
    <t>NA</t>
    <phoneticPr fontId="9"/>
  </si>
  <si>
    <t>ND</t>
    <phoneticPr fontId="9"/>
  </si>
  <si>
    <t>sex</t>
  </si>
  <si>
    <t>NA</t>
    <phoneticPr fontId="9"/>
  </si>
  <si>
    <t>Cale</t>
    <phoneticPr fontId="9"/>
  </si>
  <si>
    <t>NA</t>
    <phoneticPr fontId="9"/>
  </si>
  <si>
    <t>NA</t>
    <phoneticPr fontId="9"/>
  </si>
  <si>
    <t>Satisfaction</t>
    <phoneticPr fontId="9"/>
  </si>
  <si>
    <t>0 : Unemployed</t>
  </si>
  <si>
    <t>2 : Manual</t>
  </si>
  <si>
    <t>NA</t>
    <phoneticPr fontId="9"/>
  </si>
  <si>
    <t>3 : Heavy</t>
  </si>
  <si>
    <t>ND</t>
    <phoneticPr fontId="9"/>
  </si>
  <si>
    <t>NA</t>
    <phoneticPr fontId="9"/>
  </si>
  <si>
    <t>ND</t>
    <phoneticPr fontId="9"/>
  </si>
  <si>
    <t>ALIF</t>
    <phoneticPr fontId="9"/>
  </si>
  <si>
    <t>ST</t>
    <phoneticPr fontId="9"/>
  </si>
  <si>
    <t>SPD</t>
    <phoneticPr fontId="9"/>
  </si>
  <si>
    <t>NA</t>
    <phoneticPr fontId="9"/>
  </si>
  <si>
    <t>ND</t>
    <phoneticPr fontId="9"/>
  </si>
  <si>
    <t>ND</t>
    <phoneticPr fontId="9"/>
  </si>
  <si>
    <t>ND</t>
    <phoneticPr fontId="9"/>
  </si>
  <si>
    <t>NA</t>
    <phoneticPr fontId="9"/>
  </si>
  <si>
    <t>ND</t>
    <phoneticPr fontId="9"/>
  </si>
  <si>
    <t>AT</t>
    <phoneticPr fontId="9"/>
  </si>
  <si>
    <t>M : Homme</t>
    <phoneticPr fontId="9"/>
  </si>
  <si>
    <t>F : Femme</t>
    <phoneticPr fontId="9"/>
  </si>
  <si>
    <t>NA</t>
    <phoneticPr fontId="9"/>
  </si>
  <si>
    <t>AM</t>
    <phoneticPr fontId="9"/>
  </si>
  <si>
    <t>PTD(H2)</t>
    <phoneticPr fontId="9"/>
  </si>
  <si>
    <t>L4-L5</t>
    <phoneticPr fontId="9"/>
  </si>
  <si>
    <t>Phlébite Cs du 3mois</t>
    <phoneticPr fontId="9"/>
  </si>
  <si>
    <t>NA</t>
    <phoneticPr fontId="9"/>
  </si>
  <si>
    <t>ND</t>
    <phoneticPr fontId="9"/>
  </si>
  <si>
    <t>ND</t>
    <phoneticPr fontId="9"/>
  </si>
  <si>
    <t>H1</t>
    <phoneticPr fontId="9"/>
  </si>
  <si>
    <t>NA</t>
    <phoneticPr fontId="9"/>
  </si>
  <si>
    <t>NA</t>
    <phoneticPr fontId="9"/>
  </si>
  <si>
    <t>ND</t>
    <phoneticPr fontId="9"/>
  </si>
  <si>
    <t>granulome de resection plateau inf L4</t>
    <phoneticPr fontId="9"/>
  </si>
  <si>
    <t>PTD(H3)</t>
    <phoneticPr fontId="9"/>
  </si>
  <si>
    <t>4 : Ostéolyse</t>
    <phoneticPr fontId="9"/>
  </si>
  <si>
    <t>NA</t>
    <phoneticPr fontId="9"/>
  </si>
  <si>
    <t>H3</t>
    <phoneticPr fontId="9"/>
  </si>
  <si>
    <t>H3</t>
    <phoneticPr fontId="9"/>
  </si>
  <si>
    <t>H3</t>
    <phoneticPr fontId="9"/>
  </si>
  <si>
    <t>ND</t>
    <phoneticPr fontId="9"/>
  </si>
  <si>
    <t>ND</t>
    <phoneticPr fontId="9"/>
  </si>
  <si>
    <t>NA</t>
    <phoneticPr fontId="9"/>
  </si>
  <si>
    <t>5 : Ossification éxubérante</t>
    <phoneticPr fontId="9"/>
  </si>
  <si>
    <t>NA</t>
    <phoneticPr fontId="9"/>
  </si>
  <si>
    <t>#L3</t>
    <phoneticPr fontId="9"/>
  </si>
  <si>
    <t>NA</t>
    <phoneticPr fontId="9"/>
  </si>
  <si>
    <t>ND</t>
    <phoneticPr fontId="9"/>
  </si>
  <si>
    <t>H3</t>
    <phoneticPr fontId="9"/>
  </si>
  <si>
    <t>NA</t>
    <phoneticPr fontId="9"/>
  </si>
  <si>
    <t>NA</t>
    <phoneticPr fontId="9"/>
  </si>
  <si>
    <t>NA</t>
    <phoneticPr fontId="9"/>
  </si>
  <si>
    <t>Chute escalier 11/03/13, fracture L3 cimento Dr Decoux 28/03/13</t>
    <phoneticPr fontId="9"/>
  </si>
  <si>
    <t>ND</t>
    <phoneticPr fontId="9"/>
  </si>
  <si>
    <t>1_2</t>
    <phoneticPr fontId="9"/>
  </si>
  <si>
    <t>ND</t>
    <phoneticPr fontId="9"/>
  </si>
  <si>
    <t>ND</t>
    <phoneticPr fontId="9"/>
  </si>
  <si>
    <t>NA</t>
    <phoneticPr fontId="9"/>
  </si>
  <si>
    <t>ND</t>
    <phoneticPr fontId="9"/>
  </si>
  <si>
    <t>$</t>
    <phoneticPr fontId="9"/>
  </si>
  <si>
    <t>1a $ idiopatique</t>
  </si>
  <si>
    <t>1b $ dégénérative</t>
  </si>
  <si>
    <t>2a sous $ OP</t>
  </si>
  <si>
    <t>2b sous $ non OP</t>
  </si>
  <si>
    <t>1b</t>
    <phoneticPr fontId="9"/>
  </si>
  <si>
    <t>ND</t>
    <phoneticPr fontId="9"/>
  </si>
  <si>
    <t>ND</t>
    <phoneticPr fontId="9"/>
  </si>
  <si>
    <t>NA</t>
    <phoneticPr fontId="9"/>
  </si>
  <si>
    <t>NA</t>
    <phoneticPr fontId="9"/>
  </si>
  <si>
    <t>ND</t>
    <phoneticPr fontId="9"/>
  </si>
  <si>
    <t>1 : Oui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</si>
  <si>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</si>
  <si>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</si>
  <si>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</si>
  <si>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</si>
  <si>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</si>
  <si>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</si>
  <si>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</si>
  <si>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</si>
  <si>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</si>
  <si>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NA</t>
    <phoneticPr fontId="9"/>
  </si>
  <si>
    <t>ND</t>
    <phoneticPr fontId="9"/>
  </si>
  <si>
    <t>NA</t>
    <phoneticPr fontId="9"/>
  </si>
  <si>
    <t>ND</t>
    <phoneticPr fontId="9"/>
  </si>
  <si>
    <r>
      <t>Data</t>
    </r>
    <r>
      <rPr>
        <b/>
        <sz val="14"/>
        <rFont val="Comic Sans MS"/>
      </rPr>
      <t xml:space="preserve"> (tout confondu)</t>
    </r>
    <phoneticPr fontId="9"/>
  </si>
  <si>
    <t>ALIF(H1)</t>
    <phoneticPr fontId="9"/>
  </si>
  <si>
    <t>ALIF(H2)</t>
    <phoneticPr fontId="9"/>
  </si>
  <si>
    <t>ND</t>
    <phoneticPr fontId="9"/>
  </si>
  <si>
    <t>H3</t>
    <phoneticPr fontId="9"/>
  </si>
  <si>
    <t>A</t>
    <phoneticPr fontId="9"/>
  </si>
  <si>
    <t>A</t>
    <phoneticPr fontId="9"/>
  </si>
  <si>
    <t>ALIF</t>
    <phoneticPr fontId="9"/>
  </si>
  <si>
    <t>NA</t>
    <phoneticPr fontId="9"/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</si>
</sst>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9"/>
      <name val="Geneva"/>
    </font>
    <font>
      <b/>
      <sz val="9"/>
      <name val="Geneva"/>
    </font>
    <font>
      <b/>
      <sz val="12"/>
      <name val="Comic Sans MS"/>
    </font>
    <font>
      <sz val="12"/>
      <name val="Comic Sans MS"/>
    </font>
    <font>
      <b/>
      <sz val="18"/>
      <name val="Comic Sans MS"/>
    </font>
    <font>
      <b/>
      <sz val="10"/>
      <name val="Comic Sans MS"/>
    </font>
    <font>
      <sz val="10"/>
      <name val="Comic Sans MS"/>
    </font>
    <font>
      <sz val="9"/>
      <name val="Comic Sans MS"/>
    </font>
    <font>
      <b/>
      <sz val="14"/>
      <name val="Comic Sans MS"/>
    </font>
    <font>
      <sz val="8"/>
      <name val="Geneva"/>
    </font>
    <font>
      <b/>
      <sz val="9"/>
      <name val="Comic Sans MS"/>
    </font>
    <font>
      <sz val="8"/>
      <name val="Verdana"/>
    </font>
    <font>
      <sz val="9"/>
      <name val="Geneva"/>
    </font>
    <font>
      <b/>
      <sz val="9"/>
      <name val="Arial"/>
    </font>
    <font>
      <sz val="12"/>
      <color indexed="10"/>
      <name val="Comic Sans MS"/>
    </font>
    <font>
      <b/>
      <sz val="9"/>
      <color indexed="81"/>
      <name val="Geneva"/>
    </font>
    <font>
      <sz val="9"/>
      <color indexed="10"/>
      <name val="Comic Sans MS"/>
    </font>
    <font>
      <sz val="9"/>
      <color indexed="40"/>
      <name val="Comic Sans MS"/>
    </font>
    <font>
      <sz val="9"/>
      <color indexed="10"/>
      <name val="Geneva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indexed="22"/>
      </patternFill>
    </fill>
    <fill>
      <patternFill patternType="solid">
        <fgColor indexed="2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20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textRotation="90"/>
    </xf>
    <xf numFmtId="0" fontId="0" fillId="0" borderId="1" xfId="0" applyNumberFormat="1" applyBorder="1" applyAlignment="1">
      <alignment horizontal="center" vertical="center" textRotation="90"/>
    </xf>
    <xf numFmtId="0" fontId="5" fillId="4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/>
    <xf numFmtId="0" fontId="3" fillId="0" borderId="1" xfId="0" applyNumberFormat="1" applyFont="1" applyFill="1" applyBorder="1" applyAlignment="1" applyProtection="1"/>
    <xf numFmtId="0" fontId="3" fillId="0" borderId="1" xfId="0" applyFont="1" applyBorder="1" applyAlignment="1">
      <alignment horizontal="center" vertical="center"/>
    </xf>
    <xf numFmtId="14" fontId="3" fillId="0" borderId="6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164" fontId="3" fillId="0" borderId="6" xfId="0" applyNumberFormat="1" applyFont="1" applyFill="1" applyBorder="1" applyAlignment="1" applyProtection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3" fillId="0" borderId="33" xfId="0" applyNumberFormat="1" applyFont="1" applyFill="1" applyBorder="1" applyAlignment="1" applyProtection="1">
      <alignment horizontal="center"/>
    </xf>
    <xf numFmtId="0" fontId="7" fillId="0" borderId="34" xfId="0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Fill="1" applyBorder="1" applyAlignment="1" applyProtection="1">
      <alignment horizontal="center"/>
    </xf>
    <xf numFmtId="0" fontId="2" fillId="5" borderId="6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3" fillId="0" borderId="0" xfId="0" applyFont="1"/>
    <xf numFmtId="10" fontId="3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7" fillId="0" borderId="0" xfId="0" applyNumberFormat="1" applyFont="1"/>
    <xf numFmtId="2" fontId="3" fillId="0" borderId="0" xfId="0" applyNumberFormat="1" applyFont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6" xfId="0" applyNumberFormat="1" applyFont="1" applyFill="1" applyBorder="1" applyAlignment="1" applyProtection="1">
      <alignment horizontal="center"/>
    </xf>
    <xf numFmtId="2" fontId="3" fillId="0" borderId="6" xfId="0" applyNumberFormat="1" applyFont="1" applyBorder="1" applyAlignment="1">
      <alignment horizontal="center"/>
    </xf>
    <xf numFmtId="2" fontId="7" fillId="0" borderId="0" xfId="0" applyNumberFormat="1" applyFont="1"/>
    <xf numFmtId="2" fontId="3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6" xfId="0" applyNumberFormat="1" applyFont="1" applyFill="1" applyBorder="1" applyAlignment="1" applyProtection="1">
      <alignment horizontal="center"/>
    </xf>
    <xf numFmtId="0" fontId="3" fillId="0" borderId="6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6" xfId="0" applyNumberFormat="1" applyFont="1" applyFill="1" applyBorder="1" applyAlignment="1" applyProtection="1">
      <alignment horizont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" fontId="2" fillId="8" borderId="7" xfId="0" applyNumberFormat="1" applyFont="1" applyFill="1" applyBorder="1" applyAlignment="1">
      <alignment horizontal="center"/>
    </xf>
    <xf numFmtId="1" fontId="2" fillId="9" borderId="7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3" fillId="14" borderId="6" xfId="0" applyNumberFormat="1" applyFont="1" applyFill="1" applyBorder="1" applyAlignment="1" applyProtection="1">
      <alignment horizontal="center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20" fontId="7" fillId="0" borderId="0" xfId="0" applyNumberFormat="1" applyFont="1" applyAlignment="1">
      <alignment horizontal="left" vertical="center"/>
    </xf>
    <xf numFmtId="0" fontId="1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20" fontId="7" fillId="0" borderId="0" xfId="0" applyNumberFormat="1" applyFont="1" applyAlignment="1"/>
    <xf numFmtId="0" fontId="7" fillId="0" borderId="0" xfId="0" applyFont="1" applyAlignment="1"/>
    <xf numFmtId="20" fontId="7" fillId="0" borderId="0" xfId="0" applyNumberFormat="1" applyFont="1" applyAlignment="1">
      <alignment vertical="center"/>
    </xf>
    <xf numFmtId="1" fontId="2" fillId="11" borderId="1" xfId="0" applyNumberFormat="1" applyFont="1" applyFill="1" applyBorder="1" applyAlignment="1">
      <alignment horizontal="center"/>
    </xf>
    <xf numFmtId="0" fontId="3" fillId="12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0" fontId="3" fillId="1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16" fontId="3" fillId="0" borderId="6" xfId="0" applyNumberFormat="1" applyFont="1" applyFill="1" applyBorder="1" applyAlignment="1" applyProtection="1">
      <alignment horizontal="center"/>
    </xf>
    <xf numFmtId="2" fontId="3" fillId="0" borderId="1" xfId="0" applyNumberFormat="1" applyFont="1" applyFill="1" applyBorder="1" applyAlignment="1" applyProtection="1">
      <alignment horizontal="center"/>
    </xf>
    <xf numFmtId="2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Fill="1" applyBorder="1" applyAlignment="1" applyProtection="1">
      <alignment horizontal="center"/>
    </xf>
    <xf numFmtId="0" fontId="16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3" fillId="14" borderId="6" xfId="0" applyFont="1" applyFill="1" applyBorder="1" applyAlignment="1">
      <alignment horizontal="center"/>
    </xf>
    <xf numFmtId="20" fontId="6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textRotation="90"/>
    </xf>
    <xf numFmtId="0" fontId="10" fillId="0" borderId="25" xfId="0" applyFont="1" applyBorder="1" applyAlignment="1">
      <alignment horizontal="center" textRotation="90"/>
    </xf>
    <xf numFmtId="0" fontId="10" fillId="0" borderId="3" xfId="0" applyFont="1" applyBorder="1" applyAlignment="1">
      <alignment horizontal="center" textRotation="90"/>
    </xf>
    <xf numFmtId="0" fontId="10" fillId="0" borderId="18" xfId="0" applyFont="1" applyBorder="1" applyAlignment="1">
      <alignment horizontal="center" textRotation="90"/>
    </xf>
    <xf numFmtId="0" fontId="10" fillId="0" borderId="24" xfId="0" applyFont="1" applyBorder="1" applyAlignment="1">
      <alignment horizontal="center" textRotation="90"/>
    </xf>
    <xf numFmtId="0" fontId="10" fillId="0" borderId="26" xfId="0" applyFont="1" applyBorder="1" applyAlignment="1">
      <alignment horizontal="center" textRotation="90"/>
    </xf>
    <xf numFmtId="0" fontId="2" fillId="0" borderId="6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" fontId="2" fillId="8" borderId="27" xfId="0" applyNumberFormat="1" applyFont="1" applyFill="1" applyBorder="1" applyAlignment="1">
      <alignment horizontal="center"/>
    </xf>
    <xf numFmtId="1" fontId="2" fillId="8" borderId="7" xfId="0" applyNumberFormat="1" applyFont="1" applyFill="1" applyBorder="1" applyAlignment="1">
      <alignment horizontal="center"/>
    </xf>
    <xf numFmtId="1" fontId="2" fillId="8" borderId="9" xfId="0" applyNumberFormat="1" applyFont="1" applyFill="1" applyBorder="1" applyAlignment="1">
      <alignment horizontal="center"/>
    </xf>
    <xf numFmtId="1" fontId="2" fillId="9" borderId="10" xfId="0" applyNumberFormat="1" applyFont="1" applyFill="1" applyBorder="1" applyAlignment="1">
      <alignment horizontal="center"/>
    </xf>
    <xf numFmtId="1" fontId="2" fillId="9" borderId="7" xfId="0" applyNumberFormat="1" applyFont="1" applyFill="1" applyBorder="1" applyAlignment="1">
      <alignment horizontal="center"/>
    </xf>
    <xf numFmtId="1" fontId="2" fillId="9" borderId="9" xfId="0" applyNumberFormat="1" applyFont="1" applyFill="1" applyBorder="1" applyAlignment="1">
      <alignment horizontal="center"/>
    </xf>
    <xf numFmtId="1" fontId="2" fillId="10" borderId="10" xfId="0" applyNumberFormat="1" applyFont="1" applyFill="1" applyBorder="1" applyAlignment="1">
      <alignment horizontal="center"/>
    </xf>
    <xf numFmtId="1" fontId="2" fillId="10" borderId="7" xfId="0" applyNumberFormat="1" applyFont="1" applyFill="1" applyBorder="1" applyAlignment="1">
      <alignment horizontal="center"/>
    </xf>
    <xf numFmtId="1" fontId="2" fillId="11" borderId="1" xfId="0" applyNumberFormat="1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2" fillId="7" borderId="3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 textRotation="90"/>
    </xf>
    <xf numFmtId="0" fontId="6" fillId="0" borderId="18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5" xfId="0" applyFont="1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2" fillId="4" borderId="2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" fontId="2" fillId="7" borderId="7" xfId="0" applyNumberFormat="1" applyFont="1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1" fontId="2" fillId="1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QC1990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activeCell="A89" sqref="A89:XFD882"/>
    </sheetView>
  </sheetViews>
  <sheetFormatPr baseColWidth="10" defaultColWidth="10.83203125" defaultRowHeight="14"/>
  <cols>
    <col min="1" max="1" width="33.33203125" style="4" bestFit="1" customWidth="1"/>
    <col min="2" max="2" width="13" style="4" customWidth="1"/>
    <col min="3" max="3" width="9.5" style="4" bestFit="1" customWidth="1"/>
    <col min="4" max="5" width="10.83203125" style="4"/>
    <col min="6" max="7" width="11.83203125" style="4" customWidth="1"/>
    <col min="8" max="8" width="12.5" style="4" customWidth="1"/>
    <col min="9" max="9" width="6.6640625" style="4" customWidth="1"/>
    <col min="10" max="12" width="12.5" style="4" customWidth="1"/>
    <col min="13" max="13" width="13.83203125" style="4" customWidth="1"/>
    <col min="14" max="14" width="5.83203125" style="4" customWidth="1"/>
    <col min="15" max="16" width="5" style="4" bestFit="1" customWidth="1"/>
    <col min="17" max="17" width="4.33203125" style="4" bestFit="1" customWidth="1"/>
    <col min="18" max="18" width="4.33203125" style="4" customWidth="1"/>
    <col min="19" max="20" width="4.1640625" style="4" customWidth="1"/>
    <col min="21" max="28" width="11.83203125" style="4" customWidth="1"/>
    <col min="29" max="29" width="14.6640625" style="4" customWidth="1"/>
    <col min="30" max="32" width="11.83203125" style="4" customWidth="1"/>
    <col min="33" max="33" width="13.33203125" style="4" customWidth="1"/>
    <col min="34" max="34" width="7.5" style="4" customWidth="1"/>
    <col min="35" max="35" width="6.6640625" style="4" customWidth="1"/>
    <col min="36" max="36" width="5.83203125" style="4" customWidth="1"/>
    <col min="37" max="37" width="6.33203125" style="4" customWidth="1"/>
    <col min="38" max="43" width="5.83203125" style="4" customWidth="1"/>
    <col min="44" max="44" width="9.5" style="4" customWidth="1"/>
    <col min="45" max="49" width="5.83203125" style="4" customWidth="1"/>
    <col min="50" max="55" width="12.33203125" style="4" customWidth="1"/>
    <col min="56" max="59" width="14" style="4" customWidth="1"/>
    <col min="60" max="65" width="11.83203125" style="4" customWidth="1"/>
    <col min="66" max="67" width="12" style="4" customWidth="1"/>
    <col min="68" max="68" width="9.83203125" style="4" customWidth="1"/>
    <col min="69" max="69" width="10.33203125" style="4" bestFit="1" customWidth="1"/>
    <col min="70" max="70" width="11.5" style="4" customWidth="1"/>
    <col min="71" max="71" width="12.5" style="4" bestFit="1" customWidth="1"/>
    <col min="72" max="72" width="6.6640625" style="4" bestFit="1" customWidth="1"/>
    <col min="73" max="75" width="6.33203125" style="4" bestFit="1" customWidth="1"/>
    <col min="76" max="76" width="7.5" style="4" customWidth="1"/>
    <col min="77" max="80" width="11.5" style="4" customWidth="1"/>
    <col min="81" max="81" width="9.5" style="4" bestFit="1" customWidth="1"/>
    <col min="82" max="82" width="6.33203125" style="4" bestFit="1" customWidth="1"/>
    <col min="83" max="83" width="6.33203125" style="4" customWidth="1"/>
    <col min="84" max="84" width="5.83203125" style="4" customWidth="1"/>
    <col min="85" max="85" width="9.5" style="4" bestFit="1" customWidth="1"/>
    <col min="86" max="86" width="6" style="4" customWidth="1"/>
    <col min="87" max="88" width="6.1640625" style="4" customWidth="1"/>
    <col min="89" max="89" width="9.5" style="4" bestFit="1" customWidth="1"/>
    <col min="90" max="92" width="5.5" style="4" customWidth="1"/>
    <col min="93" max="93" width="9.5" style="4" bestFit="1" customWidth="1"/>
    <col min="94" max="94" width="5.5" style="4" bestFit="1" customWidth="1"/>
    <col min="95" max="96" width="5.5" style="4" customWidth="1"/>
    <col min="97" max="97" width="9.5" style="4" bestFit="1" customWidth="1"/>
    <col min="98" max="99" width="5.5" style="4" customWidth="1"/>
    <col min="100" max="100" width="5.33203125" style="4" bestFit="1" customWidth="1"/>
    <col min="101" max="101" width="6.33203125" style="4" bestFit="1" customWidth="1"/>
    <col min="102" max="102" width="7.1640625" style="4" bestFit="1" customWidth="1"/>
    <col min="103" max="104" width="6.33203125" style="4" bestFit="1" customWidth="1"/>
    <col min="105" max="105" width="6.6640625" style="4" customWidth="1"/>
    <col min="106" max="107" width="6.6640625" style="4" bestFit="1" customWidth="1"/>
    <col min="108" max="109" width="6.33203125" style="4" bestFit="1" customWidth="1"/>
    <col min="110" max="110" width="6" style="4" customWidth="1"/>
    <col min="111" max="112" width="6.33203125" style="4" bestFit="1" customWidth="1"/>
    <col min="113" max="113" width="6.6640625" style="4" bestFit="1" customWidth="1"/>
    <col min="114" max="114" width="7.1640625" style="4" bestFit="1" customWidth="1"/>
    <col min="115" max="115" width="5.1640625" style="4" customWidth="1"/>
    <col min="116" max="116" width="6.33203125" style="4" bestFit="1" customWidth="1"/>
    <col min="117" max="117" width="6.5" style="4" customWidth="1"/>
    <col min="118" max="118" width="6" style="4" customWidth="1"/>
    <col min="119" max="119" width="7.1640625" style="4" bestFit="1" customWidth="1"/>
    <col min="120" max="121" width="5.1640625" style="4" customWidth="1"/>
    <col min="122" max="122" width="5.83203125" style="4" customWidth="1"/>
    <col min="123" max="125" width="5.1640625" style="4" customWidth="1"/>
    <col min="126" max="126" width="11.5" style="4" customWidth="1"/>
    <col min="127" max="131" width="5.5" style="4" customWidth="1"/>
    <col min="132" max="135" width="11.5" style="4" customWidth="1"/>
    <col min="136" max="136" width="9.5" style="4" bestFit="1" customWidth="1"/>
    <col min="137" max="139" width="7" style="4" customWidth="1"/>
    <col min="140" max="140" width="9.5" style="4" bestFit="1" customWidth="1"/>
    <col min="141" max="143" width="7" style="4" customWidth="1"/>
    <col min="144" max="144" width="9.5" style="4" bestFit="1" customWidth="1"/>
    <col min="145" max="147" width="7" style="4" customWidth="1"/>
    <col min="148" max="148" width="9.5" style="4" bestFit="1" customWidth="1"/>
    <col min="149" max="151" width="7" style="4" customWidth="1"/>
    <col min="152" max="152" width="9.5" style="4" bestFit="1" customWidth="1"/>
    <col min="153" max="155" width="7" style="4" customWidth="1"/>
    <col min="156" max="156" width="5.5" style="4" bestFit="1" customWidth="1"/>
    <col min="157" max="159" width="5.1640625" style="4" customWidth="1"/>
    <col min="160" max="160" width="5.6640625" style="4" customWidth="1"/>
    <col min="161" max="161" width="11.5" style="4" customWidth="1"/>
    <col min="162" max="162" width="15.5" style="4" bestFit="1" customWidth="1"/>
    <col min="163" max="163" width="10.5" style="4" bestFit="1" customWidth="1"/>
    <col min="164" max="164" width="10.83203125" style="4"/>
    <col min="165" max="165" width="12.1640625" style="4" bestFit="1" customWidth="1"/>
    <col min="166" max="172" width="12.1640625" style="4" customWidth="1"/>
    <col min="173" max="173" width="5.5" style="4" bestFit="1" customWidth="1"/>
    <col min="174" max="174" width="6.5" style="4" bestFit="1" customWidth="1"/>
    <col min="175" max="175" width="7.5" style="4" customWidth="1"/>
    <col min="176" max="177" width="7.6640625" style="4" customWidth="1"/>
    <col min="178" max="181" width="12.1640625" style="4" customWidth="1"/>
    <col min="182" max="182" width="9.5" style="4" bestFit="1" customWidth="1"/>
    <col min="183" max="184" width="5.5" style="4" bestFit="1" customWidth="1"/>
    <col min="185" max="185" width="5.5" style="4" customWidth="1"/>
    <col min="186" max="186" width="9.5" style="4" bestFit="1" customWidth="1"/>
    <col min="187" max="189" width="5.5" style="4" customWidth="1"/>
    <col min="190" max="190" width="9.5" style="4" bestFit="1" customWidth="1"/>
    <col min="191" max="193" width="5.5" style="4" customWidth="1"/>
    <col min="194" max="194" width="9.5" style="4" bestFit="1" customWidth="1"/>
    <col min="195" max="197" width="5.5" style="4" customWidth="1"/>
    <col min="198" max="198" width="9.5" style="4" bestFit="1" customWidth="1"/>
    <col min="199" max="199" width="5.5" style="4" customWidth="1"/>
    <col min="200" max="200" width="5.5" style="4" bestFit="1" customWidth="1"/>
    <col min="201" max="201" width="5.33203125" style="4" bestFit="1" customWidth="1"/>
    <col min="202" max="226" width="5.1640625" style="4" customWidth="1"/>
    <col min="227" max="231" width="12.1640625" style="4" customWidth="1"/>
    <col min="232" max="232" width="15.5" style="4" bestFit="1" customWidth="1"/>
    <col min="233" max="234" width="10.83203125" style="4"/>
    <col min="235" max="235" width="12.1640625" style="4" bestFit="1" customWidth="1"/>
    <col min="236" max="242" width="12.1640625" style="4" customWidth="1"/>
    <col min="243" max="245" width="5.5" style="4" bestFit="1" customWidth="1"/>
    <col min="246" max="246" width="5.33203125" style="4" customWidth="1"/>
    <col min="247" max="247" width="5.33203125" style="4" bestFit="1" customWidth="1"/>
    <col min="248" max="251" width="12.1640625" style="4" customWidth="1"/>
    <col min="252" max="252" width="9.5" style="4" bestFit="1" customWidth="1"/>
    <col min="253" max="253" width="6.6640625" style="4" bestFit="1" customWidth="1"/>
    <col min="254" max="254" width="7" style="4" bestFit="1" customWidth="1"/>
    <col min="255" max="255" width="6.5" style="4" bestFit="1" customWidth="1"/>
    <col min="256" max="256" width="9.5" style="4" bestFit="1" customWidth="1"/>
    <col min="257" max="259" width="6.5" style="4" bestFit="1" customWidth="1"/>
    <col min="260" max="260" width="9.5" style="4" bestFit="1" customWidth="1"/>
    <col min="261" max="261" width="6.33203125" style="4" bestFit="1" customWidth="1"/>
    <col min="262" max="263" width="6.5" style="4" bestFit="1" customWidth="1"/>
    <col min="264" max="264" width="9.5" style="4" bestFit="1" customWidth="1"/>
    <col min="265" max="267" width="5.5" style="4" customWidth="1"/>
    <col min="268" max="268" width="9.5" style="4" bestFit="1" customWidth="1"/>
    <col min="269" max="270" width="5.5" style="4" bestFit="1" customWidth="1"/>
    <col min="271" max="271" width="5.33203125" style="4" bestFit="1" customWidth="1"/>
    <col min="272" max="296" width="5.1640625" style="4" customWidth="1"/>
    <col min="297" max="301" width="12.1640625" style="4" customWidth="1"/>
    <col min="302" max="302" width="15.5" style="4" bestFit="1" customWidth="1"/>
    <col min="303" max="303" width="10.5" style="4" bestFit="1" customWidth="1"/>
    <col min="304" max="304" width="10.83203125" style="4"/>
    <col min="305" max="305" width="12.1640625" style="4" bestFit="1" customWidth="1"/>
    <col min="306" max="312" width="12.1640625" style="4" customWidth="1"/>
    <col min="313" max="315" width="5.5" style="4" bestFit="1" customWidth="1"/>
    <col min="316" max="316" width="5.5" style="4" customWidth="1"/>
    <col min="317" max="317" width="5.33203125" style="4" bestFit="1" customWidth="1"/>
    <col min="318" max="321" width="12.1640625" style="4" customWidth="1"/>
    <col min="322" max="322" width="9.5" style="4" bestFit="1" customWidth="1"/>
    <col min="323" max="324" width="6.33203125" style="4" bestFit="1" customWidth="1"/>
    <col min="325" max="325" width="6" style="4" bestFit="1" customWidth="1"/>
    <col min="326" max="326" width="9.5" style="4" bestFit="1" customWidth="1"/>
    <col min="327" max="329" width="6.33203125" style="4" bestFit="1" customWidth="1"/>
    <col min="330" max="330" width="9.5" style="4" bestFit="1" customWidth="1"/>
    <col min="331" max="333" width="6.33203125" style="4" bestFit="1" customWidth="1"/>
    <col min="334" max="334" width="9.5" style="4" bestFit="1" customWidth="1"/>
    <col min="335" max="337" width="5.5" style="4" customWidth="1"/>
    <col min="338" max="338" width="9.5" style="4" bestFit="1" customWidth="1"/>
    <col min="339" max="340" width="5.5" style="4" bestFit="1" customWidth="1"/>
    <col min="341" max="341" width="5.33203125" style="4" bestFit="1" customWidth="1"/>
    <col min="342" max="361" width="5.1640625" style="4" customWidth="1"/>
    <col min="362" max="362" width="5.6640625" style="4" customWidth="1"/>
    <col min="363" max="366" width="5.1640625" style="4" customWidth="1"/>
    <col min="367" max="371" width="12.1640625" style="4" customWidth="1"/>
    <col min="372" max="372" width="15.5" style="4" bestFit="1" customWidth="1"/>
    <col min="373" max="373" width="10.5" style="4" bestFit="1" customWidth="1"/>
    <col min="374" max="374" width="10.83203125" style="4"/>
    <col min="375" max="375" width="12.1640625" style="4" bestFit="1" customWidth="1"/>
    <col min="376" max="382" width="12.1640625" style="4" customWidth="1"/>
    <col min="383" max="386" width="5.5" style="4" bestFit="1" customWidth="1"/>
    <col min="387" max="387" width="5.33203125" style="4" bestFit="1" customWidth="1"/>
    <col min="388" max="391" width="12.1640625" style="4" customWidth="1"/>
    <col min="392" max="392" width="9.5" style="4" bestFit="1" customWidth="1"/>
    <col min="393" max="394" width="5.5" style="4" bestFit="1" customWidth="1"/>
    <col min="395" max="395" width="5.5" style="4" customWidth="1"/>
    <col min="396" max="396" width="9.5" style="4" bestFit="1" customWidth="1"/>
    <col min="397" max="399" width="5.5" style="4" customWidth="1"/>
    <col min="400" max="400" width="9.5" style="4" bestFit="1" customWidth="1"/>
    <col min="401" max="403" width="5.5" style="4" customWidth="1"/>
    <col min="404" max="404" width="9.5" style="4" bestFit="1" customWidth="1"/>
    <col min="405" max="407" width="5.5" style="4" customWidth="1"/>
    <col min="408" max="408" width="9.5" style="4" bestFit="1" customWidth="1"/>
    <col min="409" max="409" width="5.5" style="4" customWidth="1"/>
    <col min="410" max="410" width="5.5" style="4" bestFit="1" customWidth="1"/>
    <col min="411" max="411" width="5.33203125" style="4" bestFit="1" customWidth="1"/>
    <col min="412" max="436" width="5.1640625" style="4" customWidth="1"/>
    <col min="437" max="441" width="12.1640625" style="4" customWidth="1"/>
    <col min="442" max="442" width="21.83203125" style="4" customWidth="1"/>
    <col min="443" max="444" width="10.83203125" style="4"/>
    <col min="445" max="445" width="126" style="7" bestFit="1" customWidth="1"/>
    <col min="446" max="16384" width="10.83203125" style="4"/>
  </cols>
  <sheetData>
    <row r="1" spans="1:445" ht="26">
      <c r="A1" s="2" t="s">
        <v>930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0"/>
      <c r="AY1" s="10"/>
      <c r="AZ1" s="10"/>
      <c r="BA1" s="10"/>
      <c r="BB1" s="10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</row>
    <row r="2" spans="1:445" ht="17" customHeight="1">
      <c r="B2" s="85"/>
      <c r="C2" s="86" t="s">
        <v>865</v>
      </c>
      <c r="D2" s="5"/>
      <c r="E2" s="7" t="s">
        <v>60</v>
      </c>
      <c r="F2" s="5"/>
      <c r="G2" s="5"/>
      <c r="H2" s="87" t="s">
        <v>848</v>
      </c>
      <c r="I2" s="87"/>
      <c r="J2" s="86" t="s">
        <v>789</v>
      </c>
      <c r="K2" s="86"/>
      <c r="L2" s="86"/>
      <c r="M2" s="86" t="s">
        <v>631</v>
      </c>
      <c r="N2" s="86"/>
      <c r="O2" s="86"/>
      <c r="P2" s="86"/>
      <c r="Q2" s="86"/>
      <c r="R2" s="86"/>
      <c r="S2" s="5"/>
      <c r="T2" s="3" t="s">
        <v>906</v>
      </c>
      <c r="U2" s="7"/>
      <c r="V2" s="7"/>
      <c r="W2" s="7" t="s">
        <v>629</v>
      </c>
      <c r="X2" s="7" t="s">
        <v>634</v>
      </c>
      <c r="Y2" s="7" t="s">
        <v>727</v>
      </c>
      <c r="Z2" s="7"/>
      <c r="AA2" s="7"/>
      <c r="AB2" s="7"/>
      <c r="AC2" s="7" t="s">
        <v>630</v>
      </c>
      <c r="AD2" s="7" t="s">
        <v>729</v>
      </c>
      <c r="AE2" s="7" t="s">
        <v>727</v>
      </c>
      <c r="AF2" s="7"/>
      <c r="AG2" s="7" t="s">
        <v>493</v>
      </c>
      <c r="AH2" s="7"/>
      <c r="AI2" s="7"/>
      <c r="AJ2" s="7"/>
      <c r="AK2" s="7"/>
      <c r="AL2" s="7"/>
      <c r="AM2" s="7"/>
      <c r="AN2" s="7"/>
      <c r="AO2" s="7"/>
      <c r="AP2" s="7"/>
      <c r="AQ2" s="7"/>
      <c r="AR2" s="86" t="s">
        <v>119</v>
      </c>
      <c r="AS2" s="5">
        <v>0</v>
      </c>
      <c r="AT2" s="5"/>
      <c r="AU2" s="5"/>
      <c r="AV2" s="5"/>
      <c r="AW2" s="5"/>
      <c r="AX2" s="88" t="s">
        <v>816</v>
      </c>
      <c r="AY2" s="89"/>
      <c r="AZ2" s="89"/>
      <c r="BA2" s="89"/>
      <c r="BB2" s="89"/>
      <c r="BC2" s="5"/>
      <c r="BD2" s="5"/>
      <c r="BE2" s="5"/>
      <c r="BF2" s="5" t="s">
        <v>788</v>
      </c>
      <c r="BG2" s="7" t="s">
        <v>808</v>
      </c>
      <c r="BH2" s="6" t="s">
        <v>501</v>
      </c>
      <c r="BI2" s="6" t="s">
        <v>501</v>
      </c>
      <c r="BJ2" s="6" t="s">
        <v>501</v>
      </c>
      <c r="BK2" s="6" t="s">
        <v>501</v>
      </c>
      <c r="BL2" s="6" t="s">
        <v>501</v>
      </c>
      <c r="BM2" s="6" t="s">
        <v>501</v>
      </c>
      <c r="BN2" s="5"/>
      <c r="BO2" s="6" t="s">
        <v>501</v>
      </c>
      <c r="BP2" s="5"/>
      <c r="BQ2" s="5"/>
      <c r="BR2" s="5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 t="s">
        <v>501</v>
      </c>
      <c r="FF2" s="5"/>
      <c r="FG2" s="5"/>
      <c r="FH2" s="5"/>
      <c r="FI2" s="5"/>
      <c r="FJ2" s="5"/>
      <c r="FK2" s="6" t="s">
        <v>501</v>
      </c>
      <c r="FL2" s="6" t="s">
        <v>501</v>
      </c>
      <c r="FM2" s="6" t="s">
        <v>501</v>
      </c>
      <c r="FN2" s="6" t="s">
        <v>501</v>
      </c>
      <c r="FO2" s="6" t="s">
        <v>501</v>
      </c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 t="s">
        <v>501</v>
      </c>
      <c r="HT2" s="90" t="s">
        <v>527</v>
      </c>
      <c r="HU2" s="90" t="s">
        <v>685</v>
      </c>
      <c r="HV2" s="90" t="s">
        <v>685</v>
      </c>
      <c r="HW2" s="90" t="s">
        <v>685</v>
      </c>
      <c r="HX2" s="5"/>
      <c r="HY2" s="5"/>
      <c r="HZ2" s="5"/>
      <c r="IA2" s="5"/>
      <c r="IB2" s="5"/>
      <c r="IC2" s="6" t="s">
        <v>501</v>
      </c>
      <c r="ID2" s="6" t="s">
        <v>501</v>
      </c>
      <c r="IE2" s="6" t="s">
        <v>501</v>
      </c>
      <c r="IF2" s="6" t="s">
        <v>501</v>
      </c>
      <c r="IG2" s="6" t="s">
        <v>501</v>
      </c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6" t="s">
        <v>501</v>
      </c>
      <c r="KL2" s="90" t="s">
        <v>527</v>
      </c>
      <c r="KM2" s="6" t="s">
        <v>685</v>
      </c>
      <c r="KN2" s="6" t="s">
        <v>685</v>
      </c>
      <c r="KO2" s="6" t="s">
        <v>685</v>
      </c>
      <c r="KP2" s="5"/>
      <c r="KQ2" s="5"/>
      <c r="KR2" s="5"/>
      <c r="KS2" s="5"/>
      <c r="KT2" s="5"/>
      <c r="KU2" s="6" t="s">
        <v>501</v>
      </c>
      <c r="KV2" s="6" t="s">
        <v>501</v>
      </c>
      <c r="KW2" s="6" t="s">
        <v>501</v>
      </c>
      <c r="KX2" s="6" t="s">
        <v>501</v>
      </c>
      <c r="KY2" s="6" t="s">
        <v>501</v>
      </c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90" t="s">
        <v>527</v>
      </c>
      <c r="NE2" s="90" t="s">
        <v>685</v>
      </c>
      <c r="NF2" s="90" t="s">
        <v>685</v>
      </c>
      <c r="NG2" s="90" t="s">
        <v>685</v>
      </c>
      <c r="NH2" s="5"/>
      <c r="NI2" s="5"/>
      <c r="NJ2" s="5"/>
      <c r="NK2" s="5"/>
      <c r="NL2" s="5"/>
      <c r="NM2" s="6" t="s">
        <v>501</v>
      </c>
      <c r="NN2" s="6" t="s">
        <v>501</v>
      </c>
      <c r="NO2" s="6" t="s">
        <v>501</v>
      </c>
      <c r="NP2" s="6" t="s">
        <v>501</v>
      </c>
      <c r="NQ2" s="6" t="s">
        <v>501</v>
      </c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90" t="s">
        <v>527</v>
      </c>
      <c r="PV2" s="90" t="s">
        <v>527</v>
      </c>
      <c r="PW2" s="90" t="s">
        <v>527</v>
      </c>
      <c r="PX2" s="90" t="s">
        <v>527</v>
      </c>
      <c r="PY2" s="90" t="s">
        <v>527</v>
      </c>
    </row>
    <row r="3" spans="1:445" ht="17" customHeight="1">
      <c r="B3" s="85"/>
      <c r="C3" s="86" t="s">
        <v>866</v>
      </c>
      <c r="D3" s="5"/>
      <c r="E3" s="7" t="s">
        <v>179</v>
      </c>
      <c r="F3" s="5"/>
      <c r="G3" s="5"/>
      <c r="H3" s="87" t="s">
        <v>661</v>
      </c>
      <c r="I3" s="87"/>
      <c r="J3" s="87" t="s">
        <v>849</v>
      </c>
      <c r="K3" s="87"/>
      <c r="L3" s="87"/>
      <c r="M3" s="87" t="s">
        <v>817</v>
      </c>
      <c r="N3" s="87"/>
      <c r="O3" s="87"/>
      <c r="P3" s="87"/>
      <c r="Q3" s="87"/>
      <c r="R3" s="87"/>
      <c r="S3" s="5"/>
      <c r="T3" s="116" t="s">
        <v>907</v>
      </c>
      <c r="U3" s="7"/>
      <c r="V3" s="7"/>
      <c r="W3" s="7" t="s">
        <v>814</v>
      </c>
      <c r="X3" s="7" t="s">
        <v>806</v>
      </c>
      <c r="Y3" s="7"/>
      <c r="Z3" s="7"/>
      <c r="AA3" s="7"/>
      <c r="AB3" s="7"/>
      <c r="AC3" s="7" t="s">
        <v>814</v>
      </c>
      <c r="AD3" s="7" t="s">
        <v>806</v>
      </c>
      <c r="AE3" s="7"/>
      <c r="AF3" s="7"/>
      <c r="AG3" s="7" t="s">
        <v>772</v>
      </c>
      <c r="AH3" s="7"/>
      <c r="AI3" s="7"/>
      <c r="AJ3" s="7"/>
      <c r="AK3" s="7"/>
      <c r="AL3" s="7"/>
      <c r="AM3" s="7"/>
      <c r="AN3" s="7"/>
      <c r="AO3" s="7"/>
      <c r="AP3" s="7"/>
      <c r="AQ3" s="7"/>
      <c r="AR3" s="87" t="s">
        <v>426</v>
      </c>
      <c r="AS3" s="5" t="s">
        <v>855</v>
      </c>
      <c r="AT3" s="5"/>
      <c r="AU3" s="5"/>
      <c r="AV3" s="5"/>
      <c r="AW3" s="5"/>
      <c r="AX3" s="89"/>
      <c r="AY3" s="89"/>
      <c r="AZ3" s="89"/>
      <c r="BA3" s="89"/>
      <c r="BB3" s="89"/>
      <c r="BC3" s="5"/>
      <c r="BD3" s="5"/>
      <c r="BE3" s="5"/>
      <c r="BF3" s="5" t="s">
        <v>182</v>
      </c>
      <c r="BG3" s="7" t="s">
        <v>570</v>
      </c>
      <c r="BH3" s="7" t="s">
        <v>54</v>
      </c>
      <c r="BI3" s="7" t="s">
        <v>54</v>
      </c>
      <c r="BJ3" s="7" t="s">
        <v>54</v>
      </c>
      <c r="BK3" s="7" t="s">
        <v>54</v>
      </c>
      <c r="BL3" s="7" t="s">
        <v>54</v>
      </c>
      <c r="BM3" s="7" t="s">
        <v>54</v>
      </c>
      <c r="BN3" s="5"/>
      <c r="BO3" s="7" t="s">
        <v>54</v>
      </c>
      <c r="BP3" s="5"/>
      <c r="BQ3" s="5"/>
      <c r="BR3" s="5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 t="s">
        <v>54</v>
      </c>
      <c r="FF3" s="5"/>
      <c r="FG3" s="5"/>
      <c r="FH3" s="5"/>
      <c r="FI3" s="5"/>
      <c r="FJ3" s="5"/>
      <c r="FK3" s="7" t="s">
        <v>54</v>
      </c>
      <c r="FL3" s="7" t="s">
        <v>54</v>
      </c>
      <c r="FM3" s="7" t="s">
        <v>54</v>
      </c>
      <c r="FN3" s="7" t="s">
        <v>54</v>
      </c>
      <c r="FO3" s="7" t="s">
        <v>54</v>
      </c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 t="s">
        <v>54</v>
      </c>
      <c r="HT3" s="91" t="s">
        <v>494</v>
      </c>
      <c r="HU3" s="91" t="s">
        <v>686</v>
      </c>
      <c r="HV3" s="91" t="s">
        <v>775</v>
      </c>
      <c r="HW3" s="91"/>
      <c r="HX3" s="5"/>
      <c r="HY3" s="5"/>
      <c r="HZ3" s="5"/>
      <c r="IA3" s="5"/>
      <c r="IB3" s="5"/>
      <c r="IC3" s="7" t="s">
        <v>54</v>
      </c>
      <c r="ID3" s="7" t="s">
        <v>54</v>
      </c>
      <c r="IE3" s="7" t="s">
        <v>54</v>
      </c>
      <c r="IF3" s="7" t="s">
        <v>54</v>
      </c>
      <c r="IG3" s="7" t="s">
        <v>54</v>
      </c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7" t="s">
        <v>54</v>
      </c>
      <c r="KL3" s="91" t="s">
        <v>494</v>
      </c>
      <c r="KM3" s="7" t="s">
        <v>686</v>
      </c>
      <c r="KN3" s="7" t="s">
        <v>775</v>
      </c>
      <c r="KO3" s="7"/>
      <c r="KP3" s="5"/>
      <c r="KQ3" s="5"/>
      <c r="KR3" s="5"/>
      <c r="KS3" s="5"/>
      <c r="KT3" s="5"/>
      <c r="KU3" s="7" t="s">
        <v>54</v>
      </c>
      <c r="KV3" s="7" t="s">
        <v>54</v>
      </c>
      <c r="KW3" s="7" t="s">
        <v>54</v>
      </c>
      <c r="KX3" s="7" t="s">
        <v>54</v>
      </c>
      <c r="KY3" s="7" t="s">
        <v>54</v>
      </c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91" t="s">
        <v>494</v>
      </c>
      <c r="NE3" s="91" t="s">
        <v>686</v>
      </c>
      <c r="NF3" s="91" t="s">
        <v>775</v>
      </c>
      <c r="NG3" s="91"/>
      <c r="NH3" s="5"/>
      <c r="NI3" s="5"/>
      <c r="NJ3" s="5"/>
      <c r="NK3" s="5"/>
      <c r="NL3" s="5"/>
      <c r="NM3" s="7" t="s">
        <v>54</v>
      </c>
      <c r="NN3" s="7" t="s">
        <v>54</v>
      </c>
      <c r="NO3" s="7" t="s">
        <v>54</v>
      </c>
      <c r="NP3" s="7" t="s">
        <v>54</v>
      </c>
      <c r="NQ3" s="7" t="s">
        <v>54</v>
      </c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91" t="s">
        <v>916</v>
      </c>
      <c r="PV3" s="91" t="s">
        <v>494</v>
      </c>
      <c r="PW3" s="91" t="s">
        <v>686</v>
      </c>
      <c r="PX3" s="91" t="s">
        <v>775</v>
      </c>
      <c r="PY3" s="91"/>
    </row>
    <row r="4" spans="1:445" ht="17" customHeight="1">
      <c r="B4" s="85"/>
      <c r="C4" s="5"/>
      <c r="D4" s="5"/>
      <c r="E4" s="7" t="s">
        <v>675</v>
      </c>
      <c r="F4" s="5"/>
      <c r="G4" s="5"/>
      <c r="H4" s="86" t="s">
        <v>585</v>
      </c>
      <c r="I4" s="86"/>
      <c r="J4" s="86" t="s">
        <v>851</v>
      </c>
      <c r="K4" s="86"/>
      <c r="L4" s="86"/>
      <c r="M4" s="86" t="s">
        <v>545</v>
      </c>
      <c r="N4" s="86"/>
      <c r="O4" s="86"/>
      <c r="P4" s="86"/>
      <c r="Q4" s="86"/>
      <c r="R4" s="86"/>
      <c r="S4" s="5"/>
      <c r="T4" s="3" t="s">
        <v>908</v>
      </c>
      <c r="U4" s="7"/>
      <c r="V4" s="7"/>
      <c r="W4" s="7" t="s">
        <v>496</v>
      </c>
      <c r="X4" s="7" t="s">
        <v>526</v>
      </c>
      <c r="Y4" s="7"/>
      <c r="Z4" s="7"/>
      <c r="AA4" s="7"/>
      <c r="AB4" s="7"/>
      <c r="AC4" s="7" t="s">
        <v>496</v>
      </c>
      <c r="AD4" s="7" t="s">
        <v>526</v>
      </c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86" t="s">
        <v>369</v>
      </c>
      <c r="AS4" s="5" t="s">
        <v>757</v>
      </c>
      <c r="AT4" s="5"/>
      <c r="AU4" s="5"/>
      <c r="AV4" s="5"/>
      <c r="AW4" s="5"/>
      <c r="AX4" s="89"/>
      <c r="AY4" s="89" t="s">
        <v>640</v>
      </c>
      <c r="AZ4" s="89"/>
      <c r="BA4" s="89"/>
      <c r="BB4" s="89"/>
      <c r="BC4" s="5"/>
      <c r="BD4" s="5"/>
      <c r="BE4" s="5"/>
      <c r="BF4" s="5"/>
      <c r="BG4" s="7" t="s">
        <v>703</v>
      </c>
      <c r="BH4" s="7"/>
      <c r="BI4" s="7"/>
      <c r="BJ4" s="7"/>
      <c r="BK4" s="7"/>
      <c r="BL4" s="7"/>
      <c r="BM4" s="7"/>
      <c r="BN4" s="5"/>
      <c r="BO4" s="5"/>
      <c r="BP4" s="5"/>
      <c r="BQ4" s="5"/>
      <c r="BR4" s="5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 t="s">
        <v>651</v>
      </c>
      <c r="FF4" s="5"/>
      <c r="FG4" s="5"/>
      <c r="FH4" s="5"/>
      <c r="FI4" s="5"/>
      <c r="FJ4" s="5"/>
      <c r="FK4" s="87" t="s">
        <v>677</v>
      </c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 t="s">
        <v>651</v>
      </c>
      <c r="HT4" s="92" t="s">
        <v>417</v>
      </c>
      <c r="HU4" s="92" t="s">
        <v>691</v>
      </c>
      <c r="HV4" s="92" t="s">
        <v>762</v>
      </c>
      <c r="HW4" s="92"/>
      <c r="HX4" s="5"/>
      <c r="HY4" s="5"/>
      <c r="HZ4" s="5"/>
      <c r="IA4" s="5"/>
      <c r="IB4" s="5"/>
      <c r="IC4" s="87" t="s">
        <v>677</v>
      </c>
      <c r="ID4" s="87"/>
      <c r="IE4" s="87"/>
      <c r="IF4" s="87"/>
      <c r="IG4" s="87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87" t="s">
        <v>651</v>
      </c>
      <c r="KL4" s="92" t="s">
        <v>417</v>
      </c>
      <c r="KM4" s="87" t="s">
        <v>691</v>
      </c>
      <c r="KN4" s="87" t="s">
        <v>762</v>
      </c>
      <c r="KO4" s="87"/>
      <c r="KP4" s="5"/>
      <c r="KQ4" s="5"/>
      <c r="KR4" s="5"/>
      <c r="KS4" s="5"/>
      <c r="KT4" s="5"/>
      <c r="KU4" s="87" t="s">
        <v>677</v>
      </c>
      <c r="KV4" s="87"/>
      <c r="KW4" s="87"/>
      <c r="KX4" s="87"/>
      <c r="KY4" s="87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92" t="s">
        <v>417</v>
      </c>
      <c r="NE4" s="92" t="s">
        <v>691</v>
      </c>
      <c r="NF4" s="92" t="s">
        <v>762</v>
      </c>
      <c r="NG4" s="92"/>
      <c r="NH4" s="5"/>
      <c r="NI4" s="5"/>
      <c r="NJ4" s="5"/>
      <c r="NK4" s="5"/>
      <c r="NL4" s="5"/>
      <c r="NM4" s="87" t="s">
        <v>677</v>
      </c>
      <c r="NN4" s="87"/>
      <c r="NO4" s="87"/>
      <c r="NP4" s="87"/>
      <c r="NQ4" s="87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92"/>
      <c r="PV4" s="92" t="s">
        <v>417</v>
      </c>
      <c r="PW4" s="92" t="s">
        <v>691</v>
      </c>
      <c r="PX4" s="92" t="s">
        <v>762</v>
      </c>
      <c r="PY4" s="92"/>
      <c r="QC4" s="117" t="s">
        <v>10</v>
      </c>
    </row>
    <row r="5" spans="1:445" ht="17" customHeight="1">
      <c r="B5" s="85"/>
      <c r="C5" s="5"/>
      <c r="D5" s="5"/>
      <c r="E5" s="5"/>
      <c r="F5" s="5"/>
      <c r="G5" s="5"/>
      <c r="H5" s="87" t="s">
        <v>611</v>
      </c>
      <c r="I5" s="87"/>
      <c r="J5" s="87"/>
      <c r="K5" s="87"/>
      <c r="L5" s="87"/>
      <c r="M5" s="87" t="s">
        <v>678</v>
      </c>
      <c r="N5" s="87"/>
      <c r="O5" s="87"/>
      <c r="P5" s="87"/>
      <c r="Q5" s="87"/>
      <c r="R5" s="87"/>
      <c r="S5" s="5"/>
      <c r="T5" s="116" t="s">
        <v>909</v>
      </c>
      <c r="U5" s="7"/>
      <c r="V5" s="7"/>
      <c r="W5" s="7" t="s">
        <v>680</v>
      </c>
      <c r="X5" s="7"/>
      <c r="Y5" s="7"/>
      <c r="Z5" s="7"/>
      <c r="AA5" s="7"/>
      <c r="AB5" s="7"/>
      <c r="AC5" s="7" t="s">
        <v>680</v>
      </c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86" t="s">
        <v>759</v>
      </c>
      <c r="AS5" s="5"/>
      <c r="AT5" s="5"/>
      <c r="AU5" s="5"/>
      <c r="AV5" s="5"/>
      <c r="AW5" s="5"/>
      <c r="AX5" s="89"/>
      <c r="AY5" s="89"/>
      <c r="AZ5" s="89"/>
      <c r="BA5" s="89"/>
      <c r="BB5" s="89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91" t="s">
        <v>689</v>
      </c>
      <c r="HU5" s="91" t="s">
        <v>664</v>
      </c>
      <c r="HV5" s="91" t="s">
        <v>776</v>
      </c>
      <c r="HW5" s="91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91" t="s">
        <v>689</v>
      </c>
      <c r="KM5" s="7" t="s">
        <v>664</v>
      </c>
      <c r="KN5" s="7" t="s">
        <v>776</v>
      </c>
      <c r="KO5" s="7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91" t="s">
        <v>689</v>
      </c>
      <c r="NE5" s="91" t="s">
        <v>664</v>
      </c>
      <c r="NF5" s="91" t="s">
        <v>776</v>
      </c>
      <c r="NG5" s="91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91"/>
      <c r="PV5" s="91" t="s">
        <v>689</v>
      </c>
      <c r="PW5" s="91" t="s">
        <v>664</v>
      </c>
      <c r="PX5" s="91" t="s">
        <v>776</v>
      </c>
      <c r="PY5" s="91"/>
    </row>
    <row r="6" spans="1:445" ht="17" customHeight="1">
      <c r="B6" s="5"/>
      <c r="C6" s="5"/>
      <c r="D6" s="5"/>
      <c r="E6" s="5"/>
      <c r="F6" s="5"/>
      <c r="G6" s="5"/>
      <c r="H6" s="86" t="s">
        <v>785</v>
      </c>
      <c r="I6" s="86"/>
      <c r="J6" s="86"/>
      <c r="K6" s="86"/>
      <c r="L6" s="86"/>
      <c r="M6" s="86" t="s">
        <v>760</v>
      </c>
      <c r="N6" s="86"/>
      <c r="O6" s="86"/>
      <c r="P6" s="86"/>
      <c r="Q6" s="86"/>
      <c r="R6" s="86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89"/>
      <c r="AY6" s="89"/>
      <c r="AZ6" s="89"/>
      <c r="BA6" s="89"/>
      <c r="BB6" s="89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/>
      <c r="CU6" s="86"/>
      <c r="CV6" s="86"/>
      <c r="CW6" s="86"/>
      <c r="CX6" s="86"/>
      <c r="CY6" s="86"/>
      <c r="CZ6" s="86"/>
      <c r="DA6" s="86"/>
      <c r="DB6" s="86"/>
      <c r="DC6" s="86"/>
      <c r="DD6" s="86"/>
      <c r="DE6" s="86"/>
      <c r="DF6" s="86"/>
      <c r="DG6" s="86"/>
      <c r="DH6" s="86"/>
      <c r="DI6" s="86"/>
      <c r="DJ6" s="86"/>
      <c r="DK6" s="86"/>
      <c r="DL6" s="86"/>
      <c r="DM6" s="86"/>
      <c r="DN6" s="86"/>
      <c r="DO6" s="86"/>
      <c r="DP6" s="86"/>
      <c r="DQ6" s="86"/>
      <c r="DR6" s="86"/>
      <c r="DS6" s="86"/>
      <c r="DT6" s="86"/>
      <c r="DU6" s="86"/>
      <c r="DV6" s="86"/>
      <c r="DW6" s="86"/>
      <c r="DX6" s="86"/>
      <c r="DY6" s="86"/>
      <c r="DZ6" s="86"/>
      <c r="EA6" s="86"/>
      <c r="EB6" s="86"/>
      <c r="EC6" s="86"/>
      <c r="ED6" s="86"/>
      <c r="EE6" s="86"/>
      <c r="EF6" s="86"/>
      <c r="EG6" s="86"/>
      <c r="EH6" s="86"/>
      <c r="EI6" s="86"/>
      <c r="EJ6" s="86"/>
      <c r="EK6" s="86"/>
      <c r="EL6" s="86"/>
      <c r="EM6" s="86"/>
      <c r="EN6" s="86"/>
      <c r="EO6" s="86"/>
      <c r="EP6" s="86"/>
      <c r="EQ6" s="86"/>
      <c r="ER6" s="86"/>
      <c r="ES6" s="86"/>
      <c r="ET6" s="86"/>
      <c r="EU6" s="86"/>
      <c r="EV6" s="86"/>
      <c r="EW6" s="86"/>
      <c r="EX6" s="86"/>
      <c r="EY6" s="86"/>
      <c r="EZ6" s="86"/>
      <c r="FA6" s="86"/>
      <c r="FB6" s="86"/>
      <c r="FC6" s="86"/>
      <c r="FD6" s="86"/>
      <c r="FE6" s="86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91" t="s">
        <v>688</v>
      </c>
      <c r="HU6" s="91" t="s">
        <v>764</v>
      </c>
      <c r="HV6" s="91" t="s">
        <v>881</v>
      </c>
      <c r="HW6" s="91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91" t="s">
        <v>688</v>
      </c>
      <c r="KM6" s="7" t="s">
        <v>764</v>
      </c>
      <c r="KN6" s="7" t="s">
        <v>881</v>
      </c>
      <c r="KO6" s="7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91" t="s">
        <v>688</v>
      </c>
      <c r="NE6" s="91" t="s">
        <v>764</v>
      </c>
      <c r="NF6" s="91" t="s">
        <v>881</v>
      </c>
      <c r="NG6" s="91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91"/>
      <c r="PV6" s="91" t="s">
        <v>688</v>
      </c>
      <c r="PW6" s="91" t="s">
        <v>764</v>
      </c>
      <c r="PX6" s="91" t="s">
        <v>881</v>
      </c>
      <c r="PY6" s="91"/>
    </row>
    <row r="7" spans="1:445" ht="17" customHeight="1">
      <c r="B7" s="5"/>
      <c r="C7" s="5"/>
      <c r="D7" s="5"/>
      <c r="E7" s="5"/>
      <c r="F7" s="5"/>
      <c r="G7" s="5"/>
      <c r="H7" s="86"/>
      <c r="I7" s="86"/>
      <c r="J7" s="86"/>
      <c r="K7" s="86"/>
      <c r="L7" s="86"/>
      <c r="M7" s="86" t="s">
        <v>676</v>
      </c>
      <c r="N7" s="86"/>
      <c r="O7" s="86"/>
      <c r="P7" s="86"/>
      <c r="Q7" s="86"/>
      <c r="R7" s="86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89"/>
      <c r="AY7" s="89"/>
      <c r="AZ7" s="89"/>
      <c r="BA7" s="89"/>
      <c r="BB7" s="89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6"/>
      <c r="DT7" s="86"/>
      <c r="DU7" s="86"/>
      <c r="DV7" s="86"/>
      <c r="DW7" s="86"/>
      <c r="DX7" s="86"/>
      <c r="DY7" s="86"/>
      <c r="DZ7" s="86"/>
      <c r="EA7" s="86"/>
      <c r="EB7" s="86"/>
      <c r="EC7" s="86"/>
      <c r="ED7" s="86"/>
      <c r="EE7" s="86"/>
      <c r="EF7" s="86"/>
      <c r="EG7" s="86"/>
      <c r="EH7" s="86"/>
      <c r="EI7" s="86"/>
      <c r="EJ7" s="86"/>
      <c r="EK7" s="86"/>
      <c r="EL7" s="86"/>
      <c r="EM7" s="86"/>
      <c r="EN7" s="86"/>
      <c r="EO7" s="86"/>
      <c r="EP7" s="86"/>
      <c r="EQ7" s="86"/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7" t="s">
        <v>690</v>
      </c>
      <c r="HV7" s="7" t="s">
        <v>889</v>
      </c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7" t="s">
        <v>690</v>
      </c>
      <c r="KN7" s="7" t="s">
        <v>889</v>
      </c>
      <c r="KO7" s="7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690</v>
      </c>
      <c r="NF7" s="5" t="s">
        <v>889</v>
      </c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 t="s">
        <v>690</v>
      </c>
      <c r="PX7" s="5" t="s">
        <v>889</v>
      </c>
      <c r="PY7" s="5"/>
    </row>
    <row r="8" spans="1:445" ht="17" customHeight="1">
      <c r="B8" s="5"/>
      <c r="C8" s="5"/>
      <c r="D8" s="5"/>
      <c r="E8" s="5"/>
      <c r="F8" s="5"/>
      <c r="G8" s="5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89"/>
      <c r="AY8" s="89"/>
      <c r="AZ8" s="89"/>
      <c r="BA8" s="89"/>
      <c r="BB8" s="89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105" t="e">
        <f t="shared" ref="CC8" si="0">AVERAGE(CD8:CF8)</f>
        <v>#DIV/0!</v>
      </c>
      <c r="CD8" s="106"/>
      <c r="CE8" s="106"/>
      <c r="CF8" s="106"/>
      <c r="CG8" s="105" t="e">
        <f t="shared" ref="CG8" si="1">AVERAGE(CH8:CJ8)</f>
        <v>#DIV/0!</v>
      </c>
      <c r="CH8" s="106"/>
      <c r="CI8" s="106"/>
      <c r="CJ8" s="106"/>
      <c r="CK8" s="105" t="e">
        <f t="shared" ref="CK8" si="2">AVERAGE(CL8:CN8)</f>
        <v>#DIV/0!</v>
      </c>
      <c r="CL8" s="106"/>
      <c r="CM8" s="106"/>
      <c r="CN8" s="106"/>
      <c r="CO8" s="105" t="e">
        <f t="shared" ref="CO8" si="3">AVERAGE(CP8:CR8)</f>
        <v>#DIV/0!</v>
      </c>
      <c r="CP8" s="106"/>
      <c r="CQ8" s="106"/>
      <c r="CR8" s="106"/>
      <c r="CS8" s="105" t="e">
        <f t="shared" ref="CS8" si="4">AVERAGE(CT8:CV8)</f>
        <v>#DIV/0!</v>
      </c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107" t="e">
        <f t="shared" ref="EF8" si="5">AVERAGE(EG8:EI8)</f>
        <v>#DIV/0!</v>
      </c>
      <c r="EG8" s="108"/>
      <c r="EH8" s="108"/>
      <c r="EI8" s="108"/>
      <c r="EJ8" s="107" t="e">
        <f t="shared" ref="EJ8" si="6">AVERAGE(EK8:EM8)</f>
        <v>#DIV/0!</v>
      </c>
      <c r="EK8" s="108"/>
      <c r="EL8" s="108"/>
      <c r="EM8" s="108"/>
      <c r="EN8" s="107" t="e">
        <f t="shared" ref="EN8" si="7">AVERAGE(EO8:EQ8)</f>
        <v>#DIV/0!</v>
      </c>
      <c r="EO8" s="108"/>
      <c r="EP8" s="108"/>
      <c r="EQ8" s="108"/>
      <c r="ER8" s="107" t="e">
        <f t="shared" ref="ER8" si="8">AVERAGE(ES8:EU8)</f>
        <v>#DIV/0!</v>
      </c>
      <c r="ES8" s="108"/>
      <c r="ET8" s="108"/>
      <c r="EU8" s="108"/>
      <c r="EV8" s="107" t="e">
        <f t="shared" ref="EV8" si="9">AVERAGE(EW8:EY8)</f>
        <v>#DIV/0!</v>
      </c>
      <c r="EW8" s="86"/>
      <c r="EX8" s="86"/>
      <c r="EY8" s="86"/>
      <c r="EZ8" s="86"/>
      <c r="FA8" s="86"/>
      <c r="FB8" s="86"/>
      <c r="FC8" s="86"/>
      <c r="FD8" s="86"/>
      <c r="FE8" s="86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111" t="e">
        <f t="shared" ref="FZ8" si="10">AVERAGE(GA8:GC8)</f>
        <v>#DIV/0!</v>
      </c>
      <c r="GA8" s="113"/>
      <c r="GB8" s="113"/>
      <c r="GC8" s="113"/>
      <c r="GD8" s="111" t="e">
        <f t="shared" ref="GD8" si="11">AVERAGE(GE8:GG8)</f>
        <v>#DIV/0!</v>
      </c>
      <c r="GE8" s="110"/>
      <c r="GF8" s="110"/>
      <c r="GG8" s="110"/>
      <c r="GH8" s="109" t="e">
        <f t="shared" ref="GH8" si="12">AVERAGE(GI8:GK8)</f>
        <v>#DIV/0!</v>
      </c>
      <c r="GI8" s="110"/>
      <c r="GJ8" s="110"/>
      <c r="GK8" s="110"/>
      <c r="GL8" s="109" t="e">
        <f t="shared" ref="GL8" si="13">AVERAGE(GM8:GO8)</f>
        <v>#DIV/0!</v>
      </c>
      <c r="GM8" s="110"/>
      <c r="GN8" s="110"/>
      <c r="GO8" s="110"/>
      <c r="GP8" s="109" t="e">
        <f t="shared" ref="GP8" si="14">AVERAGE(GQ8:GS8)</f>
        <v>#DIV/0!</v>
      </c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104" t="e">
        <f t="shared" ref="IR8" si="15">AVERAGE(IS8:IU8)</f>
        <v>#DIV/0!</v>
      </c>
      <c r="IS8" s="104"/>
      <c r="IT8" s="104"/>
      <c r="IU8" s="104"/>
      <c r="IV8" s="104" t="e">
        <f t="shared" ref="IV8" si="16">AVERAGE(IW8:IY8)</f>
        <v>#DIV/0!</v>
      </c>
      <c r="IW8" s="104"/>
      <c r="IX8" s="104"/>
      <c r="IY8" s="104"/>
      <c r="IZ8" s="104" t="e">
        <f t="shared" ref="IZ8" si="17">AVERAGE(JA8:JC8)</f>
        <v>#DIV/0!</v>
      </c>
      <c r="JA8" s="104"/>
      <c r="JB8" s="104"/>
      <c r="JC8" s="104"/>
      <c r="JD8" s="104" t="e">
        <f t="shared" ref="JD8" si="18">AVERAGE(JE8:JG8)</f>
        <v>#DIV/0!</v>
      </c>
      <c r="JE8" s="104"/>
      <c r="JF8" s="104"/>
      <c r="JG8" s="104"/>
      <c r="JH8" s="104" t="e">
        <f>AVERAGE(JI8:JK8)</f>
        <v>#DIV/0!</v>
      </c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111" t="e">
        <f t="shared" ref="LJ8" si="19">AVERAGE(LK8:LM8)</f>
        <v>#DIV/0!</v>
      </c>
      <c r="LK8" s="111"/>
      <c r="LL8" s="111"/>
      <c r="LM8" s="111"/>
      <c r="LN8" s="111" t="e">
        <f t="shared" ref="LN8" si="20">AVERAGE(LO8:LQ8)</f>
        <v>#DIV/0!</v>
      </c>
      <c r="LO8" s="111"/>
      <c r="LP8" s="111"/>
      <c r="LQ8" s="111"/>
      <c r="LR8" s="111" t="e">
        <f t="shared" ref="LR8" si="21">AVERAGE(LS8:LU8)</f>
        <v>#DIV/0!</v>
      </c>
      <c r="LS8" s="111"/>
      <c r="LT8" s="111"/>
      <c r="LU8" s="111"/>
      <c r="LV8" s="111" t="e">
        <f t="shared" ref="LV8" si="22">AVERAGE(LW8:LY8)</f>
        <v>#DIV/0!</v>
      </c>
      <c r="LW8" s="111"/>
      <c r="LX8" s="111"/>
      <c r="LY8" s="111"/>
      <c r="LZ8" s="111" t="e">
        <f t="shared" ref="LZ8" si="23">AVERAGE(MA8:MC8)</f>
        <v>#DIV/0!</v>
      </c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111" t="e">
        <f t="shared" ref="OB8" si="24">AVERAGE(OC8:OE8)</f>
        <v>#DIV/0!</v>
      </c>
      <c r="OC8" s="111"/>
      <c r="OD8" s="111"/>
      <c r="OE8" s="111"/>
      <c r="OF8" s="111" t="e">
        <f t="shared" ref="OF8" si="25">AVERAGE(OG8:OI8)</f>
        <v>#DIV/0!</v>
      </c>
      <c r="OG8" s="111"/>
      <c r="OH8" s="111"/>
      <c r="OI8" s="111"/>
      <c r="OJ8" s="111" t="e">
        <f t="shared" ref="OJ8" si="26">AVERAGE(OK8:OM8)</f>
        <v>#DIV/0!</v>
      </c>
      <c r="OK8" s="111"/>
      <c r="OL8" s="111"/>
      <c r="OM8" s="111"/>
      <c r="ON8" s="111" t="e">
        <f t="shared" ref="ON8" si="27">AVERAGE(OO8:OQ8)</f>
        <v>#DIV/0!</v>
      </c>
      <c r="OO8" s="111"/>
      <c r="OP8" s="111"/>
      <c r="OQ8" s="111"/>
      <c r="OR8" s="111" t="e">
        <f t="shared" ref="OR8" si="28">AVERAGE(OS8:OU8)</f>
        <v>#DIV/0!</v>
      </c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</row>
    <row r="9" spans="1:445" ht="18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0"/>
      <c r="AY9" s="10" t="s">
        <v>138</v>
      </c>
      <c r="AZ9" s="10"/>
      <c r="BA9" s="10"/>
      <c r="BB9" s="10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</row>
    <row r="10" spans="1:445" ht="17">
      <c r="A10" s="209" t="s">
        <v>695</v>
      </c>
      <c r="B10" s="142" t="s">
        <v>457</v>
      </c>
      <c r="C10" s="142" t="s">
        <v>842</v>
      </c>
      <c r="D10" s="142" t="s">
        <v>636</v>
      </c>
      <c r="E10" s="142" t="s">
        <v>734</v>
      </c>
      <c r="F10" s="142" t="s">
        <v>567</v>
      </c>
      <c r="G10" s="142" t="s">
        <v>453</v>
      </c>
      <c r="H10" s="230" t="s">
        <v>581</v>
      </c>
      <c r="I10" s="231"/>
      <c r="J10" s="232"/>
      <c r="K10" s="158" t="s">
        <v>221</v>
      </c>
      <c r="L10" s="172"/>
      <c r="M10" s="215" t="s">
        <v>717</v>
      </c>
      <c r="N10" s="216"/>
      <c r="O10" s="216"/>
      <c r="P10" s="216"/>
      <c r="Q10" s="216"/>
      <c r="R10" s="216"/>
      <c r="S10" s="217"/>
      <c r="T10" s="118" t="s">
        <v>905</v>
      </c>
      <c r="U10" s="167" t="s">
        <v>288</v>
      </c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8"/>
      <c r="AG10" s="52" t="s">
        <v>353</v>
      </c>
      <c r="AH10" s="204" t="s">
        <v>489</v>
      </c>
      <c r="AI10" s="157"/>
      <c r="AJ10" s="157"/>
      <c r="AK10" s="157"/>
      <c r="AL10" s="157"/>
      <c r="AM10" s="204" t="s">
        <v>302</v>
      </c>
      <c r="AN10" s="157"/>
      <c r="AO10" s="157"/>
      <c r="AP10" s="157"/>
      <c r="AQ10" s="206"/>
      <c r="AR10" s="204" t="s">
        <v>126</v>
      </c>
      <c r="AS10" s="157"/>
      <c r="AT10" s="157"/>
      <c r="AU10" s="157"/>
      <c r="AV10" s="157"/>
      <c r="AW10" s="206"/>
      <c r="AX10" s="205" t="s">
        <v>374</v>
      </c>
      <c r="AY10" s="205"/>
      <c r="AZ10" s="205"/>
      <c r="BA10" s="205"/>
      <c r="BB10" s="205"/>
      <c r="BC10" s="210" t="s">
        <v>583</v>
      </c>
      <c r="BD10" s="210"/>
      <c r="BE10" s="210"/>
      <c r="BF10" s="210"/>
      <c r="BG10" s="210"/>
      <c r="BH10" s="210"/>
      <c r="BI10" s="210"/>
      <c r="BJ10" s="210"/>
      <c r="BK10" s="210"/>
      <c r="BL10" s="210"/>
      <c r="BM10" s="210"/>
      <c r="BN10" s="210"/>
      <c r="BO10" s="211"/>
      <c r="BP10" s="235" t="s">
        <v>327</v>
      </c>
      <c r="BQ10" s="235"/>
      <c r="BR10" s="235"/>
      <c r="BS10" s="235"/>
      <c r="BT10" s="235"/>
      <c r="BU10" s="235"/>
      <c r="BV10" s="235"/>
      <c r="BW10" s="235"/>
      <c r="BX10" s="235"/>
      <c r="BY10" s="235"/>
      <c r="BZ10" s="235"/>
      <c r="CA10" s="235"/>
      <c r="CB10" s="235"/>
      <c r="CC10" s="235"/>
      <c r="CD10" s="235"/>
      <c r="CE10" s="235"/>
      <c r="CF10" s="235"/>
      <c r="CG10" s="235"/>
      <c r="CH10" s="235"/>
      <c r="CI10" s="235"/>
      <c r="CJ10" s="235"/>
      <c r="CK10" s="235"/>
      <c r="CL10" s="235"/>
      <c r="CM10" s="235"/>
      <c r="CN10" s="235"/>
      <c r="CO10" s="235"/>
      <c r="CP10" s="235"/>
      <c r="CQ10" s="235"/>
      <c r="CR10" s="235"/>
      <c r="CS10" s="235"/>
      <c r="CT10" s="235"/>
      <c r="CU10" s="235"/>
      <c r="CV10" s="235"/>
      <c r="CW10" s="235"/>
      <c r="CX10" s="235"/>
      <c r="CY10" s="235"/>
      <c r="CZ10" s="235"/>
      <c r="DA10" s="235"/>
      <c r="DB10" s="235"/>
      <c r="DC10" s="235"/>
      <c r="DD10" s="235"/>
      <c r="DE10" s="235"/>
      <c r="DF10" s="235"/>
      <c r="DG10" s="235"/>
      <c r="DH10" s="235"/>
      <c r="DI10" s="235"/>
      <c r="DJ10" s="235"/>
      <c r="DK10" s="235"/>
      <c r="DL10" s="235"/>
      <c r="DM10" s="235"/>
      <c r="DN10" s="235"/>
      <c r="DO10" s="235"/>
      <c r="DP10" s="235"/>
      <c r="DQ10" s="235"/>
      <c r="DR10" s="235"/>
      <c r="DS10" s="235"/>
      <c r="DT10" s="235"/>
      <c r="DU10" s="235"/>
      <c r="DV10" s="233" t="s">
        <v>366</v>
      </c>
      <c r="DW10" s="234"/>
      <c r="DX10" s="234"/>
      <c r="DY10" s="234"/>
      <c r="DZ10" s="234"/>
      <c r="EA10" s="234"/>
      <c r="EB10" s="234"/>
      <c r="EC10" s="234"/>
      <c r="ED10" s="234"/>
      <c r="EE10" s="234"/>
      <c r="EF10" s="234"/>
      <c r="EG10" s="234"/>
      <c r="EH10" s="234"/>
      <c r="EI10" s="234"/>
      <c r="EJ10" s="234"/>
      <c r="EK10" s="234"/>
      <c r="EL10" s="234"/>
      <c r="EM10" s="234"/>
      <c r="EN10" s="234"/>
      <c r="EO10" s="234"/>
      <c r="EP10" s="234"/>
      <c r="EQ10" s="234"/>
      <c r="ER10" s="234"/>
      <c r="ES10" s="234"/>
      <c r="ET10" s="234"/>
      <c r="EU10" s="234"/>
      <c r="EV10" s="234"/>
      <c r="EW10" s="234"/>
      <c r="EX10" s="234"/>
      <c r="EY10" s="234"/>
      <c r="EZ10" s="234"/>
      <c r="FA10" s="234"/>
      <c r="FB10" s="234"/>
      <c r="FC10" s="234"/>
      <c r="FD10" s="234"/>
      <c r="FE10" s="234"/>
      <c r="FF10" s="176" t="s">
        <v>148</v>
      </c>
      <c r="FG10" s="177"/>
      <c r="FH10" s="177"/>
      <c r="FI10" s="177"/>
      <c r="FJ10" s="177"/>
      <c r="FK10" s="177"/>
      <c r="FL10" s="177"/>
      <c r="FM10" s="177"/>
      <c r="FN10" s="177"/>
      <c r="FO10" s="177"/>
      <c r="FP10" s="177"/>
      <c r="FQ10" s="177"/>
      <c r="FR10" s="177"/>
      <c r="FS10" s="177"/>
      <c r="FT10" s="177"/>
      <c r="FU10" s="177"/>
      <c r="FV10" s="177"/>
      <c r="FW10" s="177"/>
      <c r="FX10" s="177"/>
      <c r="FY10" s="177"/>
      <c r="FZ10" s="177"/>
      <c r="GA10" s="177"/>
      <c r="GB10" s="177"/>
      <c r="GC10" s="177"/>
      <c r="GD10" s="177"/>
      <c r="GE10" s="177"/>
      <c r="GF10" s="177"/>
      <c r="GG10" s="177"/>
      <c r="GH10" s="177"/>
      <c r="GI10" s="177"/>
      <c r="GJ10" s="177"/>
      <c r="GK10" s="177"/>
      <c r="GL10" s="177"/>
      <c r="GM10" s="177"/>
      <c r="GN10" s="177"/>
      <c r="GO10" s="177"/>
      <c r="GP10" s="177"/>
      <c r="GQ10" s="177"/>
      <c r="GR10" s="177"/>
      <c r="GS10" s="177"/>
      <c r="GT10" s="177"/>
      <c r="GU10" s="177"/>
      <c r="GV10" s="177"/>
      <c r="GW10" s="177"/>
      <c r="GX10" s="177"/>
      <c r="GY10" s="177"/>
      <c r="GZ10" s="177"/>
      <c r="HA10" s="177"/>
      <c r="HB10" s="177"/>
      <c r="HC10" s="177"/>
      <c r="HD10" s="177"/>
      <c r="HE10" s="177"/>
      <c r="HF10" s="177"/>
      <c r="HG10" s="177"/>
      <c r="HH10" s="177"/>
      <c r="HI10" s="177"/>
      <c r="HJ10" s="177"/>
      <c r="HK10" s="177"/>
      <c r="HL10" s="177"/>
      <c r="HM10" s="177"/>
      <c r="HN10" s="177"/>
      <c r="HO10" s="177"/>
      <c r="HP10" s="177"/>
      <c r="HQ10" s="177"/>
      <c r="HR10" s="177"/>
      <c r="HS10" s="178"/>
      <c r="HT10" s="80"/>
      <c r="HU10" s="80"/>
      <c r="HV10" s="80"/>
      <c r="HW10" s="80"/>
      <c r="HX10" s="179" t="s">
        <v>460</v>
      </c>
      <c r="HY10" s="180"/>
      <c r="HZ10" s="180"/>
      <c r="IA10" s="180"/>
      <c r="IB10" s="180"/>
      <c r="IC10" s="180"/>
      <c r="ID10" s="180"/>
      <c r="IE10" s="180"/>
      <c r="IF10" s="180"/>
      <c r="IG10" s="180"/>
      <c r="IH10" s="180"/>
      <c r="II10" s="180"/>
      <c r="IJ10" s="180"/>
      <c r="IK10" s="180"/>
      <c r="IL10" s="180"/>
      <c r="IM10" s="180"/>
      <c r="IN10" s="180"/>
      <c r="IO10" s="180"/>
      <c r="IP10" s="180"/>
      <c r="IQ10" s="180"/>
      <c r="IR10" s="180"/>
      <c r="IS10" s="180"/>
      <c r="IT10" s="180"/>
      <c r="IU10" s="180"/>
      <c r="IV10" s="180"/>
      <c r="IW10" s="180"/>
      <c r="IX10" s="180"/>
      <c r="IY10" s="180"/>
      <c r="IZ10" s="180"/>
      <c r="JA10" s="180"/>
      <c r="JB10" s="180"/>
      <c r="JC10" s="180"/>
      <c r="JD10" s="180"/>
      <c r="JE10" s="180"/>
      <c r="JF10" s="180"/>
      <c r="JG10" s="180"/>
      <c r="JH10" s="180"/>
      <c r="JI10" s="180"/>
      <c r="JJ10" s="180"/>
      <c r="JK10" s="180"/>
      <c r="JL10" s="180"/>
      <c r="JM10" s="180"/>
      <c r="JN10" s="180"/>
      <c r="JO10" s="180"/>
      <c r="JP10" s="180"/>
      <c r="JQ10" s="180"/>
      <c r="JR10" s="180"/>
      <c r="JS10" s="180"/>
      <c r="JT10" s="180"/>
      <c r="JU10" s="180"/>
      <c r="JV10" s="180"/>
      <c r="JW10" s="180"/>
      <c r="JX10" s="180"/>
      <c r="JY10" s="180"/>
      <c r="JZ10" s="180"/>
      <c r="KA10" s="180"/>
      <c r="KB10" s="180"/>
      <c r="KC10" s="180"/>
      <c r="KD10" s="180"/>
      <c r="KE10" s="180"/>
      <c r="KF10" s="180"/>
      <c r="KG10" s="180"/>
      <c r="KH10" s="180"/>
      <c r="KI10" s="180"/>
      <c r="KJ10" s="180"/>
      <c r="KK10" s="181"/>
      <c r="KL10" s="81"/>
      <c r="KM10" s="81"/>
      <c r="KN10" s="81"/>
      <c r="KO10" s="81"/>
      <c r="KP10" s="182" t="s">
        <v>702</v>
      </c>
      <c r="KQ10" s="183"/>
      <c r="KR10" s="183"/>
      <c r="KS10" s="183"/>
      <c r="KT10" s="183"/>
      <c r="KU10" s="183"/>
      <c r="KV10" s="183"/>
      <c r="KW10" s="183"/>
      <c r="KX10" s="183"/>
      <c r="KY10" s="183"/>
      <c r="KZ10" s="183"/>
      <c r="LA10" s="183"/>
      <c r="LB10" s="183"/>
      <c r="LC10" s="183"/>
      <c r="LD10" s="183"/>
      <c r="LE10" s="183"/>
      <c r="LF10" s="183"/>
      <c r="LG10" s="183"/>
      <c r="LH10" s="183"/>
      <c r="LI10" s="183"/>
      <c r="LJ10" s="183"/>
      <c r="LK10" s="183"/>
      <c r="LL10" s="183"/>
      <c r="LM10" s="183"/>
      <c r="LN10" s="183"/>
      <c r="LO10" s="183"/>
      <c r="LP10" s="183"/>
      <c r="LQ10" s="183"/>
      <c r="LR10" s="183"/>
      <c r="LS10" s="183"/>
      <c r="LT10" s="183"/>
      <c r="LU10" s="183"/>
      <c r="LV10" s="183"/>
      <c r="LW10" s="183"/>
      <c r="LX10" s="183"/>
      <c r="LY10" s="183"/>
      <c r="LZ10" s="183"/>
      <c r="MA10" s="183"/>
      <c r="MB10" s="183"/>
      <c r="MC10" s="183"/>
      <c r="MD10" s="183"/>
      <c r="ME10" s="183"/>
      <c r="MF10" s="183"/>
      <c r="MG10" s="183"/>
      <c r="MH10" s="183"/>
      <c r="MI10" s="183"/>
      <c r="MJ10" s="183"/>
      <c r="MK10" s="183"/>
      <c r="ML10" s="183"/>
      <c r="MM10" s="183"/>
      <c r="MN10" s="183"/>
      <c r="MO10" s="183"/>
      <c r="MP10" s="183"/>
      <c r="MQ10" s="183"/>
      <c r="MR10" s="183"/>
      <c r="MS10" s="183"/>
      <c r="MT10" s="183"/>
      <c r="MU10" s="183"/>
      <c r="MV10" s="183"/>
      <c r="MW10" s="183"/>
      <c r="MX10" s="183"/>
      <c r="MY10" s="183"/>
      <c r="MZ10" s="183"/>
      <c r="NA10" s="183"/>
      <c r="NB10" s="183"/>
      <c r="NC10" s="183"/>
      <c r="ND10" s="240"/>
      <c r="NE10" s="240"/>
      <c r="NF10" s="240"/>
      <c r="NG10" s="240"/>
      <c r="NH10" s="184" t="s">
        <v>803</v>
      </c>
      <c r="NI10" s="184"/>
      <c r="NJ10" s="184"/>
      <c r="NK10" s="184"/>
      <c r="NL10" s="184"/>
      <c r="NM10" s="184"/>
      <c r="NN10" s="184"/>
      <c r="NO10" s="184"/>
      <c r="NP10" s="184"/>
      <c r="NQ10" s="184"/>
      <c r="NR10" s="184"/>
      <c r="NS10" s="184"/>
      <c r="NT10" s="184"/>
      <c r="NU10" s="184"/>
      <c r="NV10" s="184"/>
      <c r="NW10" s="184"/>
      <c r="NX10" s="184"/>
      <c r="NY10" s="184"/>
      <c r="NZ10" s="184"/>
      <c r="OA10" s="184"/>
      <c r="OB10" s="184"/>
      <c r="OC10" s="184"/>
      <c r="OD10" s="184"/>
      <c r="OE10" s="184"/>
      <c r="OF10" s="184"/>
      <c r="OG10" s="184"/>
      <c r="OH10" s="184"/>
      <c r="OI10" s="184"/>
      <c r="OJ10" s="184"/>
      <c r="OK10" s="184"/>
      <c r="OL10" s="184"/>
      <c r="OM10" s="184"/>
      <c r="ON10" s="184"/>
      <c r="OO10" s="184"/>
      <c r="OP10" s="184"/>
      <c r="OQ10" s="184"/>
      <c r="OR10" s="184"/>
      <c r="OS10" s="184"/>
      <c r="OT10" s="184"/>
      <c r="OU10" s="184"/>
      <c r="OV10" s="184"/>
      <c r="OW10" s="184"/>
      <c r="OX10" s="184"/>
      <c r="OY10" s="184"/>
      <c r="OZ10" s="184"/>
      <c r="PA10" s="184"/>
      <c r="PB10" s="184"/>
      <c r="PC10" s="184"/>
      <c r="PD10" s="184"/>
      <c r="PE10" s="184"/>
      <c r="PF10" s="184"/>
      <c r="PG10" s="184"/>
      <c r="PH10" s="184"/>
      <c r="PI10" s="184"/>
      <c r="PJ10" s="184"/>
      <c r="PK10" s="184"/>
      <c r="PL10" s="184"/>
      <c r="PM10" s="184"/>
      <c r="PN10" s="184"/>
      <c r="PO10" s="184"/>
      <c r="PP10" s="184"/>
      <c r="PQ10" s="184"/>
      <c r="PR10" s="184"/>
      <c r="PS10" s="184"/>
      <c r="PT10" s="184"/>
      <c r="PU10" s="184"/>
      <c r="PV10" s="93"/>
      <c r="PW10" s="93"/>
      <c r="PX10" s="93"/>
      <c r="PY10" s="93"/>
      <c r="PZ10" s="169" t="s">
        <v>433</v>
      </c>
      <c r="QC10" s="201" t="s">
        <v>742</v>
      </c>
    </row>
    <row r="11" spans="1:445" ht="17" customHeight="1">
      <c r="A11" s="209"/>
      <c r="B11" s="187"/>
      <c r="C11" s="187"/>
      <c r="D11" s="187"/>
      <c r="E11" s="198"/>
      <c r="F11" s="143"/>
      <c r="G11" s="143"/>
      <c r="H11" s="218" t="s">
        <v>537</v>
      </c>
      <c r="I11" s="218" t="s">
        <v>178</v>
      </c>
      <c r="J11" s="218" t="s">
        <v>461</v>
      </c>
      <c r="K11" s="197" t="s">
        <v>538</v>
      </c>
      <c r="L11" s="197" t="s">
        <v>539</v>
      </c>
      <c r="M11" s="222" t="s">
        <v>770</v>
      </c>
      <c r="N11" s="222" t="s">
        <v>519</v>
      </c>
      <c r="O11" s="200" t="s">
        <v>506</v>
      </c>
      <c r="P11" s="200" t="s">
        <v>517</v>
      </c>
      <c r="Q11" s="200" t="s">
        <v>758</v>
      </c>
      <c r="R11" s="200" t="s">
        <v>568</v>
      </c>
      <c r="S11" s="200" t="s">
        <v>490</v>
      </c>
      <c r="T11" s="119"/>
      <c r="U11" s="153" t="s">
        <v>289</v>
      </c>
      <c r="V11" s="154"/>
      <c r="W11" s="154"/>
      <c r="X11" s="154"/>
      <c r="Y11" s="154"/>
      <c r="Z11" s="174"/>
      <c r="AA11" s="153" t="s">
        <v>242</v>
      </c>
      <c r="AB11" s="154"/>
      <c r="AC11" s="154"/>
      <c r="AD11" s="154"/>
      <c r="AE11" s="154"/>
      <c r="AF11" s="154"/>
      <c r="AG11" s="238" t="s">
        <v>461</v>
      </c>
      <c r="AH11" s="221" t="s">
        <v>506</v>
      </c>
      <c r="AI11" s="200" t="s">
        <v>517</v>
      </c>
      <c r="AJ11" s="200" t="s">
        <v>758</v>
      </c>
      <c r="AK11" s="208" t="s">
        <v>568</v>
      </c>
      <c r="AL11" s="208" t="s">
        <v>490</v>
      </c>
      <c r="AM11" s="221" t="s">
        <v>506</v>
      </c>
      <c r="AN11" s="200" t="s">
        <v>517</v>
      </c>
      <c r="AO11" s="200" t="s">
        <v>758</v>
      </c>
      <c r="AP11" s="208" t="s">
        <v>568</v>
      </c>
      <c r="AQ11" s="208" t="s">
        <v>490</v>
      </c>
      <c r="AR11" s="225" t="s">
        <v>770</v>
      </c>
      <c r="AS11" s="200" t="s">
        <v>506</v>
      </c>
      <c r="AT11" s="200" t="s">
        <v>517</v>
      </c>
      <c r="AU11" s="200" t="s">
        <v>758</v>
      </c>
      <c r="AV11" s="208" t="s">
        <v>568</v>
      </c>
      <c r="AW11" s="207" t="s">
        <v>490</v>
      </c>
      <c r="AX11" s="11" t="s">
        <v>506</v>
      </c>
      <c r="AY11" s="9" t="s">
        <v>517</v>
      </c>
      <c r="AZ11" s="9" t="s">
        <v>758</v>
      </c>
      <c r="BA11" s="9" t="s">
        <v>568</v>
      </c>
      <c r="BB11" s="9" t="s">
        <v>490</v>
      </c>
      <c r="BC11" s="144" t="s">
        <v>462</v>
      </c>
      <c r="BD11" s="144" t="s">
        <v>40</v>
      </c>
      <c r="BE11" s="143" t="s">
        <v>692</v>
      </c>
      <c r="BF11" s="143" t="s">
        <v>108</v>
      </c>
      <c r="BG11" s="197" t="s">
        <v>668</v>
      </c>
      <c r="BH11" s="197" t="s">
        <v>414</v>
      </c>
      <c r="BI11" s="197" t="s">
        <v>214</v>
      </c>
      <c r="BJ11" s="197" t="s">
        <v>174</v>
      </c>
      <c r="BK11" s="197" t="s">
        <v>735</v>
      </c>
      <c r="BL11" s="197" t="s">
        <v>730</v>
      </c>
      <c r="BM11" s="45"/>
      <c r="BN11" s="166" t="s">
        <v>387</v>
      </c>
      <c r="BO11" s="212" t="s">
        <v>109</v>
      </c>
      <c r="BP11" s="142" t="s">
        <v>700</v>
      </c>
      <c r="BQ11" s="156" t="s">
        <v>569</v>
      </c>
      <c r="BR11" s="157"/>
      <c r="BS11" s="158" t="s">
        <v>482</v>
      </c>
      <c r="BT11" s="146"/>
      <c r="BU11" s="146"/>
      <c r="BV11" s="146"/>
      <c r="BW11" s="146"/>
      <c r="BX11" s="146"/>
      <c r="BY11" s="146"/>
      <c r="BZ11" s="146"/>
      <c r="CA11" s="146"/>
      <c r="CB11" s="146"/>
      <c r="CC11" s="146"/>
      <c r="CD11" s="146"/>
      <c r="CE11" s="146"/>
      <c r="CF11" s="146"/>
      <c r="CG11" s="146"/>
      <c r="CH11" s="146"/>
      <c r="CI11" s="146"/>
      <c r="CJ11" s="146"/>
      <c r="CK11" s="146"/>
      <c r="CL11" s="146"/>
      <c r="CM11" s="146"/>
      <c r="CN11" s="146"/>
      <c r="CO11" s="146"/>
      <c r="CP11" s="146"/>
      <c r="CQ11" s="146"/>
      <c r="CR11" s="146"/>
      <c r="CS11" s="146"/>
      <c r="CT11" s="146"/>
      <c r="CU11" s="146"/>
      <c r="CV11" s="146"/>
      <c r="CW11" s="146"/>
      <c r="CX11" s="146"/>
      <c r="CY11" s="146"/>
      <c r="CZ11" s="146"/>
      <c r="DA11" s="146"/>
      <c r="DB11" s="146"/>
      <c r="DC11" s="146"/>
      <c r="DD11" s="146"/>
      <c r="DE11" s="146"/>
      <c r="DF11" s="146"/>
      <c r="DG11" s="146"/>
      <c r="DH11" s="146"/>
      <c r="DI11" s="146"/>
      <c r="DJ11" s="146"/>
      <c r="DK11" s="146"/>
      <c r="DL11" s="146"/>
      <c r="DM11" s="146"/>
      <c r="DN11" s="146"/>
      <c r="DO11" s="146"/>
      <c r="DP11" s="146"/>
      <c r="DQ11" s="146"/>
      <c r="DR11" s="146"/>
      <c r="DS11" s="146"/>
      <c r="DT11" s="146"/>
      <c r="DU11" s="146"/>
      <c r="DV11" s="160" t="s">
        <v>482</v>
      </c>
      <c r="DW11" s="146"/>
      <c r="DX11" s="146"/>
      <c r="DY11" s="146"/>
      <c r="DZ11" s="146"/>
      <c r="EA11" s="146"/>
      <c r="EB11" s="146"/>
      <c r="EC11" s="146"/>
      <c r="ED11" s="146"/>
      <c r="EE11" s="146"/>
      <c r="EF11" s="146"/>
      <c r="EG11" s="146"/>
      <c r="EH11" s="146"/>
      <c r="EI11" s="146"/>
      <c r="EJ11" s="146"/>
      <c r="EK11" s="146"/>
      <c r="EL11" s="146"/>
      <c r="EM11" s="146"/>
      <c r="EN11" s="146"/>
      <c r="EO11" s="146"/>
      <c r="EP11" s="146"/>
      <c r="EQ11" s="146"/>
      <c r="ER11" s="146"/>
      <c r="ES11" s="146"/>
      <c r="ET11" s="146"/>
      <c r="EU11" s="146"/>
      <c r="EV11" s="146"/>
      <c r="EW11" s="146"/>
      <c r="EX11" s="146"/>
      <c r="EY11" s="146"/>
      <c r="EZ11" s="146"/>
      <c r="FA11" s="146"/>
      <c r="FB11" s="146"/>
      <c r="FC11" s="146"/>
      <c r="FD11" s="146"/>
      <c r="FE11" s="146"/>
      <c r="FF11" s="163" t="s">
        <v>645</v>
      </c>
      <c r="FG11" s="142" t="s">
        <v>700</v>
      </c>
      <c r="FH11" s="156" t="s">
        <v>569</v>
      </c>
      <c r="FI11" s="157"/>
      <c r="FJ11" s="146" t="s">
        <v>847</v>
      </c>
      <c r="FK11" s="147"/>
      <c r="FL11" s="121" t="s">
        <v>377</v>
      </c>
      <c r="FM11" s="121"/>
      <c r="FN11" s="121"/>
      <c r="FO11" s="121"/>
      <c r="FP11" s="145" t="s">
        <v>482</v>
      </c>
      <c r="FQ11" s="146"/>
      <c r="FR11" s="146"/>
      <c r="FS11" s="146"/>
      <c r="FT11" s="146"/>
      <c r="FU11" s="146"/>
      <c r="FV11" s="146"/>
      <c r="FW11" s="146"/>
      <c r="FX11" s="146"/>
      <c r="FY11" s="146"/>
      <c r="FZ11" s="146"/>
      <c r="GA11" s="146"/>
      <c r="GB11" s="146"/>
      <c r="GC11" s="146"/>
      <c r="GD11" s="146"/>
      <c r="GE11" s="146"/>
      <c r="GF11" s="146"/>
      <c r="GG11" s="146"/>
      <c r="GH11" s="146"/>
      <c r="GI11" s="146"/>
      <c r="GJ11" s="146"/>
      <c r="GK11" s="146"/>
      <c r="GL11" s="146"/>
      <c r="GM11" s="146"/>
      <c r="GN11" s="146"/>
      <c r="GO11" s="146"/>
      <c r="GP11" s="146"/>
      <c r="GQ11" s="146"/>
      <c r="GR11" s="146"/>
      <c r="GS11" s="146"/>
      <c r="GT11" s="146"/>
      <c r="GU11" s="146"/>
      <c r="GV11" s="146"/>
      <c r="GW11" s="146"/>
      <c r="GX11" s="146"/>
      <c r="GY11" s="146"/>
      <c r="GZ11" s="146"/>
      <c r="HA11" s="146"/>
      <c r="HB11" s="146"/>
      <c r="HC11" s="146"/>
      <c r="HD11" s="146"/>
      <c r="HE11" s="146"/>
      <c r="HF11" s="146"/>
      <c r="HG11" s="146"/>
      <c r="HH11" s="146"/>
      <c r="HI11" s="146"/>
      <c r="HJ11" s="146"/>
      <c r="HK11" s="146"/>
      <c r="HL11" s="146"/>
      <c r="HM11" s="146"/>
      <c r="HN11" s="146"/>
      <c r="HO11" s="146"/>
      <c r="HP11" s="146"/>
      <c r="HQ11" s="146"/>
      <c r="HR11" s="146"/>
      <c r="HS11" s="147"/>
      <c r="HT11" s="121" t="s">
        <v>608</v>
      </c>
      <c r="HU11" s="121"/>
      <c r="HV11" s="121"/>
      <c r="HW11" s="138"/>
      <c r="HX11" s="191" t="s">
        <v>645</v>
      </c>
      <c r="HY11" s="142" t="s">
        <v>700</v>
      </c>
      <c r="HZ11" s="156" t="s">
        <v>569</v>
      </c>
      <c r="IA11" s="157"/>
      <c r="IB11" s="146" t="s">
        <v>847</v>
      </c>
      <c r="IC11" s="147"/>
      <c r="ID11" s="121" t="s">
        <v>377</v>
      </c>
      <c r="IE11" s="121"/>
      <c r="IF11" s="121"/>
      <c r="IG11" s="121"/>
      <c r="IH11" s="145" t="s">
        <v>482</v>
      </c>
      <c r="II11" s="146"/>
      <c r="IJ11" s="146"/>
      <c r="IK11" s="146"/>
      <c r="IL11" s="146"/>
      <c r="IM11" s="146"/>
      <c r="IN11" s="146"/>
      <c r="IO11" s="146"/>
      <c r="IP11" s="146"/>
      <c r="IQ11" s="146"/>
      <c r="IR11" s="146"/>
      <c r="IS11" s="146"/>
      <c r="IT11" s="146"/>
      <c r="IU11" s="146"/>
      <c r="IV11" s="146"/>
      <c r="IW11" s="146"/>
      <c r="IX11" s="146"/>
      <c r="IY11" s="146"/>
      <c r="IZ11" s="146"/>
      <c r="JA11" s="146"/>
      <c r="JB11" s="146"/>
      <c r="JC11" s="146"/>
      <c r="JD11" s="146"/>
      <c r="JE11" s="146"/>
      <c r="JF11" s="146"/>
      <c r="JG11" s="146"/>
      <c r="JH11" s="146"/>
      <c r="JI11" s="146"/>
      <c r="JJ11" s="146"/>
      <c r="JK11" s="146"/>
      <c r="JL11" s="146"/>
      <c r="JM11" s="146"/>
      <c r="JN11" s="146"/>
      <c r="JO11" s="146"/>
      <c r="JP11" s="146"/>
      <c r="JQ11" s="146"/>
      <c r="JR11" s="146"/>
      <c r="JS11" s="146"/>
      <c r="JT11" s="146"/>
      <c r="JU11" s="146"/>
      <c r="JV11" s="146"/>
      <c r="JW11" s="146"/>
      <c r="JX11" s="146"/>
      <c r="JY11" s="146"/>
      <c r="JZ11" s="146"/>
      <c r="KA11" s="146"/>
      <c r="KB11" s="146"/>
      <c r="KC11" s="146"/>
      <c r="KD11" s="146"/>
      <c r="KE11" s="146"/>
      <c r="KF11" s="146"/>
      <c r="KG11" s="146"/>
      <c r="KH11" s="146"/>
      <c r="KI11" s="146"/>
      <c r="KJ11" s="146"/>
      <c r="KK11" s="147"/>
      <c r="KL11" s="121" t="s">
        <v>608</v>
      </c>
      <c r="KM11" s="121"/>
      <c r="KN11" s="121"/>
      <c r="KO11" s="121"/>
      <c r="KP11" s="191" t="s">
        <v>645</v>
      </c>
      <c r="KQ11" s="142" t="s">
        <v>700</v>
      </c>
      <c r="KR11" s="156" t="s">
        <v>569</v>
      </c>
      <c r="KS11" s="157"/>
      <c r="KT11" s="146" t="s">
        <v>847</v>
      </c>
      <c r="KU11" s="146"/>
      <c r="KV11" s="121" t="s">
        <v>377</v>
      </c>
      <c r="KW11" s="121"/>
      <c r="KX11" s="121"/>
      <c r="KY11" s="121"/>
      <c r="KZ11" s="145" t="s">
        <v>482</v>
      </c>
      <c r="LA11" s="146"/>
      <c r="LB11" s="146"/>
      <c r="LC11" s="146"/>
      <c r="LD11" s="146"/>
      <c r="LE11" s="146"/>
      <c r="LF11" s="146"/>
      <c r="LG11" s="146"/>
      <c r="LH11" s="146"/>
      <c r="LI11" s="146"/>
      <c r="LJ11" s="146"/>
      <c r="LK11" s="146"/>
      <c r="LL11" s="146"/>
      <c r="LM11" s="146"/>
      <c r="LN11" s="146"/>
      <c r="LO11" s="146"/>
      <c r="LP11" s="146"/>
      <c r="LQ11" s="146"/>
      <c r="LR11" s="146"/>
      <c r="LS11" s="146"/>
      <c r="LT11" s="146"/>
      <c r="LU11" s="146"/>
      <c r="LV11" s="146"/>
      <c r="LW11" s="146"/>
      <c r="LX11" s="146"/>
      <c r="LY11" s="146"/>
      <c r="LZ11" s="146"/>
      <c r="MA11" s="146"/>
      <c r="MB11" s="146"/>
      <c r="MC11" s="146"/>
      <c r="MD11" s="146"/>
      <c r="ME11" s="146"/>
      <c r="MF11" s="146"/>
      <c r="MG11" s="146"/>
      <c r="MH11" s="146"/>
      <c r="MI11" s="146"/>
      <c r="MJ11" s="146"/>
      <c r="MK11" s="146"/>
      <c r="ML11" s="146"/>
      <c r="MM11" s="146"/>
      <c r="MN11" s="146"/>
      <c r="MO11" s="146"/>
      <c r="MP11" s="146"/>
      <c r="MQ11" s="146"/>
      <c r="MR11" s="146"/>
      <c r="MS11" s="146"/>
      <c r="MT11" s="146"/>
      <c r="MU11" s="146"/>
      <c r="MV11" s="146"/>
      <c r="MW11" s="146"/>
      <c r="MX11" s="146"/>
      <c r="MY11" s="146"/>
      <c r="MZ11" s="146"/>
      <c r="NA11" s="146"/>
      <c r="NB11" s="146"/>
      <c r="NC11" s="147"/>
      <c r="ND11" s="121" t="s">
        <v>608</v>
      </c>
      <c r="NE11" s="121"/>
      <c r="NF11" s="121"/>
      <c r="NG11" s="121"/>
      <c r="NH11" s="188" t="s">
        <v>645</v>
      </c>
      <c r="NI11" s="187" t="s">
        <v>700</v>
      </c>
      <c r="NJ11" s="185" t="s">
        <v>569</v>
      </c>
      <c r="NK11" s="186"/>
      <c r="NL11" s="146" t="s">
        <v>847</v>
      </c>
      <c r="NM11" s="146"/>
      <c r="NN11" s="121" t="s">
        <v>377</v>
      </c>
      <c r="NO11" s="121"/>
      <c r="NP11" s="121"/>
      <c r="NQ11" s="121"/>
      <c r="NR11" s="145" t="s">
        <v>482</v>
      </c>
      <c r="NS11" s="146"/>
      <c r="NT11" s="146"/>
      <c r="NU11" s="146"/>
      <c r="NV11" s="146"/>
      <c r="NW11" s="146"/>
      <c r="NX11" s="146"/>
      <c r="NY11" s="146"/>
      <c r="NZ11" s="146"/>
      <c r="OA11" s="146"/>
      <c r="OB11" s="146"/>
      <c r="OC11" s="146"/>
      <c r="OD11" s="146"/>
      <c r="OE11" s="146"/>
      <c r="OF11" s="146"/>
      <c r="OG11" s="146"/>
      <c r="OH11" s="146"/>
      <c r="OI11" s="146"/>
      <c r="OJ11" s="146"/>
      <c r="OK11" s="146"/>
      <c r="OL11" s="146"/>
      <c r="OM11" s="146"/>
      <c r="ON11" s="146"/>
      <c r="OO11" s="146"/>
      <c r="OP11" s="146"/>
      <c r="OQ11" s="146"/>
      <c r="OR11" s="146"/>
      <c r="OS11" s="146"/>
      <c r="OT11" s="146"/>
      <c r="OU11" s="146"/>
      <c r="OV11" s="146"/>
      <c r="OW11" s="146"/>
      <c r="OX11" s="146"/>
      <c r="OY11" s="146"/>
      <c r="OZ11" s="146"/>
      <c r="PA11" s="146"/>
      <c r="PB11" s="146"/>
      <c r="PC11" s="146"/>
      <c r="PD11" s="146"/>
      <c r="PE11" s="146"/>
      <c r="PF11" s="146"/>
      <c r="PG11" s="146"/>
      <c r="PH11" s="146"/>
      <c r="PI11" s="146"/>
      <c r="PJ11" s="146"/>
      <c r="PK11" s="146"/>
      <c r="PL11" s="146"/>
      <c r="PM11" s="146"/>
      <c r="PN11" s="146"/>
      <c r="PO11" s="146"/>
      <c r="PP11" s="146"/>
      <c r="PQ11" s="146"/>
      <c r="PR11" s="146"/>
      <c r="PS11" s="146"/>
      <c r="PT11" s="146"/>
      <c r="PU11" s="172"/>
      <c r="PV11" s="121" t="s">
        <v>608</v>
      </c>
      <c r="PW11" s="121"/>
      <c r="PX11" s="121"/>
      <c r="PY11" s="121"/>
      <c r="PZ11" s="170"/>
      <c r="QC11" s="202"/>
    </row>
    <row r="12" spans="1:445" ht="15" customHeight="1">
      <c r="A12" s="166"/>
      <c r="B12" s="187"/>
      <c r="C12" s="187"/>
      <c r="D12" s="187"/>
      <c r="E12" s="198"/>
      <c r="F12" s="143"/>
      <c r="G12" s="143"/>
      <c r="H12" s="219"/>
      <c r="I12" s="236"/>
      <c r="J12" s="219"/>
      <c r="K12" s="198"/>
      <c r="L12" s="198"/>
      <c r="M12" s="223"/>
      <c r="N12" s="228"/>
      <c r="O12" s="200"/>
      <c r="P12" s="200"/>
      <c r="Q12" s="200"/>
      <c r="R12" s="200"/>
      <c r="S12" s="200"/>
      <c r="T12" s="119"/>
      <c r="U12" s="120"/>
      <c r="V12" s="155"/>
      <c r="W12" s="155"/>
      <c r="X12" s="155"/>
      <c r="Y12" s="155"/>
      <c r="Z12" s="175"/>
      <c r="AA12" s="120"/>
      <c r="AB12" s="155"/>
      <c r="AC12" s="155"/>
      <c r="AD12" s="155"/>
      <c r="AE12" s="155"/>
      <c r="AF12" s="155"/>
      <c r="AG12" s="239"/>
      <c r="AH12" s="221"/>
      <c r="AI12" s="200"/>
      <c r="AJ12" s="200"/>
      <c r="AK12" s="208"/>
      <c r="AL12" s="208"/>
      <c r="AM12" s="221"/>
      <c r="AN12" s="200"/>
      <c r="AO12" s="200"/>
      <c r="AP12" s="208"/>
      <c r="AQ12" s="208"/>
      <c r="AR12" s="226"/>
      <c r="AS12" s="200"/>
      <c r="AT12" s="200"/>
      <c r="AU12" s="200"/>
      <c r="AV12" s="208"/>
      <c r="AW12" s="207"/>
      <c r="AX12" s="131" t="s">
        <v>709</v>
      </c>
      <c r="AY12" s="196" t="s">
        <v>709</v>
      </c>
      <c r="AZ12" s="196" t="s">
        <v>709</v>
      </c>
      <c r="BA12" s="196" t="s">
        <v>709</v>
      </c>
      <c r="BB12" s="196" t="s">
        <v>709</v>
      </c>
      <c r="BC12" s="166"/>
      <c r="BD12" s="166"/>
      <c r="BE12" s="143"/>
      <c r="BF12" s="143"/>
      <c r="BG12" s="198"/>
      <c r="BH12" s="198"/>
      <c r="BI12" s="198"/>
      <c r="BJ12" s="198"/>
      <c r="BK12" s="198"/>
      <c r="BL12" s="198"/>
      <c r="BM12" s="46" t="s">
        <v>731</v>
      </c>
      <c r="BN12" s="166"/>
      <c r="BO12" s="213"/>
      <c r="BP12" s="143"/>
      <c r="BQ12" s="142" t="s">
        <v>340</v>
      </c>
      <c r="BR12" s="158" t="s">
        <v>635</v>
      </c>
      <c r="BS12" s="127" t="s">
        <v>171</v>
      </c>
      <c r="BT12" s="124" t="s">
        <v>385</v>
      </c>
      <c r="BU12" s="125"/>
      <c r="BV12" s="125"/>
      <c r="BW12" s="125"/>
      <c r="BX12" s="126"/>
      <c r="BY12" s="127" t="s">
        <v>257</v>
      </c>
      <c r="BZ12" s="127" t="s">
        <v>459</v>
      </c>
      <c r="CA12" s="127" t="s">
        <v>646</v>
      </c>
      <c r="CB12" s="127" t="s">
        <v>739</v>
      </c>
      <c r="CC12" s="124" t="s">
        <v>507</v>
      </c>
      <c r="CD12" s="125"/>
      <c r="CE12" s="125"/>
      <c r="CF12" s="125"/>
      <c r="CG12" s="125"/>
      <c r="CH12" s="125"/>
      <c r="CI12" s="125"/>
      <c r="CJ12" s="125"/>
      <c r="CK12" s="125"/>
      <c r="CL12" s="125"/>
      <c r="CM12" s="125"/>
      <c r="CN12" s="125"/>
      <c r="CO12" s="125"/>
      <c r="CP12" s="125"/>
      <c r="CQ12" s="125"/>
      <c r="CR12" s="125"/>
      <c r="CS12" s="125"/>
      <c r="CT12" s="125"/>
      <c r="CU12" s="125"/>
      <c r="CV12" s="126"/>
      <c r="CW12" s="124" t="s">
        <v>637</v>
      </c>
      <c r="CX12" s="125"/>
      <c r="CY12" s="125"/>
      <c r="CZ12" s="125"/>
      <c r="DA12" s="126"/>
      <c r="DB12" s="124" t="s">
        <v>638</v>
      </c>
      <c r="DC12" s="125"/>
      <c r="DD12" s="125"/>
      <c r="DE12" s="125"/>
      <c r="DF12" s="126"/>
      <c r="DG12" s="124" t="s">
        <v>639</v>
      </c>
      <c r="DH12" s="125"/>
      <c r="DI12" s="125"/>
      <c r="DJ12" s="125"/>
      <c r="DK12" s="126"/>
      <c r="DL12" s="124" t="s">
        <v>771</v>
      </c>
      <c r="DM12" s="125"/>
      <c r="DN12" s="125"/>
      <c r="DO12" s="125"/>
      <c r="DP12" s="126"/>
      <c r="DQ12" s="124" t="s">
        <v>821</v>
      </c>
      <c r="DR12" s="125"/>
      <c r="DS12" s="125"/>
      <c r="DT12" s="125"/>
      <c r="DU12" s="126"/>
      <c r="DV12" s="161" t="s">
        <v>171</v>
      </c>
      <c r="DW12" s="124" t="s">
        <v>385</v>
      </c>
      <c r="DX12" s="125"/>
      <c r="DY12" s="125"/>
      <c r="DZ12" s="125"/>
      <c r="EA12" s="126"/>
      <c r="EB12" s="127" t="s">
        <v>257</v>
      </c>
      <c r="EC12" s="127" t="s">
        <v>459</v>
      </c>
      <c r="ED12" s="127" t="s">
        <v>646</v>
      </c>
      <c r="EE12" s="127" t="s">
        <v>739</v>
      </c>
      <c r="EF12" s="124" t="s">
        <v>507</v>
      </c>
      <c r="EG12" s="125"/>
      <c r="EH12" s="125"/>
      <c r="EI12" s="125"/>
      <c r="EJ12" s="125"/>
      <c r="EK12" s="125"/>
      <c r="EL12" s="125"/>
      <c r="EM12" s="125"/>
      <c r="EN12" s="125"/>
      <c r="EO12" s="125"/>
      <c r="EP12" s="125"/>
      <c r="EQ12" s="125"/>
      <c r="ER12" s="125"/>
      <c r="ES12" s="125"/>
      <c r="ET12" s="125"/>
      <c r="EU12" s="125"/>
      <c r="EV12" s="125"/>
      <c r="EW12" s="125"/>
      <c r="EX12" s="125"/>
      <c r="EY12" s="126"/>
      <c r="EZ12" s="124" t="s">
        <v>821</v>
      </c>
      <c r="FA12" s="125"/>
      <c r="FB12" s="125"/>
      <c r="FC12" s="125"/>
      <c r="FD12" s="126"/>
      <c r="FE12" s="151" t="s">
        <v>586</v>
      </c>
      <c r="FF12" s="164"/>
      <c r="FG12" s="143"/>
      <c r="FH12" s="142" t="s">
        <v>340</v>
      </c>
      <c r="FI12" s="158" t="s">
        <v>635</v>
      </c>
      <c r="FJ12" s="127" t="s">
        <v>440</v>
      </c>
      <c r="FK12" s="194" t="s">
        <v>328</v>
      </c>
      <c r="FL12" s="132" t="s">
        <v>194</v>
      </c>
      <c r="FM12" s="134" t="s">
        <v>249</v>
      </c>
      <c r="FN12" s="134" t="s">
        <v>161</v>
      </c>
      <c r="FO12" s="136" t="s">
        <v>386</v>
      </c>
      <c r="FP12" s="148" t="s">
        <v>171</v>
      </c>
      <c r="FQ12" s="124" t="s">
        <v>385</v>
      </c>
      <c r="FR12" s="125"/>
      <c r="FS12" s="125"/>
      <c r="FT12" s="125"/>
      <c r="FU12" s="126"/>
      <c r="FV12" s="127" t="s">
        <v>257</v>
      </c>
      <c r="FW12" s="127" t="s">
        <v>459</v>
      </c>
      <c r="FX12" s="127" t="s">
        <v>646</v>
      </c>
      <c r="FY12" s="127" t="s">
        <v>739</v>
      </c>
      <c r="FZ12" s="124" t="s">
        <v>507</v>
      </c>
      <c r="GA12" s="125"/>
      <c r="GB12" s="125"/>
      <c r="GC12" s="125"/>
      <c r="GD12" s="125"/>
      <c r="GE12" s="125"/>
      <c r="GF12" s="125"/>
      <c r="GG12" s="125"/>
      <c r="GH12" s="125"/>
      <c r="GI12" s="125"/>
      <c r="GJ12" s="125"/>
      <c r="GK12" s="125"/>
      <c r="GL12" s="125"/>
      <c r="GM12" s="125"/>
      <c r="GN12" s="125"/>
      <c r="GO12" s="125"/>
      <c r="GP12" s="125"/>
      <c r="GQ12" s="125"/>
      <c r="GR12" s="125"/>
      <c r="GS12" s="126"/>
      <c r="GT12" s="124" t="s">
        <v>637</v>
      </c>
      <c r="GU12" s="125"/>
      <c r="GV12" s="125"/>
      <c r="GW12" s="125"/>
      <c r="GX12" s="126"/>
      <c r="GY12" s="124" t="s">
        <v>638</v>
      </c>
      <c r="GZ12" s="125"/>
      <c r="HA12" s="125"/>
      <c r="HB12" s="125"/>
      <c r="HC12" s="126"/>
      <c r="HD12" s="124" t="s">
        <v>639</v>
      </c>
      <c r="HE12" s="125"/>
      <c r="HF12" s="125"/>
      <c r="HG12" s="125"/>
      <c r="HH12" s="126"/>
      <c r="HI12" s="124" t="s">
        <v>771</v>
      </c>
      <c r="HJ12" s="125"/>
      <c r="HK12" s="125"/>
      <c r="HL12" s="125"/>
      <c r="HM12" s="126"/>
      <c r="HN12" s="124" t="s">
        <v>821</v>
      </c>
      <c r="HO12" s="125"/>
      <c r="HP12" s="125"/>
      <c r="HQ12" s="125"/>
      <c r="HR12" s="126"/>
      <c r="HS12" s="151" t="s">
        <v>586</v>
      </c>
      <c r="HT12" s="139" t="s">
        <v>610</v>
      </c>
      <c r="HU12" s="122" t="s">
        <v>609</v>
      </c>
      <c r="HV12" s="122" t="s">
        <v>632</v>
      </c>
      <c r="HW12" s="124" t="s">
        <v>633</v>
      </c>
      <c r="HX12" s="192"/>
      <c r="HY12" s="143"/>
      <c r="HZ12" s="142" t="s">
        <v>340</v>
      </c>
      <c r="IA12" s="158" t="s">
        <v>635</v>
      </c>
      <c r="IB12" s="127" t="s">
        <v>440</v>
      </c>
      <c r="IC12" s="194" t="s">
        <v>328</v>
      </c>
      <c r="ID12" s="132" t="s">
        <v>194</v>
      </c>
      <c r="IE12" s="134" t="s">
        <v>249</v>
      </c>
      <c r="IF12" s="134" t="s">
        <v>161</v>
      </c>
      <c r="IG12" s="136" t="s">
        <v>386</v>
      </c>
      <c r="IH12" s="148" t="s">
        <v>171</v>
      </c>
      <c r="II12" s="124" t="s">
        <v>385</v>
      </c>
      <c r="IJ12" s="125"/>
      <c r="IK12" s="125"/>
      <c r="IL12" s="125"/>
      <c r="IM12" s="126"/>
      <c r="IN12" s="127" t="s">
        <v>257</v>
      </c>
      <c r="IO12" s="127" t="s">
        <v>459</v>
      </c>
      <c r="IP12" s="127" t="s">
        <v>646</v>
      </c>
      <c r="IQ12" s="127" t="s">
        <v>739</v>
      </c>
      <c r="IR12" s="124" t="s">
        <v>507</v>
      </c>
      <c r="IS12" s="125"/>
      <c r="IT12" s="125"/>
      <c r="IU12" s="125"/>
      <c r="IV12" s="125"/>
      <c r="IW12" s="125"/>
      <c r="IX12" s="125"/>
      <c r="IY12" s="125"/>
      <c r="IZ12" s="125"/>
      <c r="JA12" s="125"/>
      <c r="JB12" s="125"/>
      <c r="JC12" s="125"/>
      <c r="JD12" s="125"/>
      <c r="JE12" s="125"/>
      <c r="JF12" s="125"/>
      <c r="JG12" s="125"/>
      <c r="JH12" s="125"/>
      <c r="JI12" s="125"/>
      <c r="JJ12" s="125"/>
      <c r="JK12" s="126"/>
      <c r="JL12" s="124" t="s">
        <v>637</v>
      </c>
      <c r="JM12" s="125"/>
      <c r="JN12" s="125"/>
      <c r="JO12" s="125"/>
      <c r="JP12" s="126"/>
      <c r="JQ12" s="124" t="s">
        <v>638</v>
      </c>
      <c r="JR12" s="125"/>
      <c r="JS12" s="125"/>
      <c r="JT12" s="125"/>
      <c r="JU12" s="126"/>
      <c r="JV12" s="124" t="s">
        <v>639</v>
      </c>
      <c r="JW12" s="125"/>
      <c r="JX12" s="125"/>
      <c r="JY12" s="125"/>
      <c r="JZ12" s="126"/>
      <c r="KA12" s="124" t="s">
        <v>771</v>
      </c>
      <c r="KB12" s="125"/>
      <c r="KC12" s="125"/>
      <c r="KD12" s="125"/>
      <c r="KE12" s="126"/>
      <c r="KF12" s="124" t="s">
        <v>821</v>
      </c>
      <c r="KG12" s="125"/>
      <c r="KH12" s="125"/>
      <c r="KI12" s="125"/>
      <c r="KJ12" s="126"/>
      <c r="KK12" s="151" t="s">
        <v>586</v>
      </c>
      <c r="KL12" s="122" t="s">
        <v>610</v>
      </c>
      <c r="KM12" s="122" t="s">
        <v>609</v>
      </c>
      <c r="KN12" s="122" t="s">
        <v>632</v>
      </c>
      <c r="KO12" s="122" t="s">
        <v>633</v>
      </c>
      <c r="KP12" s="189"/>
      <c r="KQ12" s="143"/>
      <c r="KR12" s="142" t="s">
        <v>340</v>
      </c>
      <c r="KS12" s="158" t="s">
        <v>635</v>
      </c>
      <c r="KT12" s="127" t="s">
        <v>440</v>
      </c>
      <c r="KU12" s="151" t="s">
        <v>328</v>
      </c>
      <c r="KV12" s="132" t="s">
        <v>194</v>
      </c>
      <c r="KW12" s="134" t="s">
        <v>249</v>
      </c>
      <c r="KX12" s="134" t="s">
        <v>161</v>
      </c>
      <c r="KY12" s="136" t="s">
        <v>386</v>
      </c>
      <c r="KZ12" s="148" t="s">
        <v>171</v>
      </c>
      <c r="LA12" s="124" t="s">
        <v>385</v>
      </c>
      <c r="LB12" s="125"/>
      <c r="LC12" s="125"/>
      <c r="LD12" s="125"/>
      <c r="LE12" s="126"/>
      <c r="LF12" s="127" t="s">
        <v>257</v>
      </c>
      <c r="LG12" s="127" t="s">
        <v>459</v>
      </c>
      <c r="LH12" s="127" t="s">
        <v>646</v>
      </c>
      <c r="LI12" s="127" t="s">
        <v>739</v>
      </c>
      <c r="LJ12" s="124" t="s">
        <v>507</v>
      </c>
      <c r="LK12" s="125"/>
      <c r="LL12" s="125"/>
      <c r="LM12" s="125"/>
      <c r="LN12" s="125"/>
      <c r="LO12" s="125"/>
      <c r="LP12" s="125"/>
      <c r="LQ12" s="125"/>
      <c r="LR12" s="125"/>
      <c r="LS12" s="125"/>
      <c r="LT12" s="125"/>
      <c r="LU12" s="125"/>
      <c r="LV12" s="125"/>
      <c r="LW12" s="125"/>
      <c r="LX12" s="125"/>
      <c r="LY12" s="125"/>
      <c r="LZ12" s="125"/>
      <c r="MA12" s="125"/>
      <c r="MB12" s="125"/>
      <c r="MC12" s="126"/>
      <c r="MD12" s="124" t="s">
        <v>637</v>
      </c>
      <c r="ME12" s="125"/>
      <c r="MF12" s="125"/>
      <c r="MG12" s="125"/>
      <c r="MH12" s="126"/>
      <c r="MI12" s="124" t="s">
        <v>638</v>
      </c>
      <c r="MJ12" s="125"/>
      <c r="MK12" s="125"/>
      <c r="ML12" s="125"/>
      <c r="MM12" s="126"/>
      <c r="MN12" s="124" t="s">
        <v>639</v>
      </c>
      <c r="MO12" s="125"/>
      <c r="MP12" s="125"/>
      <c r="MQ12" s="125"/>
      <c r="MR12" s="126"/>
      <c r="MS12" s="124" t="s">
        <v>771</v>
      </c>
      <c r="MT12" s="125"/>
      <c r="MU12" s="125"/>
      <c r="MV12" s="125"/>
      <c r="MW12" s="126"/>
      <c r="MX12" s="124" t="s">
        <v>821</v>
      </c>
      <c r="MY12" s="125"/>
      <c r="MZ12" s="125"/>
      <c r="NA12" s="125"/>
      <c r="NB12" s="126"/>
      <c r="NC12" s="151" t="s">
        <v>586</v>
      </c>
      <c r="ND12" s="122" t="s">
        <v>610</v>
      </c>
      <c r="NE12" s="122" t="s">
        <v>609</v>
      </c>
      <c r="NF12" s="122" t="s">
        <v>632</v>
      </c>
      <c r="NG12" s="122" t="s">
        <v>633</v>
      </c>
      <c r="NH12" s="189"/>
      <c r="NI12" s="143"/>
      <c r="NJ12" s="142" t="s">
        <v>340</v>
      </c>
      <c r="NK12" s="142" t="s">
        <v>635</v>
      </c>
      <c r="NL12" s="127" t="s">
        <v>440</v>
      </c>
      <c r="NM12" s="151" t="s">
        <v>328</v>
      </c>
      <c r="NN12" s="132" t="s">
        <v>194</v>
      </c>
      <c r="NO12" s="134" t="s">
        <v>249</v>
      </c>
      <c r="NP12" s="134" t="s">
        <v>161</v>
      </c>
      <c r="NQ12" s="136" t="s">
        <v>386</v>
      </c>
      <c r="NR12" s="148" t="s">
        <v>171</v>
      </c>
      <c r="NS12" s="124" t="s">
        <v>385</v>
      </c>
      <c r="NT12" s="125"/>
      <c r="NU12" s="125"/>
      <c r="NV12" s="125"/>
      <c r="NW12" s="126"/>
      <c r="NX12" s="127" t="s">
        <v>257</v>
      </c>
      <c r="NY12" s="127" t="s">
        <v>258</v>
      </c>
      <c r="NZ12" s="127" t="s">
        <v>646</v>
      </c>
      <c r="OA12" s="127" t="s">
        <v>739</v>
      </c>
      <c r="OB12" s="124" t="s">
        <v>507</v>
      </c>
      <c r="OC12" s="125"/>
      <c r="OD12" s="125"/>
      <c r="OE12" s="125"/>
      <c r="OF12" s="125"/>
      <c r="OG12" s="125"/>
      <c r="OH12" s="125"/>
      <c r="OI12" s="125"/>
      <c r="OJ12" s="125"/>
      <c r="OK12" s="125"/>
      <c r="OL12" s="125"/>
      <c r="OM12" s="125"/>
      <c r="ON12" s="125"/>
      <c r="OO12" s="125"/>
      <c r="OP12" s="125"/>
      <c r="OQ12" s="125"/>
      <c r="OR12" s="125"/>
      <c r="OS12" s="125"/>
      <c r="OT12" s="125"/>
      <c r="OU12" s="126"/>
      <c r="OV12" s="124" t="s">
        <v>637</v>
      </c>
      <c r="OW12" s="125"/>
      <c r="OX12" s="125"/>
      <c r="OY12" s="125"/>
      <c r="OZ12" s="126"/>
      <c r="PA12" s="124" t="s">
        <v>638</v>
      </c>
      <c r="PB12" s="125"/>
      <c r="PC12" s="125"/>
      <c r="PD12" s="125"/>
      <c r="PE12" s="126"/>
      <c r="PF12" s="124" t="s">
        <v>639</v>
      </c>
      <c r="PG12" s="125"/>
      <c r="PH12" s="125"/>
      <c r="PI12" s="125"/>
      <c r="PJ12" s="126"/>
      <c r="PK12" s="124" t="s">
        <v>771</v>
      </c>
      <c r="PL12" s="125"/>
      <c r="PM12" s="125"/>
      <c r="PN12" s="125"/>
      <c r="PO12" s="126"/>
      <c r="PP12" s="124" t="s">
        <v>821</v>
      </c>
      <c r="PQ12" s="125"/>
      <c r="PR12" s="125"/>
      <c r="PS12" s="125"/>
      <c r="PT12" s="126"/>
      <c r="PU12" s="151" t="s">
        <v>586</v>
      </c>
      <c r="PV12" s="122" t="s">
        <v>610</v>
      </c>
      <c r="PW12" s="122" t="s">
        <v>609</v>
      </c>
      <c r="PX12" s="122" t="s">
        <v>632</v>
      </c>
      <c r="PY12" s="122" t="s">
        <v>633</v>
      </c>
      <c r="PZ12" s="171"/>
      <c r="QC12" s="202"/>
    </row>
    <row r="13" spans="1:445" ht="58" customHeight="1">
      <c r="A13" s="166"/>
      <c r="B13" s="144"/>
      <c r="C13" s="144"/>
      <c r="D13" s="144"/>
      <c r="E13" s="199"/>
      <c r="F13" s="144"/>
      <c r="G13" s="144"/>
      <c r="H13" s="220"/>
      <c r="I13" s="237"/>
      <c r="J13" s="220"/>
      <c r="K13" s="199"/>
      <c r="L13" s="199"/>
      <c r="M13" s="224"/>
      <c r="N13" s="229"/>
      <c r="O13" s="200"/>
      <c r="P13" s="200"/>
      <c r="Q13" s="200"/>
      <c r="R13" s="200"/>
      <c r="S13" s="200"/>
      <c r="T13" s="120"/>
      <c r="U13" s="65" t="s">
        <v>175</v>
      </c>
      <c r="V13" s="65" t="s">
        <v>156</v>
      </c>
      <c r="W13" s="65" t="s">
        <v>173</v>
      </c>
      <c r="X13" s="65" t="s">
        <v>813</v>
      </c>
      <c r="Y13" s="65" t="s">
        <v>844</v>
      </c>
      <c r="Z13" s="66" t="s">
        <v>319</v>
      </c>
      <c r="AA13" s="67" t="s">
        <v>175</v>
      </c>
      <c r="AB13" s="56" t="s">
        <v>156</v>
      </c>
      <c r="AC13" s="56" t="s">
        <v>173</v>
      </c>
      <c r="AD13" s="56" t="s">
        <v>813</v>
      </c>
      <c r="AE13" s="56" t="s">
        <v>844</v>
      </c>
      <c r="AF13" s="56" t="s">
        <v>319</v>
      </c>
      <c r="AG13" s="12" t="s">
        <v>753</v>
      </c>
      <c r="AH13" s="221"/>
      <c r="AI13" s="200"/>
      <c r="AJ13" s="200"/>
      <c r="AK13" s="208"/>
      <c r="AL13" s="208"/>
      <c r="AM13" s="221"/>
      <c r="AN13" s="200"/>
      <c r="AO13" s="200"/>
      <c r="AP13" s="208"/>
      <c r="AQ13" s="208"/>
      <c r="AR13" s="227"/>
      <c r="AS13" s="200"/>
      <c r="AT13" s="200"/>
      <c r="AU13" s="200"/>
      <c r="AV13" s="208"/>
      <c r="AW13" s="207"/>
      <c r="AX13" s="131"/>
      <c r="AY13" s="196"/>
      <c r="AZ13" s="196"/>
      <c r="BA13" s="196"/>
      <c r="BB13" s="196"/>
      <c r="BC13" s="166"/>
      <c r="BD13" s="166"/>
      <c r="BE13" s="144"/>
      <c r="BF13" s="144"/>
      <c r="BG13" s="199"/>
      <c r="BH13" s="199"/>
      <c r="BI13" s="199"/>
      <c r="BJ13" s="199"/>
      <c r="BK13" s="199"/>
      <c r="BL13" s="199"/>
      <c r="BM13" s="47" t="s">
        <v>732</v>
      </c>
      <c r="BN13" s="166"/>
      <c r="BO13" s="214"/>
      <c r="BP13" s="144"/>
      <c r="BQ13" s="144"/>
      <c r="BR13" s="159"/>
      <c r="BS13" s="150"/>
      <c r="BT13" s="14" t="s">
        <v>506</v>
      </c>
      <c r="BU13" s="13" t="s">
        <v>517</v>
      </c>
      <c r="BV13" s="13" t="s">
        <v>758</v>
      </c>
      <c r="BW13" s="13" t="s">
        <v>568</v>
      </c>
      <c r="BX13" s="13" t="s">
        <v>490</v>
      </c>
      <c r="BY13" s="150"/>
      <c r="BZ13" s="150"/>
      <c r="CA13" s="150"/>
      <c r="CB13" s="150"/>
      <c r="CC13" s="37" t="s">
        <v>663</v>
      </c>
      <c r="CD13" s="129" t="s">
        <v>588</v>
      </c>
      <c r="CE13" s="130"/>
      <c r="CF13" s="131"/>
      <c r="CG13" s="36" t="s">
        <v>437</v>
      </c>
      <c r="CH13" s="129" t="s">
        <v>870</v>
      </c>
      <c r="CI13" s="130"/>
      <c r="CJ13" s="131"/>
      <c r="CK13" s="36" t="s">
        <v>368</v>
      </c>
      <c r="CL13" s="129" t="s">
        <v>783</v>
      </c>
      <c r="CM13" s="130"/>
      <c r="CN13" s="131"/>
      <c r="CO13" s="36" t="s">
        <v>559</v>
      </c>
      <c r="CP13" s="129" t="s">
        <v>222</v>
      </c>
      <c r="CQ13" s="130"/>
      <c r="CR13" s="131"/>
      <c r="CS13" s="36" t="s">
        <v>531</v>
      </c>
      <c r="CT13" s="129" t="s">
        <v>176</v>
      </c>
      <c r="CU13" s="130"/>
      <c r="CV13" s="131"/>
      <c r="CW13" s="43" t="s">
        <v>506</v>
      </c>
      <c r="CX13" s="44" t="s">
        <v>517</v>
      </c>
      <c r="CY13" s="44" t="s">
        <v>758</v>
      </c>
      <c r="CZ13" s="44" t="s">
        <v>568</v>
      </c>
      <c r="DA13" s="49" t="s">
        <v>490</v>
      </c>
      <c r="DB13" s="43" t="s">
        <v>506</v>
      </c>
      <c r="DC13" s="44" t="s">
        <v>517</v>
      </c>
      <c r="DD13" s="44" t="s">
        <v>758</v>
      </c>
      <c r="DE13" s="44" t="s">
        <v>568</v>
      </c>
      <c r="DF13" s="49" t="s">
        <v>490</v>
      </c>
      <c r="DG13" s="43" t="s">
        <v>506</v>
      </c>
      <c r="DH13" s="44" t="s">
        <v>517</v>
      </c>
      <c r="DI13" s="44" t="s">
        <v>758</v>
      </c>
      <c r="DJ13" s="44" t="s">
        <v>568</v>
      </c>
      <c r="DK13" s="49" t="s">
        <v>490</v>
      </c>
      <c r="DL13" s="43" t="s">
        <v>506</v>
      </c>
      <c r="DM13" s="44" t="s">
        <v>517</v>
      </c>
      <c r="DN13" s="44" t="s">
        <v>758</v>
      </c>
      <c r="DO13" s="44" t="s">
        <v>568</v>
      </c>
      <c r="DP13" s="49" t="s">
        <v>490</v>
      </c>
      <c r="DQ13" s="43" t="s">
        <v>506</v>
      </c>
      <c r="DR13" s="44" t="s">
        <v>517</v>
      </c>
      <c r="DS13" s="44" t="s">
        <v>758</v>
      </c>
      <c r="DT13" s="44" t="s">
        <v>568</v>
      </c>
      <c r="DU13" s="44" t="s">
        <v>490</v>
      </c>
      <c r="DV13" s="162"/>
      <c r="DW13" s="32" t="s">
        <v>506</v>
      </c>
      <c r="DX13" s="31" t="s">
        <v>517</v>
      </c>
      <c r="DY13" s="31" t="s">
        <v>758</v>
      </c>
      <c r="DZ13" s="31" t="s">
        <v>568</v>
      </c>
      <c r="EA13" s="31" t="s">
        <v>490</v>
      </c>
      <c r="EB13" s="150"/>
      <c r="EC13" s="150"/>
      <c r="ED13" s="150"/>
      <c r="EE13" s="150"/>
      <c r="EF13" s="37" t="s">
        <v>663</v>
      </c>
      <c r="EG13" s="129" t="s">
        <v>588</v>
      </c>
      <c r="EH13" s="130"/>
      <c r="EI13" s="131"/>
      <c r="EJ13" s="36" t="s">
        <v>437</v>
      </c>
      <c r="EK13" s="129" t="s">
        <v>870</v>
      </c>
      <c r="EL13" s="130"/>
      <c r="EM13" s="131"/>
      <c r="EN13" s="36" t="s">
        <v>368</v>
      </c>
      <c r="EO13" s="129" t="s">
        <v>783</v>
      </c>
      <c r="EP13" s="130"/>
      <c r="EQ13" s="131"/>
      <c r="ER13" s="36" t="s">
        <v>559</v>
      </c>
      <c r="ES13" s="129" t="s">
        <v>222</v>
      </c>
      <c r="ET13" s="130"/>
      <c r="EU13" s="131"/>
      <c r="EV13" s="36" t="s">
        <v>531</v>
      </c>
      <c r="EW13" s="129" t="s">
        <v>176</v>
      </c>
      <c r="EX13" s="130"/>
      <c r="EY13" s="131"/>
      <c r="EZ13" s="43" t="s">
        <v>506</v>
      </c>
      <c r="FA13" s="44" t="s">
        <v>517</v>
      </c>
      <c r="FB13" s="44" t="s">
        <v>758</v>
      </c>
      <c r="FC13" s="44" t="s">
        <v>568</v>
      </c>
      <c r="FD13" s="44" t="s">
        <v>490</v>
      </c>
      <c r="FE13" s="152"/>
      <c r="FF13" s="165"/>
      <c r="FG13" s="144"/>
      <c r="FH13" s="144"/>
      <c r="FI13" s="159"/>
      <c r="FJ13" s="128"/>
      <c r="FK13" s="195"/>
      <c r="FL13" s="133"/>
      <c r="FM13" s="135"/>
      <c r="FN13" s="135"/>
      <c r="FO13" s="137"/>
      <c r="FP13" s="149"/>
      <c r="FQ13" s="79" t="s">
        <v>506</v>
      </c>
      <c r="FR13" s="82" t="s">
        <v>517</v>
      </c>
      <c r="FS13" s="82" t="s">
        <v>758</v>
      </c>
      <c r="FT13" s="82" t="s">
        <v>568</v>
      </c>
      <c r="FU13" s="82" t="s">
        <v>490</v>
      </c>
      <c r="FV13" s="150"/>
      <c r="FW13" s="150"/>
      <c r="FX13" s="150"/>
      <c r="FY13" s="150"/>
      <c r="FZ13" s="37" t="s">
        <v>663</v>
      </c>
      <c r="GA13" s="129" t="s">
        <v>588</v>
      </c>
      <c r="GB13" s="130"/>
      <c r="GC13" s="131"/>
      <c r="GD13" s="36" t="s">
        <v>437</v>
      </c>
      <c r="GE13" s="129" t="s">
        <v>870</v>
      </c>
      <c r="GF13" s="130"/>
      <c r="GG13" s="131"/>
      <c r="GH13" s="36" t="s">
        <v>368</v>
      </c>
      <c r="GI13" s="129" t="s">
        <v>783</v>
      </c>
      <c r="GJ13" s="130"/>
      <c r="GK13" s="131"/>
      <c r="GL13" s="36" t="s">
        <v>559</v>
      </c>
      <c r="GM13" s="129" t="s">
        <v>222</v>
      </c>
      <c r="GN13" s="130"/>
      <c r="GO13" s="131"/>
      <c r="GP13" s="36" t="s">
        <v>531</v>
      </c>
      <c r="GQ13" s="129" t="s">
        <v>176</v>
      </c>
      <c r="GR13" s="130"/>
      <c r="GS13" s="131"/>
      <c r="GT13" s="79" t="s">
        <v>506</v>
      </c>
      <c r="GU13" s="82" t="s">
        <v>517</v>
      </c>
      <c r="GV13" s="82" t="s">
        <v>758</v>
      </c>
      <c r="GW13" s="82" t="s">
        <v>568</v>
      </c>
      <c r="GX13" s="49" t="s">
        <v>490</v>
      </c>
      <c r="GY13" s="79" t="s">
        <v>506</v>
      </c>
      <c r="GZ13" s="82" t="s">
        <v>517</v>
      </c>
      <c r="HA13" s="82" t="s">
        <v>758</v>
      </c>
      <c r="HB13" s="82" t="s">
        <v>568</v>
      </c>
      <c r="HC13" s="49" t="s">
        <v>490</v>
      </c>
      <c r="HD13" s="79" t="s">
        <v>506</v>
      </c>
      <c r="HE13" s="82" t="s">
        <v>517</v>
      </c>
      <c r="HF13" s="82" t="s">
        <v>758</v>
      </c>
      <c r="HG13" s="82" t="s">
        <v>568</v>
      </c>
      <c r="HH13" s="49" t="s">
        <v>490</v>
      </c>
      <c r="HI13" s="79" t="s">
        <v>506</v>
      </c>
      <c r="HJ13" s="82" t="s">
        <v>517</v>
      </c>
      <c r="HK13" s="82" t="s">
        <v>758</v>
      </c>
      <c r="HL13" s="82" t="s">
        <v>568</v>
      </c>
      <c r="HM13" s="49" t="s">
        <v>490</v>
      </c>
      <c r="HN13" s="79" t="s">
        <v>506</v>
      </c>
      <c r="HO13" s="82" t="s">
        <v>517</v>
      </c>
      <c r="HP13" s="82" t="s">
        <v>758</v>
      </c>
      <c r="HQ13" s="82" t="s">
        <v>568</v>
      </c>
      <c r="HR13" s="82" t="s">
        <v>490</v>
      </c>
      <c r="HS13" s="152"/>
      <c r="HT13" s="140"/>
      <c r="HU13" s="123"/>
      <c r="HV13" s="123"/>
      <c r="HW13" s="141"/>
      <c r="HX13" s="193"/>
      <c r="HY13" s="144"/>
      <c r="HZ13" s="144"/>
      <c r="IA13" s="159"/>
      <c r="IB13" s="128"/>
      <c r="IC13" s="195"/>
      <c r="ID13" s="133"/>
      <c r="IE13" s="135"/>
      <c r="IF13" s="135"/>
      <c r="IG13" s="137"/>
      <c r="IH13" s="149"/>
      <c r="II13" s="79" t="s">
        <v>506</v>
      </c>
      <c r="IJ13" s="82" t="s">
        <v>517</v>
      </c>
      <c r="IK13" s="82" t="s">
        <v>758</v>
      </c>
      <c r="IL13" s="82" t="s">
        <v>568</v>
      </c>
      <c r="IM13" s="82" t="s">
        <v>490</v>
      </c>
      <c r="IN13" s="150"/>
      <c r="IO13" s="150"/>
      <c r="IP13" s="150"/>
      <c r="IQ13" s="150"/>
      <c r="IR13" s="37" t="s">
        <v>663</v>
      </c>
      <c r="IS13" s="129" t="s">
        <v>588</v>
      </c>
      <c r="IT13" s="130"/>
      <c r="IU13" s="131"/>
      <c r="IV13" s="36" t="s">
        <v>437</v>
      </c>
      <c r="IW13" s="129" t="s">
        <v>870</v>
      </c>
      <c r="IX13" s="130"/>
      <c r="IY13" s="131"/>
      <c r="IZ13" s="36" t="s">
        <v>368</v>
      </c>
      <c r="JA13" s="129" t="s">
        <v>783</v>
      </c>
      <c r="JB13" s="130"/>
      <c r="JC13" s="131"/>
      <c r="JD13" s="36" t="s">
        <v>559</v>
      </c>
      <c r="JE13" s="129" t="s">
        <v>222</v>
      </c>
      <c r="JF13" s="130"/>
      <c r="JG13" s="131"/>
      <c r="JH13" s="36" t="s">
        <v>531</v>
      </c>
      <c r="JI13" s="129" t="s">
        <v>176</v>
      </c>
      <c r="JJ13" s="130"/>
      <c r="JK13" s="131"/>
      <c r="JL13" s="79" t="s">
        <v>506</v>
      </c>
      <c r="JM13" s="82" t="s">
        <v>517</v>
      </c>
      <c r="JN13" s="82" t="s">
        <v>758</v>
      </c>
      <c r="JO13" s="82" t="s">
        <v>568</v>
      </c>
      <c r="JP13" s="49" t="s">
        <v>490</v>
      </c>
      <c r="JQ13" s="79" t="s">
        <v>506</v>
      </c>
      <c r="JR13" s="82" t="s">
        <v>517</v>
      </c>
      <c r="JS13" s="82" t="s">
        <v>758</v>
      </c>
      <c r="JT13" s="82" t="s">
        <v>568</v>
      </c>
      <c r="JU13" s="49" t="s">
        <v>490</v>
      </c>
      <c r="JV13" s="79" t="s">
        <v>506</v>
      </c>
      <c r="JW13" s="82" t="s">
        <v>517</v>
      </c>
      <c r="JX13" s="82" t="s">
        <v>758</v>
      </c>
      <c r="JY13" s="82" t="s">
        <v>568</v>
      </c>
      <c r="JZ13" s="49" t="s">
        <v>490</v>
      </c>
      <c r="KA13" s="79" t="s">
        <v>506</v>
      </c>
      <c r="KB13" s="82" t="s">
        <v>517</v>
      </c>
      <c r="KC13" s="82" t="s">
        <v>758</v>
      </c>
      <c r="KD13" s="82" t="s">
        <v>568</v>
      </c>
      <c r="KE13" s="49" t="s">
        <v>490</v>
      </c>
      <c r="KF13" s="79" t="s">
        <v>506</v>
      </c>
      <c r="KG13" s="82" t="s">
        <v>517</v>
      </c>
      <c r="KH13" s="82" t="s">
        <v>758</v>
      </c>
      <c r="KI13" s="82" t="s">
        <v>568</v>
      </c>
      <c r="KJ13" s="82" t="s">
        <v>490</v>
      </c>
      <c r="KK13" s="152"/>
      <c r="KL13" s="123"/>
      <c r="KM13" s="123"/>
      <c r="KN13" s="123"/>
      <c r="KO13" s="123"/>
      <c r="KP13" s="190"/>
      <c r="KQ13" s="144"/>
      <c r="KR13" s="144"/>
      <c r="KS13" s="159"/>
      <c r="KT13" s="128"/>
      <c r="KU13" s="173"/>
      <c r="KV13" s="133"/>
      <c r="KW13" s="135"/>
      <c r="KX13" s="135"/>
      <c r="KY13" s="137"/>
      <c r="KZ13" s="149"/>
      <c r="LA13" s="79" t="s">
        <v>506</v>
      </c>
      <c r="LB13" s="82" t="s">
        <v>517</v>
      </c>
      <c r="LC13" s="82" t="s">
        <v>758</v>
      </c>
      <c r="LD13" s="82" t="s">
        <v>568</v>
      </c>
      <c r="LE13" s="82" t="s">
        <v>490</v>
      </c>
      <c r="LF13" s="150"/>
      <c r="LG13" s="150"/>
      <c r="LH13" s="150"/>
      <c r="LI13" s="150"/>
      <c r="LJ13" s="37" t="s">
        <v>663</v>
      </c>
      <c r="LK13" s="129" t="s">
        <v>588</v>
      </c>
      <c r="LL13" s="130"/>
      <c r="LM13" s="131"/>
      <c r="LN13" s="36" t="s">
        <v>437</v>
      </c>
      <c r="LO13" s="129" t="s">
        <v>870</v>
      </c>
      <c r="LP13" s="130"/>
      <c r="LQ13" s="131"/>
      <c r="LR13" s="36" t="s">
        <v>368</v>
      </c>
      <c r="LS13" s="129" t="s">
        <v>783</v>
      </c>
      <c r="LT13" s="130"/>
      <c r="LU13" s="131"/>
      <c r="LV13" s="36" t="s">
        <v>559</v>
      </c>
      <c r="LW13" s="129" t="s">
        <v>222</v>
      </c>
      <c r="LX13" s="130"/>
      <c r="LY13" s="131"/>
      <c r="LZ13" s="36" t="s">
        <v>531</v>
      </c>
      <c r="MA13" s="129" t="s">
        <v>176</v>
      </c>
      <c r="MB13" s="130"/>
      <c r="MC13" s="131"/>
      <c r="MD13" s="79" t="s">
        <v>506</v>
      </c>
      <c r="ME13" s="82" t="s">
        <v>517</v>
      </c>
      <c r="MF13" s="82" t="s">
        <v>758</v>
      </c>
      <c r="MG13" s="82" t="s">
        <v>568</v>
      </c>
      <c r="MH13" s="49" t="s">
        <v>490</v>
      </c>
      <c r="MI13" s="79" t="s">
        <v>506</v>
      </c>
      <c r="MJ13" s="82" t="s">
        <v>517</v>
      </c>
      <c r="MK13" s="82" t="s">
        <v>758</v>
      </c>
      <c r="ML13" s="82" t="s">
        <v>568</v>
      </c>
      <c r="MM13" s="49" t="s">
        <v>490</v>
      </c>
      <c r="MN13" s="79" t="s">
        <v>506</v>
      </c>
      <c r="MO13" s="82" t="s">
        <v>517</v>
      </c>
      <c r="MP13" s="82" t="s">
        <v>758</v>
      </c>
      <c r="MQ13" s="82" t="s">
        <v>568</v>
      </c>
      <c r="MR13" s="49" t="s">
        <v>490</v>
      </c>
      <c r="MS13" s="79" t="s">
        <v>506</v>
      </c>
      <c r="MT13" s="82" t="s">
        <v>517</v>
      </c>
      <c r="MU13" s="82" t="s">
        <v>758</v>
      </c>
      <c r="MV13" s="82" t="s">
        <v>568</v>
      </c>
      <c r="MW13" s="49" t="s">
        <v>490</v>
      </c>
      <c r="MX13" s="79" t="s">
        <v>506</v>
      </c>
      <c r="MY13" s="82" t="s">
        <v>517</v>
      </c>
      <c r="MZ13" s="82" t="s">
        <v>758</v>
      </c>
      <c r="NA13" s="82" t="s">
        <v>568</v>
      </c>
      <c r="NB13" s="82" t="s">
        <v>490</v>
      </c>
      <c r="NC13" s="152"/>
      <c r="ND13" s="123"/>
      <c r="NE13" s="123"/>
      <c r="NF13" s="123"/>
      <c r="NG13" s="123"/>
      <c r="NH13" s="190"/>
      <c r="NI13" s="144"/>
      <c r="NJ13" s="144"/>
      <c r="NK13" s="144"/>
      <c r="NL13" s="128"/>
      <c r="NM13" s="173"/>
      <c r="NN13" s="133"/>
      <c r="NO13" s="135"/>
      <c r="NP13" s="135"/>
      <c r="NQ13" s="137"/>
      <c r="NR13" s="149"/>
      <c r="NS13" s="79" t="s">
        <v>506</v>
      </c>
      <c r="NT13" s="82" t="s">
        <v>517</v>
      </c>
      <c r="NU13" s="82" t="s">
        <v>758</v>
      </c>
      <c r="NV13" s="82" t="s">
        <v>568</v>
      </c>
      <c r="NW13" s="82" t="s">
        <v>490</v>
      </c>
      <c r="NX13" s="150"/>
      <c r="NY13" s="150"/>
      <c r="NZ13" s="150"/>
      <c r="OA13" s="150"/>
      <c r="OB13" s="37" t="s">
        <v>663</v>
      </c>
      <c r="OC13" s="129" t="s">
        <v>588</v>
      </c>
      <c r="OD13" s="130"/>
      <c r="OE13" s="131"/>
      <c r="OF13" s="36" t="s">
        <v>437</v>
      </c>
      <c r="OG13" s="129" t="s">
        <v>870</v>
      </c>
      <c r="OH13" s="130"/>
      <c r="OI13" s="131"/>
      <c r="OJ13" s="36" t="s">
        <v>368</v>
      </c>
      <c r="OK13" s="129" t="s">
        <v>783</v>
      </c>
      <c r="OL13" s="130"/>
      <c r="OM13" s="131"/>
      <c r="ON13" s="36" t="s">
        <v>559</v>
      </c>
      <c r="OO13" s="129" t="s">
        <v>222</v>
      </c>
      <c r="OP13" s="130"/>
      <c r="OQ13" s="131"/>
      <c r="OR13" s="36" t="s">
        <v>531</v>
      </c>
      <c r="OS13" s="129" t="s">
        <v>176</v>
      </c>
      <c r="OT13" s="130"/>
      <c r="OU13" s="131"/>
      <c r="OV13" s="79" t="s">
        <v>506</v>
      </c>
      <c r="OW13" s="82" t="s">
        <v>517</v>
      </c>
      <c r="OX13" s="82" t="s">
        <v>758</v>
      </c>
      <c r="OY13" s="82" t="s">
        <v>568</v>
      </c>
      <c r="OZ13" s="49" t="s">
        <v>490</v>
      </c>
      <c r="PA13" s="79" t="s">
        <v>506</v>
      </c>
      <c r="PB13" s="82" t="s">
        <v>517</v>
      </c>
      <c r="PC13" s="82" t="s">
        <v>758</v>
      </c>
      <c r="PD13" s="82" t="s">
        <v>568</v>
      </c>
      <c r="PE13" s="49" t="s">
        <v>490</v>
      </c>
      <c r="PF13" s="79" t="s">
        <v>506</v>
      </c>
      <c r="PG13" s="82" t="s">
        <v>517</v>
      </c>
      <c r="PH13" s="82" t="s">
        <v>758</v>
      </c>
      <c r="PI13" s="82" t="s">
        <v>568</v>
      </c>
      <c r="PJ13" s="49" t="s">
        <v>490</v>
      </c>
      <c r="PK13" s="79" t="s">
        <v>506</v>
      </c>
      <c r="PL13" s="82" t="s">
        <v>517</v>
      </c>
      <c r="PM13" s="82" t="s">
        <v>758</v>
      </c>
      <c r="PN13" s="82" t="s">
        <v>568</v>
      </c>
      <c r="PO13" s="49" t="s">
        <v>490</v>
      </c>
      <c r="PP13" s="79" t="s">
        <v>506</v>
      </c>
      <c r="PQ13" s="82" t="s">
        <v>517</v>
      </c>
      <c r="PR13" s="82" t="s">
        <v>758</v>
      </c>
      <c r="PS13" s="82" t="s">
        <v>568</v>
      </c>
      <c r="PT13" s="82" t="s">
        <v>490</v>
      </c>
      <c r="PU13" s="152"/>
      <c r="PV13" s="123"/>
      <c r="PW13" s="123"/>
      <c r="PX13" s="123"/>
      <c r="PY13" s="123"/>
      <c r="PZ13" s="171"/>
      <c r="QC13" s="203"/>
    </row>
    <row r="14" spans="1:445" ht="15" customHeight="1">
      <c r="A14" s="34"/>
      <c r="B14" s="15"/>
      <c r="C14" s="15"/>
      <c r="D14" s="15"/>
      <c r="E14" s="16"/>
      <c r="F14" s="15"/>
      <c r="G14" s="15"/>
      <c r="H14" s="17"/>
      <c r="I14" s="18"/>
      <c r="J14" s="17"/>
      <c r="K14" s="16"/>
      <c r="L14" s="16"/>
      <c r="M14" s="19"/>
      <c r="N14" s="20"/>
      <c r="O14" s="19"/>
      <c r="P14" s="19"/>
      <c r="Q14" s="19"/>
      <c r="R14" s="19"/>
      <c r="S14" s="19"/>
      <c r="T14" s="19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2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23"/>
      <c r="AY14" s="23"/>
      <c r="AZ14" s="23"/>
      <c r="BA14" s="23"/>
      <c r="BB14" s="23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6"/>
      <c r="BP14" s="15"/>
      <c r="BQ14" s="15"/>
      <c r="BR14" s="15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5"/>
      <c r="FG14" s="15"/>
      <c r="FH14" s="15"/>
      <c r="FI14" s="15"/>
      <c r="FJ14" s="15"/>
      <c r="FK14" s="15"/>
      <c r="FL14" s="83"/>
      <c r="FM14" s="83"/>
      <c r="FN14" s="83"/>
      <c r="FO14" s="83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5"/>
      <c r="ON14" s="15"/>
      <c r="OO14" s="15"/>
      <c r="OP14" s="15"/>
      <c r="OQ14" s="15"/>
      <c r="OR14" s="15"/>
      <c r="OS14" s="15"/>
      <c r="OT14" s="15"/>
      <c r="OU14" s="15"/>
      <c r="OV14" s="15"/>
      <c r="OW14" s="15"/>
      <c r="OX14" s="15"/>
      <c r="OY14" s="15"/>
      <c r="OZ14" s="15"/>
      <c r="PA14" s="15"/>
      <c r="PB14" s="15"/>
      <c r="PC14" s="15"/>
      <c r="PD14" s="15"/>
      <c r="PE14" s="15"/>
      <c r="PF14" s="15"/>
      <c r="PG14" s="15"/>
      <c r="PH14" s="15"/>
      <c r="PI14" s="15"/>
      <c r="PJ14" s="15"/>
      <c r="PK14" s="15"/>
      <c r="PL14" s="15"/>
      <c r="PM14" s="15"/>
      <c r="PN14" s="15"/>
      <c r="PO14" s="15"/>
      <c r="PP14" s="15"/>
      <c r="PQ14" s="15"/>
      <c r="PR14" s="15"/>
      <c r="PS14" s="15"/>
      <c r="PT14" s="15"/>
      <c r="PU14" s="15"/>
      <c r="PV14" s="15"/>
      <c r="PW14" s="15"/>
      <c r="PX14" s="15"/>
      <c r="PY14" s="15"/>
      <c r="PZ14" s="24"/>
      <c r="QC14" s="38"/>
    </row>
    <row r="15" spans="1:445" ht="17" customHeight="1">
      <c r="A15" s="94">
        <v>1</v>
      </c>
      <c r="B15" s="27">
        <v>39357</v>
      </c>
      <c r="C15" s="26" t="s">
        <v>561</v>
      </c>
      <c r="D15" s="26">
        <v>34</v>
      </c>
      <c r="E15" s="26">
        <v>1</v>
      </c>
      <c r="F15" s="26">
        <v>55</v>
      </c>
      <c r="G15" s="26">
        <v>162</v>
      </c>
      <c r="H15" s="28">
        <v>3</v>
      </c>
      <c r="I15" s="28" t="s">
        <v>488</v>
      </c>
      <c r="J15" s="28">
        <v>1</v>
      </c>
      <c r="K15" s="26" t="s">
        <v>105</v>
      </c>
      <c r="L15" s="26" t="s">
        <v>105</v>
      </c>
      <c r="M15" s="26" t="s">
        <v>134</v>
      </c>
      <c r="N15" s="26"/>
      <c r="O15" s="40" t="s">
        <v>177</v>
      </c>
      <c r="P15" s="40" t="s">
        <v>177</v>
      </c>
      <c r="Q15" s="26" t="s">
        <v>411</v>
      </c>
      <c r="R15" s="26" t="s">
        <v>411</v>
      </c>
      <c r="S15" s="26" t="s">
        <v>411</v>
      </c>
      <c r="T15" s="26" t="s">
        <v>938</v>
      </c>
      <c r="U15" s="28">
        <v>1</v>
      </c>
      <c r="V15" s="28">
        <v>0</v>
      </c>
      <c r="W15" s="28">
        <v>0</v>
      </c>
      <c r="X15" s="28">
        <v>0</v>
      </c>
      <c r="Y15" s="28">
        <v>0</v>
      </c>
      <c r="Z15" s="28">
        <v>1</v>
      </c>
      <c r="AA15" s="28">
        <v>0</v>
      </c>
      <c r="AB15" s="28" t="s">
        <v>796</v>
      </c>
      <c r="AC15" s="28" t="s">
        <v>796</v>
      </c>
      <c r="AD15" s="28" t="s">
        <v>796</v>
      </c>
      <c r="AE15" s="28" t="s">
        <v>796</v>
      </c>
      <c r="AF15" s="28" t="s">
        <v>796</v>
      </c>
      <c r="AG15" s="28">
        <v>0</v>
      </c>
      <c r="AH15" s="26" t="s">
        <v>208</v>
      </c>
      <c r="AI15" s="26" t="s">
        <v>488</v>
      </c>
      <c r="AJ15" s="26" t="s">
        <v>488</v>
      </c>
      <c r="AK15" s="26" t="s">
        <v>488</v>
      </c>
      <c r="AL15" s="26" t="s">
        <v>488</v>
      </c>
      <c r="AM15" s="26" t="s">
        <v>488</v>
      </c>
      <c r="AN15" s="26" t="s">
        <v>488</v>
      </c>
      <c r="AO15" s="26" t="s">
        <v>488</v>
      </c>
      <c r="AP15" s="26" t="s">
        <v>488</v>
      </c>
      <c r="AQ15" s="26" t="s">
        <v>488</v>
      </c>
      <c r="AR15" s="26">
        <v>2</v>
      </c>
      <c r="AS15" s="26" t="s">
        <v>701</v>
      </c>
      <c r="AT15" s="26" t="s">
        <v>701</v>
      </c>
      <c r="AU15" s="26">
        <v>0</v>
      </c>
      <c r="AV15" s="26">
        <v>0</v>
      </c>
      <c r="AW15" s="26">
        <v>0</v>
      </c>
      <c r="AX15" s="28" t="s">
        <v>488</v>
      </c>
      <c r="AY15" s="28" t="s">
        <v>488</v>
      </c>
      <c r="AZ15" s="28" t="s">
        <v>488</v>
      </c>
      <c r="BA15" s="28" t="s">
        <v>488</v>
      </c>
      <c r="BB15" s="28" t="s">
        <v>488</v>
      </c>
      <c r="BC15" s="26">
        <v>165</v>
      </c>
      <c r="BD15" s="26">
        <v>475</v>
      </c>
      <c r="BE15" s="26">
        <v>10</v>
      </c>
      <c r="BF15" s="26">
        <v>2</v>
      </c>
      <c r="BG15" s="26">
        <v>2</v>
      </c>
      <c r="BH15" s="26">
        <v>1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18</v>
      </c>
      <c r="BO15" s="26">
        <v>1</v>
      </c>
      <c r="BP15" s="33">
        <v>30</v>
      </c>
      <c r="BQ15" s="33">
        <v>6.5</v>
      </c>
      <c r="BR15" s="33">
        <v>6.9</v>
      </c>
      <c r="BS15" s="104" t="s">
        <v>854</v>
      </c>
      <c r="BT15" s="104" t="s">
        <v>854</v>
      </c>
      <c r="BU15" s="104" t="s">
        <v>854</v>
      </c>
      <c r="BV15" s="108" t="s">
        <v>853</v>
      </c>
      <c r="BW15" s="108" t="s">
        <v>853</v>
      </c>
      <c r="BX15" s="108" t="s">
        <v>853</v>
      </c>
      <c r="BY15" s="104" t="s">
        <v>854</v>
      </c>
      <c r="BZ15" s="104" t="s">
        <v>854</v>
      </c>
      <c r="CA15" s="104" t="s">
        <v>854</v>
      </c>
      <c r="CB15" s="104" t="s">
        <v>854</v>
      </c>
      <c r="CC15" s="104" t="s">
        <v>854</v>
      </c>
      <c r="CD15" s="104" t="s">
        <v>854</v>
      </c>
      <c r="CE15" s="104" t="s">
        <v>854</v>
      </c>
      <c r="CF15" s="104" t="s">
        <v>854</v>
      </c>
      <c r="CG15" s="104" t="s">
        <v>854</v>
      </c>
      <c r="CH15" s="104" t="s">
        <v>854</v>
      </c>
      <c r="CI15" s="104" t="s">
        <v>854</v>
      </c>
      <c r="CJ15" s="104" t="s">
        <v>854</v>
      </c>
      <c r="CK15" s="70" t="s">
        <v>317</v>
      </c>
      <c r="CL15" s="108" t="s">
        <v>209</v>
      </c>
      <c r="CM15" s="108" t="s">
        <v>208</v>
      </c>
      <c r="CN15" s="108" t="s">
        <v>208</v>
      </c>
      <c r="CO15" s="70" t="s">
        <v>317</v>
      </c>
      <c r="CP15" s="108" t="s">
        <v>209</v>
      </c>
      <c r="CQ15" s="108" t="s">
        <v>208</v>
      </c>
      <c r="CR15" s="108" t="s">
        <v>208</v>
      </c>
      <c r="CS15" s="70" t="s">
        <v>139</v>
      </c>
      <c r="CT15" s="108" t="s">
        <v>209</v>
      </c>
      <c r="CU15" s="108" t="s">
        <v>208</v>
      </c>
      <c r="CV15" s="108" t="s">
        <v>208</v>
      </c>
      <c r="CW15" s="104" t="s">
        <v>854</v>
      </c>
      <c r="CX15" s="104" t="s">
        <v>854</v>
      </c>
      <c r="CY15" s="108" t="s">
        <v>209</v>
      </c>
      <c r="CZ15" s="108" t="s">
        <v>208</v>
      </c>
      <c r="DA15" s="108" t="s">
        <v>208</v>
      </c>
      <c r="DB15" s="104" t="s">
        <v>854</v>
      </c>
      <c r="DC15" s="104" t="s">
        <v>854</v>
      </c>
      <c r="DD15" s="108" t="s">
        <v>209</v>
      </c>
      <c r="DE15" s="108" t="s">
        <v>208</v>
      </c>
      <c r="DF15" s="108" t="s">
        <v>208</v>
      </c>
      <c r="DG15" s="104" t="s">
        <v>854</v>
      </c>
      <c r="DH15" s="104" t="s">
        <v>854</v>
      </c>
      <c r="DI15" s="108" t="s">
        <v>209</v>
      </c>
      <c r="DJ15" s="108" t="s">
        <v>208</v>
      </c>
      <c r="DK15" s="108" t="s">
        <v>208</v>
      </c>
      <c r="DL15" s="104" t="s">
        <v>854</v>
      </c>
      <c r="DM15" s="104" t="s">
        <v>854</v>
      </c>
      <c r="DN15" s="108" t="s">
        <v>209</v>
      </c>
      <c r="DO15" s="108" t="s">
        <v>208</v>
      </c>
      <c r="DP15" s="108" t="s">
        <v>208</v>
      </c>
      <c r="DQ15" s="104" t="s">
        <v>854</v>
      </c>
      <c r="DR15" s="104" t="s">
        <v>854</v>
      </c>
      <c r="DS15" s="108" t="s">
        <v>209</v>
      </c>
      <c r="DT15" s="108" t="s">
        <v>208</v>
      </c>
      <c r="DU15" s="108" t="s">
        <v>208</v>
      </c>
      <c r="DV15" s="26">
        <v>41.6</v>
      </c>
      <c r="DW15" s="108">
        <v>13.7</v>
      </c>
      <c r="DX15" s="108">
        <v>9.1</v>
      </c>
      <c r="DY15" s="108" t="s">
        <v>488</v>
      </c>
      <c r="DZ15" s="108" t="s">
        <v>488</v>
      </c>
      <c r="EA15" s="108" t="s">
        <v>488</v>
      </c>
      <c r="EB15" s="26">
        <v>24.1</v>
      </c>
      <c r="EC15" s="26">
        <v>50.1</v>
      </c>
      <c r="ED15" s="26">
        <v>23.2</v>
      </c>
      <c r="EE15" s="26" t="s">
        <v>208</v>
      </c>
      <c r="EF15" s="42">
        <f>AVERAGE(EG15:EI15)</f>
        <v>12</v>
      </c>
      <c r="EG15" s="108">
        <v>11</v>
      </c>
      <c r="EH15" s="108">
        <v>12</v>
      </c>
      <c r="EI15" s="108">
        <v>13</v>
      </c>
      <c r="EJ15" s="108">
        <f>AVERAGE(EK15:EM15)</f>
        <v>10.333333333333334</v>
      </c>
      <c r="EK15" s="108">
        <v>9</v>
      </c>
      <c r="EL15" s="108">
        <v>11</v>
      </c>
      <c r="EM15" s="108">
        <v>11</v>
      </c>
      <c r="EN15" s="108" t="s">
        <v>464</v>
      </c>
      <c r="EO15" s="108" t="s">
        <v>448</v>
      </c>
      <c r="EP15" s="108" t="s">
        <v>448</v>
      </c>
      <c r="EQ15" s="108" t="s">
        <v>488</v>
      </c>
      <c r="ER15" s="108" t="s">
        <v>464</v>
      </c>
      <c r="ES15" s="108" t="s">
        <v>448</v>
      </c>
      <c r="ET15" s="108" t="s">
        <v>448</v>
      </c>
      <c r="EU15" s="108" t="s">
        <v>488</v>
      </c>
      <c r="EV15" s="108" t="s">
        <v>464</v>
      </c>
      <c r="EW15" s="108" t="s">
        <v>448</v>
      </c>
      <c r="EX15" s="108" t="s">
        <v>448</v>
      </c>
      <c r="EY15" s="108" t="s">
        <v>488</v>
      </c>
      <c r="EZ15" s="104">
        <v>3.3</v>
      </c>
      <c r="FA15" s="104">
        <v>2.6</v>
      </c>
      <c r="FB15" s="104" t="s">
        <v>208</v>
      </c>
      <c r="FC15" s="104" t="s">
        <v>208</v>
      </c>
      <c r="FD15" s="104" t="s">
        <v>208</v>
      </c>
      <c r="FE15" s="26">
        <v>0</v>
      </c>
      <c r="FF15" s="26">
        <v>3</v>
      </c>
      <c r="FG15" s="26">
        <v>23</v>
      </c>
      <c r="FH15" s="26">
        <v>1.4</v>
      </c>
      <c r="FI15" s="26">
        <v>1.4</v>
      </c>
      <c r="FJ15" s="26">
        <v>10</v>
      </c>
      <c r="FK15" s="26">
        <v>1</v>
      </c>
      <c r="FL15" s="26">
        <v>0</v>
      </c>
      <c r="FM15" s="26">
        <v>0</v>
      </c>
      <c r="FN15" s="26">
        <v>0</v>
      </c>
      <c r="FO15" s="26">
        <v>0</v>
      </c>
      <c r="FP15" s="26" t="s">
        <v>665</v>
      </c>
      <c r="FQ15" s="26" t="s">
        <v>665</v>
      </c>
      <c r="FR15" s="26" t="s">
        <v>665</v>
      </c>
      <c r="FS15" s="26" t="s">
        <v>665</v>
      </c>
      <c r="FT15" s="26" t="s">
        <v>665</v>
      </c>
      <c r="FU15" s="26" t="s">
        <v>665</v>
      </c>
      <c r="FV15" s="26" t="s">
        <v>665</v>
      </c>
      <c r="FW15" s="26" t="s">
        <v>665</v>
      </c>
      <c r="FX15" s="26" t="s">
        <v>665</v>
      </c>
      <c r="FY15" s="26" t="s">
        <v>665</v>
      </c>
      <c r="FZ15" s="33" t="s">
        <v>446</v>
      </c>
      <c r="GA15" s="26" t="s">
        <v>470</v>
      </c>
      <c r="GB15" s="26" t="s">
        <v>470</v>
      </c>
      <c r="GC15" s="26" t="s">
        <v>470</v>
      </c>
      <c r="GD15" s="33" t="s">
        <v>446</v>
      </c>
      <c r="GE15" s="33" t="s">
        <v>452</v>
      </c>
      <c r="GF15" s="33" t="s">
        <v>667</v>
      </c>
      <c r="GG15" s="33" t="s">
        <v>667</v>
      </c>
      <c r="GH15" s="96" t="s">
        <v>464</v>
      </c>
      <c r="GI15" s="33" t="s">
        <v>696</v>
      </c>
      <c r="GJ15" s="33" t="s">
        <v>696</v>
      </c>
      <c r="GK15" s="33" t="s">
        <v>696</v>
      </c>
      <c r="GL15" s="33" t="s">
        <v>464</v>
      </c>
      <c r="GM15" s="96" t="s">
        <v>245</v>
      </c>
      <c r="GN15" s="96" t="s">
        <v>160</v>
      </c>
      <c r="GO15" s="96" t="s">
        <v>458</v>
      </c>
      <c r="GP15" s="33" t="s">
        <v>464</v>
      </c>
      <c r="GQ15" s="33" t="s">
        <v>110</v>
      </c>
      <c r="GR15" s="33" t="s">
        <v>110</v>
      </c>
      <c r="GS15" s="33" t="s">
        <v>110</v>
      </c>
      <c r="GT15" s="33" t="s">
        <v>210</v>
      </c>
      <c r="GU15" s="33" t="s">
        <v>271</v>
      </c>
      <c r="GV15" s="33" t="s">
        <v>208</v>
      </c>
      <c r="GW15" s="33" t="s">
        <v>208</v>
      </c>
      <c r="GX15" s="33" t="s">
        <v>208</v>
      </c>
      <c r="GY15" s="33" t="s">
        <v>210</v>
      </c>
      <c r="GZ15" s="33" t="s">
        <v>271</v>
      </c>
      <c r="HA15" s="33" t="s">
        <v>208</v>
      </c>
      <c r="HB15" s="33" t="s">
        <v>208</v>
      </c>
      <c r="HC15" s="33" t="s">
        <v>208</v>
      </c>
      <c r="HD15" s="33" t="s">
        <v>210</v>
      </c>
      <c r="HE15" s="33" t="s">
        <v>271</v>
      </c>
      <c r="HF15" s="33" t="s">
        <v>208</v>
      </c>
      <c r="HG15" s="33" t="s">
        <v>208</v>
      </c>
      <c r="HH15" s="33" t="s">
        <v>208</v>
      </c>
      <c r="HI15" s="33" t="s">
        <v>210</v>
      </c>
      <c r="HJ15" s="33" t="s">
        <v>271</v>
      </c>
      <c r="HK15" s="33" t="s">
        <v>208</v>
      </c>
      <c r="HL15" s="33" t="s">
        <v>208</v>
      </c>
      <c r="HM15" s="33" t="s">
        <v>208</v>
      </c>
      <c r="HN15" s="33" t="s">
        <v>210</v>
      </c>
      <c r="HO15" s="33" t="s">
        <v>271</v>
      </c>
      <c r="HP15" s="33" t="s">
        <v>208</v>
      </c>
      <c r="HQ15" s="33" t="s">
        <v>208</v>
      </c>
      <c r="HR15" s="33" t="s">
        <v>208</v>
      </c>
      <c r="HS15" s="26" t="s">
        <v>665</v>
      </c>
      <c r="HT15" s="26">
        <v>0</v>
      </c>
      <c r="HU15" s="26">
        <v>0</v>
      </c>
      <c r="HV15" s="26">
        <v>0</v>
      </c>
      <c r="HW15" s="26">
        <v>0</v>
      </c>
      <c r="HX15" s="26">
        <v>6</v>
      </c>
      <c r="HY15" s="26">
        <v>28</v>
      </c>
      <c r="HZ15" s="26">
        <v>7.9</v>
      </c>
      <c r="IA15" s="26">
        <v>0</v>
      </c>
      <c r="IB15" s="26">
        <v>9.8000000000000007</v>
      </c>
      <c r="IC15" s="26">
        <v>1</v>
      </c>
      <c r="ID15" s="26">
        <v>0</v>
      </c>
      <c r="IE15" s="26">
        <v>0</v>
      </c>
      <c r="IF15" s="26">
        <v>0</v>
      </c>
      <c r="IG15" s="26">
        <v>0</v>
      </c>
      <c r="IH15" s="26" t="s">
        <v>792</v>
      </c>
      <c r="II15" s="26" t="s">
        <v>792</v>
      </c>
      <c r="IJ15" s="26" t="s">
        <v>792</v>
      </c>
      <c r="IK15" s="26" t="s">
        <v>792</v>
      </c>
      <c r="IL15" s="26" t="s">
        <v>792</v>
      </c>
      <c r="IM15" s="26" t="s">
        <v>792</v>
      </c>
      <c r="IN15" s="26" t="s">
        <v>792</v>
      </c>
      <c r="IO15" s="26" t="s">
        <v>792</v>
      </c>
      <c r="IP15" s="26" t="s">
        <v>792</v>
      </c>
      <c r="IQ15" s="26" t="s">
        <v>792</v>
      </c>
      <c r="IR15" s="96" t="s">
        <v>446</v>
      </c>
      <c r="IS15" s="26" t="s">
        <v>272</v>
      </c>
      <c r="IT15" s="26" t="s">
        <v>272</v>
      </c>
      <c r="IU15" s="26" t="s">
        <v>272</v>
      </c>
      <c r="IV15" s="96" t="s">
        <v>446</v>
      </c>
      <c r="IW15" s="26" t="s">
        <v>272</v>
      </c>
      <c r="IX15" s="26" t="s">
        <v>272</v>
      </c>
      <c r="IY15" s="26" t="s">
        <v>272</v>
      </c>
      <c r="IZ15" s="96" t="s">
        <v>464</v>
      </c>
      <c r="JA15" s="26" t="s">
        <v>211</v>
      </c>
      <c r="JB15" s="26" t="s">
        <v>211</v>
      </c>
      <c r="JC15" s="26" t="s">
        <v>211</v>
      </c>
      <c r="JD15" s="96" t="s">
        <v>464</v>
      </c>
      <c r="JE15" s="26" t="s">
        <v>211</v>
      </c>
      <c r="JF15" s="26" t="s">
        <v>211</v>
      </c>
      <c r="JG15" s="26" t="s">
        <v>211</v>
      </c>
      <c r="JH15" s="96" t="s">
        <v>464</v>
      </c>
      <c r="JI15" s="26" t="s">
        <v>211</v>
      </c>
      <c r="JJ15" s="26" t="s">
        <v>211</v>
      </c>
      <c r="JK15" s="26" t="s">
        <v>211</v>
      </c>
      <c r="JL15" s="26" t="s">
        <v>272</v>
      </c>
      <c r="JM15" s="26" t="s">
        <v>272</v>
      </c>
      <c r="JN15" s="26" t="s">
        <v>211</v>
      </c>
      <c r="JO15" s="26" t="s">
        <v>211</v>
      </c>
      <c r="JP15" s="26" t="s">
        <v>211</v>
      </c>
      <c r="JQ15" s="26" t="s">
        <v>272</v>
      </c>
      <c r="JR15" s="26" t="s">
        <v>272</v>
      </c>
      <c r="JS15" s="26" t="s">
        <v>211</v>
      </c>
      <c r="JT15" s="26" t="s">
        <v>211</v>
      </c>
      <c r="JU15" s="26" t="s">
        <v>211</v>
      </c>
      <c r="JV15" s="26" t="s">
        <v>272</v>
      </c>
      <c r="JW15" s="26" t="s">
        <v>272</v>
      </c>
      <c r="JX15" s="26" t="s">
        <v>211</v>
      </c>
      <c r="JY15" s="26" t="s">
        <v>211</v>
      </c>
      <c r="JZ15" s="26" t="s">
        <v>211</v>
      </c>
      <c r="KA15" s="26" t="s">
        <v>272</v>
      </c>
      <c r="KB15" s="26" t="s">
        <v>272</v>
      </c>
      <c r="KC15" s="26" t="s">
        <v>211</v>
      </c>
      <c r="KD15" s="26" t="s">
        <v>211</v>
      </c>
      <c r="KE15" s="26" t="s">
        <v>211</v>
      </c>
      <c r="KF15" s="26" t="s">
        <v>272</v>
      </c>
      <c r="KG15" s="26" t="s">
        <v>272</v>
      </c>
      <c r="KH15" s="26" t="s">
        <v>211</v>
      </c>
      <c r="KI15" s="26" t="s">
        <v>211</v>
      </c>
      <c r="KJ15" s="26" t="s">
        <v>211</v>
      </c>
      <c r="KK15" s="26" t="s">
        <v>272</v>
      </c>
      <c r="KL15" s="26">
        <v>0</v>
      </c>
      <c r="KM15" s="26">
        <v>0</v>
      </c>
      <c r="KN15" s="26">
        <v>0</v>
      </c>
      <c r="KO15" s="26">
        <v>0</v>
      </c>
      <c r="KP15" s="26">
        <v>13</v>
      </c>
      <c r="KQ15" s="26">
        <v>24</v>
      </c>
      <c r="KR15" s="26">
        <v>1.2</v>
      </c>
      <c r="KS15" s="26">
        <v>8.4</v>
      </c>
      <c r="KT15" s="26">
        <v>9.5</v>
      </c>
      <c r="KU15" s="26">
        <v>1</v>
      </c>
      <c r="KV15" s="26">
        <v>0</v>
      </c>
      <c r="KW15" s="26">
        <v>0</v>
      </c>
      <c r="KX15" s="26">
        <v>0</v>
      </c>
      <c r="KY15" s="26">
        <v>0</v>
      </c>
      <c r="KZ15" s="26" t="s">
        <v>117</v>
      </c>
      <c r="LA15" s="26" t="s">
        <v>117</v>
      </c>
      <c r="LB15" s="26" t="s">
        <v>117</v>
      </c>
      <c r="LC15" s="26" t="s">
        <v>117</v>
      </c>
      <c r="LD15" s="26" t="s">
        <v>117</v>
      </c>
      <c r="LE15" s="26" t="s">
        <v>117</v>
      </c>
      <c r="LF15" s="26" t="s">
        <v>117</v>
      </c>
      <c r="LG15" s="26" t="s">
        <v>117</v>
      </c>
      <c r="LH15" s="26" t="s">
        <v>117</v>
      </c>
      <c r="LI15" s="26" t="s">
        <v>117</v>
      </c>
      <c r="LJ15" s="96" t="s">
        <v>446</v>
      </c>
      <c r="LK15" s="26" t="s">
        <v>117</v>
      </c>
      <c r="LL15" s="26" t="s">
        <v>117</v>
      </c>
      <c r="LM15" s="26" t="s">
        <v>117</v>
      </c>
      <c r="LN15" s="96" t="s">
        <v>446</v>
      </c>
      <c r="LO15" s="26" t="s">
        <v>117</v>
      </c>
      <c r="LP15" s="26" t="s">
        <v>117</v>
      </c>
      <c r="LQ15" s="26" t="s">
        <v>117</v>
      </c>
      <c r="LR15" s="96" t="s">
        <v>464</v>
      </c>
      <c r="LS15" s="26" t="s">
        <v>189</v>
      </c>
      <c r="LT15" s="26" t="s">
        <v>189</v>
      </c>
      <c r="LU15" s="26" t="s">
        <v>189</v>
      </c>
      <c r="LV15" s="33" t="s">
        <v>464</v>
      </c>
      <c r="LW15" s="26" t="s">
        <v>189</v>
      </c>
      <c r="LX15" s="26" t="s">
        <v>189</v>
      </c>
      <c r="LY15" s="26" t="s">
        <v>189</v>
      </c>
      <c r="LZ15" s="33" t="s">
        <v>464</v>
      </c>
      <c r="MA15" s="26" t="s">
        <v>189</v>
      </c>
      <c r="MB15" s="26" t="s">
        <v>189</v>
      </c>
      <c r="MC15" s="26" t="s">
        <v>189</v>
      </c>
      <c r="MD15" s="26" t="s">
        <v>117</v>
      </c>
      <c r="ME15" s="26" t="s">
        <v>117</v>
      </c>
      <c r="MF15" s="26" t="s">
        <v>189</v>
      </c>
      <c r="MG15" s="26" t="s">
        <v>189</v>
      </c>
      <c r="MH15" s="26" t="s">
        <v>189</v>
      </c>
      <c r="MI15" s="26" t="s">
        <v>117</v>
      </c>
      <c r="MJ15" s="26" t="s">
        <v>117</v>
      </c>
      <c r="MK15" s="26" t="s">
        <v>189</v>
      </c>
      <c r="ML15" s="26" t="s">
        <v>189</v>
      </c>
      <c r="MM15" s="26" t="s">
        <v>189</v>
      </c>
      <c r="MN15" s="26" t="s">
        <v>117</v>
      </c>
      <c r="MO15" s="26" t="s">
        <v>117</v>
      </c>
      <c r="MP15" s="26" t="s">
        <v>189</v>
      </c>
      <c r="MQ15" s="26" t="s">
        <v>189</v>
      </c>
      <c r="MR15" s="26" t="s">
        <v>189</v>
      </c>
      <c r="MS15" s="26" t="s">
        <v>117</v>
      </c>
      <c r="MT15" s="26" t="s">
        <v>117</v>
      </c>
      <c r="MU15" s="26" t="s">
        <v>189</v>
      </c>
      <c r="MV15" s="26" t="s">
        <v>189</v>
      </c>
      <c r="MW15" s="26" t="s">
        <v>189</v>
      </c>
      <c r="MX15" s="26" t="s">
        <v>117</v>
      </c>
      <c r="MY15" s="26" t="s">
        <v>117</v>
      </c>
      <c r="MZ15" s="26" t="s">
        <v>189</v>
      </c>
      <c r="NA15" s="26" t="s">
        <v>189</v>
      </c>
      <c r="NB15" s="26" t="s">
        <v>189</v>
      </c>
      <c r="NC15" s="26" t="s">
        <v>118</v>
      </c>
      <c r="ND15" s="26">
        <v>0</v>
      </c>
      <c r="NE15" s="26">
        <v>0</v>
      </c>
      <c r="NF15" s="26">
        <v>0</v>
      </c>
      <c r="NG15" s="26">
        <v>0</v>
      </c>
      <c r="NH15" s="26">
        <v>25</v>
      </c>
      <c r="NI15" s="26">
        <v>31</v>
      </c>
      <c r="NJ15" s="26">
        <v>1.7</v>
      </c>
      <c r="NK15" s="26">
        <v>9.1999999999999993</v>
      </c>
      <c r="NL15" s="26">
        <v>6</v>
      </c>
      <c r="NM15" s="26">
        <v>1</v>
      </c>
      <c r="NN15" s="26">
        <v>0</v>
      </c>
      <c r="NO15" s="26">
        <v>0</v>
      </c>
      <c r="NP15" s="26">
        <v>0</v>
      </c>
      <c r="NQ15" s="26">
        <v>0</v>
      </c>
      <c r="NR15" s="26" t="s">
        <v>912</v>
      </c>
      <c r="NS15" s="26" t="s">
        <v>912</v>
      </c>
      <c r="NT15" s="26" t="s">
        <v>912</v>
      </c>
      <c r="NU15" s="26" t="s">
        <v>913</v>
      </c>
      <c r="NV15" s="26" t="s">
        <v>913</v>
      </c>
      <c r="NW15" s="26" t="s">
        <v>913</v>
      </c>
      <c r="NX15" s="26" t="s">
        <v>912</v>
      </c>
      <c r="NY15" s="26" t="s">
        <v>912</v>
      </c>
      <c r="NZ15" s="26" t="s">
        <v>912</v>
      </c>
      <c r="OA15" s="26" t="s">
        <v>912</v>
      </c>
      <c r="OB15" s="26" t="s">
        <v>912</v>
      </c>
      <c r="OC15" s="26" t="s">
        <v>912</v>
      </c>
      <c r="OD15" s="26" t="s">
        <v>912</v>
      </c>
      <c r="OE15" s="26" t="s">
        <v>912</v>
      </c>
      <c r="OF15" s="26" t="s">
        <v>912</v>
      </c>
      <c r="OG15" s="26" t="s">
        <v>912</v>
      </c>
      <c r="OH15" s="26" t="s">
        <v>912</v>
      </c>
      <c r="OI15" s="26" t="s">
        <v>912</v>
      </c>
      <c r="OJ15" s="96" t="s">
        <v>914</v>
      </c>
      <c r="OK15" s="96" t="s">
        <v>914</v>
      </c>
      <c r="OL15" s="96" t="s">
        <v>914</v>
      </c>
      <c r="OM15" s="96" t="s">
        <v>914</v>
      </c>
      <c r="ON15" s="96" t="s">
        <v>914</v>
      </c>
      <c r="OO15" s="96" t="s">
        <v>914</v>
      </c>
      <c r="OP15" s="96" t="s">
        <v>914</v>
      </c>
      <c r="OQ15" s="96" t="s">
        <v>914</v>
      </c>
      <c r="OR15" s="96" t="s">
        <v>914</v>
      </c>
      <c r="OS15" s="96" t="s">
        <v>914</v>
      </c>
      <c r="OT15" s="96" t="s">
        <v>914</v>
      </c>
      <c r="OU15" s="96" t="s">
        <v>914</v>
      </c>
      <c r="OV15" s="96" t="s">
        <v>915</v>
      </c>
      <c r="OW15" s="96" t="s">
        <v>915</v>
      </c>
      <c r="OX15" s="96" t="s">
        <v>914</v>
      </c>
      <c r="OY15" s="96" t="s">
        <v>914</v>
      </c>
      <c r="OZ15" s="96" t="s">
        <v>914</v>
      </c>
      <c r="PA15" s="96" t="s">
        <v>915</v>
      </c>
      <c r="PB15" s="96" t="s">
        <v>915</v>
      </c>
      <c r="PC15" s="96" t="s">
        <v>914</v>
      </c>
      <c r="PD15" s="96" t="s">
        <v>914</v>
      </c>
      <c r="PE15" s="96" t="s">
        <v>914</v>
      </c>
      <c r="PF15" s="96" t="s">
        <v>915</v>
      </c>
      <c r="PG15" s="96" t="s">
        <v>915</v>
      </c>
      <c r="PH15" s="96" t="s">
        <v>914</v>
      </c>
      <c r="PI15" s="96" t="s">
        <v>914</v>
      </c>
      <c r="PJ15" s="96" t="s">
        <v>914</v>
      </c>
      <c r="PK15" s="96" t="s">
        <v>915</v>
      </c>
      <c r="PL15" s="96" t="s">
        <v>915</v>
      </c>
      <c r="PM15" s="96" t="s">
        <v>914</v>
      </c>
      <c r="PN15" s="96" t="s">
        <v>914</v>
      </c>
      <c r="PO15" s="96" t="s">
        <v>914</v>
      </c>
      <c r="PP15" s="96" t="s">
        <v>915</v>
      </c>
      <c r="PQ15" s="96" t="s">
        <v>915</v>
      </c>
      <c r="PR15" s="96" t="s">
        <v>914</v>
      </c>
      <c r="PS15" s="96" t="s">
        <v>914</v>
      </c>
      <c r="PT15" s="96" t="s">
        <v>914</v>
      </c>
      <c r="PU15" s="26">
        <v>1</v>
      </c>
      <c r="PV15" s="26">
        <v>0</v>
      </c>
      <c r="PW15" s="26">
        <v>0</v>
      </c>
      <c r="PX15" s="26">
        <v>0</v>
      </c>
      <c r="PY15" s="26">
        <v>0</v>
      </c>
      <c r="PZ15" s="29">
        <v>0</v>
      </c>
      <c r="QC15" s="38"/>
    </row>
    <row r="16" spans="1:445" ht="17" customHeight="1">
      <c r="A16" s="94">
        <v>2</v>
      </c>
      <c r="B16" s="27">
        <v>39359</v>
      </c>
      <c r="C16" s="26" t="s">
        <v>435</v>
      </c>
      <c r="D16" s="26">
        <v>64</v>
      </c>
      <c r="E16" s="26">
        <v>2</v>
      </c>
      <c r="F16" s="26">
        <v>74</v>
      </c>
      <c r="G16" s="26">
        <v>158</v>
      </c>
      <c r="H16" s="28">
        <v>2</v>
      </c>
      <c r="I16" s="28" t="s">
        <v>208</v>
      </c>
      <c r="J16" s="28" t="s">
        <v>208</v>
      </c>
      <c r="K16" s="28" t="s">
        <v>208</v>
      </c>
      <c r="L16" s="28" t="s">
        <v>208</v>
      </c>
      <c r="M16" s="26" t="s">
        <v>190</v>
      </c>
      <c r="N16" s="26"/>
      <c r="O16" s="26" t="s">
        <v>566</v>
      </c>
      <c r="P16" s="26" t="s">
        <v>555</v>
      </c>
      <c r="Q16" s="26" t="s">
        <v>555</v>
      </c>
      <c r="R16" s="26" t="s">
        <v>669</v>
      </c>
      <c r="S16" s="26" t="s">
        <v>669</v>
      </c>
      <c r="T16" s="26" t="s">
        <v>938</v>
      </c>
      <c r="U16" s="28">
        <v>1</v>
      </c>
      <c r="V16" s="28">
        <v>0</v>
      </c>
      <c r="W16" s="28">
        <v>1</v>
      </c>
      <c r="X16" s="28">
        <v>0</v>
      </c>
      <c r="Y16" s="28">
        <v>0</v>
      </c>
      <c r="Z16" s="28">
        <v>0</v>
      </c>
      <c r="AA16" s="28">
        <v>0</v>
      </c>
      <c r="AB16" s="28" t="s">
        <v>796</v>
      </c>
      <c r="AC16" s="28" t="s">
        <v>796</v>
      </c>
      <c r="AD16" s="28" t="s">
        <v>796</v>
      </c>
      <c r="AE16" s="28" t="s">
        <v>796</v>
      </c>
      <c r="AF16" s="28" t="s">
        <v>796</v>
      </c>
      <c r="AG16" s="28">
        <v>0</v>
      </c>
      <c r="AH16" s="26">
        <v>0</v>
      </c>
      <c r="AI16" s="26">
        <v>0</v>
      </c>
      <c r="AJ16" s="26">
        <v>0</v>
      </c>
      <c r="AK16" s="26" t="s">
        <v>488</v>
      </c>
      <c r="AL16" s="26" t="s">
        <v>488</v>
      </c>
      <c r="AM16" s="26">
        <v>0</v>
      </c>
      <c r="AN16" s="26">
        <v>0</v>
      </c>
      <c r="AO16" s="26">
        <v>0</v>
      </c>
      <c r="AP16" s="26" t="s">
        <v>488</v>
      </c>
      <c r="AQ16" s="26" t="s">
        <v>488</v>
      </c>
      <c r="AR16" s="34">
        <v>2</v>
      </c>
      <c r="AS16" s="26" t="s">
        <v>701</v>
      </c>
      <c r="AT16" s="26" t="s">
        <v>701</v>
      </c>
      <c r="AU16" s="26">
        <v>0</v>
      </c>
      <c r="AV16" s="26">
        <v>0</v>
      </c>
      <c r="AW16" s="26">
        <v>0</v>
      </c>
      <c r="AX16" s="28" t="s">
        <v>488</v>
      </c>
      <c r="AY16" s="28" t="s">
        <v>488</v>
      </c>
      <c r="AZ16" s="28" t="s">
        <v>488</v>
      </c>
      <c r="BA16" s="28" t="s">
        <v>488</v>
      </c>
      <c r="BB16" s="28" t="s">
        <v>488</v>
      </c>
      <c r="BC16" s="26">
        <v>105</v>
      </c>
      <c r="BD16" s="26">
        <v>50</v>
      </c>
      <c r="BE16" s="26">
        <v>12</v>
      </c>
      <c r="BF16" s="26">
        <v>2</v>
      </c>
      <c r="BG16" s="26">
        <v>1</v>
      </c>
      <c r="BH16" s="26">
        <v>1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17</v>
      </c>
      <c r="BO16" s="26">
        <v>1</v>
      </c>
      <c r="BP16" s="33">
        <v>21</v>
      </c>
      <c r="BQ16" s="33">
        <v>3.9</v>
      </c>
      <c r="BR16" s="33">
        <v>5.2</v>
      </c>
      <c r="BS16" s="60" t="s">
        <v>613</v>
      </c>
      <c r="BT16" s="69" t="s">
        <v>613</v>
      </c>
      <c r="BU16" s="69" t="s">
        <v>613</v>
      </c>
      <c r="BV16" s="69" t="s">
        <v>613</v>
      </c>
      <c r="BW16" s="69" t="s">
        <v>422</v>
      </c>
      <c r="BX16" s="69" t="s">
        <v>422</v>
      </c>
      <c r="BY16" s="60" t="s">
        <v>613</v>
      </c>
      <c r="BZ16" s="60" t="s">
        <v>613</v>
      </c>
      <c r="CA16" s="60" t="s">
        <v>613</v>
      </c>
      <c r="CB16" s="60" t="s">
        <v>613</v>
      </c>
      <c r="CC16" s="69" t="s">
        <v>228</v>
      </c>
      <c r="CD16" s="42" t="s">
        <v>484</v>
      </c>
      <c r="CE16" s="42" t="s">
        <v>484</v>
      </c>
      <c r="CF16" s="42" t="s">
        <v>613</v>
      </c>
      <c r="CG16" s="69" t="s">
        <v>140</v>
      </c>
      <c r="CH16" s="70" t="s">
        <v>613</v>
      </c>
      <c r="CI16" s="70" t="s">
        <v>485</v>
      </c>
      <c r="CJ16" s="70" t="s">
        <v>485</v>
      </c>
      <c r="CK16" s="108" t="s">
        <v>228</v>
      </c>
      <c r="CL16" s="70" t="s">
        <v>622</v>
      </c>
      <c r="CM16" s="70" t="s">
        <v>613</v>
      </c>
      <c r="CN16" s="70" t="s">
        <v>613</v>
      </c>
      <c r="CO16" s="70" t="s">
        <v>317</v>
      </c>
      <c r="CP16" s="42" t="s">
        <v>623</v>
      </c>
      <c r="CQ16" s="42" t="s">
        <v>623</v>
      </c>
      <c r="CR16" s="42" t="s">
        <v>623</v>
      </c>
      <c r="CS16" s="70" t="s">
        <v>139</v>
      </c>
      <c r="CT16" s="70" t="s">
        <v>643</v>
      </c>
      <c r="CU16" s="70" t="s">
        <v>643</v>
      </c>
      <c r="CV16" s="70" t="s">
        <v>643</v>
      </c>
      <c r="CW16" s="61" t="s">
        <v>272</v>
      </c>
      <c r="CX16" s="61" t="s">
        <v>272</v>
      </c>
      <c r="CY16" s="61" t="s">
        <v>272</v>
      </c>
      <c r="CZ16" s="61" t="s">
        <v>208</v>
      </c>
      <c r="DA16" s="61" t="s">
        <v>208</v>
      </c>
      <c r="DB16" s="61" t="s">
        <v>272</v>
      </c>
      <c r="DC16" s="61" t="s">
        <v>272</v>
      </c>
      <c r="DD16" s="61" t="s">
        <v>272</v>
      </c>
      <c r="DE16" s="61" t="s">
        <v>208</v>
      </c>
      <c r="DF16" s="61" t="s">
        <v>208</v>
      </c>
      <c r="DG16" s="61" t="s">
        <v>272</v>
      </c>
      <c r="DH16" s="61" t="s">
        <v>272</v>
      </c>
      <c r="DI16" s="61" t="s">
        <v>272</v>
      </c>
      <c r="DJ16" s="61" t="s">
        <v>208</v>
      </c>
      <c r="DK16" s="61" t="s">
        <v>208</v>
      </c>
      <c r="DL16" s="61" t="s">
        <v>272</v>
      </c>
      <c r="DM16" s="61" t="s">
        <v>272</v>
      </c>
      <c r="DN16" s="61" t="s">
        <v>272</v>
      </c>
      <c r="DO16" s="61" t="s">
        <v>208</v>
      </c>
      <c r="DP16" s="61" t="s">
        <v>208</v>
      </c>
      <c r="DQ16" s="61" t="s">
        <v>272</v>
      </c>
      <c r="DR16" s="61" t="s">
        <v>272</v>
      </c>
      <c r="DS16" s="61" t="s">
        <v>272</v>
      </c>
      <c r="DT16" s="61" t="s">
        <v>208</v>
      </c>
      <c r="DU16" s="61" t="s">
        <v>208</v>
      </c>
      <c r="DV16" s="26" t="s">
        <v>272</v>
      </c>
      <c r="DW16" s="26" t="s">
        <v>272</v>
      </c>
      <c r="DX16" s="26" t="s">
        <v>272</v>
      </c>
      <c r="DY16" s="26" t="s">
        <v>272</v>
      </c>
      <c r="DZ16" s="69" t="s">
        <v>208</v>
      </c>
      <c r="EA16" s="69" t="s">
        <v>208</v>
      </c>
      <c r="EB16" s="26" t="s">
        <v>272</v>
      </c>
      <c r="EC16" s="26" t="s">
        <v>272</v>
      </c>
      <c r="ED16" s="26" t="s">
        <v>272</v>
      </c>
      <c r="EE16" s="26" t="s">
        <v>272</v>
      </c>
      <c r="EF16" s="69" t="s">
        <v>446</v>
      </c>
      <c r="EG16" s="26" t="s">
        <v>272</v>
      </c>
      <c r="EH16" s="26" t="s">
        <v>272</v>
      </c>
      <c r="EI16" s="26" t="s">
        <v>272</v>
      </c>
      <c r="EJ16" s="69" t="s">
        <v>446</v>
      </c>
      <c r="EK16" s="26" t="s">
        <v>272</v>
      </c>
      <c r="EL16" s="26" t="s">
        <v>272</v>
      </c>
      <c r="EM16" s="26" t="s">
        <v>272</v>
      </c>
      <c r="EN16" s="69" t="s">
        <v>628</v>
      </c>
      <c r="EO16" s="26" t="s">
        <v>272</v>
      </c>
      <c r="EP16" s="26" t="s">
        <v>272</v>
      </c>
      <c r="EQ16" s="26" t="s">
        <v>272</v>
      </c>
      <c r="ER16" s="69" t="s">
        <v>464</v>
      </c>
      <c r="ES16" s="69" t="s">
        <v>191</v>
      </c>
      <c r="ET16" s="69" t="s">
        <v>191</v>
      </c>
      <c r="EU16" s="69" t="s">
        <v>191</v>
      </c>
      <c r="EV16" s="69" t="s">
        <v>464</v>
      </c>
      <c r="EW16" s="69" t="s">
        <v>191</v>
      </c>
      <c r="EX16" s="69" t="s">
        <v>191</v>
      </c>
      <c r="EY16" s="69" t="s">
        <v>191</v>
      </c>
      <c r="EZ16" s="60" t="s">
        <v>272</v>
      </c>
      <c r="FA16" s="60" t="s">
        <v>272</v>
      </c>
      <c r="FB16" s="60" t="s">
        <v>272</v>
      </c>
      <c r="FC16" s="60" t="s">
        <v>211</v>
      </c>
      <c r="FD16" s="60" t="s">
        <v>211</v>
      </c>
      <c r="FE16" s="34" t="s">
        <v>272</v>
      </c>
      <c r="FF16" s="26">
        <v>3</v>
      </c>
      <c r="FG16" s="26">
        <v>25</v>
      </c>
      <c r="FH16" s="26">
        <v>3.5</v>
      </c>
      <c r="FI16" s="26">
        <v>4.2</v>
      </c>
      <c r="FJ16" s="26">
        <v>8</v>
      </c>
      <c r="FK16" s="26">
        <v>1</v>
      </c>
      <c r="FL16" s="26">
        <v>0</v>
      </c>
      <c r="FM16" s="26">
        <v>0</v>
      </c>
      <c r="FN16" s="26">
        <v>0</v>
      </c>
      <c r="FO16" s="26">
        <v>1</v>
      </c>
      <c r="FP16" s="26" t="s">
        <v>768</v>
      </c>
      <c r="FQ16" s="26" t="s">
        <v>768</v>
      </c>
      <c r="FR16" s="26" t="s">
        <v>768</v>
      </c>
      <c r="FS16" s="26" t="s">
        <v>768</v>
      </c>
      <c r="FT16" s="26" t="s">
        <v>696</v>
      </c>
      <c r="FU16" s="26" t="s">
        <v>696</v>
      </c>
      <c r="FV16" s="26" t="s">
        <v>665</v>
      </c>
      <c r="FW16" s="26" t="s">
        <v>665</v>
      </c>
      <c r="FX16" s="26" t="s">
        <v>665</v>
      </c>
      <c r="FY16" s="26" t="s">
        <v>665</v>
      </c>
      <c r="FZ16" s="33" t="s">
        <v>446</v>
      </c>
      <c r="GA16" s="26" t="s">
        <v>665</v>
      </c>
      <c r="GB16" s="26" t="s">
        <v>665</v>
      </c>
      <c r="GC16" s="26" t="s">
        <v>665</v>
      </c>
      <c r="GD16" s="33" t="s">
        <v>446</v>
      </c>
      <c r="GE16" s="96" t="s">
        <v>666</v>
      </c>
      <c r="GF16" s="96" t="s">
        <v>666</v>
      </c>
      <c r="GG16" s="96" t="s">
        <v>666</v>
      </c>
      <c r="GH16" s="34" t="s">
        <v>446</v>
      </c>
      <c r="GI16" s="96" t="s">
        <v>667</v>
      </c>
      <c r="GJ16" s="96" t="s">
        <v>666</v>
      </c>
      <c r="GK16" s="96" t="s">
        <v>666</v>
      </c>
      <c r="GL16" s="33" t="s">
        <v>464</v>
      </c>
      <c r="GM16" s="26" t="s">
        <v>564</v>
      </c>
      <c r="GN16" s="26" t="s">
        <v>564</v>
      </c>
      <c r="GO16" s="26" t="s">
        <v>564</v>
      </c>
      <c r="GP16" s="33" t="s">
        <v>464</v>
      </c>
      <c r="GQ16" s="33" t="s">
        <v>697</v>
      </c>
      <c r="GR16" s="33" t="s">
        <v>698</v>
      </c>
      <c r="GS16" s="33" t="s">
        <v>698</v>
      </c>
      <c r="GT16" s="33" t="s">
        <v>272</v>
      </c>
      <c r="GU16" s="33" t="s">
        <v>272</v>
      </c>
      <c r="GV16" s="33" t="s">
        <v>272</v>
      </c>
      <c r="GW16" s="33" t="s">
        <v>135</v>
      </c>
      <c r="GX16" s="33" t="s">
        <v>135</v>
      </c>
      <c r="GY16" s="33" t="s">
        <v>272</v>
      </c>
      <c r="GZ16" s="33" t="s">
        <v>272</v>
      </c>
      <c r="HA16" s="33" t="s">
        <v>272</v>
      </c>
      <c r="HB16" s="33" t="s">
        <v>135</v>
      </c>
      <c r="HC16" s="33" t="s">
        <v>135</v>
      </c>
      <c r="HD16" s="33" t="s">
        <v>272</v>
      </c>
      <c r="HE16" s="33" t="s">
        <v>272</v>
      </c>
      <c r="HF16" s="33" t="s">
        <v>272</v>
      </c>
      <c r="HG16" s="33" t="s">
        <v>135</v>
      </c>
      <c r="HH16" s="33" t="s">
        <v>135</v>
      </c>
      <c r="HI16" s="33" t="s">
        <v>272</v>
      </c>
      <c r="HJ16" s="33" t="s">
        <v>272</v>
      </c>
      <c r="HK16" s="33" t="s">
        <v>272</v>
      </c>
      <c r="HL16" s="33" t="s">
        <v>135</v>
      </c>
      <c r="HM16" s="33" t="s">
        <v>135</v>
      </c>
      <c r="HN16" s="33" t="s">
        <v>272</v>
      </c>
      <c r="HO16" s="33" t="s">
        <v>272</v>
      </c>
      <c r="HP16" s="33" t="s">
        <v>272</v>
      </c>
      <c r="HQ16" s="33" t="s">
        <v>135</v>
      </c>
      <c r="HR16" s="33" t="s">
        <v>135</v>
      </c>
      <c r="HS16" s="26" t="s">
        <v>665</v>
      </c>
      <c r="HT16" s="26">
        <v>0</v>
      </c>
      <c r="HU16" s="26">
        <v>0</v>
      </c>
      <c r="HV16" s="26">
        <v>0</v>
      </c>
      <c r="HW16" s="26">
        <v>0</v>
      </c>
      <c r="HX16" s="97" t="s">
        <v>349</v>
      </c>
      <c r="HY16" s="97" t="s">
        <v>349</v>
      </c>
      <c r="HZ16" s="97" t="s">
        <v>349</v>
      </c>
      <c r="IA16" s="97" t="s">
        <v>349</v>
      </c>
      <c r="IB16" s="97" t="s">
        <v>349</v>
      </c>
      <c r="IC16" s="97" t="s">
        <v>349</v>
      </c>
      <c r="ID16" s="97" t="s">
        <v>349</v>
      </c>
      <c r="IE16" s="97" t="s">
        <v>349</v>
      </c>
      <c r="IF16" s="97" t="s">
        <v>349</v>
      </c>
      <c r="IG16" s="97" t="s">
        <v>349</v>
      </c>
      <c r="IH16" s="97" t="s">
        <v>349</v>
      </c>
      <c r="II16" s="97" t="s">
        <v>349</v>
      </c>
      <c r="IJ16" s="97" t="s">
        <v>349</v>
      </c>
      <c r="IK16" s="97" t="s">
        <v>349</v>
      </c>
      <c r="IL16" s="97" t="s">
        <v>349</v>
      </c>
      <c r="IM16" s="97" t="s">
        <v>349</v>
      </c>
      <c r="IN16" s="97" t="s">
        <v>349</v>
      </c>
      <c r="IO16" s="97" t="s">
        <v>349</v>
      </c>
      <c r="IP16" s="97" t="s">
        <v>349</v>
      </c>
      <c r="IQ16" s="97" t="s">
        <v>349</v>
      </c>
      <c r="IR16" s="97" t="s">
        <v>349</v>
      </c>
      <c r="IS16" s="97" t="s">
        <v>349</v>
      </c>
      <c r="IT16" s="97" t="s">
        <v>349</v>
      </c>
      <c r="IU16" s="97" t="s">
        <v>349</v>
      </c>
      <c r="IV16" s="97" t="s">
        <v>349</v>
      </c>
      <c r="IW16" s="97" t="s">
        <v>349</v>
      </c>
      <c r="IX16" s="97" t="s">
        <v>349</v>
      </c>
      <c r="IY16" s="97" t="s">
        <v>349</v>
      </c>
      <c r="IZ16" s="97" t="s">
        <v>349</v>
      </c>
      <c r="JA16" s="97" t="s">
        <v>349</v>
      </c>
      <c r="JB16" s="97" t="s">
        <v>349</v>
      </c>
      <c r="JC16" s="97" t="s">
        <v>349</v>
      </c>
      <c r="JD16" s="97" t="s">
        <v>349</v>
      </c>
      <c r="JE16" s="97" t="s">
        <v>349</v>
      </c>
      <c r="JF16" s="97" t="s">
        <v>349</v>
      </c>
      <c r="JG16" s="97" t="s">
        <v>349</v>
      </c>
      <c r="JH16" s="97" t="s">
        <v>349</v>
      </c>
      <c r="JI16" s="97" t="s">
        <v>349</v>
      </c>
      <c r="JJ16" s="97" t="s">
        <v>349</v>
      </c>
      <c r="JK16" s="97" t="s">
        <v>349</v>
      </c>
      <c r="JL16" s="97" t="s">
        <v>349</v>
      </c>
      <c r="JM16" s="97" t="s">
        <v>349</v>
      </c>
      <c r="JN16" s="97" t="s">
        <v>349</v>
      </c>
      <c r="JO16" s="97" t="s">
        <v>349</v>
      </c>
      <c r="JP16" s="97" t="s">
        <v>349</v>
      </c>
      <c r="JQ16" s="97" t="s">
        <v>349</v>
      </c>
      <c r="JR16" s="97" t="s">
        <v>349</v>
      </c>
      <c r="JS16" s="97" t="s">
        <v>349</v>
      </c>
      <c r="JT16" s="97" t="s">
        <v>349</v>
      </c>
      <c r="JU16" s="97" t="s">
        <v>349</v>
      </c>
      <c r="JV16" s="97" t="s">
        <v>349</v>
      </c>
      <c r="JW16" s="97" t="s">
        <v>349</v>
      </c>
      <c r="JX16" s="97" t="s">
        <v>349</v>
      </c>
      <c r="JY16" s="97" t="s">
        <v>349</v>
      </c>
      <c r="JZ16" s="97" t="s">
        <v>349</v>
      </c>
      <c r="KA16" s="97" t="s">
        <v>349</v>
      </c>
      <c r="KB16" s="97" t="s">
        <v>349</v>
      </c>
      <c r="KC16" s="97" t="s">
        <v>349</v>
      </c>
      <c r="KD16" s="97" t="s">
        <v>349</v>
      </c>
      <c r="KE16" s="97" t="s">
        <v>349</v>
      </c>
      <c r="KF16" s="97" t="s">
        <v>349</v>
      </c>
      <c r="KG16" s="97" t="s">
        <v>349</v>
      </c>
      <c r="KH16" s="97" t="s">
        <v>349</v>
      </c>
      <c r="KI16" s="97" t="s">
        <v>349</v>
      </c>
      <c r="KJ16" s="97" t="s">
        <v>349</v>
      </c>
      <c r="KK16" s="97" t="s">
        <v>349</v>
      </c>
      <c r="KL16" s="97" t="s">
        <v>349</v>
      </c>
      <c r="KM16" s="97" t="s">
        <v>349</v>
      </c>
      <c r="KN16" s="97" t="s">
        <v>349</v>
      </c>
      <c r="KO16" s="97" t="s">
        <v>349</v>
      </c>
      <c r="KP16" s="26">
        <v>11.5</v>
      </c>
      <c r="KQ16" s="26">
        <v>22</v>
      </c>
      <c r="KR16" s="26">
        <v>7.3</v>
      </c>
      <c r="KS16" s="26">
        <v>2.9</v>
      </c>
      <c r="KT16" s="26">
        <v>1.9</v>
      </c>
      <c r="KU16" s="26">
        <v>0</v>
      </c>
      <c r="KV16" s="26">
        <v>0</v>
      </c>
      <c r="KW16" s="26">
        <v>0</v>
      </c>
      <c r="KX16" s="26">
        <v>0</v>
      </c>
      <c r="KY16" s="26">
        <v>1</v>
      </c>
      <c r="KZ16" s="26" t="s">
        <v>136</v>
      </c>
      <c r="LA16" s="26" t="s">
        <v>136</v>
      </c>
      <c r="LB16" s="26" t="s">
        <v>136</v>
      </c>
      <c r="LC16" s="26" t="s">
        <v>136</v>
      </c>
      <c r="LD16" s="26" t="s">
        <v>208</v>
      </c>
      <c r="LE16" s="26" t="s">
        <v>208</v>
      </c>
      <c r="LF16" s="26" t="s">
        <v>272</v>
      </c>
      <c r="LG16" s="26" t="s">
        <v>272</v>
      </c>
      <c r="LH16" s="26" t="s">
        <v>272</v>
      </c>
      <c r="LI16" s="26" t="s">
        <v>272</v>
      </c>
      <c r="LJ16" s="34">
        <f>AVERAGE(LK16:LM16)</f>
        <v>8.6666666666666661</v>
      </c>
      <c r="LK16" s="26">
        <v>10</v>
      </c>
      <c r="LL16" s="26">
        <v>8</v>
      </c>
      <c r="LM16" s="26">
        <v>8</v>
      </c>
      <c r="LN16" s="34">
        <f>AVERAGE(LO16:LQ16)</f>
        <v>8.6666666666666661</v>
      </c>
      <c r="LO16" s="26">
        <v>10</v>
      </c>
      <c r="LP16" s="26">
        <v>9</v>
      </c>
      <c r="LQ16" s="26">
        <v>7</v>
      </c>
      <c r="LR16" s="34">
        <f>AVERAGE(LS16:LU16)</f>
        <v>8.3333333333333339</v>
      </c>
      <c r="LS16" s="26">
        <v>10</v>
      </c>
      <c r="LT16" s="26">
        <v>9</v>
      </c>
      <c r="LU16" s="26">
        <v>6</v>
      </c>
      <c r="LV16" s="96" t="s">
        <v>464</v>
      </c>
      <c r="LW16" s="26" t="s">
        <v>208</v>
      </c>
      <c r="LX16" s="26" t="s">
        <v>208</v>
      </c>
      <c r="LY16" s="26" t="s">
        <v>208</v>
      </c>
      <c r="LZ16" s="96" t="s">
        <v>464</v>
      </c>
      <c r="MA16" s="26" t="s">
        <v>208</v>
      </c>
      <c r="MB16" s="26" t="s">
        <v>208</v>
      </c>
      <c r="MC16" s="26" t="s">
        <v>208</v>
      </c>
      <c r="MD16" s="26" t="s">
        <v>272</v>
      </c>
      <c r="ME16" s="26" t="s">
        <v>272</v>
      </c>
      <c r="MF16" s="26" t="s">
        <v>272</v>
      </c>
      <c r="MG16" s="26" t="s">
        <v>208</v>
      </c>
      <c r="MH16" s="26" t="s">
        <v>208</v>
      </c>
      <c r="MI16" s="26" t="s">
        <v>272</v>
      </c>
      <c r="MJ16" s="26" t="s">
        <v>272</v>
      </c>
      <c r="MK16" s="26" t="s">
        <v>272</v>
      </c>
      <c r="ML16" s="26" t="s">
        <v>208</v>
      </c>
      <c r="MM16" s="26" t="s">
        <v>208</v>
      </c>
      <c r="MN16" s="26" t="s">
        <v>272</v>
      </c>
      <c r="MO16" s="26" t="s">
        <v>272</v>
      </c>
      <c r="MP16" s="26" t="s">
        <v>272</v>
      </c>
      <c r="MQ16" s="26" t="s">
        <v>208</v>
      </c>
      <c r="MR16" s="26" t="s">
        <v>208</v>
      </c>
      <c r="MS16" s="26" t="s">
        <v>272</v>
      </c>
      <c r="MT16" s="26" t="s">
        <v>272</v>
      </c>
      <c r="MU16" s="26" t="s">
        <v>272</v>
      </c>
      <c r="MV16" s="26" t="s">
        <v>208</v>
      </c>
      <c r="MW16" s="26" t="s">
        <v>208</v>
      </c>
      <c r="MX16" s="26" t="s">
        <v>272</v>
      </c>
      <c r="MY16" s="26" t="s">
        <v>272</v>
      </c>
      <c r="MZ16" s="26" t="s">
        <v>272</v>
      </c>
      <c r="NA16" s="26" t="s">
        <v>208</v>
      </c>
      <c r="NB16" s="26" t="s">
        <v>208</v>
      </c>
      <c r="NC16" s="26" t="s">
        <v>272</v>
      </c>
      <c r="ND16" s="26">
        <v>0</v>
      </c>
      <c r="NE16" s="26">
        <v>0</v>
      </c>
      <c r="NF16" s="26">
        <v>0</v>
      </c>
      <c r="NG16" s="26">
        <v>0</v>
      </c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34"/>
      <c r="OC16" s="26"/>
      <c r="OD16" s="26"/>
      <c r="OE16" s="26"/>
      <c r="OF16" s="34"/>
      <c r="OG16" s="26"/>
      <c r="OH16" s="26"/>
      <c r="OI16" s="26"/>
      <c r="OJ16" s="34"/>
      <c r="OK16" s="26"/>
      <c r="OL16" s="26"/>
      <c r="OM16" s="26"/>
      <c r="ON16" s="34"/>
      <c r="OO16" s="26"/>
      <c r="OP16" s="26"/>
      <c r="OQ16" s="26"/>
      <c r="OR16" s="34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9">
        <v>0</v>
      </c>
      <c r="QC16" s="38"/>
    </row>
    <row r="17" spans="1:445" ht="17" customHeight="1">
      <c r="A17" s="94">
        <v>3</v>
      </c>
      <c r="B17" s="27">
        <v>39359</v>
      </c>
      <c r="C17" s="26" t="s">
        <v>423</v>
      </c>
      <c r="D17" s="26">
        <v>42</v>
      </c>
      <c r="E17" s="26">
        <v>2</v>
      </c>
      <c r="F17" s="26">
        <v>78</v>
      </c>
      <c r="G17" s="26">
        <v>185</v>
      </c>
      <c r="H17" s="28">
        <v>4</v>
      </c>
      <c r="I17" s="28" t="s">
        <v>674</v>
      </c>
      <c r="J17" s="28">
        <v>1</v>
      </c>
      <c r="K17" s="26">
        <v>3</v>
      </c>
      <c r="L17" s="26">
        <v>7</v>
      </c>
      <c r="M17" s="26" t="s">
        <v>513</v>
      </c>
      <c r="N17" s="26" t="s">
        <v>290</v>
      </c>
      <c r="O17" s="26" t="s">
        <v>514</v>
      </c>
      <c r="P17" s="26" t="s">
        <v>483</v>
      </c>
      <c r="Q17" s="26" t="s">
        <v>483</v>
      </c>
      <c r="R17" s="26" t="s">
        <v>483</v>
      </c>
      <c r="S17" s="26" t="s">
        <v>483</v>
      </c>
      <c r="T17" s="26" t="s">
        <v>938</v>
      </c>
      <c r="U17" s="28">
        <v>0</v>
      </c>
      <c r="V17" s="28" t="s">
        <v>509</v>
      </c>
      <c r="W17" s="28" t="s">
        <v>509</v>
      </c>
      <c r="X17" s="28" t="s">
        <v>509</v>
      </c>
      <c r="Y17" s="28" t="s">
        <v>796</v>
      </c>
      <c r="Z17" s="28" t="s">
        <v>796</v>
      </c>
      <c r="AA17" s="28">
        <v>0</v>
      </c>
      <c r="AB17" s="28" t="s">
        <v>796</v>
      </c>
      <c r="AC17" s="28" t="s">
        <v>796</v>
      </c>
      <c r="AD17" s="28" t="s">
        <v>796</v>
      </c>
      <c r="AE17" s="28" t="s">
        <v>796</v>
      </c>
      <c r="AF17" s="28" t="s">
        <v>796</v>
      </c>
      <c r="AG17" s="28">
        <v>0</v>
      </c>
      <c r="AH17" s="26">
        <v>1</v>
      </c>
      <c r="AI17" s="26" t="s">
        <v>434</v>
      </c>
      <c r="AJ17" s="26" t="s">
        <v>434</v>
      </c>
      <c r="AK17" s="26" t="s">
        <v>434</v>
      </c>
      <c r="AL17" s="26" t="s">
        <v>434</v>
      </c>
      <c r="AM17" s="26">
        <v>1</v>
      </c>
      <c r="AN17" s="26" t="s">
        <v>434</v>
      </c>
      <c r="AO17" s="26" t="s">
        <v>434</v>
      </c>
      <c r="AP17" s="26" t="s">
        <v>434</v>
      </c>
      <c r="AQ17" s="26" t="s">
        <v>434</v>
      </c>
      <c r="AR17" s="26">
        <v>1</v>
      </c>
      <c r="AS17" s="26" t="s">
        <v>825</v>
      </c>
      <c r="AT17" s="26">
        <v>0</v>
      </c>
      <c r="AU17" s="26">
        <v>0</v>
      </c>
      <c r="AV17" s="26">
        <v>0</v>
      </c>
      <c r="AW17" s="26">
        <v>0</v>
      </c>
      <c r="AX17" s="28" t="s">
        <v>830</v>
      </c>
      <c r="AY17" s="28" t="s">
        <v>488</v>
      </c>
      <c r="AZ17" s="28" t="s">
        <v>488</v>
      </c>
      <c r="BA17" s="28" t="s">
        <v>488</v>
      </c>
      <c r="BB17" s="28" t="s">
        <v>488</v>
      </c>
      <c r="BC17" s="26">
        <v>40</v>
      </c>
      <c r="BD17" s="26">
        <v>50</v>
      </c>
      <c r="BE17" s="26">
        <v>8</v>
      </c>
      <c r="BF17" s="26">
        <v>2</v>
      </c>
      <c r="BG17" s="26">
        <v>2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8</v>
      </c>
      <c r="BO17" s="26">
        <v>1</v>
      </c>
      <c r="BP17" s="33">
        <v>18</v>
      </c>
      <c r="BQ17" s="33">
        <v>6.3</v>
      </c>
      <c r="BR17" s="33">
        <v>3.2</v>
      </c>
      <c r="BS17" s="104">
        <v>35</v>
      </c>
      <c r="BT17" s="108">
        <v>9.6</v>
      </c>
      <c r="BU17" s="108" t="s">
        <v>432</v>
      </c>
      <c r="BV17" s="108" t="s">
        <v>432</v>
      </c>
      <c r="BW17" s="108" t="s">
        <v>432</v>
      </c>
      <c r="BX17" s="108" t="s">
        <v>432</v>
      </c>
      <c r="BY17" s="104">
        <v>19.100000000000001</v>
      </c>
      <c r="BZ17" s="104">
        <v>35.299999999999997</v>
      </c>
      <c r="CA17" s="104">
        <v>16.399999999999999</v>
      </c>
      <c r="CB17" s="104" t="s">
        <v>208</v>
      </c>
      <c r="CC17" s="42">
        <f>AVERAGE(CD17:CF17)</f>
        <v>3.5199999999999996</v>
      </c>
      <c r="CD17" s="108">
        <v>4.0999999999999996</v>
      </c>
      <c r="CE17" s="108">
        <v>5.3</v>
      </c>
      <c r="CF17" s="108">
        <v>1.1599999999999999</v>
      </c>
      <c r="CG17" s="108" t="s">
        <v>317</v>
      </c>
      <c r="CH17" s="108" t="s">
        <v>488</v>
      </c>
      <c r="CI17" s="108" t="s">
        <v>488</v>
      </c>
      <c r="CJ17" s="108" t="s">
        <v>488</v>
      </c>
      <c r="CK17" s="70" t="s">
        <v>317</v>
      </c>
      <c r="CL17" s="70" t="s">
        <v>212</v>
      </c>
      <c r="CM17" s="70" t="s">
        <v>212</v>
      </c>
      <c r="CN17" s="70" t="s">
        <v>212</v>
      </c>
      <c r="CO17" s="70" t="s">
        <v>317</v>
      </c>
      <c r="CP17" s="70" t="s">
        <v>213</v>
      </c>
      <c r="CQ17" s="70" t="s">
        <v>213</v>
      </c>
      <c r="CR17" s="70" t="s">
        <v>213</v>
      </c>
      <c r="CS17" s="70" t="s">
        <v>139</v>
      </c>
      <c r="CT17" s="70" t="s">
        <v>448</v>
      </c>
      <c r="CU17" s="70" t="s">
        <v>448</v>
      </c>
      <c r="CV17" s="70" t="s">
        <v>448</v>
      </c>
      <c r="CW17" s="61" t="s">
        <v>272</v>
      </c>
      <c r="CX17" s="61" t="s">
        <v>208</v>
      </c>
      <c r="CY17" s="61" t="s">
        <v>208</v>
      </c>
      <c r="CZ17" s="61" t="s">
        <v>208</v>
      </c>
      <c r="DA17" s="61" t="s">
        <v>208</v>
      </c>
      <c r="DB17" s="61" t="s">
        <v>272</v>
      </c>
      <c r="DC17" s="61" t="s">
        <v>208</v>
      </c>
      <c r="DD17" s="61" t="s">
        <v>208</v>
      </c>
      <c r="DE17" s="61" t="s">
        <v>208</v>
      </c>
      <c r="DF17" s="61" t="s">
        <v>208</v>
      </c>
      <c r="DG17" s="61" t="s">
        <v>272</v>
      </c>
      <c r="DH17" s="61" t="s">
        <v>208</v>
      </c>
      <c r="DI17" s="61" t="s">
        <v>208</v>
      </c>
      <c r="DJ17" s="61" t="s">
        <v>208</v>
      </c>
      <c r="DK17" s="61" t="s">
        <v>208</v>
      </c>
      <c r="DL17" s="61" t="s">
        <v>272</v>
      </c>
      <c r="DM17" s="61" t="s">
        <v>208</v>
      </c>
      <c r="DN17" s="61" t="s">
        <v>208</v>
      </c>
      <c r="DO17" s="61" t="s">
        <v>208</v>
      </c>
      <c r="DP17" s="61" t="s">
        <v>208</v>
      </c>
      <c r="DQ17" s="61">
        <v>1.46</v>
      </c>
      <c r="DR17" s="61" t="s">
        <v>208</v>
      </c>
      <c r="DS17" s="61" t="s">
        <v>208</v>
      </c>
      <c r="DT17" s="61" t="s">
        <v>208</v>
      </c>
      <c r="DU17" s="61" t="s">
        <v>208</v>
      </c>
      <c r="DV17" s="26">
        <v>22.4</v>
      </c>
      <c r="DW17" s="108">
        <v>8.9</v>
      </c>
      <c r="DX17" s="108" t="s">
        <v>488</v>
      </c>
      <c r="DY17" s="108" t="s">
        <v>488</v>
      </c>
      <c r="DZ17" s="108" t="s">
        <v>488</v>
      </c>
      <c r="EA17" s="108" t="s">
        <v>488</v>
      </c>
      <c r="EB17" s="26">
        <v>20</v>
      </c>
      <c r="EC17" s="26">
        <v>35.1</v>
      </c>
      <c r="ED17" s="26">
        <v>14.9</v>
      </c>
      <c r="EE17" s="26" t="s">
        <v>135</v>
      </c>
      <c r="EF17" s="42">
        <f>AVERAGE(EG17:EI17)</f>
        <v>16.433333333333334</v>
      </c>
      <c r="EG17" s="108">
        <v>17</v>
      </c>
      <c r="EH17" s="108">
        <v>18</v>
      </c>
      <c r="EI17" s="108">
        <v>14.3</v>
      </c>
      <c r="EJ17" s="108" t="s">
        <v>464</v>
      </c>
      <c r="EK17" s="108" t="s">
        <v>488</v>
      </c>
      <c r="EL17" s="108" t="s">
        <v>488</v>
      </c>
      <c r="EM17" s="108" t="s">
        <v>488</v>
      </c>
      <c r="EN17" s="69" t="s">
        <v>464</v>
      </c>
      <c r="EO17" s="108" t="s">
        <v>488</v>
      </c>
      <c r="EP17" s="108" t="s">
        <v>488</v>
      </c>
      <c r="EQ17" s="108" t="s">
        <v>488</v>
      </c>
      <c r="ER17" s="69" t="s">
        <v>464</v>
      </c>
      <c r="ES17" s="108" t="s">
        <v>488</v>
      </c>
      <c r="ET17" s="108" t="s">
        <v>488</v>
      </c>
      <c r="EU17" s="108" t="s">
        <v>488</v>
      </c>
      <c r="EV17" s="69" t="s">
        <v>464</v>
      </c>
      <c r="EW17" s="108" t="s">
        <v>488</v>
      </c>
      <c r="EX17" s="108" t="s">
        <v>488</v>
      </c>
      <c r="EY17" s="108" t="s">
        <v>488</v>
      </c>
      <c r="EZ17" s="104">
        <v>2.48</v>
      </c>
      <c r="FA17" s="104" t="s">
        <v>208</v>
      </c>
      <c r="FB17" s="104" t="s">
        <v>208</v>
      </c>
      <c r="FC17" s="104" t="s">
        <v>208</v>
      </c>
      <c r="FD17" s="104" t="s">
        <v>208</v>
      </c>
      <c r="FE17" s="26" t="s">
        <v>488</v>
      </c>
      <c r="FF17" s="26">
        <v>3</v>
      </c>
      <c r="FG17" s="26">
        <v>10</v>
      </c>
      <c r="FH17" s="26">
        <v>5.5</v>
      </c>
      <c r="FI17" s="26">
        <v>1.5</v>
      </c>
      <c r="FJ17" s="26">
        <v>2.1</v>
      </c>
      <c r="FK17" s="26" t="s">
        <v>103</v>
      </c>
      <c r="FL17" s="26">
        <v>0</v>
      </c>
      <c r="FM17" s="26">
        <v>0</v>
      </c>
      <c r="FN17" s="26">
        <v>0</v>
      </c>
      <c r="FO17" s="26">
        <v>0</v>
      </c>
      <c r="FP17" s="26" t="s">
        <v>272</v>
      </c>
      <c r="FQ17" s="26" t="s">
        <v>272</v>
      </c>
      <c r="FR17" s="26" t="s">
        <v>211</v>
      </c>
      <c r="FS17" s="26" t="s">
        <v>211</v>
      </c>
      <c r="FT17" s="26" t="s">
        <v>211</v>
      </c>
      <c r="FU17" s="26" t="s">
        <v>211</v>
      </c>
      <c r="FV17" s="26" t="s">
        <v>272</v>
      </c>
      <c r="FW17" s="26" t="s">
        <v>272</v>
      </c>
      <c r="FX17" s="26" t="s">
        <v>272</v>
      </c>
      <c r="FY17" s="26" t="s">
        <v>272</v>
      </c>
      <c r="FZ17" s="33" t="s">
        <v>446</v>
      </c>
      <c r="GA17" s="26" t="s">
        <v>272</v>
      </c>
      <c r="GB17" s="26" t="s">
        <v>272</v>
      </c>
      <c r="GC17" s="26" t="s">
        <v>272</v>
      </c>
      <c r="GD17" s="34" t="s">
        <v>464</v>
      </c>
      <c r="GE17" s="26" t="s">
        <v>104</v>
      </c>
      <c r="GF17" s="26" t="s">
        <v>104</v>
      </c>
      <c r="GG17" s="26" t="s">
        <v>104</v>
      </c>
      <c r="GH17" s="96" t="s">
        <v>464</v>
      </c>
      <c r="GI17" s="26" t="s">
        <v>104</v>
      </c>
      <c r="GJ17" s="26" t="s">
        <v>104</v>
      </c>
      <c r="GK17" s="26" t="s">
        <v>104</v>
      </c>
      <c r="GL17" s="96" t="s">
        <v>464</v>
      </c>
      <c r="GM17" s="26" t="s">
        <v>104</v>
      </c>
      <c r="GN17" s="26" t="s">
        <v>104</v>
      </c>
      <c r="GO17" s="26" t="s">
        <v>104</v>
      </c>
      <c r="GP17" s="33" t="s">
        <v>464</v>
      </c>
      <c r="GQ17" s="26" t="s">
        <v>104</v>
      </c>
      <c r="GR17" s="26" t="s">
        <v>104</v>
      </c>
      <c r="GS17" s="26" t="s">
        <v>104</v>
      </c>
      <c r="GT17" s="26" t="s">
        <v>272</v>
      </c>
      <c r="GU17" s="26" t="s">
        <v>141</v>
      </c>
      <c r="GV17" s="26" t="s">
        <v>141</v>
      </c>
      <c r="GW17" s="26" t="s">
        <v>141</v>
      </c>
      <c r="GX17" s="26" t="s">
        <v>141</v>
      </c>
      <c r="GY17" s="26" t="s">
        <v>272</v>
      </c>
      <c r="GZ17" s="26" t="s">
        <v>141</v>
      </c>
      <c r="HA17" s="26" t="s">
        <v>141</v>
      </c>
      <c r="HB17" s="26" t="s">
        <v>141</v>
      </c>
      <c r="HC17" s="26" t="s">
        <v>141</v>
      </c>
      <c r="HD17" s="26" t="s">
        <v>272</v>
      </c>
      <c r="HE17" s="26" t="s">
        <v>141</v>
      </c>
      <c r="HF17" s="26" t="s">
        <v>141</v>
      </c>
      <c r="HG17" s="26" t="s">
        <v>141</v>
      </c>
      <c r="HH17" s="26" t="s">
        <v>141</v>
      </c>
      <c r="HI17" s="26" t="s">
        <v>272</v>
      </c>
      <c r="HJ17" s="26" t="s">
        <v>141</v>
      </c>
      <c r="HK17" s="26" t="s">
        <v>141</v>
      </c>
      <c r="HL17" s="26" t="s">
        <v>141</v>
      </c>
      <c r="HM17" s="26" t="s">
        <v>141</v>
      </c>
      <c r="HN17" s="26" t="s">
        <v>272</v>
      </c>
      <c r="HO17" s="26" t="s">
        <v>141</v>
      </c>
      <c r="HP17" s="26" t="s">
        <v>141</v>
      </c>
      <c r="HQ17" s="26" t="s">
        <v>141</v>
      </c>
      <c r="HR17" s="26" t="s">
        <v>141</v>
      </c>
      <c r="HS17" s="26" t="s">
        <v>208</v>
      </c>
      <c r="HT17" s="26">
        <v>0</v>
      </c>
      <c r="HU17" s="26">
        <v>0</v>
      </c>
      <c r="HV17" s="26">
        <v>0</v>
      </c>
      <c r="HW17" s="26">
        <v>0</v>
      </c>
      <c r="HX17" s="26">
        <v>6</v>
      </c>
      <c r="HY17" s="26" t="s">
        <v>136</v>
      </c>
      <c r="HZ17" s="26" t="s">
        <v>272</v>
      </c>
      <c r="IA17" s="26" t="s">
        <v>272</v>
      </c>
      <c r="IB17" s="26" t="s">
        <v>272</v>
      </c>
      <c r="IC17" s="26" t="s">
        <v>272</v>
      </c>
      <c r="ID17" s="26">
        <v>0</v>
      </c>
      <c r="IE17" s="26">
        <v>0</v>
      </c>
      <c r="IF17" s="26">
        <v>0</v>
      </c>
      <c r="IG17" s="26">
        <v>0</v>
      </c>
      <c r="IH17" s="26" t="s">
        <v>350</v>
      </c>
      <c r="II17" s="26" t="s">
        <v>272</v>
      </c>
      <c r="IJ17" s="26" t="s">
        <v>208</v>
      </c>
      <c r="IK17" s="26" t="s">
        <v>208</v>
      </c>
      <c r="IL17" s="26" t="s">
        <v>208</v>
      </c>
      <c r="IM17" s="26" t="s">
        <v>208</v>
      </c>
      <c r="IN17" s="26" t="s">
        <v>272</v>
      </c>
      <c r="IO17" s="26" t="s">
        <v>272</v>
      </c>
      <c r="IP17" s="26" t="s">
        <v>272</v>
      </c>
      <c r="IQ17" s="26" t="s">
        <v>272</v>
      </c>
      <c r="IR17" s="33" t="s">
        <v>446</v>
      </c>
      <c r="IS17" s="26" t="s">
        <v>272</v>
      </c>
      <c r="IT17" s="26" t="s">
        <v>272</v>
      </c>
      <c r="IU17" s="26" t="s">
        <v>272</v>
      </c>
      <c r="IV17" s="34" t="s">
        <v>464</v>
      </c>
      <c r="IW17" s="26" t="s">
        <v>208</v>
      </c>
      <c r="IX17" s="26" t="s">
        <v>208</v>
      </c>
      <c r="IY17" s="26" t="s">
        <v>208</v>
      </c>
      <c r="IZ17" s="96" t="s">
        <v>464</v>
      </c>
      <c r="JA17" s="26" t="s">
        <v>208</v>
      </c>
      <c r="JB17" s="26" t="s">
        <v>208</v>
      </c>
      <c r="JC17" s="26" t="s">
        <v>208</v>
      </c>
      <c r="JD17" s="96" t="s">
        <v>464</v>
      </c>
      <c r="JE17" s="26" t="s">
        <v>208</v>
      </c>
      <c r="JF17" s="26" t="s">
        <v>208</v>
      </c>
      <c r="JG17" s="26" t="s">
        <v>208</v>
      </c>
      <c r="JH17" s="33" t="s">
        <v>464</v>
      </c>
      <c r="JI17" s="26" t="s">
        <v>208</v>
      </c>
      <c r="JJ17" s="26" t="s">
        <v>208</v>
      </c>
      <c r="JK17" s="26" t="s">
        <v>208</v>
      </c>
      <c r="JL17" s="26" t="s">
        <v>272</v>
      </c>
      <c r="JM17" s="26" t="s">
        <v>208</v>
      </c>
      <c r="JN17" s="26" t="s">
        <v>208</v>
      </c>
      <c r="JO17" s="26" t="s">
        <v>208</v>
      </c>
      <c r="JP17" s="26" t="s">
        <v>208</v>
      </c>
      <c r="JQ17" s="26" t="s">
        <v>272</v>
      </c>
      <c r="JR17" s="26" t="s">
        <v>208</v>
      </c>
      <c r="JS17" s="26" t="s">
        <v>208</v>
      </c>
      <c r="JT17" s="26" t="s">
        <v>208</v>
      </c>
      <c r="JU17" s="26" t="s">
        <v>208</v>
      </c>
      <c r="JV17" s="26" t="s">
        <v>272</v>
      </c>
      <c r="JW17" s="26" t="s">
        <v>208</v>
      </c>
      <c r="JX17" s="26" t="s">
        <v>208</v>
      </c>
      <c r="JY17" s="26" t="s">
        <v>208</v>
      </c>
      <c r="JZ17" s="26" t="s">
        <v>208</v>
      </c>
      <c r="KA17" s="26" t="s">
        <v>272</v>
      </c>
      <c r="KB17" s="26" t="s">
        <v>208</v>
      </c>
      <c r="KC17" s="26" t="s">
        <v>208</v>
      </c>
      <c r="KD17" s="26" t="s">
        <v>208</v>
      </c>
      <c r="KE17" s="26" t="s">
        <v>208</v>
      </c>
      <c r="KF17" s="26" t="s">
        <v>272</v>
      </c>
      <c r="KG17" s="26" t="s">
        <v>208</v>
      </c>
      <c r="KH17" s="26" t="s">
        <v>208</v>
      </c>
      <c r="KI17" s="26" t="s">
        <v>208</v>
      </c>
      <c r="KJ17" s="26" t="s">
        <v>208</v>
      </c>
      <c r="KK17" s="26" t="s">
        <v>216</v>
      </c>
      <c r="KL17" s="26">
        <v>0</v>
      </c>
      <c r="KM17" s="26">
        <v>0</v>
      </c>
      <c r="KN17" s="26">
        <v>0</v>
      </c>
      <c r="KO17" s="26">
        <v>0</v>
      </c>
      <c r="KP17" s="26">
        <v>12</v>
      </c>
      <c r="KQ17" s="26">
        <v>7</v>
      </c>
      <c r="KR17" s="26">
        <v>2</v>
      </c>
      <c r="KS17" s="26">
        <v>1.8</v>
      </c>
      <c r="KT17" s="26">
        <v>6.4</v>
      </c>
      <c r="KU17" s="26">
        <v>1</v>
      </c>
      <c r="KV17" s="26">
        <v>0</v>
      </c>
      <c r="KW17" s="26">
        <v>0</v>
      </c>
      <c r="KX17" s="26">
        <v>0</v>
      </c>
      <c r="KY17" s="26">
        <v>0</v>
      </c>
      <c r="KZ17" s="26">
        <v>33.799999999999997</v>
      </c>
      <c r="LA17" s="26">
        <v>10.4</v>
      </c>
      <c r="LB17" s="26" t="s">
        <v>189</v>
      </c>
      <c r="LC17" s="26" t="s">
        <v>189</v>
      </c>
      <c r="LD17" s="26" t="s">
        <v>189</v>
      </c>
      <c r="LE17" s="26" t="s">
        <v>189</v>
      </c>
      <c r="LF17" s="26">
        <v>28.6</v>
      </c>
      <c r="LG17" s="26">
        <v>40.4</v>
      </c>
      <c r="LH17" s="26">
        <v>17</v>
      </c>
      <c r="LI17" s="26" t="s">
        <v>208</v>
      </c>
      <c r="LJ17" s="96" t="s">
        <v>446</v>
      </c>
      <c r="LK17" s="26" t="s">
        <v>136</v>
      </c>
      <c r="LL17" s="26" t="s">
        <v>136</v>
      </c>
      <c r="LM17" s="26" t="s">
        <v>136</v>
      </c>
      <c r="LN17" s="34" t="s">
        <v>464</v>
      </c>
      <c r="LO17" s="26" t="s">
        <v>211</v>
      </c>
      <c r="LP17" s="26" t="s">
        <v>211</v>
      </c>
      <c r="LQ17" s="26" t="s">
        <v>211</v>
      </c>
      <c r="LR17" s="96" t="s">
        <v>464</v>
      </c>
      <c r="LS17" s="26" t="s">
        <v>211</v>
      </c>
      <c r="LT17" s="26" t="s">
        <v>211</v>
      </c>
      <c r="LU17" s="26" t="s">
        <v>211</v>
      </c>
      <c r="LV17" s="96" t="s">
        <v>464</v>
      </c>
      <c r="LW17" s="26" t="s">
        <v>211</v>
      </c>
      <c r="LX17" s="26" t="s">
        <v>211</v>
      </c>
      <c r="LY17" s="26" t="s">
        <v>211</v>
      </c>
      <c r="LZ17" s="96" t="s">
        <v>464</v>
      </c>
      <c r="MA17" s="26" t="s">
        <v>211</v>
      </c>
      <c r="MB17" s="26" t="s">
        <v>211</v>
      </c>
      <c r="MC17" s="26" t="s">
        <v>211</v>
      </c>
      <c r="MD17" s="26">
        <v>8.1999999999999993</v>
      </c>
      <c r="ME17" s="26" t="s">
        <v>208</v>
      </c>
      <c r="MF17" s="26" t="s">
        <v>211</v>
      </c>
      <c r="MG17" s="26" t="s">
        <v>211</v>
      </c>
      <c r="MH17" s="26" t="s">
        <v>211</v>
      </c>
      <c r="MI17" s="26">
        <v>11</v>
      </c>
      <c r="MJ17" s="26" t="s">
        <v>208</v>
      </c>
      <c r="MK17" s="26" t="s">
        <v>211</v>
      </c>
      <c r="ML17" s="26" t="s">
        <v>211</v>
      </c>
      <c r="MM17" s="26" t="s">
        <v>211</v>
      </c>
      <c r="MN17" s="26">
        <v>0.2</v>
      </c>
      <c r="MO17" s="26" t="s">
        <v>208</v>
      </c>
      <c r="MP17" s="26" t="s">
        <v>211</v>
      </c>
      <c r="MQ17" s="26" t="s">
        <v>211</v>
      </c>
      <c r="MR17" s="26" t="s">
        <v>211</v>
      </c>
      <c r="MS17" s="26">
        <v>-3.3</v>
      </c>
      <c r="MT17" s="26" t="s">
        <v>208</v>
      </c>
      <c r="MU17" s="26" t="s">
        <v>211</v>
      </c>
      <c r="MV17" s="26" t="s">
        <v>211</v>
      </c>
      <c r="MW17" s="26" t="s">
        <v>211</v>
      </c>
      <c r="MX17" s="26" t="s">
        <v>272</v>
      </c>
      <c r="MY17" s="26" t="s">
        <v>208</v>
      </c>
      <c r="MZ17" s="26" t="s">
        <v>211</v>
      </c>
      <c r="NA17" s="26" t="s">
        <v>211</v>
      </c>
      <c r="NB17" s="26" t="s">
        <v>211</v>
      </c>
      <c r="NC17" s="26" t="s">
        <v>211</v>
      </c>
      <c r="ND17" s="26">
        <v>0</v>
      </c>
      <c r="NE17" s="26">
        <v>0</v>
      </c>
      <c r="NF17" s="26">
        <v>0</v>
      </c>
      <c r="NG17" s="26">
        <v>0</v>
      </c>
      <c r="NH17" s="26">
        <v>24</v>
      </c>
      <c r="NI17" s="26">
        <v>3</v>
      </c>
      <c r="NJ17" s="26">
        <v>0.5</v>
      </c>
      <c r="NK17" s="26">
        <v>2.7</v>
      </c>
      <c r="NL17" s="26">
        <v>4.4000000000000004</v>
      </c>
      <c r="NM17" s="26">
        <v>1</v>
      </c>
      <c r="NN17" s="26">
        <v>0</v>
      </c>
      <c r="NO17" s="26">
        <v>0</v>
      </c>
      <c r="NP17" s="26">
        <v>0</v>
      </c>
      <c r="NQ17" s="26">
        <v>0</v>
      </c>
      <c r="NR17" s="26">
        <v>37</v>
      </c>
      <c r="NS17" s="26">
        <v>12</v>
      </c>
      <c r="NT17" s="26" t="s">
        <v>917</v>
      </c>
      <c r="NU17" s="26" t="s">
        <v>917</v>
      </c>
      <c r="NV17" s="26" t="s">
        <v>917</v>
      </c>
      <c r="NW17" s="26" t="s">
        <v>917</v>
      </c>
      <c r="NX17" s="26">
        <v>24</v>
      </c>
      <c r="NY17" s="26">
        <v>38</v>
      </c>
      <c r="NZ17" s="26">
        <v>15</v>
      </c>
      <c r="OA17" s="26" t="s">
        <v>918</v>
      </c>
      <c r="OB17" s="111">
        <f t="shared" ref="OB17" si="29">AVERAGE(OC17:OE17)</f>
        <v>13.533333333333333</v>
      </c>
      <c r="OC17" s="26">
        <v>16.5</v>
      </c>
      <c r="OD17" s="26">
        <v>13.7</v>
      </c>
      <c r="OE17" s="26">
        <v>10.4</v>
      </c>
      <c r="OF17" s="34" t="s">
        <v>917</v>
      </c>
      <c r="OG17" s="34" t="s">
        <v>917</v>
      </c>
      <c r="OH17" s="34" t="s">
        <v>917</v>
      </c>
      <c r="OI17" s="34" t="s">
        <v>917</v>
      </c>
      <c r="OJ17" s="34" t="s">
        <v>917</v>
      </c>
      <c r="OK17" s="34" t="s">
        <v>917</v>
      </c>
      <c r="OL17" s="34" t="s">
        <v>917</v>
      </c>
      <c r="OM17" s="34" t="s">
        <v>917</v>
      </c>
      <c r="ON17" s="34" t="s">
        <v>917</v>
      </c>
      <c r="OO17" s="34" t="s">
        <v>917</v>
      </c>
      <c r="OP17" s="34" t="s">
        <v>917</v>
      </c>
      <c r="OQ17" s="34" t="s">
        <v>917</v>
      </c>
      <c r="OR17" s="34" t="s">
        <v>917</v>
      </c>
      <c r="OS17" s="34" t="s">
        <v>917</v>
      </c>
      <c r="OT17" s="34" t="s">
        <v>917</v>
      </c>
      <c r="OU17" s="34" t="s">
        <v>917</v>
      </c>
      <c r="OV17" s="34">
        <v>5</v>
      </c>
      <c r="OW17" s="34" t="s">
        <v>917</v>
      </c>
      <c r="OX17" s="34" t="s">
        <v>917</v>
      </c>
      <c r="OY17" s="34" t="s">
        <v>917</v>
      </c>
      <c r="OZ17" s="34" t="s">
        <v>917</v>
      </c>
      <c r="PA17" s="26">
        <v>14</v>
      </c>
      <c r="PB17" s="34" t="s">
        <v>917</v>
      </c>
      <c r="PC17" s="34" t="s">
        <v>917</v>
      </c>
      <c r="PD17" s="34" t="s">
        <v>917</v>
      </c>
      <c r="PE17" s="34" t="s">
        <v>917</v>
      </c>
      <c r="PF17" s="26">
        <v>1</v>
      </c>
      <c r="PG17" s="34" t="s">
        <v>917</v>
      </c>
      <c r="PH17" s="34" t="s">
        <v>917</v>
      </c>
      <c r="PI17" s="34" t="s">
        <v>917</v>
      </c>
      <c r="PJ17" s="34" t="s">
        <v>917</v>
      </c>
      <c r="PK17" s="26">
        <v>-5</v>
      </c>
      <c r="PL17" s="34" t="s">
        <v>917</v>
      </c>
      <c r="PM17" s="34" t="s">
        <v>917</v>
      </c>
      <c r="PN17" s="34" t="s">
        <v>917</v>
      </c>
      <c r="PO17" s="34" t="s">
        <v>917</v>
      </c>
      <c r="PP17" s="26" t="s">
        <v>919</v>
      </c>
      <c r="PQ17" s="34" t="s">
        <v>917</v>
      </c>
      <c r="PR17" s="34" t="s">
        <v>917</v>
      </c>
      <c r="PS17" s="34" t="s">
        <v>917</v>
      </c>
      <c r="PT17" s="34" t="s">
        <v>917</v>
      </c>
      <c r="PU17" s="26" t="s">
        <v>920</v>
      </c>
      <c r="PV17" s="26">
        <v>0</v>
      </c>
      <c r="PW17" s="26">
        <v>0</v>
      </c>
      <c r="PX17" s="26">
        <v>0</v>
      </c>
      <c r="PY17" s="26">
        <v>0</v>
      </c>
      <c r="PZ17" s="29">
        <v>0</v>
      </c>
      <c r="QC17" s="38"/>
    </row>
    <row r="18" spans="1:445" ht="17" customHeight="1">
      <c r="A18" s="94">
        <v>4</v>
      </c>
      <c r="B18" s="27">
        <v>39359</v>
      </c>
      <c r="C18" s="26" t="s">
        <v>435</v>
      </c>
      <c r="D18" s="26">
        <v>38</v>
      </c>
      <c r="E18" s="26">
        <v>2</v>
      </c>
      <c r="F18" s="26">
        <v>68</v>
      </c>
      <c r="G18" s="26">
        <v>169</v>
      </c>
      <c r="H18" s="28">
        <v>4</v>
      </c>
      <c r="I18" s="28" t="s">
        <v>864</v>
      </c>
      <c r="J18" s="28">
        <v>3</v>
      </c>
      <c r="K18" s="26">
        <v>11</v>
      </c>
      <c r="L18" s="26"/>
      <c r="M18" s="26" t="s">
        <v>931</v>
      </c>
      <c r="N18" s="26" t="s">
        <v>875</v>
      </c>
      <c r="O18" s="26" t="s">
        <v>875</v>
      </c>
      <c r="P18" s="26" t="s">
        <v>488</v>
      </c>
      <c r="Q18" s="26" t="s">
        <v>488</v>
      </c>
      <c r="R18" s="26" t="s">
        <v>488</v>
      </c>
      <c r="S18" s="26" t="s">
        <v>488</v>
      </c>
      <c r="T18" s="26" t="s">
        <v>938</v>
      </c>
      <c r="U18" s="28">
        <v>0</v>
      </c>
      <c r="V18" s="28" t="s">
        <v>509</v>
      </c>
      <c r="W18" s="28" t="s">
        <v>509</v>
      </c>
      <c r="X18" s="28" t="s">
        <v>509</v>
      </c>
      <c r="Y18" s="28" t="s">
        <v>796</v>
      </c>
      <c r="Z18" s="28" t="s">
        <v>796</v>
      </c>
      <c r="AA18" s="28">
        <v>0</v>
      </c>
      <c r="AB18" s="28" t="s">
        <v>796</v>
      </c>
      <c r="AC18" s="28" t="s">
        <v>796</v>
      </c>
      <c r="AD18" s="28" t="s">
        <v>796</v>
      </c>
      <c r="AE18" s="28" t="s">
        <v>796</v>
      </c>
      <c r="AF18" s="28" t="s">
        <v>796</v>
      </c>
      <c r="AG18" s="28">
        <v>0</v>
      </c>
      <c r="AH18" s="26">
        <v>1</v>
      </c>
      <c r="AI18" s="26" t="s">
        <v>454</v>
      </c>
      <c r="AJ18" s="26" t="s">
        <v>454</v>
      </c>
      <c r="AK18" s="26" t="s">
        <v>454</v>
      </c>
      <c r="AL18" s="26" t="s">
        <v>454</v>
      </c>
      <c r="AM18" s="26">
        <v>1</v>
      </c>
      <c r="AN18" s="26" t="s">
        <v>488</v>
      </c>
      <c r="AO18" s="26" t="s">
        <v>488</v>
      </c>
      <c r="AP18" s="26" t="s">
        <v>488</v>
      </c>
      <c r="AQ18" s="26" t="s">
        <v>488</v>
      </c>
      <c r="AR18" s="26">
        <v>1</v>
      </c>
      <c r="AS18" s="26" t="s">
        <v>701</v>
      </c>
      <c r="AT18" s="26">
        <v>0</v>
      </c>
      <c r="AU18" s="26">
        <v>0</v>
      </c>
      <c r="AV18" s="26">
        <v>0</v>
      </c>
      <c r="AW18" s="26">
        <v>0</v>
      </c>
      <c r="AX18" s="28" t="s">
        <v>488</v>
      </c>
      <c r="AY18" s="28" t="s">
        <v>488</v>
      </c>
      <c r="AZ18" s="28" t="s">
        <v>488</v>
      </c>
      <c r="BA18" s="28" t="s">
        <v>488</v>
      </c>
      <c r="BB18" s="28" t="s">
        <v>488</v>
      </c>
      <c r="BC18" s="26">
        <v>40</v>
      </c>
      <c r="BD18" s="26">
        <v>50</v>
      </c>
      <c r="BE18" s="26">
        <v>8</v>
      </c>
      <c r="BF18" s="26">
        <v>2</v>
      </c>
      <c r="BG18" s="26">
        <v>2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8</v>
      </c>
      <c r="BO18" s="26">
        <v>1</v>
      </c>
      <c r="BP18" s="33">
        <v>40</v>
      </c>
      <c r="BQ18" s="33">
        <v>8.9</v>
      </c>
      <c r="BR18" s="33">
        <v>8.4</v>
      </c>
      <c r="BS18" s="104">
        <v>33.1</v>
      </c>
      <c r="BT18" s="108" t="s">
        <v>819</v>
      </c>
      <c r="BU18" s="108" t="s">
        <v>820</v>
      </c>
      <c r="BV18" s="108" t="s">
        <v>820</v>
      </c>
      <c r="BW18" s="108" t="s">
        <v>820</v>
      </c>
      <c r="BX18" s="108" t="s">
        <v>820</v>
      </c>
      <c r="BY18" s="104">
        <v>22</v>
      </c>
      <c r="BZ18" s="104">
        <v>36.700000000000003</v>
      </c>
      <c r="CA18" s="104">
        <v>12.8</v>
      </c>
      <c r="CB18" s="104" t="s">
        <v>820</v>
      </c>
      <c r="CC18" s="108">
        <f>AVERAGE(CD18:CF18)</f>
        <v>4.8999999999999995</v>
      </c>
      <c r="CD18" s="108">
        <v>3.5</v>
      </c>
      <c r="CE18" s="108">
        <v>4</v>
      </c>
      <c r="CF18" s="108">
        <v>7.2</v>
      </c>
      <c r="CG18" s="108" t="s">
        <v>317</v>
      </c>
      <c r="CH18" s="108" t="s">
        <v>434</v>
      </c>
      <c r="CI18" s="108" t="s">
        <v>434</v>
      </c>
      <c r="CJ18" s="108" t="s">
        <v>488</v>
      </c>
      <c r="CK18" s="70" t="s">
        <v>317</v>
      </c>
      <c r="CL18" s="70" t="s">
        <v>425</v>
      </c>
      <c r="CM18" s="70" t="s">
        <v>436</v>
      </c>
      <c r="CN18" s="70" t="s">
        <v>558</v>
      </c>
      <c r="CO18" s="70" t="s">
        <v>317</v>
      </c>
      <c r="CP18" s="70" t="s">
        <v>488</v>
      </c>
      <c r="CQ18" s="70" t="s">
        <v>55</v>
      </c>
      <c r="CR18" s="70" t="s">
        <v>468</v>
      </c>
      <c r="CS18" s="70" t="s">
        <v>139</v>
      </c>
      <c r="CT18" s="70" t="s">
        <v>383</v>
      </c>
      <c r="CU18" s="70" t="s">
        <v>383</v>
      </c>
      <c r="CV18" s="70" t="s">
        <v>488</v>
      </c>
      <c r="CW18" s="61" t="s">
        <v>819</v>
      </c>
      <c r="CX18" s="61" t="s">
        <v>820</v>
      </c>
      <c r="CY18" s="61" t="s">
        <v>820</v>
      </c>
      <c r="CZ18" s="61" t="s">
        <v>820</v>
      </c>
      <c r="DA18" s="61" t="s">
        <v>820</v>
      </c>
      <c r="DB18" s="61" t="s">
        <v>819</v>
      </c>
      <c r="DC18" s="61" t="s">
        <v>820</v>
      </c>
      <c r="DD18" s="61" t="s">
        <v>820</v>
      </c>
      <c r="DE18" s="61" t="s">
        <v>820</v>
      </c>
      <c r="DF18" s="61" t="s">
        <v>820</v>
      </c>
      <c r="DG18" s="61" t="s">
        <v>819</v>
      </c>
      <c r="DH18" s="61" t="s">
        <v>820</v>
      </c>
      <c r="DI18" s="61" t="s">
        <v>820</v>
      </c>
      <c r="DJ18" s="61" t="s">
        <v>820</v>
      </c>
      <c r="DK18" s="61" t="s">
        <v>820</v>
      </c>
      <c r="DL18" s="61" t="s">
        <v>819</v>
      </c>
      <c r="DM18" s="61" t="s">
        <v>820</v>
      </c>
      <c r="DN18" s="61" t="s">
        <v>820</v>
      </c>
      <c r="DO18" s="61" t="s">
        <v>820</v>
      </c>
      <c r="DP18" s="61" t="s">
        <v>820</v>
      </c>
      <c r="DQ18" s="61">
        <v>0.83</v>
      </c>
      <c r="DR18" s="61" t="s">
        <v>820</v>
      </c>
      <c r="DS18" s="61" t="s">
        <v>820</v>
      </c>
      <c r="DT18" s="61" t="s">
        <v>820</v>
      </c>
      <c r="DU18" s="61" t="s">
        <v>820</v>
      </c>
      <c r="DV18" s="26">
        <v>37.9</v>
      </c>
      <c r="DW18" s="108">
        <v>18.100000000000001</v>
      </c>
      <c r="DX18" s="108" t="s">
        <v>820</v>
      </c>
      <c r="DY18" s="108" t="s">
        <v>820</v>
      </c>
      <c r="DZ18" s="108" t="s">
        <v>820</v>
      </c>
      <c r="EA18" s="108" t="s">
        <v>820</v>
      </c>
      <c r="EB18" s="26">
        <v>27.8</v>
      </c>
      <c r="EC18" s="26">
        <v>37.6</v>
      </c>
      <c r="ED18" s="26">
        <v>13.1</v>
      </c>
      <c r="EE18" s="26" t="s">
        <v>820</v>
      </c>
      <c r="EF18" s="108" t="s">
        <v>446</v>
      </c>
      <c r="EG18" s="108" t="s">
        <v>819</v>
      </c>
      <c r="EH18" s="108" t="s">
        <v>819</v>
      </c>
      <c r="EI18" s="108" t="s">
        <v>819</v>
      </c>
      <c r="EJ18" s="108" t="s">
        <v>464</v>
      </c>
      <c r="EK18" s="108" t="s">
        <v>820</v>
      </c>
      <c r="EL18" s="108" t="s">
        <v>820</v>
      </c>
      <c r="EM18" s="108" t="s">
        <v>820</v>
      </c>
      <c r="EN18" s="69" t="s">
        <v>464</v>
      </c>
      <c r="EO18" s="108" t="s">
        <v>820</v>
      </c>
      <c r="EP18" s="108" t="s">
        <v>820</v>
      </c>
      <c r="EQ18" s="108" t="s">
        <v>820</v>
      </c>
      <c r="ER18" s="69" t="s">
        <v>464</v>
      </c>
      <c r="ES18" s="108" t="s">
        <v>820</v>
      </c>
      <c r="ET18" s="108" t="s">
        <v>820</v>
      </c>
      <c r="EU18" s="108" t="s">
        <v>820</v>
      </c>
      <c r="EV18" s="69" t="s">
        <v>464</v>
      </c>
      <c r="EW18" s="108" t="s">
        <v>820</v>
      </c>
      <c r="EX18" s="108" t="s">
        <v>820</v>
      </c>
      <c r="EY18" s="108" t="s">
        <v>820</v>
      </c>
      <c r="EZ18" s="104" t="s">
        <v>819</v>
      </c>
      <c r="FA18" s="104" t="s">
        <v>820</v>
      </c>
      <c r="FB18" s="104" t="s">
        <v>820</v>
      </c>
      <c r="FC18" s="104" t="s">
        <v>820</v>
      </c>
      <c r="FD18" s="104" t="s">
        <v>820</v>
      </c>
      <c r="FE18" s="26">
        <v>0</v>
      </c>
      <c r="FF18" s="26">
        <v>3</v>
      </c>
      <c r="FG18" s="26">
        <v>12</v>
      </c>
      <c r="FH18" s="26">
        <v>0.3</v>
      </c>
      <c r="FI18" s="26">
        <v>0.9</v>
      </c>
      <c r="FJ18" s="26">
        <v>10</v>
      </c>
      <c r="FK18" s="26">
        <v>1</v>
      </c>
      <c r="FL18" s="26">
        <v>0</v>
      </c>
      <c r="FM18" s="26">
        <v>0</v>
      </c>
      <c r="FN18" s="26">
        <v>0</v>
      </c>
      <c r="FO18" s="26">
        <v>0</v>
      </c>
      <c r="FP18" s="26" t="s">
        <v>819</v>
      </c>
      <c r="FQ18" s="26" t="s">
        <v>819</v>
      </c>
      <c r="FR18" s="26" t="s">
        <v>820</v>
      </c>
      <c r="FS18" s="26" t="s">
        <v>820</v>
      </c>
      <c r="FT18" s="26" t="s">
        <v>820</v>
      </c>
      <c r="FU18" s="26" t="s">
        <v>820</v>
      </c>
      <c r="FV18" s="26" t="s">
        <v>819</v>
      </c>
      <c r="FW18" s="26" t="s">
        <v>819</v>
      </c>
      <c r="FX18" s="26" t="s">
        <v>819</v>
      </c>
      <c r="FY18" s="26" t="s">
        <v>819</v>
      </c>
      <c r="FZ18" s="33" t="s">
        <v>446</v>
      </c>
      <c r="GA18" s="26" t="s">
        <v>819</v>
      </c>
      <c r="GB18" s="26" t="s">
        <v>819</v>
      </c>
      <c r="GC18" s="26" t="s">
        <v>819</v>
      </c>
      <c r="GD18" s="34" t="s">
        <v>464</v>
      </c>
      <c r="GE18" s="26" t="s">
        <v>820</v>
      </c>
      <c r="GF18" s="26" t="s">
        <v>820</v>
      </c>
      <c r="GG18" s="26" t="s">
        <v>820</v>
      </c>
      <c r="GH18" s="33" t="s">
        <v>464</v>
      </c>
      <c r="GI18" s="26" t="s">
        <v>820</v>
      </c>
      <c r="GJ18" s="26" t="s">
        <v>820</v>
      </c>
      <c r="GK18" s="26" t="s">
        <v>820</v>
      </c>
      <c r="GL18" s="33" t="s">
        <v>464</v>
      </c>
      <c r="GM18" s="26" t="s">
        <v>820</v>
      </c>
      <c r="GN18" s="26" t="s">
        <v>820</v>
      </c>
      <c r="GO18" s="26" t="s">
        <v>820</v>
      </c>
      <c r="GP18" s="33" t="s">
        <v>464</v>
      </c>
      <c r="GQ18" s="26" t="s">
        <v>820</v>
      </c>
      <c r="GR18" s="26" t="s">
        <v>820</v>
      </c>
      <c r="GS18" s="26" t="s">
        <v>820</v>
      </c>
      <c r="GT18" s="26" t="s">
        <v>819</v>
      </c>
      <c r="GU18" s="26" t="s">
        <v>820</v>
      </c>
      <c r="GV18" s="26" t="s">
        <v>820</v>
      </c>
      <c r="GW18" s="26" t="s">
        <v>820</v>
      </c>
      <c r="GX18" s="26" t="s">
        <v>820</v>
      </c>
      <c r="GY18" s="26" t="s">
        <v>819</v>
      </c>
      <c r="GZ18" s="26" t="s">
        <v>820</v>
      </c>
      <c r="HA18" s="26" t="s">
        <v>820</v>
      </c>
      <c r="HB18" s="26" t="s">
        <v>820</v>
      </c>
      <c r="HC18" s="26" t="s">
        <v>820</v>
      </c>
      <c r="HD18" s="26" t="s">
        <v>819</v>
      </c>
      <c r="HE18" s="26" t="s">
        <v>820</v>
      </c>
      <c r="HF18" s="26" t="s">
        <v>820</v>
      </c>
      <c r="HG18" s="26" t="s">
        <v>820</v>
      </c>
      <c r="HH18" s="26" t="s">
        <v>820</v>
      </c>
      <c r="HI18" s="26" t="s">
        <v>819</v>
      </c>
      <c r="HJ18" s="26" t="s">
        <v>820</v>
      </c>
      <c r="HK18" s="26" t="s">
        <v>820</v>
      </c>
      <c r="HL18" s="26" t="s">
        <v>820</v>
      </c>
      <c r="HM18" s="26" t="s">
        <v>820</v>
      </c>
      <c r="HN18" s="26" t="s">
        <v>819</v>
      </c>
      <c r="HO18" s="26" t="s">
        <v>820</v>
      </c>
      <c r="HP18" s="26" t="s">
        <v>820</v>
      </c>
      <c r="HQ18" s="26" t="s">
        <v>820</v>
      </c>
      <c r="HR18" s="26" t="s">
        <v>820</v>
      </c>
      <c r="HS18" s="26">
        <v>2</v>
      </c>
      <c r="HT18" s="26">
        <v>0</v>
      </c>
      <c r="HU18" s="26">
        <v>0</v>
      </c>
      <c r="HV18" s="26">
        <v>0</v>
      </c>
      <c r="HW18" s="26">
        <v>0</v>
      </c>
      <c r="HX18" s="26">
        <v>6</v>
      </c>
      <c r="HY18" s="26" t="s">
        <v>819</v>
      </c>
      <c r="HZ18" s="26" t="s">
        <v>819</v>
      </c>
      <c r="IA18" s="26" t="s">
        <v>819</v>
      </c>
      <c r="IB18" s="26" t="s">
        <v>819</v>
      </c>
      <c r="IC18" s="26" t="s">
        <v>819</v>
      </c>
      <c r="ID18" s="26" t="s">
        <v>911</v>
      </c>
      <c r="IE18" s="26" t="s">
        <v>911</v>
      </c>
      <c r="IF18" s="26" t="s">
        <v>911</v>
      </c>
      <c r="IG18" s="26" t="s">
        <v>911</v>
      </c>
      <c r="IH18" s="26" t="s">
        <v>819</v>
      </c>
      <c r="II18" s="26" t="s">
        <v>819</v>
      </c>
      <c r="IJ18" s="26" t="s">
        <v>820</v>
      </c>
      <c r="IK18" s="26" t="s">
        <v>820</v>
      </c>
      <c r="IL18" s="26" t="s">
        <v>820</v>
      </c>
      <c r="IM18" s="26" t="s">
        <v>820</v>
      </c>
      <c r="IN18" s="26" t="s">
        <v>819</v>
      </c>
      <c r="IO18" s="26" t="s">
        <v>819</v>
      </c>
      <c r="IP18" s="26" t="s">
        <v>819</v>
      </c>
      <c r="IQ18" s="26" t="s">
        <v>819</v>
      </c>
      <c r="IR18" s="96" t="s">
        <v>446</v>
      </c>
      <c r="IS18" s="26" t="s">
        <v>819</v>
      </c>
      <c r="IT18" s="26" t="s">
        <v>819</v>
      </c>
      <c r="IU18" s="26" t="s">
        <v>819</v>
      </c>
      <c r="IV18" s="34" t="s">
        <v>464</v>
      </c>
      <c r="IW18" s="26" t="s">
        <v>820</v>
      </c>
      <c r="IX18" s="26" t="s">
        <v>820</v>
      </c>
      <c r="IY18" s="26" t="s">
        <v>820</v>
      </c>
      <c r="IZ18" s="96" t="s">
        <v>464</v>
      </c>
      <c r="JA18" s="26" t="s">
        <v>820</v>
      </c>
      <c r="JB18" s="26" t="s">
        <v>820</v>
      </c>
      <c r="JC18" s="26" t="s">
        <v>820</v>
      </c>
      <c r="JD18" s="96" t="s">
        <v>464</v>
      </c>
      <c r="JE18" s="26" t="s">
        <v>820</v>
      </c>
      <c r="JF18" s="26" t="s">
        <v>820</v>
      </c>
      <c r="JG18" s="26" t="s">
        <v>820</v>
      </c>
      <c r="JH18" s="96" t="s">
        <v>464</v>
      </c>
      <c r="JI18" s="26" t="s">
        <v>820</v>
      </c>
      <c r="JJ18" s="26" t="s">
        <v>820</v>
      </c>
      <c r="JK18" s="26" t="s">
        <v>820</v>
      </c>
      <c r="JL18" s="26" t="s">
        <v>819</v>
      </c>
      <c r="JM18" s="26" t="s">
        <v>820</v>
      </c>
      <c r="JN18" s="26" t="s">
        <v>820</v>
      </c>
      <c r="JO18" s="26" t="s">
        <v>820</v>
      </c>
      <c r="JP18" s="26" t="s">
        <v>820</v>
      </c>
      <c r="JQ18" s="26" t="s">
        <v>819</v>
      </c>
      <c r="JR18" s="26" t="s">
        <v>820</v>
      </c>
      <c r="JS18" s="26" t="s">
        <v>820</v>
      </c>
      <c r="JT18" s="26" t="s">
        <v>820</v>
      </c>
      <c r="JU18" s="26" t="s">
        <v>820</v>
      </c>
      <c r="JV18" s="26" t="s">
        <v>819</v>
      </c>
      <c r="JW18" s="26" t="s">
        <v>820</v>
      </c>
      <c r="JX18" s="26" t="s">
        <v>820</v>
      </c>
      <c r="JY18" s="26" t="s">
        <v>820</v>
      </c>
      <c r="JZ18" s="26" t="s">
        <v>820</v>
      </c>
      <c r="KA18" s="26" t="s">
        <v>819</v>
      </c>
      <c r="KB18" s="26" t="s">
        <v>820</v>
      </c>
      <c r="KC18" s="26" t="s">
        <v>820</v>
      </c>
      <c r="KD18" s="26" t="s">
        <v>820</v>
      </c>
      <c r="KE18" s="26" t="s">
        <v>820</v>
      </c>
      <c r="KF18" s="26" t="s">
        <v>819</v>
      </c>
      <c r="KG18" s="26" t="s">
        <v>820</v>
      </c>
      <c r="KH18" s="26" t="s">
        <v>820</v>
      </c>
      <c r="KI18" s="26" t="s">
        <v>820</v>
      </c>
      <c r="KJ18" s="26" t="s">
        <v>820</v>
      </c>
      <c r="KK18" s="26">
        <v>1</v>
      </c>
      <c r="KL18" s="26">
        <v>0</v>
      </c>
      <c r="KM18" s="26">
        <v>0</v>
      </c>
      <c r="KN18" s="26">
        <v>0</v>
      </c>
      <c r="KO18" s="26">
        <v>0</v>
      </c>
      <c r="KP18" s="26">
        <v>12</v>
      </c>
      <c r="KQ18" s="26">
        <v>25</v>
      </c>
      <c r="KR18" s="26">
        <v>3.2</v>
      </c>
      <c r="KS18" s="26">
        <v>1.5</v>
      </c>
      <c r="KT18" s="26">
        <v>9.6999999999999993</v>
      </c>
      <c r="KU18" s="26">
        <v>1</v>
      </c>
      <c r="KV18" s="26">
        <v>0</v>
      </c>
      <c r="KW18" s="26">
        <v>0</v>
      </c>
      <c r="KX18" s="26">
        <v>0</v>
      </c>
      <c r="KY18" s="26">
        <v>0</v>
      </c>
      <c r="KZ18" s="26" t="s">
        <v>819</v>
      </c>
      <c r="LA18" s="26" t="s">
        <v>819</v>
      </c>
      <c r="LB18" s="26" t="s">
        <v>836</v>
      </c>
      <c r="LC18" s="26" t="s">
        <v>836</v>
      </c>
      <c r="LD18" s="26" t="s">
        <v>836</v>
      </c>
      <c r="LE18" s="26" t="s">
        <v>836</v>
      </c>
      <c r="LF18" s="26" t="s">
        <v>819</v>
      </c>
      <c r="LG18" s="26" t="s">
        <v>819</v>
      </c>
      <c r="LH18" s="26" t="s">
        <v>819</v>
      </c>
      <c r="LI18" s="26" t="s">
        <v>819</v>
      </c>
      <c r="LJ18" s="96" t="s">
        <v>446</v>
      </c>
      <c r="LK18" s="26" t="s">
        <v>819</v>
      </c>
      <c r="LL18" s="26" t="s">
        <v>819</v>
      </c>
      <c r="LM18" s="26" t="s">
        <v>819</v>
      </c>
      <c r="LN18" s="34" t="s">
        <v>464</v>
      </c>
      <c r="LO18" s="26" t="s">
        <v>820</v>
      </c>
      <c r="LP18" s="26" t="s">
        <v>820</v>
      </c>
      <c r="LQ18" s="26" t="s">
        <v>820</v>
      </c>
      <c r="LR18" s="96" t="s">
        <v>464</v>
      </c>
      <c r="LS18" s="26" t="s">
        <v>820</v>
      </c>
      <c r="LT18" s="26" t="s">
        <v>820</v>
      </c>
      <c r="LU18" s="26" t="s">
        <v>820</v>
      </c>
      <c r="LV18" s="96" t="s">
        <v>464</v>
      </c>
      <c r="LW18" s="26" t="s">
        <v>820</v>
      </c>
      <c r="LX18" s="26" t="s">
        <v>820</v>
      </c>
      <c r="LY18" s="26" t="s">
        <v>820</v>
      </c>
      <c r="LZ18" s="96" t="s">
        <v>464</v>
      </c>
      <c r="MA18" s="26" t="s">
        <v>820</v>
      </c>
      <c r="MB18" s="26" t="s">
        <v>820</v>
      </c>
      <c r="MC18" s="26" t="s">
        <v>820</v>
      </c>
      <c r="MD18" s="26" t="s">
        <v>819</v>
      </c>
      <c r="ME18" s="26" t="s">
        <v>820</v>
      </c>
      <c r="MF18" s="26" t="s">
        <v>820</v>
      </c>
      <c r="MG18" s="26" t="s">
        <v>820</v>
      </c>
      <c r="MH18" s="26" t="s">
        <v>820</v>
      </c>
      <c r="MI18" s="26" t="s">
        <v>819</v>
      </c>
      <c r="MJ18" s="26" t="s">
        <v>820</v>
      </c>
      <c r="MK18" s="26" t="s">
        <v>820</v>
      </c>
      <c r="ML18" s="26" t="s">
        <v>820</v>
      </c>
      <c r="MM18" s="26" t="s">
        <v>820</v>
      </c>
      <c r="MN18" s="26" t="s">
        <v>819</v>
      </c>
      <c r="MO18" s="26" t="s">
        <v>820</v>
      </c>
      <c r="MP18" s="26" t="s">
        <v>820</v>
      </c>
      <c r="MQ18" s="26" t="s">
        <v>820</v>
      </c>
      <c r="MR18" s="26" t="s">
        <v>820</v>
      </c>
      <c r="MS18" s="26" t="s">
        <v>819</v>
      </c>
      <c r="MT18" s="26" t="s">
        <v>820</v>
      </c>
      <c r="MU18" s="26" t="s">
        <v>820</v>
      </c>
      <c r="MV18" s="26" t="s">
        <v>820</v>
      </c>
      <c r="MW18" s="26" t="s">
        <v>820</v>
      </c>
      <c r="MX18" s="26" t="s">
        <v>819</v>
      </c>
      <c r="MY18" s="26" t="s">
        <v>820</v>
      </c>
      <c r="MZ18" s="26" t="s">
        <v>820</v>
      </c>
      <c r="NA18" s="26" t="s">
        <v>820</v>
      </c>
      <c r="NB18" s="26" t="s">
        <v>820</v>
      </c>
      <c r="NC18" s="26" t="s">
        <v>819</v>
      </c>
      <c r="ND18" s="26">
        <v>0</v>
      </c>
      <c r="NE18" s="26">
        <v>0</v>
      </c>
      <c r="NF18" s="26">
        <v>0</v>
      </c>
      <c r="NG18" s="26">
        <v>0</v>
      </c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34"/>
      <c r="OC18" s="26"/>
      <c r="OD18" s="26"/>
      <c r="OE18" s="26"/>
      <c r="OF18" s="34"/>
      <c r="OG18" s="26"/>
      <c r="OH18" s="26"/>
      <c r="OI18" s="26"/>
      <c r="OJ18" s="34"/>
      <c r="OK18" s="26"/>
      <c r="OL18" s="26"/>
      <c r="OM18" s="26"/>
      <c r="ON18" s="34"/>
      <c r="OO18" s="26"/>
      <c r="OP18" s="26"/>
      <c r="OQ18" s="26"/>
      <c r="OR18" s="34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9">
        <v>0</v>
      </c>
      <c r="QC18" s="38"/>
    </row>
    <row r="19" spans="1:445" ht="17" customHeight="1">
      <c r="A19" s="94">
        <v>5</v>
      </c>
      <c r="B19" s="27">
        <v>39361</v>
      </c>
      <c r="C19" s="26" t="s">
        <v>423</v>
      </c>
      <c r="D19" s="26">
        <v>67</v>
      </c>
      <c r="E19" s="26">
        <v>2</v>
      </c>
      <c r="F19" s="26">
        <v>69</v>
      </c>
      <c r="G19" s="26">
        <v>163</v>
      </c>
      <c r="H19" s="28">
        <v>2</v>
      </c>
      <c r="I19" s="28" t="s">
        <v>820</v>
      </c>
      <c r="J19" s="28" t="s">
        <v>820</v>
      </c>
      <c r="K19" s="28" t="s">
        <v>820</v>
      </c>
      <c r="L19" s="28" t="s">
        <v>820</v>
      </c>
      <c r="M19" s="26" t="s">
        <v>286</v>
      </c>
      <c r="N19" s="26"/>
      <c r="O19" s="26" t="s">
        <v>192</v>
      </c>
      <c r="P19" s="26" t="s">
        <v>670</v>
      </c>
      <c r="Q19" s="26" t="s">
        <v>336</v>
      </c>
      <c r="R19" s="26" t="s">
        <v>669</v>
      </c>
      <c r="S19" s="26" t="s">
        <v>669</v>
      </c>
      <c r="T19" s="26" t="s">
        <v>938</v>
      </c>
      <c r="U19" s="28">
        <v>0</v>
      </c>
      <c r="V19" s="28" t="s">
        <v>509</v>
      </c>
      <c r="W19" s="28" t="s">
        <v>509</v>
      </c>
      <c r="X19" s="28" t="s">
        <v>509</v>
      </c>
      <c r="Y19" s="28" t="s">
        <v>796</v>
      </c>
      <c r="Z19" s="28" t="s">
        <v>796</v>
      </c>
      <c r="AA19" s="28">
        <v>0</v>
      </c>
      <c r="AB19" s="28" t="s">
        <v>796</v>
      </c>
      <c r="AC19" s="28" t="s">
        <v>796</v>
      </c>
      <c r="AD19" s="28" t="s">
        <v>796</v>
      </c>
      <c r="AE19" s="28" t="s">
        <v>796</v>
      </c>
      <c r="AF19" s="28" t="s">
        <v>796</v>
      </c>
      <c r="AG19" s="28">
        <v>0</v>
      </c>
      <c r="AH19" s="26">
        <v>1</v>
      </c>
      <c r="AI19" s="26">
        <v>2</v>
      </c>
      <c r="AJ19" s="26">
        <v>2</v>
      </c>
      <c r="AK19" s="26" t="s">
        <v>488</v>
      </c>
      <c r="AL19" s="26" t="s">
        <v>488</v>
      </c>
      <c r="AM19" s="26">
        <v>0</v>
      </c>
      <c r="AN19" s="26">
        <v>1</v>
      </c>
      <c r="AO19" s="26">
        <v>1</v>
      </c>
      <c r="AP19" s="26" t="s">
        <v>256</v>
      </c>
      <c r="AQ19" s="26" t="s">
        <v>256</v>
      </c>
      <c r="AR19" s="26">
        <v>3</v>
      </c>
      <c r="AS19" s="26" t="s">
        <v>451</v>
      </c>
      <c r="AT19" s="26" t="s">
        <v>451</v>
      </c>
      <c r="AU19" s="26" t="s">
        <v>451</v>
      </c>
      <c r="AV19" s="26">
        <v>0</v>
      </c>
      <c r="AW19" s="26">
        <v>0</v>
      </c>
      <c r="AX19" s="28" t="s">
        <v>488</v>
      </c>
      <c r="AY19" s="28" t="s">
        <v>488</v>
      </c>
      <c r="AZ19" s="28" t="s">
        <v>488</v>
      </c>
      <c r="BA19" s="28" t="s">
        <v>488</v>
      </c>
      <c r="BB19" s="28" t="s">
        <v>488</v>
      </c>
      <c r="BC19" s="26">
        <v>115</v>
      </c>
      <c r="BD19" s="26">
        <v>277</v>
      </c>
      <c r="BE19" s="26">
        <v>18</v>
      </c>
      <c r="BF19" s="26">
        <v>2</v>
      </c>
      <c r="BG19" s="26">
        <v>1</v>
      </c>
      <c r="BH19" s="26">
        <v>1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12</v>
      </c>
      <c r="BO19" s="26">
        <v>1</v>
      </c>
      <c r="BP19" s="33"/>
      <c r="BQ19" s="33"/>
      <c r="BR19" s="33"/>
      <c r="BS19" s="60">
        <v>55.9</v>
      </c>
      <c r="BT19" s="69">
        <v>22.6</v>
      </c>
      <c r="BU19" s="69">
        <v>4.2</v>
      </c>
      <c r="BV19" s="69">
        <v>7</v>
      </c>
      <c r="BW19" s="69" t="s">
        <v>434</v>
      </c>
      <c r="BX19" s="69" t="s">
        <v>434</v>
      </c>
      <c r="BY19" s="60">
        <v>39.700000000000003</v>
      </c>
      <c r="BZ19" s="60">
        <v>23</v>
      </c>
      <c r="CA19" s="60">
        <v>65.400000000000006</v>
      </c>
      <c r="CB19" s="60" t="s">
        <v>853</v>
      </c>
      <c r="CC19" s="42">
        <f>AVERAGE(CD19:CF19)</f>
        <v>8.3333333333333339</v>
      </c>
      <c r="CD19" s="42">
        <v>11.5</v>
      </c>
      <c r="CE19" s="42">
        <v>10</v>
      </c>
      <c r="CF19" s="42">
        <v>3.5</v>
      </c>
      <c r="CG19" s="42">
        <f>AVERAGE(CH19:CJ19)</f>
        <v>4.666666666666667</v>
      </c>
      <c r="CH19" s="108">
        <v>5</v>
      </c>
      <c r="CI19" s="108">
        <v>7</v>
      </c>
      <c r="CJ19" s="108">
        <v>2</v>
      </c>
      <c r="CK19" s="108">
        <f>AVERAGE(CL19:CN19)</f>
        <v>5</v>
      </c>
      <c r="CL19" s="108">
        <v>5</v>
      </c>
      <c r="CM19" s="108">
        <v>7</v>
      </c>
      <c r="CN19" s="108">
        <v>3</v>
      </c>
      <c r="CO19" s="70" t="s">
        <v>317</v>
      </c>
      <c r="CP19" s="108" t="s">
        <v>488</v>
      </c>
      <c r="CQ19" s="108" t="s">
        <v>488</v>
      </c>
      <c r="CR19" s="108" t="s">
        <v>488</v>
      </c>
      <c r="CS19" s="70" t="s">
        <v>139</v>
      </c>
      <c r="CT19" s="70" t="s">
        <v>449</v>
      </c>
      <c r="CU19" s="70" t="s">
        <v>508</v>
      </c>
      <c r="CV19" s="70" t="s">
        <v>508</v>
      </c>
      <c r="CW19" s="61" t="s">
        <v>819</v>
      </c>
      <c r="CX19" s="61" t="s">
        <v>819</v>
      </c>
      <c r="CY19" s="61" t="s">
        <v>819</v>
      </c>
      <c r="CZ19" s="61" t="s">
        <v>820</v>
      </c>
      <c r="DA19" s="61" t="s">
        <v>820</v>
      </c>
      <c r="DB19" s="61" t="s">
        <v>819</v>
      </c>
      <c r="DC19" s="61" t="s">
        <v>819</v>
      </c>
      <c r="DD19" s="61" t="s">
        <v>819</v>
      </c>
      <c r="DE19" s="61" t="s">
        <v>820</v>
      </c>
      <c r="DF19" s="61" t="s">
        <v>820</v>
      </c>
      <c r="DG19" s="61" t="s">
        <v>819</v>
      </c>
      <c r="DH19" s="61" t="s">
        <v>819</v>
      </c>
      <c r="DI19" s="61" t="s">
        <v>819</v>
      </c>
      <c r="DJ19" s="61" t="s">
        <v>820</v>
      </c>
      <c r="DK19" s="61" t="s">
        <v>820</v>
      </c>
      <c r="DL19" s="61" t="s">
        <v>819</v>
      </c>
      <c r="DM19" s="61" t="s">
        <v>819</v>
      </c>
      <c r="DN19" s="61" t="s">
        <v>819</v>
      </c>
      <c r="DO19" s="61" t="s">
        <v>820</v>
      </c>
      <c r="DP19" s="61" t="s">
        <v>820</v>
      </c>
      <c r="DQ19" s="61">
        <v>0.77</v>
      </c>
      <c r="DR19" s="61">
        <v>0.96</v>
      </c>
      <c r="DS19" s="61">
        <v>1.51</v>
      </c>
      <c r="DT19" s="61" t="s">
        <v>820</v>
      </c>
      <c r="DU19" s="61" t="s">
        <v>820</v>
      </c>
      <c r="DV19" s="26">
        <v>70.599999999999994</v>
      </c>
      <c r="DW19" s="42">
        <v>19</v>
      </c>
      <c r="DX19" s="42">
        <v>22</v>
      </c>
      <c r="DY19" s="42">
        <v>14</v>
      </c>
      <c r="DZ19" s="69" t="s">
        <v>820</v>
      </c>
      <c r="EA19" s="69" t="s">
        <v>820</v>
      </c>
      <c r="EB19" s="26">
        <v>45.1</v>
      </c>
      <c r="EC19" s="26">
        <v>65.599999999999994</v>
      </c>
      <c r="ED19" s="26">
        <v>21.4</v>
      </c>
      <c r="EE19" s="26" t="s">
        <v>837</v>
      </c>
      <c r="EF19" s="42">
        <f>AVERAGE(EG19:EI19)</f>
        <v>14.533333333333333</v>
      </c>
      <c r="EG19" s="42">
        <v>15.2</v>
      </c>
      <c r="EH19" s="42">
        <v>17</v>
      </c>
      <c r="EI19" s="42">
        <v>11.4</v>
      </c>
      <c r="EJ19" s="42">
        <f>AVERAGE(EK19:EM19)</f>
        <v>10.633333333333333</v>
      </c>
      <c r="EK19" s="42">
        <v>15.2</v>
      </c>
      <c r="EL19" s="42">
        <v>12.8</v>
      </c>
      <c r="EM19" s="42">
        <v>3.9</v>
      </c>
      <c r="EN19" s="42">
        <f>AVERAGE(EO19:EQ19)</f>
        <v>10.733333333333334</v>
      </c>
      <c r="EO19" s="42">
        <v>13.3</v>
      </c>
      <c r="EP19" s="42">
        <v>12.2</v>
      </c>
      <c r="EQ19" s="42">
        <v>6.7</v>
      </c>
      <c r="ER19" s="69" t="s">
        <v>464</v>
      </c>
      <c r="ES19" s="42" t="s">
        <v>434</v>
      </c>
      <c r="ET19" s="42" t="s">
        <v>434</v>
      </c>
      <c r="EU19" s="42" t="s">
        <v>434</v>
      </c>
      <c r="EV19" s="69" t="s">
        <v>464</v>
      </c>
      <c r="EW19" s="42" t="s">
        <v>434</v>
      </c>
      <c r="EX19" s="42" t="s">
        <v>434</v>
      </c>
      <c r="EY19" s="42" t="s">
        <v>434</v>
      </c>
      <c r="EZ19" s="60">
        <v>2.34</v>
      </c>
      <c r="FA19" s="60">
        <v>1.36</v>
      </c>
      <c r="FB19" s="60">
        <v>1.3</v>
      </c>
      <c r="FC19" s="60" t="s">
        <v>820</v>
      </c>
      <c r="FD19" s="60" t="s">
        <v>820</v>
      </c>
      <c r="FE19" s="26">
        <v>0</v>
      </c>
      <c r="FF19" s="26">
        <v>3</v>
      </c>
      <c r="FG19" s="26">
        <v>9</v>
      </c>
      <c r="FH19" s="26">
        <v>0</v>
      </c>
      <c r="FI19" s="26">
        <v>2.9</v>
      </c>
      <c r="FJ19" s="26">
        <v>10</v>
      </c>
      <c r="FK19" s="26">
        <v>1</v>
      </c>
      <c r="FL19" s="26">
        <v>0</v>
      </c>
      <c r="FM19" s="26">
        <v>0</v>
      </c>
      <c r="FN19" s="26">
        <v>0</v>
      </c>
      <c r="FO19" s="26">
        <v>1</v>
      </c>
      <c r="FP19" s="26" t="s">
        <v>665</v>
      </c>
      <c r="FQ19" s="26" t="s">
        <v>665</v>
      </c>
      <c r="FR19" s="26" t="s">
        <v>665</v>
      </c>
      <c r="FS19" s="26" t="s">
        <v>665</v>
      </c>
      <c r="FT19" s="26" t="s">
        <v>696</v>
      </c>
      <c r="FU19" s="26" t="s">
        <v>696</v>
      </c>
      <c r="FV19" s="26" t="s">
        <v>665</v>
      </c>
      <c r="FW19" s="26" t="s">
        <v>665</v>
      </c>
      <c r="FX19" s="26" t="s">
        <v>665</v>
      </c>
      <c r="FY19" s="26" t="s">
        <v>665</v>
      </c>
      <c r="FZ19" s="96" t="s">
        <v>446</v>
      </c>
      <c r="GA19" s="26" t="s">
        <v>819</v>
      </c>
      <c r="GB19" s="26" t="s">
        <v>819</v>
      </c>
      <c r="GC19" s="26" t="s">
        <v>819</v>
      </c>
      <c r="GD19" s="96" t="s">
        <v>446</v>
      </c>
      <c r="GE19" s="26" t="s">
        <v>819</v>
      </c>
      <c r="GF19" s="26" t="s">
        <v>819</v>
      </c>
      <c r="GG19" s="26" t="s">
        <v>819</v>
      </c>
      <c r="GH19" s="34" t="s">
        <v>446</v>
      </c>
      <c r="GI19" s="26" t="s">
        <v>819</v>
      </c>
      <c r="GJ19" s="26" t="s">
        <v>819</v>
      </c>
      <c r="GK19" s="26" t="s">
        <v>819</v>
      </c>
      <c r="GL19" s="96" t="s">
        <v>464</v>
      </c>
      <c r="GM19" s="26" t="s">
        <v>532</v>
      </c>
      <c r="GN19" s="26" t="s">
        <v>532</v>
      </c>
      <c r="GO19" s="26" t="s">
        <v>532</v>
      </c>
      <c r="GP19" s="96" t="s">
        <v>464</v>
      </c>
      <c r="GQ19" s="96" t="s">
        <v>718</v>
      </c>
      <c r="GR19" s="96" t="s">
        <v>388</v>
      </c>
      <c r="GS19" s="96" t="s">
        <v>780</v>
      </c>
      <c r="GT19" s="96" t="s">
        <v>819</v>
      </c>
      <c r="GU19" s="96" t="s">
        <v>819</v>
      </c>
      <c r="GV19" s="96" t="s">
        <v>819</v>
      </c>
      <c r="GW19" s="96" t="s">
        <v>820</v>
      </c>
      <c r="GX19" s="96" t="s">
        <v>820</v>
      </c>
      <c r="GY19" s="96" t="s">
        <v>819</v>
      </c>
      <c r="GZ19" s="96" t="s">
        <v>819</v>
      </c>
      <c r="HA19" s="96" t="s">
        <v>819</v>
      </c>
      <c r="HB19" s="96" t="s">
        <v>820</v>
      </c>
      <c r="HC19" s="96" t="s">
        <v>820</v>
      </c>
      <c r="HD19" s="96" t="s">
        <v>819</v>
      </c>
      <c r="HE19" s="96" t="s">
        <v>819</v>
      </c>
      <c r="HF19" s="96" t="s">
        <v>819</v>
      </c>
      <c r="HG19" s="96" t="s">
        <v>820</v>
      </c>
      <c r="HH19" s="96" t="s">
        <v>820</v>
      </c>
      <c r="HI19" s="96" t="s">
        <v>819</v>
      </c>
      <c r="HJ19" s="96" t="s">
        <v>819</v>
      </c>
      <c r="HK19" s="96" t="s">
        <v>819</v>
      </c>
      <c r="HL19" s="96" t="s">
        <v>820</v>
      </c>
      <c r="HM19" s="96" t="s">
        <v>820</v>
      </c>
      <c r="HN19" s="96" t="s">
        <v>819</v>
      </c>
      <c r="HO19" s="96" t="s">
        <v>819</v>
      </c>
      <c r="HP19" s="96" t="s">
        <v>819</v>
      </c>
      <c r="HQ19" s="96" t="s">
        <v>820</v>
      </c>
      <c r="HR19" s="96" t="s">
        <v>820</v>
      </c>
      <c r="HS19" s="26">
        <v>0</v>
      </c>
      <c r="HT19" s="26">
        <v>0</v>
      </c>
      <c r="HU19" s="26">
        <v>0</v>
      </c>
      <c r="HV19" s="26">
        <v>0</v>
      </c>
      <c r="HW19" s="26" t="s">
        <v>282</v>
      </c>
      <c r="HX19" s="26">
        <v>6</v>
      </c>
      <c r="HY19" s="26" t="s">
        <v>819</v>
      </c>
      <c r="HZ19" s="26" t="s">
        <v>819</v>
      </c>
      <c r="IA19" s="26" t="s">
        <v>819</v>
      </c>
      <c r="IB19" s="26" t="s">
        <v>819</v>
      </c>
      <c r="IC19" s="26" t="s">
        <v>819</v>
      </c>
      <c r="ID19" s="26" t="s">
        <v>911</v>
      </c>
      <c r="IE19" s="26" t="s">
        <v>911</v>
      </c>
      <c r="IF19" s="26" t="s">
        <v>911</v>
      </c>
      <c r="IG19" s="26" t="s">
        <v>911</v>
      </c>
      <c r="IH19" s="26" t="s">
        <v>819</v>
      </c>
      <c r="II19" s="26" t="s">
        <v>819</v>
      </c>
      <c r="IJ19" s="26" t="s">
        <v>819</v>
      </c>
      <c r="IK19" s="26" t="s">
        <v>819</v>
      </c>
      <c r="IL19" s="26" t="s">
        <v>820</v>
      </c>
      <c r="IM19" s="26" t="s">
        <v>820</v>
      </c>
      <c r="IN19" s="26" t="s">
        <v>819</v>
      </c>
      <c r="IO19" s="26" t="s">
        <v>819</v>
      </c>
      <c r="IP19" s="26" t="s">
        <v>819</v>
      </c>
      <c r="IQ19" s="26" t="s">
        <v>819</v>
      </c>
      <c r="IR19" s="96" t="s">
        <v>446</v>
      </c>
      <c r="IS19" s="26" t="s">
        <v>819</v>
      </c>
      <c r="IT19" s="26" t="s">
        <v>819</v>
      </c>
      <c r="IU19" s="26" t="s">
        <v>819</v>
      </c>
      <c r="IV19" s="96" t="s">
        <v>446</v>
      </c>
      <c r="IW19" s="26" t="s">
        <v>819</v>
      </c>
      <c r="IX19" s="26" t="s">
        <v>819</v>
      </c>
      <c r="IY19" s="26" t="s">
        <v>819</v>
      </c>
      <c r="IZ19" s="26" t="s">
        <v>164</v>
      </c>
      <c r="JA19" s="26" t="s">
        <v>819</v>
      </c>
      <c r="JB19" s="26" t="s">
        <v>819</v>
      </c>
      <c r="JC19" s="26" t="s">
        <v>819</v>
      </c>
      <c r="JD19" s="96" t="s">
        <v>464</v>
      </c>
      <c r="JE19" s="26" t="s">
        <v>820</v>
      </c>
      <c r="JF19" s="26" t="s">
        <v>820</v>
      </c>
      <c r="JG19" s="26" t="s">
        <v>820</v>
      </c>
      <c r="JH19" s="96" t="s">
        <v>464</v>
      </c>
      <c r="JI19" s="26" t="s">
        <v>820</v>
      </c>
      <c r="JJ19" s="26" t="s">
        <v>820</v>
      </c>
      <c r="JK19" s="26" t="s">
        <v>820</v>
      </c>
      <c r="JL19" s="26" t="s">
        <v>819</v>
      </c>
      <c r="JM19" s="26" t="s">
        <v>819</v>
      </c>
      <c r="JN19" s="26" t="s">
        <v>819</v>
      </c>
      <c r="JO19" s="26" t="s">
        <v>820</v>
      </c>
      <c r="JP19" s="26" t="s">
        <v>820</v>
      </c>
      <c r="JQ19" s="26" t="s">
        <v>819</v>
      </c>
      <c r="JR19" s="26" t="s">
        <v>819</v>
      </c>
      <c r="JS19" s="26" t="s">
        <v>819</v>
      </c>
      <c r="JT19" s="26" t="s">
        <v>820</v>
      </c>
      <c r="JU19" s="26" t="s">
        <v>820</v>
      </c>
      <c r="JV19" s="26" t="s">
        <v>819</v>
      </c>
      <c r="JW19" s="26" t="s">
        <v>819</v>
      </c>
      <c r="JX19" s="26" t="s">
        <v>819</v>
      </c>
      <c r="JY19" s="26" t="s">
        <v>820</v>
      </c>
      <c r="JZ19" s="26" t="s">
        <v>820</v>
      </c>
      <c r="KA19" s="26" t="s">
        <v>819</v>
      </c>
      <c r="KB19" s="26" t="s">
        <v>819</v>
      </c>
      <c r="KC19" s="26" t="s">
        <v>819</v>
      </c>
      <c r="KD19" s="26" t="s">
        <v>820</v>
      </c>
      <c r="KE19" s="26" t="s">
        <v>820</v>
      </c>
      <c r="KF19" s="26" t="s">
        <v>819</v>
      </c>
      <c r="KG19" s="26" t="s">
        <v>819</v>
      </c>
      <c r="KH19" s="26" t="s">
        <v>819</v>
      </c>
      <c r="KI19" s="26" t="s">
        <v>820</v>
      </c>
      <c r="KJ19" s="26" t="s">
        <v>820</v>
      </c>
      <c r="KK19" s="26">
        <v>1</v>
      </c>
      <c r="KL19" s="26">
        <v>0</v>
      </c>
      <c r="KM19" s="26">
        <v>0</v>
      </c>
      <c r="KN19" s="26">
        <v>0</v>
      </c>
      <c r="KO19" s="26">
        <v>0</v>
      </c>
      <c r="KP19" s="26">
        <v>15</v>
      </c>
      <c r="KQ19" s="26">
        <v>0</v>
      </c>
      <c r="KR19" s="26">
        <v>0</v>
      </c>
      <c r="KS19" s="26">
        <v>0</v>
      </c>
      <c r="KT19" s="26">
        <v>10</v>
      </c>
      <c r="KU19" s="26">
        <v>1</v>
      </c>
      <c r="KV19" s="26">
        <v>0</v>
      </c>
      <c r="KW19" s="26">
        <v>0</v>
      </c>
      <c r="KX19" s="26">
        <v>0</v>
      </c>
      <c r="KY19" s="26">
        <v>0</v>
      </c>
      <c r="KZ19" s="26">
        <v>64.2</v>
      </c>
      <c r="LA19" s="26">
        <v>14.9</v>
      </c>
      <c r="LB19" s="26">
        <v>14</v>
      </c>
      <c r="LC19" s="26">
        <v>10.199999999999999</v>
      </c>
      <c r="LD19" s="26" t="s">
        <v>33</v>
      </c>
      <c r="LE19" s="26" t="s">
        <v>33</v>
      </c>
      <c r="LF19" s="26">
        <v>45.7</v>
      </c>
      <c r="LG19" s="26">
        <v>57.6</v>
      </c>
      <c r="LH19" s="26">
        <v>15.3</v>
      </c>
      <c r="LI19" s="26" t="s">
        <v>100</v>
      </c>
      <c r="LJ19" s="111">
        <f>AVERAGE(LK19:LM19)</f>
        <v>13.133333333333333</v>
      </c>
      <c r="LK19" s="26">
        <v>15.5</v>
      </c>
      <c r="LL19" s="26">
        <v>14.2</v>
      </c>
      <c r="LM19" s="26">
        <v>9.6999999999999993</v>
      </c>
      <c r="LN19" s="111">
        <f>AVERAGE(LO19:LQ19)</f>
        <v>12.233333333333334</v>
      </c>
      <c r="LO19" s="26">
        <v>15</v>
      </c>
      <c r="LP19" s="26">
        <v>13</v>
      </c>
      <c r="LQ19" s="26">
        <v>8.6999999999999993</v>
      </c>
      <c r="LR19" s="111">
        <f>AVERAGE(LS19:LU19)</f>
        <v>12.6</v>
      </c>
      <c r="LS19" s="26">
        <v>14.4</v>
      </c>
      <c r="LT19" s="26">
        <v>13</v>
      </c>
      <c r="LU19" s="26">
        <v>10.4</v>
      </c>
      <c r="LV19" s="34" t="s">
        <v>100</v>
      </c>
      <c r="LW19" s="34" t="s">
        <v>100</v>
      </c>
      <c r="LX19" s="34" t="s">
        <v>100</v>
      </c>
      <c r="LY19" s="34" t="s">
        <v>100</v>
      </c>
      <c r="LZ19" s="34" t="s">
        <v>100</v>
      </c>
      <c r="MA19" s="34" t="s">
        <v>100</v>
      </c>
      <c r="MB19" s="34" t="s">
        <v>100</v>
      </c>
      <c r="MC19" s="34" t="s">
        <v>100</v>
      </c>
      <c r="MD19" s="26" t="s">
        <v>116</v>
      </c>
      <c r="ME19" s="26" t="s">
        <v>116</v>
      </c>
      <c r="MF19" s="26" t="s">
        <v>116</v>
      </c>
      <c r="MG19" s="26" t="s">
        <v>101</v>
      </c>
      <c r="MH19" s="26" t="s">
        <v>101</v>
      </c>
      <c r="MI19" s="26" t="s">
        <v>116</v>
      </c>
      <c r="MJ19" s="26" t="s">
        <v>116</v>
      </c>
      <c r="MK19" s="26" t="s">
        <v>116</v>
      </c>
      <c r="ML19" s="26" t="s">
        <v>101</v>
      </c>
      <c r="MM19" s="26" t="s">
        <v>101</v>
      </c>
      <c r="MN19" s="26" t="s">
        <v>116</v>
      </c>
      <c r="MO19" s="26" t="s">
        <v>116</v>
      </c>
      <c r="MP19" s="26" t="s">
        <v>116</v>
      </c>
      <c r="MQ19" s="26" t="s">
        <v>101</v>
      </c>
      <c r="MR19" s="26" t="s">
        <v>101</v>
      </c>
      <c r="MS19" s="26" t="s">
        <v>116</v>
      </c>
      <c r="MT19" s="26" t="s">
        <v>116</v>
      </c>
      <c r="MU19" s="26" t="s">
        <v>116</v>
      </c>
      <c r="MV19" s="26" t="s">
        <v>101</v>
      </c>
      <c r="MW19" s="26" t="s">
        <v>101</v>
      </c>
      <c r="MX19" s="26">
        <v>1.73</v>
      </c>
      <c r="MY19" s="26">
        <v>1.4</v>
      </c>
      <c r="MZ19" s="26">
        <v>1</v>
      </c>
      <c r="NA19" s="26" t="s">
        <v>101</v>
      </c>
      <c r="NB19" s="26" t="s">
        <v>101</v>
      </c>
      <c r="NC19" s="26">
        <v>1</v>
      </c>
      <c r="ND19" s="26">
        <v>0</v>
      </c>
      <c r="NE19" s="26">
        <v>0</v>
      </c>
      <c r="NF19" s="26">
        <v>0</v>
      </c>
      <c r="NG19" s="26">
        <v>0</v>
      </c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34"/>
      <c r="OC19" s="26"/>
      <c r="OD19" s="26"/>
      <c r="OE19" s="26"/>
      <c r="OF19" s="34"/>
      <c r="OG19" s="26"/>
      <c r="OH19" s="26"/>
      <c r="OI19" s="26"/>
      <c r="OJ19" s="34"/>
      <c r="OK19" s="26"/>
      <c r="OL19" s="26"/>
      <c r="OM19" s="26"/>
      <c r="ON19" s="34"/>
      <c r="OO19" s="26"/>
      <c r="OP19" s="26"/>
      <c r="OQ19" s="26"/>
      <c r="OR19" s="34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9">
        <v>0</v>
      </c>
      <c r="QC19" s="38"/>
    </row>
    <row r="20" spans="1:445" ht="17" customHeight="1">
      <c r="A20" s="94">
        <v>6</v>
      </c>
      <c r="B20" s="27">
        <v>39361</v>
      </c>
      <c r="C20" s="26" t="s">
        <v>424</v>
      </c>
      <c r="D20" s="26">
        <v>42</v>
      </c>
      <c r="E20" s="26">
        <v>2</v>
      </c>
      <c r="F20" s="26">
        <v>76</v>
      </c>
      <c r="G20" s="26">
        <v>188</v>
      </c>
      <c r="H20" s="28">
        <v>1</v>
      </c>
      <c r="I20" s="28" t="s">
        <v>454</v>
      </c>
      <c r="J20" s="28">
        <v>2</v>
      </c>
      <c r="K20" s="26" t="s">
        <v>480</v>
      </c>
      <c r="L20" s="26">
        <v>4</v>
      </c>
      <c r="M20" s="26" t="s">
        <v>869</v>
      </c>
      <c r="N20" s="26" t="s">
        <v>811</v>
      </c>
      <c r="O20" s="26" t="s">
        <v>9</v>
      </c>
      <c r="P20" s="26" t="s">
        <v>811</v>
      </c>
      <c r="Q20" s="26" t="s">
        <v>820</v>
      </c>
      <c r="R20" s="26" t="s">
        <v>820</v>
      </c>
      <c r="S20" s="26" t="s">
        <v>820</v>
      </c>
      <c r="T20" s="26" t="s">
        <v>938</v>
      </c>
      <c r="U20" s="28">
        <v>2</v>
      </c>
      <c r="V20" s="28">
        <v>1</v>
      </c>
      <c r="W20" s="28">
        <v>0</v>
      </c>
      <c r="X20" s="28">
        <v>1</v>
      </c>
      <c r="Y20" s="28">
        <v>0</v>
      </c>
      <c r="Z20" s="28">
        <v>0</v>
      </c>
      <c r="AA20" s="28">
        <v>2</v>
      </c>
      <c r="AB20" s="28">
        <v>1</v>
      </c>
      <c r="AC20" s="28">
        <v>0</v>
      </c>
      <c r="AD20" s="28">
        <v>0</v>
      </c>
      <c r="AE20" s="28">
        <v>0</v>
      </c>
      <c r="AF20" s="28">
        <v>1</v>
      </c>
      <c r="AG20" s="28">
        <v>1</v>
      </c>
      <c r="AH20" s="26" t="s">
        <v>488</v>
      </c>
      <c r="AI20" s="26">
        <v>2</v>
      </c>
      <c r="AJ20" s="26" t="s">
        <v>256</v>
      </c>
      <c r="AK20" s="26" t="s">
        <v>256</v>
      </c>
      <c r="AL20" s="26" t="s">
        <v>256</v>
      </c>
      <c r="AM20" s="26" t="s">
        <v>488</v>
      </c>
      <c r="AN20" s="26">
        <v>1</v>
      </c>
      <c r="AO20" s="26" t="s">
        <v>488</v>
      </c>
      <c r="AP20" s="26" t="s">
        <v>488</v>
      </c>
      <c r="AQ20" s="26" t="s">
        <v>488</v>
      </c>
      <c r="AR20" s="26">
        <v>1</v>
      </c>
      <c r="AS20" s="41" t="s">
        <v>412</v>
      </c>
      <c r="AT20" s="26" t="s">
        <v>825</v>
      </c>
      <c r="AU20" s="26">
        <v>0</v>
      </c>
      <c r="AV20" s="26">
        <v>0</v>
      </c>
      <c r="AW20" s="26">
        <v>0</v>
      </c>
      <c r="AX20" s="28" t="s">
        <v>488</v>
      </c>
      <c r="AY20" s="96" t="s">
        <v>830</v>
      </c>
      <c r="AZ20" s="28" t="s">
        <v>469</v>
      </c>
      <c r="BA20" s="28" t="s">
        <v>469</v>
      </c>
      <c r="BB20" s="28" t="s">
        <v>469</v>
      </c>
      <c r="BC20" s="26">
        <v>60</v>
      </c>
      <c r="BD20" s="26">
        <v>50</v>
      </c>
      <c r="BE20" s="26">
        <v>7</v>
      </c>
      <c r="BF20" s="26">
        <v>2</v>
      </c>
      <c r="BG20" s="26">
        <v>2</v>
      </c>
      <c r="BH20" s="26">
        <v>0</v>
      </c>
      <c r="BI20" s="26">
        <v>0</v>
      </c>
      <c r="BJ20" s="26">
        <v>0</v>
      </c>
      <c r="BK20" s="26">
        <v>1</v>
      </c>
      <c r="BL20" s="26">
        <v>0</v>
      </c>
      <c r="BM20" s="26">
        <v>0</v>
      </c>
      <c r="BN20" s="26">
        <v>12</v>
      </c>
      <c r="BO20" s="26">
        <v>1</v>
      </c>
      <c r="BP20" s="33">
        <v>26</v>
      </c>
      <c r="BQ20" s="33">
        <v>7</v>
      </c>
      <c r="BR20" s="33">
        <v>6.6</v>
      </c>
      <c r="BS20" s="104">
        <v>49.1</v>
      </c>
      <c r="BT20" s="108" t="s">
        <v>488</v>
      </c>
      <c r="BU20" s="108">
        <v>2.7</v>
      </c>
      <c r="BV20" s="108" t="s">
        <v>488</v>
      </c>
      <c r="BW20" s="108" t="s">
        <v>488</v>
      </c>
      <c r="BX20" s="108" t="s">
        <v>488</v>
      </c>
      <c r="BY20" s="104">
        <v>28.9</v>
      </c>
      <c r="BZ20" s="104">
        <v>29.2</v>
      </c>
      <c r="CA20" s="104">
        <v>3.7</v>
      </c>
      <c r="CB20" s="104" t="s">
        <v>820</v>
      </c>
      <c r="CC20" s="69" t="s">
        <v>317</v>
      </c>
      <c r="CD20" s="108" t="s">
        <v>510</v>
      </c>
      <c r="CE20" s="108" t="s">
        <v>510</v>
      </c>
      <c r="CF20" s="108" t="s">
        <v>510</v>
      </c>
      <c r="CG20" s="69" t="s">
        <v>140</v>
      </c>
      <c r="CH20" s="108" t="s">
        <v>819</v>
      </c>
      <c r="CI20" s="108" t="s">
        <v>819</v>
      </c>
      <c r="CJ20" s="108" t="s">
        <v>819</v>
      </c>
      <c r="CK20" s="70" t="s">
        <v>317</v>
      </c>
      <c r="CL20" s="70" t="s">
        <v>511</v>
      </c>
      <c r="CM20" s="70" t="s">
        <v>511</v>
      </c>
      <c r="CN20" s="70" t="s">
        <v>488</v>
      </c>
      <c r="CO20" s="70" t="s">
        <v>317</v>
      </c>
      <c r="CP20" s="70" t="s">
        <v>512</v>
      </c>
      <c r="CQ20" s="70" t="s">
        <v>512</v>
      </c>
      <c r="CR20" s="70" t="s">
        <v>512</v>
      </c>
      <c r="CS20" s="70" t="s">
        <v>139</v>
      </c>
      <c r="CT20" s="70" t="s">
        <v>520</v>
      </c>
      <c r="CU20" s="70" t="s">
        <v>520</v>
      </c>
      <c r="CV20" s="70" t="s">
        <v>511</v>
      </c>
      <c r="CW20" s="61" t="s">
        <v>820</v>
      </c>
      <c r="CX20" s="61" t="s">
        <v>819</v>
      </c>
      <c r="CY20" s="61" t="s">
        <v>820</v>
      </c>
      <c r="CZ20" s="61" t="s">
        <v>820</v>
      </c>
      <c r="DA20" s="61" t="s">
        <v>820</v>
      </c>
      <c r="DB20" s="61" t="s">
        <v>820</v>
      </c>
      <c r="DC20" s="61" t="s">
        <v>819</v>
      </c>
      <c r="DD20" s="61" t="s">
        <v>820</v>
      </c>
      <c r="DE20" s="61" t="s">
        <v>820</v>
      </c>
      <c r="DF20" s="61" t="s">
        <v>820</v>
      </c>
      <c r="DG20" s="61" t="s">
        <v>820</v>
      </c>
      <c r="DH20" s="61" t="s">
        <v>819</v>
      </c>
      <c r="DI20" s="61" t="s">
        <v>820</v>
      </c>
      <c r="DJ20" s="61" t="s">
        <v>820</v>
      </c>
      <c r="DK20" s="61" t="s">
        <v>820</v>
      </c>
      <c r="DL20" s="61" t="s">
        <v>820</v>
      </c>
      <c r="DM20" s="61" t="s">
        <v>819</v>
      </c>
      <c r="DN20" s="61" t="s">
        <v>820</v>
      </c>
      <c r="DO20" s="61" t="s">
        <v>820</v>
      </c>
      <c r="DP20" s="61" t="s">
        <v>820</v>
      </c>
      <c r="DQ20" s="61" t="s">
        <v>820</v>
      </c>
      <c r="DR20" s="61" t="s">
        <v>819</v>
      </c>
      <c r="DS20" s="61" t="s">
        <v>820</v>
      </c>
      <c r="DT20" s="61" t="s">
        <v>820</v>
      </c>
      <c r="DU20" s="61" t="s">
        <v>820</v>
      </c>
      <c r="DV20" s="26">
        <v>37.299999999999997</v>
      </c>
      <c r="DW20" s="108" t="s">
        <v>488</v>
      </c>
      <c r="DX20" s="108">
        <v>4.8</v>
      </c>
      <c r="DY20" s="108" t="s">
        <v>488</v>
      </c>
      <c r="DZ20" s="108" t="s">
        <v>488</v>
      </c>
      <c r="EA20" s="108" t="s">
        <v>488</v>
      </c>
      <c r="EB20" s="26">
        <v>31.1</v>
      </c>
      <c r="EC20" s="26">
        <v>36.4</v>
      </c>
      <c r="ED20" s="26">
        <v>7</v>
      </c>
      <c r="EE20" s="26" t="s">
        <v>820</v>
      </c>
      <c r="EF20" s="69" t="s">
        <v>464</v>
      </c>
      <c r="EG20" s="108" t="s">
        <v>488</v>
      </c>
      <c r="EH20" s="108" t="s">
        <v>488</v>
      </c>
      <c r="EI20" s="108" t="s">
        <v>488</v>
      </c>
      <c r="EJ20" s="42">
        <f>AVERAGE(EK20:EM20)</f>
        <v>14.266666666666667</v>
      </c>
      <c r="EK20" s="108">
        <v>18.600000000000001</v>
      </c>
      <c r="EL20" s="108">
        <v>14.6</v>
      </c>
      <c r="EM20" s="108">
        <v>9.6</v>
      </c>
      <c r="EN20" s="108" t="s">
        <v>464</v>
      </c>
      <c r="EO20" s="108" t="s">
        <v>488</v>
      </c>
      <c r="EP20" s="108" t="s">
        <v>488</v>
      </c>
      <c r="EQ20" s="108" t="s">
        <v>488</v>
      </c>
      <c r="ER20" s="108" t="s">
        <v>464</v>
      </c>
      <c r="ES20" s="108" t="s">
        <v>488</v>
      </c>
      <c r="ET20" s="108" t="s">
        <v>488</v>
      </c>
      <c r="EU20" s="108" t="s">
        <v>488</v>
      </c>
      <c r="EV20" s="108" t="s">
        <v>464</v>
      </c>
      <c r="EW20" s="108" t="s">
        <v>488</v>
      </c>
      <c r="EX20" s="108" t="s">
        <v>488</v>
      </c>
      <c r="EY20" s="108" t="s">
        <v>488</v>
      </c>
      <c r="EZ20" s="104" t="s">
        <v>820</v>
      </c>
      <c r="FA20" s="104">
        <v>2.56</v>
      </c>
      <c r="FB20" s="104" t="s">
        <v>820</v>
      </c>
      <c r="FC20" s="104" t="s">
        <v>820</v>
      </c>
      <c r="FD20" s="104" t="s">
        <v>820</v>
      </c>
      <c r="FE20" s="26" t="s">
        <v>488</v>
      </c>
      <c r="FF20" s="26">
        <v>3</v>
      </c>
      <c r="FG20" s="26">
        <v>8</v>
      </c>
      <c r="FH20" s="26">
        <v>0</v>
      </c>
      <c r="FI20" s="26">
        <v>2.2999999999999998</v>
      </c>
      <c r="FJ20" s="26">
        <v>9</v>
      </c>
      <c r="FK20" s="26">
        <v>1</v>
      </c>
      <c r="FL20" s="26">
        <v>0</v>
      </c>
      <c r="FM20" s="26">
        <v>0</v>
      </c>
      <c r="FN20" s="26">
        <v>0</v>
      </c>
      <c r="FO20" s="26">
        <v>0</v>
      </c>
      <c r="FP20" s="26" t="s">
        <v>819</v>
      </c>
      <c r="FQ20" s="26" t="s">
        <v>858</v>
      </c>
      <c r="FR20" s="26" t="s">
        <v>819</v>
      </c>
      <c r="FS20" s="26" t="s">
        <v>820</v>
      </c>
      <c r="FT20" s="26" t="s">
        <v>820</v>
      </c>
      <c r="FU20" s="26" t="s">
        <v>820</v>
      </c>
      <c r="FV20" s="26" t="s">
        <v>819</v>
      </c>
      <c r="FW20" s="26" t="s">
        <v>819</v>
      </c>
      <c r="FX20" s="26" t="s">
        <v>819</v>
      </c>
      <c r="FY20" s="26" t="s">
        <v>819</v>
      </c>
      <c r="FZ20" s="34" t="s">
        <v>464</v>
      </c>
      <c r="GA20" s="26" t="s">
        <v>820</v>
      </c>
      <c r="GB20" s="26" t="s">
        <v>820</v>
      </c>
      <c r="GC20" s="26" t="s">
        <v>820</v>
      </c>
      <c r="GD20" s="33" t="s">
        <v>446</v>
      </c>
      <c r="GE20" s="26" t="s">
        <v>819</v>
      </c>
      <c r="GF20" s="26" t="s">
        <v>819</v>
      </c>
      <c r="GG20" s="26" t="s">
        <v>819</v>
      </c>
      <c r="GH20" s="33" t="s">
        <v>464</v>
      </c>
      <c r="GI20" s="26" t="s">
        <v>820</v>
      </c>
      <c r="GJ20" s="26" t="s">
        <v>820</v>
      </c>
      <c r="GK20" s="26" t="s">
        <v>820</v>
      </c>
      <c r="GL20" s="33" t="s">
        <v>464</v>
      </c>
      <c r="GM20" s="26" t="s">
        <v>820</v>
      </c>
      <c r="GN20" s="26" t="s">
        <v>820</v>
      </c>
      <c r="GO20" s="26" t="s">
        <v>820</v>
      </c>
      <c r="GP20" s="33" t="s">
        <v>464</v>
      </c>
      <c r="GQ20" s="26" t="s">
        <v>820</v>
      </c>
      <c r="GR20" s="26" t="s">
        <v>820</v>
      </c>
      <c r="GS20" s="26" t="s">
        <v>820</v>
      </c>
      <c r="GT20" s="26" t="s">
        <v>820</v>
      </c>
      <c r="GU20" s="26" t="s">
        <v>819</v>
      </c>
      <c r="GV20" s="26" t="s">
        <v>820</v>
      </c>
      <c r="GW20" s="26" t="s">
        <v>820</v>
      </c>
      <c r="GX20" s="26" t="s">
        <v>820</v>
      </c>
      <c r="GY20" s="26" t="s">
        <v>820</v>
      </c>
      <c r="GZ20" s="26" t="s">
        <v>819</v>
      </c>
      <c r="HA20" s="26" t="s">
        <v>820</v>
      </c>
      <c r="HB20" s="26" t="s">
        <v>820</v>
      </c>
      <c r="HC20" s="26" t="s">
        <v>820</v>
      </c>
      <c r="HD20" s="26" t="s">
        <v>820</v>
      </c>
      <c r="HE20" s="26" t="s">
        <v>819</v>
      </c>
      <c r="HF20" s="26" t="s">
        <v>820</v>
      </c>
      <c r="HG20" s="26" t="s">
        <v>820</v>
      </c>
      <c r="HH20" s="26" t="s">
        <v>820</v>
      </c>
      <c r="HI20" s="26" t="s">
        <v>820</v>
      </c>
      <c r="HJ20" s="26" t="s">
        <v>819</v>
      </c>
      <c r="HK20" s="26" t="s">
        <v>820</v>
      </c>
      <c r="HL20" s="26" t="s">
        <v>820</v>
      </c>
      <c r="HM20" s="26" t="s">
        <v>820</v>
      </c>
      <c r="HN20" s="26" t="s">
        <v>820</v>
      </c>
      <c r="HO20" s="26" t="s">
        <v>819</v>
      </c>
      <c r="HP20" s="26" t="s">
        <v>820</v>
      </c>
      <c r="HQ20" s="26" t="s">
        <v>820</v>
      </c>
      <c r="HR20" s="26" t="s">
        <v>820</v>
      </c>
      <c r="HS20" s="26" t="s">
        <v>820</v>
      </c>
      <c r="HT20" s="26">
        <v>0</v>
      </c>
      <c r="HU20" s="26">
        <v>0</v>
      </c>
      <c r="HV20" s="26">
        <v>0</v>
      </c>
      <c r="HW20" s="26">
        <v>0</v>
      </c>
      <c r="HX20" s="26">
        <v>8</v>
      </c>
      <c r="HY20" s="26">
        <v>8</v>
      </c>
      <c r="HZ20" s="26">
        <v>0</v>
      </c>
      <c r="IA20" s="26">
        <v>3.7</v>
      </c>
      <c r="IB20" s="26">
        <v>10</v>
      </c>
      <c r="IC20" s="26">
        <v>1</v>
      </c>
      <c r="ID20" s="26">
        <v>0</v>
      </c>
      <c r="IE20" s="26">
        <v>0</v>
      </c>
      <c r="IF20" s="26">
        <v>0</v>
      </c>
      <c r="IG20" s="26">
        <v>0</v>
      </c>
      <c r="IH20" s="26" t="s">
        <v>819</v>
      </c>
      <c r="II20" s="26" t="s">
        <v>820</v>
      </c>
      <c r="IJ20" s="26" t="s">
        <v>819</v>
      </c>
      <c r="IK20" s="26" t="s">
        <v>820</v>
      </c>
      <c r="IL20" s="26" t="s">
        <v>820</v>
      </c>
      <c r="IM20" s="26" t="s">
        <v>820</v>
      </c>
      <c r="IN20" s="26" t="s">
        <v>859</v>
      </c>
      <c r="IO20" s="26" t="s">
        <v>859</v>
      </c>
      <c r="IP20" s="26" t="s">
        <v>859</v>
      </c>
      <c r="IQ20" s="26">
        <v>5</v>
      </c>
      <c r="IR20" s="34" t="s">
        <v>464</v>
      </c>
      <c r="IS20" s="26" t="s">
        <v>820</v>
      </c>
      <c r="IT20" s="26" t="s">
        <v>820</v>
      </c>
      <c r="IU20" s="26" t="s">
        <v>820</v>
      </c>
      <c r="IV20" s="33" t="s">
        <v>446</v>
      </c>
      <c r="IW20" s="26" t="s">
        <v>859</v>
      </c>
      <c r="IX20" s="26" t="s">
        <v>859</v>
      </c>
      <c r="IY20" s="26" t="s">
        <v>859</v>
      </c>
      <c r="IZ20" s="33" t="s">
        <v>464</v>
      </c>
      <c r="JA20" s="26" t="s">
        <v>820</v>
      </c>
      <c r="JB20" s="26" t="s">
        <v>820</v>
      </c>
      <c r="JC20" s="26" t="s">
        <v>820</v>
      </c>
      <c r="JD20" s="33" t="s">
        <v>464</v>
      </c>
      <c r="JE20" s="26" t="s">
        <v>820</v>
      </c>
      <c r="JF20" s="26" t="s">
        <v>820</v>
      </c>
      <c r="JG20" s="26" t="s">
        <v>820</v>
      </c>
      <c r="JH20" s="33" t="s">
        <v>464</v>
      </c>
      <c r="JI20" s="26" t="s">
        <v>820</v>
      </c>
      <c r="JJ20" s="26" t="s">
        <v>820</v>
      </c>
      <c r="JK20" s="26" t="s">
        <v>820</v>
      </c>
      <c r="JL20" s="26" t="s">
        <v>820</v>
      </c>
      <c r="JM20" s="26" t="s">
        <v>819</v>
      </c>
      <c r="JN20" s="26" t="s">
        <v>820</v>
      </c>
      <c r="JO20" s="26" t="s">
        <v>820</v>
      </c>
      <c r="JP20" s="26" t="s">
        <v>820</v>
      </c>
      <c r="JQ20" s="26" t="s">
        <v>820</v>
      </c>
      <c r="JR20" s="26" t="s">
        <v>819</v>
      </c>
      <c r="JS20" s="26" t="s">
        <v>820</v>
      </c>
      <c r="JT20" s="26" t="s">
        <v>820</v>
      </c>
      <c r="JU20" s="26" t="s">
        <v>820</v>
      </c>
      <c r="JV20" s="26" t="s">
        <v>820</v>
      </c>
      <c r="JW20" s="26" t="s">
        <v>819</v>
      </c>
      <c r="JX20" s="26" t="s">
        <v>820</v>
      </c>
      <c r="JY20" s="26" t="s">
        <v>820</v>
      </c>
      <c r="JZ20" s="26" t="s">
        <v>820</v>
      </c>
      <c r="KA20" s="26" t="s">
        <v>820</v>
      </c>
      <c r="KB20" s="26" t="s">
        <v>819</v>
      </c>
      <c r="KC20" s="26" t="s">
        <v>820</v>
      </c>
      <c r="KD20" s="26" t="s">
        <v>820</v>
      </c>
      <c r="KE20" s="26" t="s">
        <v>820</v>
      </c>
      <c r="KF20" s="26" t="s">
        <v>820</v>
      </c>
      <c r="KG20" s="26" t="s">
        <v>819</v>
      </c>
      <c r="KH20" s="26" t="s">
        <v>820</v>
      </c>
      <c r="KI20" s="26" t="s">
        <v>820</v>
      </c>
      <c r="KJ20" s="26" t="s">
        <v>820</v>
      </c>
      <c r="KK20" s="26" t="s">
        <v>820</v>
      </c>
      <c r="KL20" s="26">
        <v>0</v>
      </c>
      <c r="KM20" s="26">
        <v>0</v>
      </c>
      <c r="KN20" s="26">
        <v>0</v>
      </c>
      <c r="KO20" s="26">
        <v>0</v>
      </c>
      <c r="KP20" s="97" t="s">
        <v>15</v>
      </c>
      <c r="KQ20" s="97" t="s">
        <v>15</v>
      </c>
      <c r="KR20" s="97" t="s">
        <v>15</v>
      </c>
      <c r="KS20" s="97" t="s">
        <v>15</v>
      </c>
      <c r="KT20" s="97" t="s">
        <v>15</v>
      </c>
      <c r="KU20" s="97" t="s">
        <v>15</v>
      </c>
      <c r="KV20" s="97" t="s">
        <v>15</v>
      </c>
      <c r="KW20" s="97" t="s">
        <v>15</v>
      </c>
      <c r="KX20" s="97" t="s">
        <v>15</v>
      </c>
      <c r="KY20" s="97" t="s">
        <v>15</v>
      </c>
      <c r="KZ20" s="97" t="s">
        <v>15</v>
      </c>
      <c r="LA20" s="97" t="s">
        <v>15</v>
      </c>
      <c r="LB20" s="97" t="s">
        <v>15</v>
      </c>
      <c r="LC20" s="97" t="s">
        <v>15</v>
      </c>
      <c r="LD20" s="97" t="s">
        <v>15</v>
      </c>
      <c r="LE20" s="97" t="s">
        <v>15</v>
      </c>
      <c r="LF20" s="97" t="s">
        <v>15</v>
      </c>
      <c r="LG20" s="97" t="s">
        <v>15</v>
      </c>
      <c r="LH20" s="97" t="s">
        <v>15</v>
      </c>
      <c r="LI20" s="97" t="s">
        <v>15</v>
      </c>
      <c r="LJ20" s="97" t="s">
        <v>15</v>
      </c>
      <c r="LK20" s="97" t="s">
        <v>15</v>
      </c>
      <c r="LL20" s="97" t="s">
        <v>15</v>
      </c>
      <c r="LM20" s="97" t="s">
        <v>15</v>
      </c>
      <c r="LN20" s="97" t="s">
        <v>15</v>
      </c>
      <c r="LO20" s="97" t="s">
        <v>15</v>
      </c>
      <c r="LP20" s="97" t="s">
        <v>15</v>
      </c>
      <c r="LQ20" s="97" t="s">
        <v>15</v>
      </c>
      <c r="LR20" s="97" t="s">
        <v>15</v>
      </c>
      <c r="LS20" s="97" t="s">
        <v>15</v>
      </c>
      <c r="LT20" s="97" t="s">
        <v>15</v>
      </c>
      <c r="LU20" s="97" t="s">
        <v>15</v>
      </c>
      <c r="LV20" s="97" t="s">
        <v>15</v>
      </c>
      <c r="LW20" s="97" t="s">
        <v>15</v>
      </c>
      <c r="LX20" s="97" t="s">
        <v>15</v>
      </c>
      <c r="LY20" s="97" t="s">
        <v>15</v>
      </c>
      <c r="LZ20" s="97" t="s">
        <v>15</v>
      </c>
      <c r="MA20" s="97" t="s">
        <v>15</v>
      </c>
      <c r="MB20" s="97" t="s">
        <v>15</v>
      </c>
      <c r="MC20" s="97" t="s">
        <v>15</v>
      </c>
      <c r="MD20" s="97" t="s">
        <v>15</v>
      </c>
      <c r="ME20" s="97" t="s">
        <v>15</v>
      </c>
      <c r="MF20" s="97" t="s">
        <v>15</v>
      </c>
      <c r="MG20" s="97" t="s">
        <v>15</v>
      </c>
      <c r="MH20" s="97" t="s">
        <v>15</v>
      </c>
      <c r="MI20" s="97" t="s">
        <v>15</v>
      </c>
      <c r="MJ20" s="97" t="s">
        <v>15</v>
      </c>
      <c r="MK20" s="97" t="s">
        <v>15</v>
      </c>
      <c r="ML20" s="97" t="s">
        <v>15</v>
      </c>
      <c r="MM20" s="97" t="s">
        <v>15</v>
      </c>
      <c r="MN20" s="97" t="s">
        <v>15</v>
      </c>
      <c r="MO20" s="97" t="s">
        <v>15</v>
      </c>
      <c r="MP20" s="97" t="s">
        <v>15</v>
      </c>
      <c r="MQ20" s="97" t="s">
        <v>15</v>
      </c>
      <c r="MR20" s="97" t="s">
        <v>15</v>
      </c>
      <c r="MS20" s="97" t="s">
        <v>15</v>
      </c>
      <c r="MT20" s="97" t="s">
        <v>15</v>
      </c>
      <c r="MU20" s="97" t="s">
        <v>15</v>
      </c>
      <c r="MV20" s="97" t="s">
        <v>15</v>
      </c>
      <c r="MW20" s="97" t="s">
        <v>15</v>
      </c>
      <c r="MX20" s="97" t="s">
        <v>15</v>
      </c>
      <c r="MY20" s="97" t="s">
        <v>15</v>
      </c>
      <c r="MZ20" s="97" t="s">
        <v>15</v>
      </c>
      <c r="NA20" s="97" t="s">
        <v>15</v>
      </c>
      <c r="NB20" s="97" t="s">
        <v>15</v>
      </c>
      <c r="NC20" s="97" t="s">
        <v>15</v>
      </c>
      <c r="ND20" s="97" t="s">
        <v>15</v>
      </c>
      <c r="NE20" s="97" t="s">
        <v>15</v>
      </c>
      <c r="NF20" s="97" t="s">
        <v>15</v>
      </c>
      <c r="NG20" s="97" t="s">
        <v>15</v>
      </c>
      <c r="NH20" s="26">
        <v>24</v>
      </c>
      <c r="NI20" s="26">
        <v>3</v>
      </c>
      <c r="NJ20" s="26">
        <v>0</v>
      </c>
      <c r="NK20" s="26">
        <v>1.5</v>
      </c>
      <c r="NL20" s="26">
        <v>10</v>
      </c>
      <c r="NM20" s="26">
        <v>1</v>
      </c>
      <c r="NN20" s="26">
        <v>0</v>
      </c>
      <c r="NO20" s="26">
        <v>0</v>
      </c>
      <c r="NP20" s="26">
        <v>0</v>
      </c>
      <c r="NQ20" s="26">
        <v>0</v>
      </c>
      <c r="NR20" s="26">
        <v>63</v>
      </c>
      <c r="NS20" s="26" t="s">
        <v>921</v>
      </c>
      <c r="NT20" s="26">
        <v>12</v>
      </c>
      <c r="NU20" s="26" t="s">
        <v>921</v>
      </c>
      <c r="NV20" s="26" t="s">
        <v>921</v>
      </c>
      <c r="NW20" s="26" t="s">
        <v>921</v>
      </c>
      <c r="NX20" s="26">
        <v>38</v>
      </c>
      <c r="NY20" s="26">
        <v>35</v>
      </c>
      <c r="NZ20" s="26">
        <v>3</v>
      </c>
      <c r="OA20" s="26" t="s">
        <v>922</v>
      </c>
      <c r="OB20" s="26" t="s">
        <v>922</v>
      </c>
      <c r="OC20" s="26" t="s">
        <v>922</v>
      </c>
      <c r="OD20" s="26" t="s">
        <v>922</v>
      </c>
      <c r="OE20" s="26" t="s">
        <v>922</v>
      </c>
      <c r="OF20" s="111">
        <f t="shared" ref="OF20" si="30">AVERAGE(OG20:OI20)</f>
        <v>11.333333333333334</v>
      </c>
      <c r="OG20" s="26">
        <v>15</v>
      </c>
      <c r="OH20" s="26">
        <v>12</v>
      </c>
      <c r="OI20" s="26">
        <v>7</v>
      </c>
      <c r="OJ20" s="34" t="s">
        <v>917</v>
      </c>
      <c r="OK20" s="34" t="s">
        <v>917</v>
      </c>
      <c r="OL20" s="34" t="s">
        <v>917</v>
      </c>
      <c r="OM20" s="34" t="s">
        <v>917</v>
      </c>
      <c r="ON20" s="34" t="s">
        <v>917</v>
      </c>
      <c r="OO20" s="34" t="s">
        <v>917</v>
      </c>
      <c r="OP20" s="34" t="s">
        <v>917</v>
      </c>
      <c r="OQ20" s="34" t="s">
        <v>917</v>
      </c>
      <c r="OR20" s="34" t="s">
        <v>917</v>
      </c>
      <c r="OS20" s="34" t="s">
        <v>917</v>
      </c>
      <c r="OT20" s="34" t="s">
        <v>917</v>
      </c>
      <c r="OU20" s="34" t="s">
        <v>917</v>
      </c>
      <c r="OV20" s="34" t="s">
        <v>917</v>
      </c>
      <c r="OW20" s="34">
        <v>-1</v>
      </c>
      <c r="OX20" s="34" t="s">
        <v>917</v>
      </c>
      <c r="OY20" s="34" t="s">
        <v>917</v>
      </c>
      <c r="OZ20" s="34" t="s">
        <v>917</v>
      </c>
      <c r="PA20" s="34" t="s">
        <v>917</v>
      </c>
      <c r="PB20" s="34">
        <v>15</v>
      </c>
      <c r="PC20" s="34" t="s">
        <v>917</v>
      </c>
      <c r="PD20" s="34" t="s">
        <v>917</v>
      </c>
      <c r="PE20" s="34" t="s">
        <v>917</v>
      </c>
      <c r="PF20" s="34" t="s">
        <v>917</v>
      </c>
      <c r="PG20" s="34">
        <v>4</v>
      </c>
      <c r="PH20" s="34" t="s">
        <v>917</v>
      </c>
      <c r="PI20" s="34" t="s">
        <v>917</v>
      </c>
      <c r="PJ20" s="34" t="s">
        <v>917</v>
      </c>
      <c r="PK20" s="34" t="s">
        <v>917</v>
      </c>
      <c r="PL20" s="34">
        <v>-3</v>
      </c>
      <c r="PM20" s="34" t="s">
        <v>917</v>
      </c>
      <c r="PN20" s="34" t="s">
        <v>917</v>
      </c>
      <c r="PO20" s="34" t="s">
        <v>917</v>
      </c>
      <c r="PP20" s="34" t="s">
        <v>917</v>
      </c>
      <c r="PQ20" s="34">
        <v>2.4</v>
      </c>
      <c r="PR20" s="34" t="s">
        <v>917</v>
      </c>
      <c r="PS20" s="34" t="s">
        <v>917</v>
      </c>
      <c r="PT20" s="34" t="s">
        <v>917</v>
      </c>
      <c r="PU20" s="26" t="s">
        <v>917</v>
      </c>
      <c r="PV20" s="26">
        <v>0</v>
      </c>
      <c r="PW20" s="26">
        <v>0</v>
      </c>
      <c r="PX20" s="26">
        <v>0</v>
      </c>
      <c r="PY20" s="26">
        <v>0</v>
      </c>
      <c r="PZ20" s="29">
        <v>0</v>
      </c>
      <c r="QC20" s="38"/>
    </row>
    <row r="21" spans="1:445" ht="17" customHeight="1">
      <c r="A21" s="94">
        <v>7</v>
      </c>
      <c r="B21" s="27">
        <v>39361</v>
      </c>
      <c r="C21" s="26" t="s">
        <v>561</v>
      </c>
      <c r="D21" s="26">
        <v>43</v>
      </c>
      <c r="E21" s="26">
        <v>2</v>
      </c>
      <c r="F21" s="26">
        <v>70</v>
      </c>
      <c r="G21" s="26">
        <v>172</v>
      </c>
      <c r="H21" s="28">
        <v>4</v>
      </c>
      <c r="I21" s="28" t="s">
        <v>868</v>
      </c>
      <c r="J21" s="28">
        <v>3</v>
      </c>
      <c r="K21" s="26" t="s">
        <v>819</v>
      </c>
      <c r="L21" s="26"/>
      <c r="M21" s="26" t="s">
        <v>932</v>
      </c>
      <c r="N21" s="26" t="s">
        <v>811</v>
      </c>
      <c r="O21" s="26" t="s">
        <v>811</v>
      </c>
      <c r="P21" s="26" t="s">
        <v>820</v>
      </c>
      <c r="Q21" s="26" t="s">
        <v>820</v>
      </c>
      <c r="R21" s="26" t="s">
        <v>820</v>
      </c>
      <c r="S21" s="26" t="s">
        <v>820</v>
      </c>
      <c r="T21" s="26" t="s">
        <v>938</v>
      </c>
      <c r="U21" s="28">
        <v>1</v>
      </c>
      <c r="V21" s="28">
        <v>1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 t="s">
        <v>796</v>
      </c>
      <c r="AC21" s="28" t="s">
        <v>796</v>
      </c>
      <c r="AD21" s="28" t="s">
        <v>796</v>
      </c>
      <c r="AE21" s="28" t="s">
        <v>796</v>
      </c>
      <c r="AF21" s="28" t="s">
        <v>796</v>
      </c>
      <c r="AG21" s="28">
        <v>0</v>
      </c>
      <c r="AH21" s="26">
        <v>1</v>
      </c>
      <c r="AI21" s="26" t="s">
        <v>556</v>
      </c>
      <c r="AJ21" s="26" t="s">
        <v>556</v>
      </c>
      <c r="AK21" s="26" t="s">
        <v>556</v>
      </c>
      <c r="AL21" s="26" t="s">
        <v>556</v>
      </c>
      <c r="AM21" s="34">
        <v>1</v>
      </c>
      <c r="AN21" s="26" t="s">
        <v>556</v>
      </c>
      <c r="AO21" s="26" t="s">
        <v>556</v>
      </c>
      <c r="AP21" s="26" t="s">
        <v>556</v>
      </c>
      <c r="AQ21" s="26" t="s">
        <v>556</v>
      </c>
      <c r="AR21" s="26">
        <v>1</v>
      </c>
      <c r="AS21" s="26" t="s">
        <v>287</v>
      </c>
      <c r="AT21" s="26">
        <v>0</v>
      </c>
      <c r="AU21" s="26">
        <v>0</v>
      </c>
      <c r="AV21" s="26">
        <v>0</v>
      </c>
      <c r="AW21" s="26">
        <v>0</v>
      </c>
      <c r="AX21" s="28" t="s">
        <v>556</v>
      </c>
      <c r="AY21" s="28" t="s">
        <v>556</v>
      </c>
      <c r="AZ21" s="28" t="s">
        <v>556</v>
      </c>
      <c r="BA21" s="28" t="s">
        <v>556</v>
      </c>
      <c r="BB21" s="28" t="s">
        <v>556</v>
      </c>
      <c r="BC21" s="26">
        <v>45</v>
      </c>
      <c r="BD21" s="26">
        <v>50</v>
      </c>
      <c r="BE21" s="26">
        <v>6</v>
      </c>
      <c r="BF21" s="26">
        <v>2</v>
      </c>
      <c r="BG21" s="26">
        <v>2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6</v>
      </c>
      <c r="BO21" s="26">
        <v>0</v>
      </c>
      <c r="BP21" s="33">
        <v>27</v>
      </c>
      <c r="BQ21" s="33">
        <v>6.4</v>
      </c>
      <c r="BR21" s="33">
        <v>1.3</v>
      </c>
      <c r="BS21" s="104" t="s">
        <v>472</v>
      </c>
      <c r="BT21" s="108" t="s">
        <v>472</v>
      </c>
      <c r="BU21" s="108" t="s">
        <v>862</v>
      </c>
      <c r="BV21" s="108" t="s">
        <v>862</v>
      </c>
      <c r="BW21" s="108" t="s">
        <v>862</v>
      </c>
      <c r="BX21" s="108" t="s">
        <v>862</v>
      </c>
      <c r="BY21" s="104" t="s">
        <v>472</v>
      </c>
      <c r="BZ21" s="104" t="s">
        <v>472</v>
      </c>
      <c r="CA21" s="104" t="s">
        <v>472</v>
      </c>
      <c r="CB21" s="104" t="s">
        <v>472</v>
      </c>
      <c r="CC21" s="108" t="s">
        <v>228</v>
      </c>
      <c r="CD21" s="108" t="s">
        <v>472</v>
      </c>
      <c r="CE21" s="108" t="s">
        <v>472</v>
      </c>
      <c r="CF21" s="108" t="s">
        <v>472</v>
      </c>
      <c r="CG21" s="69" t="s">
        <v>317</v>
      </c>
      <c r="CH21" s="108" t="s">
        <v>556</v>
      </c>
      <c r="CI21" s="108" t="s">
        <v>556</v>
      </c>
      <c r="CJ21" s="108" t="s">
        <v>556</v>
      </c>
      <c r="CK21" s="70" t="s">
        <v>317</v>
      </c>
      <c r="CL21" s="108" t="s">
        <v>556</v>
      </c>
      <c r="CM21" s="108" t="s">
        <v>556</v>
      </c>
      <c r="CN21" s="108" t="s">
        <v>556</v>
      </c>
      <c r="CO21" s="70" t="s">
        <v>317</v>
      </c>
      <c r="CP21" s="39" t="s">
        <v>304</v>
      </c>
      <c r="CQ21" s="39" t="s">
        <v>305</v>
      </c>
      <c r="CR21" s="39" t="s">
        <v>305</v>
      </c>
      <c r="CS21" s="70" t="s">
        <v>139</v>
      </c>
      <c r="CT21" s="39" t="s">
        <v>584</v>
      </c>
      <c r="CU21" s="39" t="s">
        <v>584</v>
      </c>
      <c r="CV21" s="39" t="s">
        <v>584</v>
      </c>
      <c r="CW21" s="61" t="s">
        <v>819</v>
      </c>
      <c r="CX21" s="61" t="s">
        <v>820</v>
      </c>
      <c r="CY21" s="61" t="s">
        <v>820</v>
      </c>
      <c r="CZ21" s="61" t="s">
        <v>820</v>
      </c>
      <c r="DA21" s="61" t="s">
        <v>820</v>
      </c>
      <c r="DB21" s="61" t="s">
        <v>819</v>
      </c>
      <c r="DC21" s="61" t="s">
        <v>820</v>
      </c>
      <c r="DD21" s="61" t="s">
        <v>820</v>
      </c>
      <c r="DE21" s="61" t="s">
        <v>820</v>
      </c>
      <c r="DF21" s="61" t="s">
        <v>820</v>
      </c>
      <c r="DG21" s="61" t="s">
        <v>819</v>
      </c>
      <c r="DH21" s="61" t="s">
        <v>820</v>
      </c>
      <c r="DI21" s="61" t="s">
        <v>820</v>
      </c>
      <c r="DJ21" s="61" t="s">
        <v>820</v>
      </c>
      <c r="DK21" s="61" t="s">
        <v>820</v>
      </c>
      <c r="DL21" s="61" t="s">
        <v>819</v>
      </c>
      <c r="DM21" s="61" t="s">
        <v>820</v>
      </c>
      <c r="DN21" s="61" t="s">
        <v>820</v>
      </c>
      <c r="DO21" s="61" t="s">
        <v>820</v>
      </c>
      <c r="DP21" s="61" t="s">
        <v>820</v>
      </c>
      <c r="DQ21" s="61" t="s">
        <v>819</v>
      </c>
      <c r="DR21" s="61" t="s">
        <v>820</v>
      </c>
      <c r="DS21" s="61" t="s">
        <v>820</v>
      </c>
      <c r="DT21" s="61" t="s">
        <v>820</v>
      </c>
      <c r="DU21" s="61" t="s">
        <v>820</v>
      </c>
      <c r="DV21" s="26">
        <v>49.8</v>
      </c>
      <c r="DW21" s="108">
        <v>15.8</v>
      </c>
      <c r="DX21" s="108" t="s">
        <v>556</v>
      </c>
      <c r="DY21" s="108" t="s">
        <v>556</v>
      </c>
      <c r="DZ21" s="108" t="s">
        <v>556</v>
      </c>
      <c r="EA21" s="108" t="s">
        <v>556</v>
      </c>
      <c r="EB21" s="26">
        <v>30.8</v>
      </c>
      <c r="EC21" s="26">
        <v>40.9</v>
      </c>
      <c r="ED21" s="26">
        <v>12.8</v>
      </c>
      <c r="EE21" s="26" t="s">
        <v>820</v>
      </c>
      <c r="EF21" s="42">
        <f>AVERAGE(EG21:EI21)</f>
        <v>13.366666666666667</v>
      </c>
      <c r="EG21" s="108">
        <v>13.5</v>
      </c>
      <c r="EH21" s="108">
        <v>15.2</v>
      </c>
      <c r="EI21" s="108">
        <v>11.4</v>
      </c>
      <c r="EJ21" s="69" t="s">
        <v>464</v>
      </c>
      <c r="EK21" s="108" t="s">
        <v>556</v>
      </c>
      <c r="EL21" s="108" t="s">
        <v>556</v>
      </c>
      <c r="EM21" s="108" t="s">
        <v>556</v>
      </c>
      <c r="EN21" s="69" t="s">
        <v>464</v>
      </c>
      <c r="EO21" s="108" t="s">
        <v>556</v>
      </c>
      <c r="EP21" s="108" t="s">
        <v>556</v>
      </c>
      <c r="EQ21" s="108" t="s">
        <v>556</v>
      </c>
      <c r="ER21" s="69" t="s">
        <v>464</v>
      </c>
      <c r="ES21" s="108" t="s">
        <v>556</v>
      </c>
      <c r="ET21" s="108" t="s">
        <v>556</v>
      </c>
      <c r="EU21" s="108" t="s">
        <v>556</v>
      </c>
      <c r="EV21" s="69" t="s">
        <v>464</v>
      </c>
      <c r="EW21" s="108" t="s">
        <v>556</v>
      </c>
      <c r="EX21" s="108" t="s">
        <v>556</v>
      </c>
      <c r="EY21" s="108" t="s">
        <v>556</v>
      </c>
      <c r="EZ21" s="104">
        <v>1.75</v>
      </c>
      <c r="FA21" s="104" t="s">
        <v>820</v>
      </c>
      <c r="FB21" s="104" t="s">
        <v>820</v>
      </c>
      <c r="FC21" s="104" t="s">
        <v>820</v>
      </c>
      <c r="FD21" s="104" t="s">
        <v>820</v>
      </c>
      <c r="FE21" s="26">
        <v>0</v>
      </c>
      <c r="FF21" s="26">
        <v>5</v>
      </c>
      <c r="FG21" s="26">
        <v>4</v>
      </c>
      <c r="FH21" s="26">
        <v>1.8</v>
      </c>
      <c r="FI21" s="26">
        <v>0</v>
      </c>
      <c r="FJ21" s="26">
        <v>9.6</v>
      </c>
      <c r="FK21" s="26">
        <v>1</v>
      </c>
      <c r="FL21" s="26">
        <v>0</v>
      </c>
      <c r="FM21" s="26">
        <v>0</v>
      </c>
      <c r="FN21" s="26">
        <v>0</v>
      </c>
      <c r="FO21" s="26">
        <v>1</v>
      </c>
      <c r="FP21" s="26" t="s">
        <v>819</v>
      </c>
      <c r="FQ21" s="26" t="s">
        <v>819</v>
      </c>
      <c r="FR21" s="26" t="s">
        <v>820</v>
      </c>
      <c r="FS21" s="26" t="s">
        <v>820</v>
      </c>
      <c r="FT21" s="26" t="s">
        <v>820</v>
      </c>
      <c r="FU21" s="26" t="s">
        <v>820</v>
      </c>
      <c r="FV21" s="26" t="s">
        <v>819</v>
      </c>
      <c r="FW21" s="26" t="s">
        <v>819</v>
      </c>
      <c r="FX21" s="26" t="s">
        <v>819</v>
      </c>
      <c r="FY21" s="26" t="s">
        <v>819</v>
      </c>
      <c r="FZ21" s="96" t="s">
        <v>446</v>
      </c>
      <c r="GA21" s="26" t="s">
        <v>819</v>
      </c>
      <c r="GB21" s="26" t="s">
        <v>819</v>
      </c>
      <c r="GC21" s="26" t="s">
        <v>819</v>
      </c>
      <c r="GD21" s="34" t="s">
        <v>464</v>
      </c>
      <c r="GE21" s="26" t="s">
        <v>820</v>
      </c>
      <c r="GF21" s="26" t="s">
        <v>820</v>
      </c>
      <c r="GG21" s="26" t="s">
        <v>820</v>
      </c>
      <c r="GH21" s="96" t="s">
        <v>464</v>
      </c>
      <c r="GI21" s="26" t="s">
        <v>820</v>
      </c>
      <c r="GJ21" s="26" t="s">
        <v>820</v>
      </c>
      <c r="GK21" s="26" t="s">
        <v>820</v>
      </c>
      <c r="GL21" s="96" t="s">
        <v>464</v>
      </c>
      <c r="GM21" s="26" t="s">
        <v>820</v>
      </c>
      <c r="GN21" s="26" t="s">
        <v>820</v>
      </c>
      <c r="GO21" s="26" t="s">
        <v>820</v>
      </c>
      <c r="GP21" s="96" t="s">
        <v>464</v>
      </c>
      <c r="GQ21" s="26" t="s">
        <v>820</v>
      </c>
      <c r="GR21" s="26" t="s">
        <v>820</v>
      </c>
      <c r="GS21" s="26" t="s">
        <v>820</v>
      </c>
      <c r="GT21" s="26" t="s">
        <v>819</v>
      </c>
      <c r="GU21" s="26" t="s">
        <v>820</v>
      </c>
      <c r="GV21" s="26" t="s">
        <v>820</v>
      </c>
      <c r="GW21" s="26" t="s">
        <v>820</v>
      </c>
      <c r="GX21" s="26" t="s">
        <v>820</v>
      </c>
      <c r="GY21" s="26" t="s">
        <v>819</v>
      </c>
      <c r="GZ21" s="26" t="s">
        <v>820</v>
      </c>
      <c r="HA21" s="26" t="s">
        <v>820</v>
      </c>
      <c r="HB21" s="26" t="s">
        <v>820</v>
      </c>
      <c r="HC21" s="26" t="s">
        <v>820</v>
      </c>
      <c r="HD21" s="26" t="s">
        <v>819</v>
      </c>
      <c r="HE21" s="26" t="s">
        <v>820</v>
      </c>
      <c r="HF21" s="26" t="s">
        <v>820</v>
      </c>
      <c r="HG21" s="26" t="s">
        <v>820</v>
      </c>
      <c r="HH21" s="26" t="s">
        <v>820</v>
      </c>
      <c r="HI21" s="26" t="s">
        <v>819</v>
      </c>
      <c r="HJ21" s="26" t="s">
        <v>820</v>
      </c>
      <c r="HK21" s="26" t="s">
        <v>820</v>
      </c>
      <c r="HL21" s="26" t="s">
        <v>820</v>
      </c>
      <c r="HM21" s="26" t="s">
        <v>820</v>
      </c>
      <c r="HN21" s="26" t="s">
        <v>819</v>
      </c>
      <c r="HO21" s="26" t="s">
        <v>820</v>
      </c>
      <c r="HP21" s="26" t="s">
        <v>820</v>
      </c>
      <c r="HQ21" s="26" t="s">
        <v>820</v>
      </c>
      <c r="HR21" s="26" t="s">
        <v>820</v>
      </c>
      <c r="HS21" s="26">
        <v>2</v>
      </c>
      <c r="HT21" s="26">
        <v>0</v>
      </c>
      <c r="HU21" s="26">
        <v>0</v>
      </c>
      <c r="HV21" s="26">
        <v>0</v>
      </c>
      <c r="HW21" s="26">
        <v>0</v>
      </c>
      <c r="HX21" s="26">
        <v>8</v>
      </c>
      <c r="HY21" s="26">
        <v>2</v>
      </c>
      <c r="HZ21" s="26">
        <v>0.8</v>
      </c>
      <c r="IA21" s="26">
        <v>0.1</v>
      </c>
      <c r="IB21" s="26">
        <v>9.8000000000000007</v>
      </c>
      <c r="IC21" s="26">
        <v>1</v>
      </c>
      <c r="ID21" s="26">
        <v>0</v>
      </c>
      <c r="IE21" s="26">
        <v>0</v>
      </c>
      <c r="IF21" s="26">
        <v>0</v>
      </c>
      <c r="IG21" s="26">
        <v>0</v>
      </c>
      <c r="IH21" s="26" t="s">
        <v>863</v>
      </c>
      <c r="II21" s="26" t="s">
        <v>819</v>
      </c>
      <c r="IJ21" s="26" t="s">
        <v>820</v>
      </c>
      <c r="IK21" s="26" t="s">
        <v>820</v>
      </c>
      <c r="IL21" s="26" t="s">
        <v>820</v>
      </c>
      <c r="IM21" s="26" t="s">
        <v>820</v>
      </c>
      <c r="IN21" s="26" t="s">
        <v>859</v>
      </c>
      <c r="IO21" s="26" t="s">
        <v>859</v>
      </c>
      <c r="IP21" s="26" t="s">
        <v>859</v>
      </c>
      <c r="IQ21" s="26" t="s">
        <v>403</v>
      </c>
      <c r="IR21" s="96" t="s">
        <v>446</v>
      </c>
      <c r="IS21" s="26" t="s">
        <v>819</v>
      </c>
      <c r="IT21" s="26" t="s">
        <v>819</v>
      </c>
      <c r="IU21" s="26" t="s">
        <v>819</v>
      </c>
      <c r="IV21" s="34" t="s">
        <v>464</v>
      </c>
      <c r="IW21" s="26" t="s">
        <v>820</v>
      </c>
      <c r="IX21" s="26" t="s">
        <v>820</v>
      </c>
      <c r="IY21" s="26" t="s">
        <v>820</v>
      </c>
      <c r="IZ21" s="96" t="s">
        <v>464</v>
      </c>
      <c r="JA21" s="26" t="s">
        <v>820</v>
      </c>
      <c r="JB21" s="26" t="s">
        <v>820</v>
      </c>
      <c r="JC21" s="26" t="s">
        <v>820</v>
      </c>
      <c r="JD21" s="96" t="s">
        <v>464</v>
      </c>
      <c r="JE21" s="26" t="s">
        <v>820</v>
      </c>
      <c r="JF21" s="26" t="s">
        <v>820</v>
      </c>
      <c r="JG21" s="26" t="s">
        <v>820</v>
      </c>
      <c r="JH21" s="96" t="s">
        <v>464</v>
      </c>
      <c r="JI21" s="26" t="s">
        <v>820</v>
      </c>
      <c r="JJ21" s="26" t="s">
        <v>820</v>
      </c>
      <c r="JK21" s="26" t="s">
        <v>820</v>
      </c>
      <c r="JL21" s="26" t="s">
        <v>819</v>
      </c>
      <c r="JM21" s="26" t="s">
        <v>820</v>
      </c>
      <c r="JN21" s="26" t="s">
        <v>820</v>
      </c>
      <c r="JO21" s="26" t="s">
        <v>820</v>
      </c>
      <c r="JP21" s="26" t="s">
        <v>820</v>
      </c>
      <c r="JQ21" s="26" t="s">
        <v>819</v>
      </c>
      <c r="JR21" s="26" t="s">
        <v>820</v>
      </c>
      <c r="JS21" s="26" t="s">
        <v>820</v>
      </c>
      <c r="JT21" s="26" t="s">
        <v>820</v>
      </c>
      <c r="JU21" s="26" t="s">
        <v>820</v>
      </c>
      <c r="JV21" s="26" t="s">
        <v>819</v>
      </c>
      <c r="JW21" s="26" t="s">
        <v>820</v>
      </c>
      <c r="JX21" s="26" t="s">
        <v>820</v>
      </c>
      <c r="JY21" s="26" t="s">
        <v>820</v>
      </c>
      <c r="JZ21" s="26" t="s">
        <v>820</v>
      </c>
      <c r="KA21" s="26" t="s">
        <v>819</v>
      </c>
      <c r="KB21" s="26" t="s">
        <v>820</v>
      </c>
      <c r="KC21" s="26" t="s">
        <v>820</v>
      </c>
      <c r="KD21" s="26" t="s">
        <v>820</v>
      </c>
      <c r="KE21" s="26" t="s">
        <v>820</v>
      </c>
      <c r="KF21" s="26" t="s">
        <v>819</v>
      </c>
      <c r="KG21" s="26" t="s">
        <v>820</v>
      </c>
      <c r="KH21" s="26" t="s">
        <v>820</v>
      </c>
      <c r="KI21" s="26" t="s">
        <v>820</v>
      </c>
      <c r="KJ21" s="26" t="s">
        <v>820</v>
      </c>
      <c r="KK21" s="26">
        <v>1</v>
      </c>
      <c r="KL21" s="26">
        <v>0</v>
      </c>
      <c r="KM21" s="26">
        <v>0</v>
      </c>
      <c r="KN21" s="26">
        <v>0</v>
      </c>
      <c r="KO21" s="26">
        <v>0</v>
      </c>
      <c r="KP21" s="97" t="s">
        <v>13</v>
      </c>
      <c r="KQ21" s="97" t="s">
        <v>13</v>
      </c>
      <c r="KR21" s="97" t="s">
        <v>13</v>
      </c>
      <c r="KS21" s="97" t="s">
        <v>13</v>
      </c>
      <c r="KT21" s="97" t="s">
        <v>13</v>
      </c>
      <c r="KU21" s="97" t="s">
        <v>13</v>
      </c>
      <c r="KV21" s="97" t="s">
        <v>13</v>
      </c>
      <c r="KW21" s="97" t="s">
        <v>13</v>
      </c>
      <c r="KX21" s="97" t="s">
        <v>13</v>
      </c>
      <c r="KY21" s="97" t="s">
        <v>13</v>
      </c>
      <c r="KZ21" s="97" t="s">
        <v>13</v>
      </c>
      <c r="LA21" s="97" t="s">
        <v>13</v>
      </c>
      <c r="LB21" s="97" t="s">
        <v>13</v>
      </c>
      <c r="LC21" s="97" t="s">
        <v>13</v>
      </c>
      <c r="LD21" s="97" t="s">
        <v>13</v>
      </c>
      <c r="LE21" s="97" t="s">
        <v>13</v>
      </c>
      <c r="LF21" s="97" t="s">
        <v>13</v>
      </c>
      <c r="LG21" s="97" t="s">
        <v>13</v>
      </c>
      <c r="LH21" s="97" t="s">
        <v>13</v>
      </c>
      <c r="LI21" s="97" t="s">
        <v>13</v>
      </c>
      <c r="LJ21" s="97" t="s">
        <v>13</v>
      </c>
      <c r="LK21" s="97" t="s">
        <v>13</v>
      </c>
      <c r="LL21" s="97" t="s">
        <v>13</v>
      </c>
      <c r="LM21" s="97" t="s">
        <v>13</v>
      </c>
      <c r="LN21" s="97" t="s">
        <v>13</v>
      </c>
      <c r="LO21" s="97" t="s">
        <v>13</v>
      </c>
      <c r="LP21" s="97" t="s">
        <v>13</v>
      </c>
      <c r="LQ21" s="97" t="s">
        <v>13</v>
      </c>
      <c r="LR21" s="97" t="s">
        <v>13</v>
      </c>
      <c r="LS21" s="97" t="s">
        <v>13</v>
      </c>
      <c r="LT21" s="97" t="s">
        <v>13</v>
      </c>
      <c r="LU21" s="97" t="s">
        <v>13</v>
      </c>
      <c r="LV21" s="97" t="s">
        <v>13</v>
      </c>
      <c r="LW21" s="97" t="s">
        <v>13</v>
      </c>
      <c r="LX21" s="97" t="s">
        <v>13</v>
      </c>
      <c r="LY21" s="97" t="s">
        <v>13</v>
      </c>
      <c r="LZ21" s="97" t="s">
        <v>13</v>
      </c>
      <c r="MA21" s="97" t="s">
        <v>13</v>
      </c>
      <c r="MB21" s="97" t="s">
        <v>13</v>
      </c>
      <c r="MC21" s="97" t="s">
        <v>13</v>
      </c>
      <c r="MD21" s="97" t="s">
        <v>13</v>
      </c>
      <c r="ME21" s="97" t="s">
        <v>13</v>
      </c>
      <c r="MF21" s="97" t="s">
        <v>13</v>
      </c>
      <c r="MG21" s="97" t="s">
        <v>13</v>
      </c>
      <c r="MH21" s="97" t="s">
        <v>13</v>
      </c>
      <c r="MI21" s="97" t="s">
        <v>13</v>
      </c>
      <c r="MJ21" s="97" t="s">
        <v>13</v>
      </c>
      <c r="MK21" s="97" t="s">
        <v>13</v>
      </c>
      <c r="ML21" s="97" t="s">
        <v>13</v>
      </c>
      <c r="MM21" s="97" t="s">
        <v>13</v>
      </c>
      <c r="MN21" s="97" t="s">
        <v>13</v>
      </c>
      <c r="MO21" s="97" t="s">
        <v>13</v>
      </c>
      <c r="MP21" s="97" t="s">
        <v>13</v>
      </c>
      <c r="MQ21" s="97" t="s">
        <v>13</v>
      </c>
      <c r="MR21" s="97" t="s">
        <v>13</v>
      </c>
      <c r="MS21" s="97" t="s">
        <v>13</v>
      </c>
      <c r="MT21" s="97" t="s">
        <v>13</v>
      </c>
      <c r="MU21" s="97" t="s">
        <v>13</v>
      </c>
      <c r="MV21" s="97" t="s">
        <v>13</v>
      </c>
      <c r="MW21" s="97" t="s">
        <v>13</v>
      </c>
      <c r="MX21" s="97" t="s">
        <v>13</v>
      </c>
      <c r="MY21" s="97" t="s">
        <v>13</v>
      </c>
      <c r="MZ21" s="97" t="s">
        <v>13</v>
      </c>
      <c r="NA21" s="97" t="s">
        <v>13</v>
      </c>
      <c r="NB21" s="97" t="s">
        <v>13</v>
      </c>
      <c r="NC21" s="97" t="s">
        <v>13</v>
      </c>
      <c r="ND21" s="97" t="s">
        <v>13</v>
      </c>
      <c r="NE21" s="97" t="s">
        <v>13</v>
      </c>
      <c r="NF21" s="97" t="s">
        <v>13</v>
      </c>
      <c r="NG21" s="97" t="s">
        <v>13</v>
      </c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34"/>
      <c r="OC21" s="26"/>
      <c r="OD21" s="26"/>
      <c r="OE21" s="26"/>
      <c r="OF21" s="34"/>
      <c r="OG21" s="26"/>
      <c r="OH21" s="26"/>
      <c r="OI21" s="26"/>
      <c r="OJ21" s="34"/>
      <c r="OK21" s="26"/>
      <c r="OL21" s="26"/>
      <c r="OM21" s="26"/>
      <c r="ON21" s="34"/>
      <c r="OO21" s="26"/>
      <c r="OP21" s="26"/>
      <c r="OQ21" s="26"/>
      <c r="OR21" s="34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9">
        <v>0</v>
      </c>
      <c r="QC21" s="38"/>
    </row>
    <row r="22" spans="1:445" ht="17" customHeight="1">
      <c r="A22" s="94">
        <v>8</v>
      </c>
      <c r="B22" s="27">
        <v>39364</v>
      </c>
      <c r="C22" s="26" t="s">
        <v>423</v>
      </c>
      <c r="D22" s="26">
        <v>32</v>
      </c>
      <c r="E22" s="26">
        <v>1</v>
      </c>
      <c r="F22" s="26">
        <v>65</v>
      </c>
      <c r="G22" s="26">
        <v>174</v>
      </c>
      <c r="H22" s="28">
        <v>1</v>
      </c>
      <c r="I22" s="28" t="s">
        <v>334</v>
      </c>
      <c r="J22" s="28">
        <v>2</v>
      </c>
      <c r="K22" s="26" t="s">
        <v>480</v>
      </c>
      <c r="L22" s="26">
        <v>3</v>
      </c>
      <c r="M22" s="26" t="s">
        <v>671</v>
      </c>
      <c r="N22" s="26"/>
      <c r="O22" s="26" t="s">
        <v>404</v>
      </c>
      <c r="P22" s="26" t="s">
        <v>404</v>
      </c>
      <c r="Q22" s="26" t="s">
        <v>363</v>
      </c>
      <c r="R22" s="26" t="s">
        <v>363</v>
      </c>
      <c r="S22" s="26" t="s">
        <v>363</v>
      </c>
      <c r="T22" s="26" t="s">
        <v>938</v>
      </c>
      <c r="U22" s="28">
        <v>0</v>
      </c>
      <c r="V22" s="28" t="s">
        <v>509</v>
      </c>
      <c r="W22" s="28" t="s">
        <v>509</v>
      </c>
      <c r="X22" s="28" t="s">
        <v>509</v>
      </c>
      <c r="Y22" s="28" t="s">
        <v>796</v>
      </c>
      <c r="Z22" s="28" t="s">
        <v>796</v>
      </c>
      <c r="AA22" s="28">
        <v>0</v>
      </c>
      <c r="AB22" s="28" t="s">
        <v>796</v>
      </c>
      <c r="AC22" s="28" t="s">
        <v>796</v>
      </c>
      <c r="AD22" s="28" t="s">
        <v>796</v>
      </c>
      <c r="AE22" s="28" t="s">
        <v>796</v>
      </c>
      <c r="AF22" s="28" t="s">
        <v>796</v>
      </c>
      <c r="AG22" s="28">
        <v>0</v>
      </c>
      <c r="AH22" s="26">
        <v>0</v>
      </c>
      <c r="AI22" s="26">
        <v>0</v>
      </c>
      <c r="AJ22" s="26" t="s">
        <v>556</v>
      </c>
      <c r="AK22" s="26" t="s">
        <v>556</v>
      </c>
      <c r="AL22" s="26" t="s">
        <v>556</v>
      </c>
      <c r="AM22" s="26">
        <v>1</v>
      </c>
      <c r="AN22" s="26">
        <v>1</v>
      </c>
      <c r="AO22" s="26" t="s">
        <v>334</v>
      </c>
      <c r="AP22" s="26" t="s">
        <v>334</v>
      </c>
      <c r="AQ22" s="26" t="s">
        <v>334</v>
      </c>
      <c r="AR22" s="26">
        <v>2</v>
      </c>
      <c r="AS22" s="26" t="s">
        <v>335</v>
      </c>
      <c r="AT22" s="26" t="s">
        <v>335</v>
      </c>
      <c r="AU22" s="26">
        <v>0</v>
      </c>
      <c r="AV22" s="26">
        <v>0</v>
      </c>
      <c r="AW22" s="26">
        <v>0</v>
      </c>
      <c r="AX22" s="28" t="s">
        <v>533</v>
      </c>
      <c r="AY22" s="28" t="s">
        <v>243</v>
      </c>
      <c r="AZ22" s="28" t="s">
        <v>556</v>
      </c>
      <c r="BA22" s="28" t="s">
        <v>556</v>
      </c>
      <c r="BB22" s="28" t="s">
        <v>556</v>
      </c>
      <c r="BC22" s="26">
        <v>150</v>
      </c>
      <c r="BD22" s="26">
        <v>315</v>
      </c>
      <c r="BE22" s="26">
        <v>6</v>
      </c>
      <c r="BF22" s="26">
        <v>2</v>
      </c>
      <c r="BG22" s="26">
        <v>2</v>
      </c>
      <c r="BH22" s="26">
        <v>1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8</v>
      </c>
      <c r="BO22" s="26">
        <v>1</v>
      </c>
      <c r="BP22" s="33">
        <v>14</v>
      </c>
      <c r="BQ22" s="33">
        <v>4</v>
      </c>
      <c r="BR22" s="33">
        <v>5</v>
      </c>
      <c r="BS22" s="104" t="s">
        <v>472</v>
      </c>
      <c r="BT22" s="108" t="s">
        <v>472</v>
      </c>
      <c r="BU22" s="108" t="s">
        <v>472</v>
      </c>
      <c r="BV22" s="108" t="s">
        <v>365</v>
      </c>
      <c r="BW22" s="108" t="s">
        <v>365</v>
      </c>
      <c r="BX22" s="108" t="s">
        <v>365</v>
      </c>
      <c r="BY22" s="104" t="s">
        <v>472</v>
      </c>
      <c r="BZ22" s="104" t="s">
        <v>472</v>
      </c>
      <c r="CA22" s="104" t="s">
        <v>472</v>
      </c>
      <c r="CB22" s="104" t="s">
        <v>472</v>
      </c>
      <c r="CC22" s="108" t="s">
        <v>228</v>
      </c>
      <c r="CD22" s="108" t="s">
        <v>472</v>
      </c>
      <c r="CE22" s="108" t="s">
        <v>472</v>
      </c>
      <c r="CF22" s="108" t="s">
        <v>472</v>
      </c>
      <c r="CG22" s="108" t="s">
        <v>140</v>
      </c>
      <c r="CH22" s="70" t="s">
        <v>456</v>
      </c>
      <c r="CI22" s="70" t="s">
        <v>456</v>
      </c>
      <c r="CJ22" s="70" t="s">
        <v>456</v>
      </c>
      <c r="CK22" s="70" t="s">
        <v>317</v>
      </c>
      <c r="CL22" s="108" t="s">
        <v>556</v>
      </c>
      <c r="CM22" s="108" t="s">
        <v>556</v>
      </c>
      <c r="CN22" s="108" t="s">
        <v>556</v>
      </c>
      <c r="CO22" s="70" t="s">
        <v>317</v>
      </c>
      <c r="CP22" s="51" t="s">
        <v>705</v>
      </c>
      <c r="CQ22" s="51" t="s">
        <v>705</v>
      </c>
      <c r="CR22" s="51" t="s">
        <v>705</v>
      </c>
      <c r="CS22" s="70" t="s">
        <v>139</v>
      </c>
      <c r="CT22" s="51" t="s">
        <v>587</v>
      </c>
      <c r="CU22" s="51" t="s">
        <v>572</v>
      </c>
      <c r="CV22" s="51" t="s">
        <v>587</v>
      </c>
      <c r="CW22" s="61" t="s">
        <v>819</v>
      </c>
      <c r="CX22" s="61" t="s">
        <v>819</v>
      </c>
      <c r="CY22" s="61" t="s">
        <v>820</v>
      </c>
      <c r="CZ22" s="61" t="s">
        <v>820</v>
      </c>
      <c r="DA22" s="61" t="s">
        <v>820</v>
      </c>
      <c r="DB22" s="61" t="s">
        <v>819</v>
      </c>
      <c r="DC22" s="61" t="s">
        <v>819</v>
      </c>
      <c r="DD22" s="61" t="s">
        <v>820</v>
      </c>
      <c r="DE22" s="61" t="s">
        <v>820</v>
      </c>
      <c r="DF22" s="61" t="s">
        <v>820</v>
      </c>
      <c r="DG22" s="61" t="s">
        <v>819</v>
      </c>
      <c r="DH22" s="61" t="s">
        <v>819</v>
      </c>
      <c r="DI22" s="61" t="s">
        <v>820</v>
      </c>
      <c r="DJ22" s="61" t="s">
        <v>820</v>
      </c>
      <c r="DK22" s="61" t="s">
        <v>820</v>
      </c>
      <c r="DL22" s="61" t="s">
        <v>819</v>
      </c>
      <c r="DM22" s="61" t="s">
        <v>819</v>
      </c>
      <c r="DN22" s="61" t="s">
        <v>820</v>
      </c>
      <c r="DO22" s="61" t="s">
        <v>820</v>
      </c>
      <c r="DP22" s="61" t="s">
        <v>820</v>
      </c>
      <c r="DQ22" s="61" t="s">
        <v>819</v>
      </c>
      <c r="DR22" s="61" t="s">
        <v>819</v>
      </c>
      <c r="DS22" s="61" t="s">
        <v>820</v>
      </c>
      <c r="DT22" s="61" t="s">
        <v>820</v>
      </c>
      <c r="DU22" s="61" t="s">
        <v>820</v>
      </c>
      <c r="DV22" s="26">
        <v>28</v>
      </c>
      <c r="DW22" s="108">
        <v>15.7</v>
      </c>
      <c r="DX22" s="108">
        <v>7.5</v>
      </c>
      <c r="DY22" s="108" t="s">
        <v>556</v>
      </c>
      <c r="DZ22" s="108" t="s">
        <v>556</v>
      </c>
      <c r="EA22" s="108" t="s">
        <v>556</v>
      </c>
      <c r="EB22" s="26">
        <v>24.9</v>
      </c>
      <c r="EC22" s="26">
        <v>38.4</v>
      </c>
      <c r="ED22" s="26">
        <v>12</v>
      </c>
      <c r="EE22" s="26"/>
      <c r="EF22" s="108" t="s">
        <v>446</v>
      </c>
      <c r="EG22" s="108" t="s">
        <v>472</v>
      </c>
      <c r="EH22" s="108" t="s">
        <v>472</v>
      </c>
      <c r="EI22" s="108" t="s">
        <v>472</v>
      </c>
      <c r="EJ22" s="108" t="s">
        <v>446</v>
      </c>
      <c r="EK22" s="108" t="s">
        <v>472</v>
      </c>
      <c r="EL22" s="108" t="s">
        <v>472</v>
      </c>
      <c r="EM22" s="108" t="s">
        <v>472</v>
      </c>
      <c r="EN22" s="69" t="s">
        <v>464</v>
      </c>
      <c r="EO22" s="108" t="s">
        <v>556</v>
      </c>
      <c r="EP22" s="108" t="s">
        <v>556</v>
      </c>
      <c r="EQ22" s="108" t="s">
        <v>556</v>
      </c>
      <c r="ER22" s="69" t="s">
        <v>464</v>
      </c>
      <c r="ES22" s="108" t="s">
        <v>556</v>
      </c>
      <c r="ET22" s="108" t="s">
        <v>556</v>
      </c>
      <c r="EU22" s="108" t="s">
        <v>556</v>
      </c>
      <c r="EV22" s="69" t="s">
        <v>464</v>
      </c>
      <c r="EW22" s="108" t="s">
        <v>556</v>
      </c>
      <c r="EX22" s="108" t="s">
        <v>556</v>
      </c>
      <c r="EY22" s="108" t="s">
        <v>556</v>
      </c>
      <c r="EZ22" s="104" t="s">
        <v>819</v>
      </c>
      <c r="FA22" s="104" t="s">
        <v>819</v>
      </c>
      <c r="FB22" s="104" t="s">
        <v>820</v>
      </c>
      <c r="FC22" s="104" t="s">
        <v>472</v>
      </c>
      <c r="FD22" s="104" t="s">
        <v>472</v>
      </c>
      <c r="FE22" s="26" t="s">
        <v>556</v>
      </c>
      <c r="FF22" s="26">
        <v>3</v>
      </c>
      <c r="FG22" s="26">
        <v>4</v>
      </c>
      <c r="FH22" s="26">
        <v>3.3</v>
      </c>
      <c r="FI22" s="26">
        <v>0.5</v>
      </c>
      <c r="FJ22" s="26">
        <v>6.2</v>
      </c>
      <c r="FK22" s="26">
        <v>1</v>
      </c>
      <c r="FL22" s="26">
        <v>0</v>
      </c>
      <c r="FM22" s="26">
        <v>0</v>
      </c>
      <c r="FN22" s="26">
        <v>0</v>
      </c>
      <c r="FO22" s="26">
        <v>0</v>
      </c>
      <c r="FP22" s="26" t="s">
        <v>859</v>
      </c>
      <c r="FQ22" s="26" t="s">
        <v>859</v>
      </c>
      <c r="FR22" s="26" t="s">
        <v>859</v>
      </c>
      <c r="FS22" s="26" t="s">
        <v>858</v>
      </c>
      <c r="FT22" s="26" t="s">
        <v>858</v>
      </c>
      <c r="FU22" s="26" t="s">
        <v>858</v>
      </c>
      <c r="FV22" s="26" t="s">
        <v>859</v>
      </c>
      <c r="FW22" s="26" t="s">
        <v>859</v>
      </c>
      <c r="FX22" s="26" t="s">
        <v>859</v>
      </c>
      <c r="FY22" s="26" t="s">
        <v>859</v>
      </c>
      <c r="FZ22" s="96" t="s">
        <v>446</v>
      </c>
      <c r="GA22" s="26" t="s">
        <v>859</v>
      </c>
      <c r="GB22" s="26" t="s">
        <v>859</v>
      </c>
      <c r="GC22" s="26" t="s">
        <v>859</v>
      </c>
      <c r="GD22" s="96" t="s">
        <v>446</v>
      </c>
      <c r="GE22" s="26" t="s">
        <v>859</v>
      </c>
      <c r="GF22" s="26" t="s">
        <v>859</v>
      </c>
      <c r="GG22" s="26" t="s">
        <v>859</v>
      </c>
      <c r="GH22" s="33" t="s">
        <v>464</v>
      </c>
      <c r="GI22" s="26" t="s">
        <v>820</v>
      </c>
      <c r="GJ22" s="26" t="s">
        <v>820</v>
      </c>
      <c r="GK22" s="26" t="s">
        <v>820</v>
      </c>
      <c r="GL22" s="33" t="s">
        <v>464</v>
      </c>
      <c r="GM22" s="26" t="s">
        <v>820</v>
      </c>
      <c r="GN22" s="26" t="s">
        <v>820</v>
      </c>
      <c r="GO22" s="26" t="s">
        <v>820</v>
      </c>
      <c r="GP22" s="33" t="s">
        <v>464</v>
      </c>
      <c r="GQ22" s="26" t="s">
        <v>820</v>
      </c>
      <c r="GR22" s="26" t="s">
        <v>820</v>
      </c>
      <c r="GS22" s="26" t="s">
        <v>820</v>
      </c>
      <c r="GT22" s="26" t="s">
        <v>819</v>
      </c>
      <c r="GU22" s="26" t="s">
        <v>819</v>
      </c>
      <c r="GV22" s="26" t="s">
        <v>820</v>
      </c>
      <c r="GW22" s="26" t="s">
        <v>820</v>
      </c>
      <c r="GX22" s="26" t="s">
        <v>820</v>
      </c>
      <c r="GY22" s="26" t="s">
        <v>819</v>
      </c>
      <c r="GZ22" s="26" t="s">
        <v>819</v>
      </c>
      <c r="HA22" s="26" t="s">
        <v>820</v>
      </c>
      <c r="HB22" s="26" t="s">
        <v>820</v>
      </c>
      <c r="HC22" s="26" t="s">
        <v>820</v>
      </c>
      <c r="HD22" s="26" t="s">
        <v>819</v>
      </c>
      <c r="HE22" s="26" t="s">
        <v>819</v>
      </c>
      <c r="HF22" s="26" t="s">
        <v>820</v>
      </c>
      <c r="HG22" s="26" t="s">
        <v>820</v>
      </c>
      <c r="HH22" s="26" t="s">
        <v>820</v>
      </c>
      <c r="HI22" s="26" t="s">
        <v>819</v>
      </c>
      <c r="HJ22" s="26" t="s">
        <v>819</v>
      </c>
      <c r="HK22" s="26" t="s">
        <v>820</v>
      </c>
      <c r="HL22" s="26" t="s">
        <v>820</v>
      </c>
      <c r="HM22" s="26" t="s">
        <v>820</v>
      </c>
      <c r="HN22" s="26" t="s">
        <v>819</v>
      </c>
      <c r="HO22" s="26" t="s">
        <v>819</v>
      </c>
      <c r="HP22" s="26" t="s">
        <v>820</v>
      </c>
      <c r="HQ22" s="26" t="s">
        <v>820</v>
      </c>
      <c r="HR22" s="26" t="s">
        <v>820</v>
      </c>
      <c r="HS22" s="26" t="s">
        <v>820</v>
      </c>
      <c r="HT22" s="26">
        <v>0</v>
      </c>
      <c r="HU22" s="26">
        <v>0</v>
      </c>
      <c r="HV22" s="26">
        <v>0</v>
      </c>
      <c r="HW22" s="26">
        <v>0</v>
      </c>
      <c r="HX22" s="26">
        <v>6</v>
      </c>
      <c r="HY22" s="26">
        <v>4</v>
      </c>
      <c r="HZ22" s="26">
        <v>2</v>
      </c>
      <c r="IA22" s="26">
        <v>3.3</v>
      </c>
      <c r="IB22" s="26">
        <v>8.6999999999999993</v>
      </c>
      <c r="IC22" s="26">
        <v>1</v>
      </c>
      <c r="ID22" s="26">
        <v>0</v>
      </c>
      <c r="IE22" s="26">
        <v>0</v>
      </c>
      <c r="IF22" s="26">
        <v>0</v>
      </c>
      <c r="IG22" s="26">
        <v>0</v>
      </c>
      <c r="IH22" s="26">
        <v>42.3</v>
      </c>
      <c r="II22" s="26">
        <v>18.2</v>
      </c>
      <c r="IJ22" s="26">
        <v>7.9</v>
      </c>
      <c r="IK22" s="26" t="s">
        <v>820</v>
      </c>
      <c r="IL22" s="26" t="s">
        <v>820</v>
      </c>
      <c r="IM22" s="26" t="s">
        <v>820</v>
      </c>
      <c r="IN22" s="26">
        <v>37.1</v>
      </c>
      <c r="IO22" s="26">
        <v>40.799999999999997</v>
      </c>
      <c r="IP22" s="26">
        <v>4.5</v>
      </c>
      <c r="IQ22" s="26" t="s">
        <v>820</v>
      </c>
      <c r="IR22" s="96" t="s">
        <v>446</v>
      </c>
      <c r="IS22" s="26" t="s">
        <v>819</v>
      </c>
      <c r="IT22" s="26" t="s">
        <v>819</v>
      </c>
      <c r="IU22" s="26" t="s">
        <v>819</v>
      </c>
      <c r="IV22" s="96" t="s">
        <v>446</v>
      </c>
      <c r="IW22" s="26" t="s">
        <v>819</v>
      </c>
      <c r="IX22" s="26" t="s">
        <v>819</v>
      </c>
      <c r="IY22" s="26" t="s">
        <v>819</v>
      </c>
      <c r="IZ22" s="33" t="s">
        <v>464</v>
      </c>
      <c r="JA22" s="26" t="s">
        <v>820</v>
      </c>
      <c r="JB22" s="26" t="s">
        <v>820</v>
      </c>
      <c r="JC22" s="26" t="s">
        <v>820</v>
      </c>
      <c r="JD22" s="33" t="s">
        <v>464</v>
      </c>
      <c r="JE22" s="26" t="s">
        <v>820</v>
      </c>
      <c r="JF22" s="26" t="s">
        <v>820</v>
      </c>
      <c r="JG22" s="26" t="s">
        <v>820</v>
      </c>
      <c r="JH22" s="33" t="s">
        <v>464</v>
      </c>
      <c r="JI22" s="26" t="s">
        <v>820</v>
      </c>
      <c r="JJ22" s="26" t="s">
        <v>820</v>
      </c>
      <c r="JK22" s="26" t="s">
        <v>820</v>
      </c>
      <c r="JL22" s="26">
        <v>11.5</v>
      </c>
      <c r="JM22" s="26">
        <v>6.7</v>
      </c>
      <c r="JN22" s="26" t="s">
        <v>348</v>
      </c>
      <c r="JO22" s="26" t="s">
        <v>348</v>
      </c>
      <c r="JP22" s="26" t="s">
        <v>348</v>
      </c>
      <c r="JQ22" s="26">
        <v>18.8</v>
      </c>
      <c r="JR22" s="26">
        <v>7.3</v>
      </c>
      <c r="JS22" s="26" t="s">
        <v>348</v>
      </c>
      <c r="JT22" s="26" t="s">
        <v>348</v>
      </c>
      <c r="JU22" s="26" t="s">
        <v>348</v>
      </c>
      <c r="JV22" s="26">
        <v>2</v>
      </c>
      <c r="JW22" s="26">
        <v>4.4000000000000004</v>
      </c>
      <c r="JX22" s="26" t="s">
        <v>348</v>
      </c>
      <c r="JY22" s="26" t="s">
        <v>348</v>
      </c>
      <c r="JZ22" s="26" t="s">
        <v>348</v>
      </c>
      <c r="KA22" s="26">
        <v>-4.4000000000000004</v>
      </c>
      <c r="KB22" s="26">
        <v>-6.5</v>
      </c>
      <c r="KC22" s="26" t="s">
        <v>348</v>
      </c>
      <c r="KD22" s="26" t="s">
        <v>348</v>
      </c>
      <c r="KE22" s="26" t="s">
        <v>348</v>
      </c>
      <c r="KF22" s="26" t="s">
        <v>819</v>
      </c>
      <c r="KG22" s="26" t="s">
        <v>819</v>
      </c>
      <c r="KH22" s="26" t="s">
        <v>348</v>
      </c>
      <c r="KI22" s="26" t="s">
        <v>348</v>
      </c>
      <c r="KJ22" s="26" t="s">
        <v>348</v>
      </c>
      <c r="KK22" s="26" t="s">
        <v>354</v>
      </c>
      <c r="KL22" s="26">
        <v>0</v>
      </c>
      <c r="KM22" s="26">
        <v>0</v>
      </c>
      <c r="KN22" s="26">
        <v>0</v>
      </c>
      <c r="KO22" s="26">
        <v>0</v>
      </c>
      <c r="KP22" s="26">
        <v>12</v>
      </c>
      <c r="KQ22" s="26">
        <v>1</v>
      </c>
      <c r="KR22" s="26">
        <v>1.5</v>
      </c>
      <c r="KS22" s="26">
        <v>0.4</v>
      </c>
      <c r="KT22" s="26">
        <v>8.9</v>
      </c>
      <c r="KU22" s="26">
        <v>1</v>
      </c>
      <c r="KV22" s="26">
        <v>0</v>
      </c>
      <c r="KW22" s="26">
        <v>0</v>
      </c>
      <c r="KX22" s="26">
        <v>0</v>
      </c>
      <c r="KY22" s="26">
        <v>0</v>
      </c>
      <c r="KZ22" s="26">
        <v>41.2</v>
      </c>
      <c r="LA22" s="26">
        <v>19.2</v>
      </c>
      <c r="LB22" s="26">
        <v>7.5</v>
      </c>
      <c r="LC22" s="26" t="s">
        <v>820</v>
      </c>
      <c r="LD22" s="26" t="s">
        <v>820</v>
      </c>
      <c r="LE22" s="26" t="s">
        <v>820</v>
      </c>
      <c r="LF22" s="26">
        <v>31.3</v>
      </c>
      <c r="LG22" s="26">
        <v>36.700000000000003</v>
      </c>
      <c r="LH22" s="26">
        <v>6.7</v>
      </c>
      <c r="LI22" s="26" t="s">
        <v>820</v>
      </c>
      <c r="LJ22" s="33" t="s">
        <v>446</v>
      </c>
      <c r="LK22" s="26" t="s">
        <v>819</v>
      </c>
      <c r="LL22" s="26" t="s">
        <v>819</v>
      </c>
      <c r="LM22" s="26" t="s">
        <v>819</v>
      </c>
      <c r="LN22" s="33" t="s">
        <v>446</v>
      </c>
      <c r="LO22" s="26" t="s">
        <v>819</v>
      </c>
      <c r="LP22" s="26" t="s">
        <v>819</v>
      </c>
      <c r="LQ22" s="26" t="s">
        <v>819</v>
      </c>
      <c r="LR22" s="33" t="s">
        <v>464</v>
      </c>
      <c r="LS22" s="26" t="s">
        <v>820</v>
      </c>
      <c r="LT22" s="26" t="s">
        <v>820</v>
      </c>
      <c r="LU22" s="26" t="s">
        <v>820</v>
      </c>
      <c r="LV22" s="33" t="s">
        <v>464</v>
      </c>
      <c r="LW22" s="26" t="s">
        <v>820</v>
      </c>
      <c r="LX22" s="26" t="s">
        <v>820</v>
      </c>
      <c r="LY22" s="26" t="s">
        <v>820</v>
      </c>
      <c r="LZ22" s="33" t="s">
        <v>464</v>
      </c>
      <c r="MA22" s="26" t="s">
        <v>820</v>
      </c>
      <c r="MB22" s="26" t="s">
        <v>820</v>
      </c>
      <c r="MC22" s="26" t="s">
        <v>820</v>
      </c>
      <c r="MD22" s="26">
        <v>10.199999999999999</v>
      </c>
      <c r="ME22" s="26">
        <v>7.4</v>
      </c>
      <c r="MF22" s="26" t="s">
        <v>820</v>
      </c>
      <c r="MG22" s="26" t="s">
        <v>820</v>
      </c>
      <c r="MH22" s="26" t="s">
        <v>820</v>
      </c>
      <c r="MI22" s="26">
        <v>20.3</v>
      </c>
      <c r="MJ22" s="26">
        <v>8.8000000000000007</v>
      </c>
      <c r="MK22" s="26" t="s">
        <v>820</v>
      </c>
      <c r="ML22" s="26" t="s">
        <v>820</v>
      </c>
      <c r="MM22" s="26" t="s">
        <v>820</v>
      </c>
      <c r="MN22" s="26">
        <v>-0.6</v>
      </c>
      <c r="MO22" s="26">
        <v>-2.4</v>
      </c>
      <c r="MP22" s="26" t="s">
        <v>820</v>
      </c>
      <c r="MQ22" s="26" t="s">
        <v>820</v>
      </c>
      <c r="MR22" s="26" t="s">
        <v>820</v>
      </c>
      <c r="MS22" s="26">
        <v>2.9</v>
      </c>
      <c r="MT22" s="26">
        <v>3.8</v>
      </c>
      <c r="MU22" s="26" t="s">
        <v>820</v>
      </c>
      <c r="MV22" s="26" t="s">
        <v>820</v>
      </c>
      <c r="MW22" s="26" t="s">
        <v>820</v>
      </c>
      <c r="MX22" s="26" t="s">
        <v>819</v>
      </c>
      <c r="MY22" s="26" t="s">
        <v>819</v>
      </c>
      <c r="MZ22" s="26" t="s">
        <v>820</v>
      </c>
      <c r="NA22" s="26" t="s">
        <v>820</v>
      </c>
      <c r="NB22" s="26" t="s">
        <v>820</v>
      </c>
      <c r="NC22" s="26" t="s">
        <v>820</v>
      </c>
      <c r="ND22" s="26">
        <v>0</v>
      </c>
      <c r="NE22" s="26">
        <v>0</v>
      </c>
      <c r="NF22" s="26">
        <v>0</v>
      </c>
      <c r="NG22" s="26">
        <v>0</v>
      </c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34"/>
      <c r="OC22" s="26"/>
      <c r="OD22" s="26"/>
      <c r="OE22" s="26"/>
      <c r="OF22" s="34"/>
      <c r="OG22" s="26"/>
      <c r="OH22" s="26"/>
      <c r="OI22" s="26"/>
      <c r="OJ22" s="34"/>
      <c r="OK22" s="26"/>
      <c r="OL22" s="26"/>
      <c r="OM22" s="26"/>
      <c r="ON22" s="34"/>
      <c r="OO22" s="26"/>
      <c r="OP22" s="26"/>
      <c r="OQ22" s="26"/>
      <c r="OR22" s="34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72">
        <v>1</v>
      </c>
      <c r="QC22" s="112" t="s">
        <v>11</v>
      </c>
    </row>
    <row r="23" spans="1:445" ht="17" customHeight="1">
      <c r="A23" s="94">
        <v>9</v>
      </c>
      <c r="B23" s="27">
        <v>39364</v>
      </c>
      <c r="C23" s="26" t="s">
        <v>435</v>
      </c>
      <c r="D23" s="26">
        <v>44</v>
      </c>
      <c r="E23" s="26">
        <v>3</v>
      </c>
      <c r="F23" s="26">
        <v>56</v>
      </c>
      <c r="G23" s="26">
        <v>165</v>
      </c>
      <c r="H23" s="28">
        <v>1</v>
      </c>
      <c r="I23" s="28" t="s">
        <v>556</v>
      </c>
      <c r="J23" s="28">
        <v>1</v>
      </c>
      <c r="K23" s="26" t="s">
        <v>480</v>
      </c>
      <c r="L23" s="26">
        <v>2</v>
      </c>
      <c r="M23" s="26" t="s">
        <v>580</v>
      </c>
      <c r="N23" s="26"/>
      <c r="O23" s="26" t="s">
        <v>355</v>
      </c>
      <c r="P23" s="26" t="s">
        <v>404</v>
      </c>
      <c r="Q23" s="26" t="s">
        <v>363</v>
      </c>
      <c r="R23" s="26" t="s">
        <v>363</v>
      </c>
      <c r="S23" s="26" t="s">
        <v>363</v>
      </c>
      <c r="T23" s="26" t="s">
        <v>938</v>
      </c>
      <c r="U23" s="28">
        <v>0</v>
      </c>
      <c r="V23" s="28" t="s">
        <v>509</v>
      </c>
      <c r="W23" s="28" t="s">
        <v>509</v>
      </c>
      <c r="X23" s="28" t="s">
        <v>509</v>
      </c>
      <c r="Y23" s="28" t="s">
        <v>796</v>
      </c>
      <c r="Z23" s="28" t="s">
        <v>796</v>
      </c>
      <c r="AA23" s="28">
        <v>0</v>
      </c>
      <c r="AB23" s="28" t="s">
        <v>796</v>
      </c>
      <c r="AC23" s="28" t="s">
        <v>796</v>
      </c>
      <c r="AD23" s="28" t="s">
        <v>796</v>
      </c>
      <c r="AE23" s="28" t="s">
        <v>796</v>
      </c>
      <c r="AF23" s="28" t="s">
        <v>796</v>
      </c>
      <c r="AG23" s="28">
        <v>0</v>
      </c>
      <c r="AH23" s="26">
        <v>1</v>
      </c>
      <c r="AI23" s="26">
        <v>0</v>
      </c>
      <c r="AJ23" s="26" t="s">
        <v>556</v>
      </c>
      <c r="AK23" s="26" t="s">
        <v>556</v>
      </c>
      <c r="AL23" s="26" t="s">
        <v>556</v>
      </c>
      <c r="AM23" s="26">
        <v>1</v>
      </c>
      <c r="AN23" s="26">
        <v>1</v>
      </c>
      <c r="AO23" s="26" t="s">
        <v>556</v>
      </c>
      <c r="AP23" s="26" t="s">
        <v>556</v>
      </c>
      <c r="AQ23" s="26" t="s">
        <v>556</v>
      </c>
      <c r="AR23" s="26">
        <v>2</v>
      </c>
      <c r="AS23" s="26" t="s">
        <v>287</v>
      </c>
      <c r="AT23" s="26" t="s">
        <v>335</v>
      </c>
      <c r="AU23" s="26">
        <v>0</v>
      </c>
      <c r="AV23" s="26">
        <v>0</v>
      </c>
      <c r="AW23" s="26">
        <v>0</v>
      </c>
      <c r="AX23" s="28" t="s">
        <v>556</v>
      </c>
      <c r="AY23" s="28" t="s">
        <v>476</v>
      </c>
      <c r="AZ23" s="28" t="s">
        <v>556</v>
      </c>
      <c r="BA23" s="28" t="s">
        <v>556</v>
      </c>
      <c r="BB23" s="28" t="s">
        <v>556</v>
      </c>
      <c r="BC23" s="26">
        <v>120</v>
      </c>
      <c r="BD23" s="26">
        <v>152</v>
      </c>
      <c r="BE23" s="26">
        <v>7</v>
      </c>
      <c r="BF23" s="26">
        <v>2</v>
      </c>
      <c r="BG23" s="26">
        <v>1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7</v>
      </c>
      <c r="BO23" s="26">
        <v>0</v>
      </c>
      <c r="BP23" s="33">
        <v>14</v>
      </c>
      <c r="BQ23" s="33">
        <v>3.5</v>
      </c>
      <c r="BR23" s="33">
        <v>5</v>
      </c>
      <c r="BS23" s="104" t="s">
        <v>472</v>
      </c>
      <c r="BT23" s="108" t="s">
        <v>472</v>
      </c>
      <c r="BU23" s="108" t="s">
        <v>472</v>
      </c>
      <c r="BV23" s="108" t="s">
        <v>862</v>
      </c>
      <c r="BW23" s="108" t="s">
        <v>862</v>
      </c>
      <c r="BX23" s="108" t="s">
        <v>862</v>
      </c>
      <c r="BY23" s="104" t="s">
        <v>472</v>
      </c>
      <c r="BZ23" s="104" t="s">
        <v>472</v>
      </c>
      <c r="CA23" s="104" t="s">
        <v>472</v>
      </c>
      <c r="CB23" s="104" t="s">
        <v>472</v>
      </c>
      <c r="CC23" s="108" t="s">
        <v>228</v>
      </c>
      <c r="CD23" s="108" t="s">
        <v>472</v>
      </c>
      <c r="CE23" s="108" t="s">
        <v>472</v>
      </c>
      <c r="CF23" s="108" t="s">
        <v>472</v>
      </c>
      <c r="CG23" s="108" t="s">
        <v>140</v>
      </c>
      <c r="CH23" s="51" t="s">
        <v>515</v>
      </c>
      <c r="CI23" s="51" t="s">
        <v>515</v>
      </c>
      <c r="CJ23" s="51" t="s">
        <v>515</v>
      </c>
      <c r="CK23" s="70" t="s">
        <v>317</v>
      </c>
      <c r="CL23" s="108" t="s">
        <v>556</v>
      </c>
      <c r="CM23" s="108" t="s">
        <v>556</v>
      </c>
      <c r="CN23" s="108" t="s">
        <v>556</v>
      </c>
      <c r="CO23" s="70" t="s">
        <v>317</v>
      </c>
      <c r="CP23" s="39" t="s">
        <v>754</v>
      </c>
      <c r="CQ23" s="39" t="s">
        <v>754</v>
      </c>
      <c r="CR23" s="39" t="s">
        <v>754</v>
      </c>
      <c r="CS23" s="70" t="s">
        <v>139</v>
      </c>
      <c r="CT23" s="39" t="s">
        <v>705</v>
      </c>
      <c r="CU23" s="39" t="s">
        <v>705</v>
      </c>
      <c r="CV23" s="39" t="s">
        <v>705</v>
      </c>
      <c r="CW23" s="61" t="s">
        <v>819</v>
      </c>
      <c r="CX23" s="61" t="s">
        <v>819</v>
      </c>
      <c r="CY23" s="70" t="s">
        <v>471</v>
      </c>
      <c r="CZ23" s="70" t="s">
        <v>471</v>
      </c>
      <c r="DA23" s="70" t="s">
        <v>471</v>
      </c>
      <c r="DB23" s="61" t="s">
        <v>819</v>
      </c>
      <c r="DC23" s="61" t="s">
        <v>819</v>
      </c>
      <c r="DD23" s="70" t="s">
        <v>471</v>
      </c>
      <c r="DE23" s="70" t="s">
        <v>471</v>
      </c>
      <c r="DF23" s="70" t="s">
        <v>471</v>
      </c>
      <c r="DG23" s="61" t="s">
        <v>819</v>
      </c>
      <c r="DH23" s="61" t="s">
        <v>819</v>
      </c>
      <c r="DI23" s="70" t="s">
        <v>471</v>
      </c>
      <c r="DJ23" s="70" t="s">
        <v>471</v>
      </c>
      <c r="DK23" s="70" t="s">
        <v>471</v>
      </c>
      <c r="DL23" s="61" t="s">
        <v>819</v>
      </c>
      <c r="DM23" s="61" t="s">
        <v>819</v>
      </c>
      <c r="DN23" s="70" t="s">
        <v>471</v>
      </c>
      <c r="DO23" s="70" t="s">
        <v>471</v>
      </c>
      <c r="DP23" s="70" t="s">
        <v>471</v>
      </c>
      <c r="DQ23" s="61" t="s">
        <v>819</v>
      </c>
      <c r="DR23" s="61" t="s">
        <v>819</v>
      </c>
      <c r="DS23" s="70" t="s">
        <v>471</v>
      </c>
      <c r="DT23" s="70" t="s">
        <v>471</v>
      </c>
      <c r="DU23" s="70" t="s">
        <v>471</v>
      </c>
      <c r="DV23" s="26">
        <v>66.099999999999994</v>
      </c>
      <c r="DW23" s="108">
        <v>16</v>
      </c>
      <c r="DX23" s="108">
        <v>15.3</v>
      </c>
      <c r="DY23" s="108" t="s">
        <v>556</v>
      </c>
      <c r="DZ23" s="108" t="s">
        <v>556</v>
      </c>
      <c r="EA23" s="108" t="s">
        <v>556</v>
      </c>
      <c r="EB23" s="26">
        <v>44.9</v>
      </c>
      <c r="EC23" s="26">
        <v>55.1</v>
      </c>
      <c r="ED23" s="26">
        <v>10.199999999999999</v>
      </c>
      <c r="EE23" s="26" t="s">
        <v>820</v>
      </c>
      <c r="EF23" s="108" t="s">
        <v>446</v>
      </c>
      <c r="EG23" s="108" t="s">
        <v>472</v>
      </c>
      <c r="EH23" s="108" t="s">
        <v>472</v>
      </c>
      <c r="EI23" s="108" t="s">
        <v>472</v>
      </c>
      <c r="EJ23" s="108" t="s">
        <v>446</v>
      </c>
      <c r="EK23" s="108" t="s">
        <v>472</v>
      </c>
      <c r="EL23" s="108" t="s">
        <v>472</v>
      </c>
      <c r="EM23" s="108" t="s">
        <v>472</v>
      </c>
      <c r="EN23" s="108" t="s">
        <v>464</v>
      </c>
      <c r="EO23" s="108" t="s">
        <v>807</v>
      </c>
      <c r="EP23" s="108" t="s">
        <v>807</v>
      </c>
      <c r="EQ23" s="108" t="s">
        <v>807</v>
      </c>
      <c r="ER23" s="69" t="s">
        <v>464</v>
      </c>
      <c r="ES23" s="108" t="s">
        <v>807</v>
      </c>
      <c r="ET23" s="108" t="s">
        <v>807</v>
      </c>
      <c r="EU23" s="108" t="s">
        <v>807</v>
      </c>
      <c r="EV23" s="69" t="s">
        <v>464</v>
      </c>
      <c r="EW23" s="108" t="s">
        <v>807</v>
      </c>
      <c r="EX23" s="108" t="s">
        <v>807</v>
      </c>
      <c r="EY23" s="108" t="s">
        <v>807</v>
      </c>
      <c r="EZ23" s="104" t="s">
        <v>819</v>
      </c>
      <c r="FA23" s="104" t="s">
        <v>819</v>
      </c>
      <c r="FB23" s="104" t="s">
        <v>820</v>
      </c>
      <c r="FC23" s="104" t="s">
        <v>820</v>
      </c>
      <c r="FD23" s="104" t="s">
        <v>820</v>
      </c>
      <c r="FE23" s="26">
        <v>0</v>
      </c>
      <c r="FF23" s="26">
        <v>3</v>
      </c>
      <c r="FG23" s="26">
        <v>0</v>
      </c>
      <c r="FH23" s="26">
        <v>0.6</v>
      </c>
      <c r="FI23" s="26">
        <v>1</v>
      </c>
      <c r="FJ23" s="26">
        <v>10</v>
      </c>
      <c r="FK23" s="26">
        <v>1</v>
      </c>
      <c r="FL23" s="26">
        <v>0</v>
      </c>
      <c r="FM23" s="26">
        <v>0</v>
      </c>
      <c r="FN23" s="26">
        <v>0</v>
      </c>
      <c r="FO23" s="26">
        <v>0</v>
      </c>
      <c r="FP23" s="26" t="s">
        <v>819</v>
      </c>
      <c r="FQ23" s="26" t="s">
        <v>819</v>
      </c>
      <c r="FR23" s="26" t="s">
        <v>819</v>
      </c>
      <c r="FS23" s="26" t="s">
        <v>858</v>
      </c>
      <c r="FT23" s="26" t="s">
        <v>858</v>
      </c>
      <c r="FU23" s="26" t="s">
        <v>858</v>
      </c>
      <c r="FV23" s="26" t="s">
        <v>819</v>
      </c>
      <c r="FW23" s="26" t="s">
        <v>819</v>
      </c>
      <c r="FX23" s="26" t="s">
        <v>819</v>
      </c>
      <c r="FY23" s="26" t="s">
        <v>819</v>
      </c>
      <c r="FZ23" s="96" t="s">
        <v>446</v>
      </c>
      <c r="GA23" s="26" t="s">
        <v>819</v>
      </c>
      <c r="GB23" s="26" t="s">
        <v>819</v>
      </c>
      <c r="GC23" s="26" t="s">
        <v>819</v>
      </c>
      <c r="GD23" s="33" t="s">
        <v>446</v>
      </c>
      <c r="GE23" s="26" t="s">
        <v>819</v>
      </c>
      <c r="GF23" s="26" t="s">
        <v>819</v>
      </c>
      <c r="GG23" s="26" t="s">
        <v>819</v>
      </c>
      <c r="GH23" s="33" t="s">
        <v>464</v>
      </c>
      <c r="GI23" s="26" t="s">
        <v>820</v>
      </c>
      <c r="GJ23" s="26" t="s">
        <v>820</v>
      </c>
      <c r="GK23" s="26" t="s">
        <v>820</v>
      </c>
      <c r="GL23" s="33" t="s">
        <v>464</v>
      </c>
      <c r="GM23" s="26" t="s">
        <v>820</v>
      </c>
      <c r="GN23" s="26" t="s">
        <v>820</v>
      </c>
      <c r="GO23" s="26" t="s">
        <v>820</v>
      </c>
      <c r="GP23" s="33" t="s">
        <v>464</v>
      </c>
      <c r="GQ23" s="26" t="s">
        <v>820</v>
      </c>
      <c r="GR23" s="26" t="s">
        <v>820</v>
      </c>
      <c r="GS23" s="26" t="s">
        <v>820</v>
      </c>
      <c r="GT23" s="26" t="s">
        <v>409</v>
      </c>
      <c r="GU23" s="26" t="s">
        <v>409</v>
      </c>
      <c r="GV23" s="26" t="s">
        <v>820</v>
      </c>
      <c r="GW23" s="26" t="s">
        <v>820</v>
      </c>
      <c r="GX23" s="26" t="s">
        <v>820</v>
      </c>
      <c r="GY23" s="26" t="s">
        <v>409</v>
      </c>
      <c r="GZ23" s="26" t="s">
        <v>409</v>
      </c>
      <c r="HA23" s="26" t="s">
        <v>820</v>
      </c>
      <c r="HB23" s="26" t="s">
        <v>820</v>
      </c>
      <c r="HC23" s="26" t="s">
        <v>820</v>
      </c>
      <c r="HD23" s="26" t="s">
        <v>409</v>
      </c>
      <c r="HE23" s="26" t="s">
        <v>409</v>
      </c>
      <c r="HF23" s="26" t="s">
        <v>820</v>
      </c>
      <c r="HG23" s="26" t="s">
        <v>820</v>
      </c>
      <c r="HH23" s="26" t="s">
        <v>820</v>
      </c>
      <c r="HI23" s="26" t="s">
        <v>409</v>
      </c>
      <c r="HJ23" s="26" t="s">
        <v>409</v>
      </c>
      <c r="HK23" s="26" t="s">
        <v>820</v>
      </c>
      <c r="HL23" s="26" t="s">
        <v>820</v>
      </c>
      <c r="HM23" s="26" t="s">
        <v>820</v>
      </c>
      <c r="HN23" s="26" t="s">
        <v>409</v>
      </c>
      <c r="HO23" s="26" t="s">
        <v>409</v>
      </c>
      <c r="HP23" s="26" t="s">
        <v>820</v>
      </c>
      <c r="HQ23" s="26" t="s">
        <v>820</v>
      </c>
      <c r="HR23" s="26" t="s">
        <v>820</v>
      </c>
      <c r="HS23" s="26" t="s">
        <v>419</v>
      </c>
      <c r="HT23" s="26">
        <v>0</v>
      </c>
      <c r="HU23" s="26">
        <v>0</v>
      </c>
      <c r="HV23" s="26">
        <v>0</v>
      </c>
      <c r="HW23" s="26">
        <v>0</v>
      </c>
      <c r="HX23" s="26">
        <v>6</v>
      </c>
      <c r="HY23" s="26">
        <v>0</v>
      </c>
      <c r="HZ23" s="26">
        <v>0</v>
      </c>
      <c r="IA23" s="26">
        <v>0</v>
      </c>
      <c r="IB23" s="26">
        <v>10</v>
      </c>
      <c r="IC23" s="26">
        <v>1</v>
      </c>
      <c r="ID23" s="26">
        <v>0</v>
      </c>
      <c r="IE23" s="26">
        <v>0</v>
      </c>
      <c r="IF23" s="26">
        <v>0</v>
      </c>
      <c r="IG23" s="26">
        <v>0</v>
      </c>
      <c r="IH23" s="26" t="s">
        <v>819</v>
      </c>
      <c r="II23" s="26" t="s">
        <v>819</v>
      </c>
      <c r="IJ23" s="26" t="s">
        <v>819</v>
      </c>
      <c r="IK23" s="26" t="s">
        <v>858</v>
      </c>
      <c r="IL23" s="26" t="s">
        <v>858</v>
      </c>
      <c r="IM23" s="26" t="s">
        <v>858</v>
      </c>
      <c r="IN23" s="26" t="s">
        <v>819</v>
      </c>
      <c r="IO23" s="26" t="s">
        <v>819</v>
      </c>
      <c r="IP23" s="26" t="s">
        <v>819</v>
      </c>
      <c r="IQ23" s="26" t="s">
        <v>819</v>
      </c>
      <c r="IR23" s="33" t="s">
        <v>446</v>
      </c>
      <c r="IS23" s="26" t="s">
        <v>819</v>
      </c>
      <c r="IT23" s="26" t="s">
        <v>819</v>
      </c>
      <c r="IU23" s="26" t="s">
        <v>819</v>
      </c>
      <c r="IV23" s="33" t="s">
        <v>446</v>
      </c>
      <c r="IW23" s="26" t="s">
        <v>819</v>
      </c>
      <c r="IX23" s="26" t="s">
        <v>819</v>
      </c>
      <c r="IY23" s="26" t="s">
        <v>819</v>
      </c>
      <c r="IZ23" s="33" t="s">
        <v>464</v>
      </c>
      <c r="JA23" s="26" t="s">
        <v>820</v>
      </c>
      <c r="JB23" s="26" t="s">
        <v>820</v>
      </c>
      <c r="JC23" s="26" t="s">
        <v>820</v>
      </c>
      <c r="JD23" s="33" t="s">
        <v>464</v>
      </c>
      <c r="JE23" s="26" t="s">
        <v>820</v>
      </c>
      <c r="JF23" s="26" t="s">
        <v>820</v>
      </c>
      <c r="JG23" s="26" t="s">
        <v>820</v>
      </c>
      <c r="JH23" s="33" t="s">
        <v>464</v>
      </c>
      <c r="JI23" s="26" t="s">
        <v>820</v>
      </c>
      <c r="JJ23" s="26" t="s">
        <v>820</v>
      </c>
      <c r="JK23" s="26" t="s">
        <v>820</v>
      </c>
      <c r="JL23" s="26" t="s">
        <v>819</v>
      </c>
      <c r="JM23" s="26" t="s">
        <v>819</v>
      </c>
      <c r="JN23" s="26" t="s">
        <v>820</v>
      </c>
      <c r="JO23" s="26" t="s">
        <v>820</v>
      </c>
      <c r="JP23" s="26" t="s">
        <v>820</v>
      </c>
      <c r="JQ23" s="26" t="s">
        <v>819</v>
      </c>
      <c r="JR23" s="26" t="s">
        <v>819</v>
      </c>
      <c r="JS23" s="26" t="s">
        <v>820</v>
      </c>
      <c r="JT23" s="26" t="s">
        <v>820</v>
      </c>
      <c r="JU23" s="26" t="s">
        <v>820</v>
      </c>
      <c r="JV23" s="26" t="s">
        <v>819</v>
      </c>
      <c r="JW23" s="26" t="s">
        <v>819</v>
      </c>
      <c r="JX23" s="26" t="s">
        <v>820</v>
      </c>
      <c r="JY23" s="26" t="s">
        <v>820</v>
      </c>
      <c r="JZ23" s="26" t="s">
        <v>820</v>
      </c>
      <c r="KA23" s="26" t="s">
        <v>819</v>
      </c>
      <c r="KB23" s="26" t="s">
        <v>819</v>
      </c>
      <c r="KC23" s="26" t="s">
        <v>820</v>
      </c>
      <c r="KD23" s="26" t="s">
        <v>820</v>
      </c>
      <c r="KE23" s="26" t="s">
        <v>820</v>
      </c>
      <c r="KF23" s="26" t="s">
        <v>819</v>
      </c>
      <c r="KG23" s="26" t="s">
        <v>819</v>
      </c>
      <c r="KH23" s="26" t="s">
        <v>820</v>
      </c>
      <c r="KI23" s="26" t="s">
        <v>820</v>
      </c>
      <c r="KJ23" s="26" t="s">
        <v>820</v>
      </c>
      <c r="KK23" s="26">
        <v>1</v>
      </c>
      <c r="KL23" s="26">
        <v>0</v>
      </c>
      <c r="KM23" s="26">
        <v>0</v>
      </c>
      <c r="KN23" s="26">
        <v>0</v>
      </c>
      <c r="KO23" s="26">
        <v>0</v>
      </c>
      <c r="KP23" s="26">
        <v>13</v>
      </c>
      <c r="KQ23" s="26">
        <v>0</v>
      </c>
      <c r="KR23" s="26">
        <v>0</v>
      </c>
      <c r="KS23" s="26">
        <v>0.8</v>
      </c>
      <c r="KT23" s="26">
        <v>10</v>
      </c>
      <c r="KU23" s="26">
        <v>1</v>
      </c>
      <c r="KV23" s="26">
        <v>1</v>
      </c>
      <c r="KW23" s="26">
        <v>0</v>
      </c>
      <c r="KX23" s="26">
        <v>0</v>
      </c>
      <c r="KY23" s="26">
        <v>0</v>
      </c>
      <c r="KZ23" s="26" t="s">
        <v>819</v>
      </c>
      <c r="LA23" s="26" t="s">
        <v>819</v>
      </c>
      <c r="LB23" s="26" t="s">
        <v>819</v>
      </c>
      <c r="LC23" s="26" t="s">
        <v>858</v>
      </c>
      <c r="LD23" s="26" t="s">
        <v>858</v>
      </c>
      <c r="LE23" s="26" t="s">
        <v>858</v>
      </c>
      <c r="LF23" s="26" t="s">
        <v>819</v>
      </c>
      <c r="LG23" s="26" t="s">
        <v>819</v>
      </c>
      <c r="LH23" s="26" t="s">
        <v>819</v>
      </c>
      <c r="LI23" s="26" t="s">
        <v>819</v>
      </c>
      <c r="LJ23" s="96" t="s">
        <v>446</v>
      </c>
      <c r="LK23" s="26" t="s">
        <v>819</v>
      </c>
      <c r="LL23" s="26" t="s">
        <v>819</v>
      </c>
      <c r="LM23" s="26" t="s">
        <v>819</v>
      </c>
      <c r="LN23" s="96" t="s">
        <v>446</v>
      </c>
      <c r="LO23" s="26" t="s">
        <v>819</v>
      </c>
      <c r="LP23" s="26" t="s">
        <v>819</v>
      </c>
      <c r="LQ23" s="26" t="s">
        <v>819</v>
      </c>
      <c r="LR23" s="96" t="s">
        <v>464</v>
      </c>
      <c r="LS23" s="26" t="s">
        <v>820</v>
      </c>
      <c r="LT23" s="26" t="s">
        <v>820</v>
      </c>
      <c r="LU23" s="26" t="s">
        <v>820</v>
      </c>
      <c r="LV23" s="33" t="s">
        <v>464</v>
      </c>
      <c r="LW23" s="26" t="s">
        <v>820</v>
      </c>
      <c r="LX23" s="26" t="s">
        <v>820</v>
      </c>
      <c r="LY23" s="26" t="s">
        <v>820</v>
      </c>
      <c r="LZ23" s="33" t="s">
        <v>464</v>
      </c>
      <c r="MA23" s="26" t="s">
        <v>820</v>
      </c>
      <c r="MB23" s="26" t="s">
        <v>820</v>
      </c>
      <c r="MC23" s="26" t="s">
        <v>820</v>
      </c>
      <c r="MD23" s="26" t="s">
        <v>819</v>
      </c>
      <c r="ME23" s="26" t="s">
        <v>819</v>
      </c>
      <c r="MF23" s="26" t="s">
        <v>820</v>
      </c>
      <c r="MG23" s="26" t="s">
        <v>820</v>
      </c>
      <c r="MH23" s="26" t="s">
        <v>820</v>
      </c>
      <c r="MI23" s="26" t="s">
        <v>819</v>
      </c>
      <c r="MJ23" s="26" t="s">
        <v>819</v>
      </c>
      <c r="MK23" s="26" t="s">
        <v>820</v>
      </c>
      <c r="ML23" s="26" t="s">
        <v>820</v>
      </c>
      <c r="MM23" s="26" t="s">
        <v>820</v>
      </c>
      <c r="MN23" s="26" t="s">
        <v>819</v>
      </c>
      <c r="MO23" s="26" t="s">
        <v>819</v>
      </c>
      <c r="MP23" s="26" t="s">
        <v>820</v>
      </c>
      <c r="MQ23" s="26" t="s">
        <v>820</v>
      </c>
      <c r="MR23" s="26" t="s">
        <v>820</v>
      </c>
      <c r="MS23" s="26" t="s">
        <v>819</v>
      </c>
      <c r="MT23" s="26" t="s">
        <v>819</v>
      </c>
      <c r="MU23" s="26" t="s">
        <v>820</v>
      </c>
      <c r="MV23" s="26" t="s">
        <v>820</v>
      </c>
      <c r="MW23" s="26" t="s">
        <v>820</v>
      </c>
      <c r="MX23" s="26" t="s">
        <v>819</v>
      </c>
      <c r="MY23" s="26" t="s">
        <v>819</v>
      </c>
      <c r="MZ23" s="26" t="s">
        <v>820</v>
      </c>
      <c r="NA23" s="26" t="s">
        <v>820</v>
      </c>
      <c r="NB23" s="26" t="s">
        <v>820</v>
      </c>
      <c r="NC23" s="26" t="s">
        <v>819</v>
      </c>
      <c r="ND23" s="26">
        <v>0</v>
      </c>
      <c r="NE23" s="26">
        <v>0</v>
      </c>
      <c r="NF23" s="26">
        <v>0</v>
      </c>
      <c r="NG23" s="26">
        <v>0</v>
      </c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34"/>
      <c r="OC23" s="26"/>
      <c r="OD23" s="26"/>
      <c r="OE23" s="26"/>
      <c r="OF23" s="34"/>
      <c r="OG23" s="26"/>
      <c r="OH23" s="26"/>
      <c r="OI23" s="26"/>
      <c r="OJ23" s="34"/>
      <c r="OK23" s="26"/>
      <c r="OL23" s="26"/>
      <c r="OM23" s="26"/>
      <c r="ON23" s="34"/>
      <c r="OO23" s="26"/>
      <c r="OP23" s="26"/>
      <c r="OQ23" s="26"/>
      <c r="OR23" s="34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9">
        <v>0</v>
      </c>
      <c r="QC23" s="38"/>
    </row>
    <row r="24" spans="1:445" ht="17" customHeight="1">
      <c r="A24" s="94">
        <v>10</v>
      </c>
      <c r="B24" s="27">
        <v>39365</v>
      </c>
      <c r="C24" s="26" t="s">
        <v>423</v>
      </c>
      <c r="D24" s="26">
        <v>65</v>
      </c>
      <c r="E24" s="26">
        <v>1</v>
      </c>
      <c r="F24" s="26">
        <v>50</v>
      </c>
      <c r="G24" s="26">
        <v>152</v>
      </c>
      <c r="H24" s="28">
        <v>2</v>
      </c>
      <c r="I24" s="28" t="s">
        <v>441</v>
      </c>
      <c r="J24" s="28" t="s">
        <v>441</v>
      </c>
      <c r="K24" s="28" t="s">
        <v>356</v>
      </c>
      <c r="L24" s="28" t="s">
        <v>356</v>
      </c>
      <c r="M24" s="26" t="s">
        <v>439</v>
      </c>
      <c r="N24" s="26"/>
      <c r="O24" s="26" t="s">
        <v>364</v>
      </c>
      <c r="P24" s="26" t="s">
        <v>875</v>
      </c>
      <c r="Q24" s="26" t="s">
        <v>875</v>
      </c>
      <c r="R24" s="26" t="s">
        <v>364</v>
      </c>
      <c r="S24" s="26" t="s">
        <v>820</v>
      </c>
      <c r="T24" s="26" t="s">
        <v>938</v>
      </c>
      <c r="U24" s="28">
        <v>0</v>
      </c>
      <c r="V24" s="28" t="s">
        <v>509</v>
      </c>
      <c r="W24" s="28" t="s">
        <v>509</v>
      </c>
      <c r="X24" s="28" t="s">
        <v>509</v>
      </c>
      <c r="Y24" s="28" t="s">
        <v>796</v>
      </c>
      <c r="Z24" s="28" t="s">
        <v>796</v>
      </c>
      <c r="AA24" s="28">
        <v>0</v>
      </c>
      <c r="AB24" s="28" t="s">
        <v>796</v>
      </c>
      <c r="AC24" s="28" t="s">
        <v>796</v>
      </c>
      <c r="AD24" s="28" t="s">
        <v>796</v>
      </c>
      <c r="AE24" s="28" t="s">
        <v>796</v>
      </c>
      <c r="AF24" s="28" t="s">
        <v>796</v>
      </c>
      <c r="AG24" s="28">
        <v>0</v>
      </c>
      <c r="AH24" s="26">
        <v>0</v>
      </c>
      <c r="AI24" s="26">
        <v>0</v>
      </c>
      <c r="AJ24" s="26">
        <v>2</v>
      </c>
      <c r="AK24" s="26">
        <v>2</v>
      </c>
      <c r="AL24" s="26" t="s">
        <v>589</v>
      </c>
      <c r="AM24" s="26">
        <v>0</v>
      </c>
      <c r="AN24" s="26">
        <v>1</v>
      </c>
      <c r="AO24" s="26">
        <v>1</v>
      </c>
      <c r="AP24" s="26">
        <v>0</v>
      </c>
      <c r="AQ24" s="26" t="s">
        <v>556</v>
      </c>
      <c r="AR24" s="26">
        <v>4</v>
      </c>
      <c r="AS24" s="26" t="s">
        <v>287</v>
      </c>
      <c r="AT24" s="26" t="s">
        <v>287</v>
      </c>
      <c r="AU24" s="26" t="s">
        <v>287</v>
      </c>
      <c r="AV24" s="26" t="s">
        <v>287</v>
      </c>
      <c r="AW24" s="26">
        <v>0</v>
      </c>
      <c r="AX24" s="28" t="s">
        <v>556</v>
      </c>
      <c r="AY24" s="28" t="s">
        <v>556</v>
      </c>
      <c r="AZ24" s="28" t="s">
        <v>556</v>
      </c>
      <c r="BA24" s="28" t="s">
        <v>556</v>
      </c>
      <c r="BB24" s="28" t="s">
        <v>556</v>
      </c>
      <c r="BC24" s="26">
        <v>180</v>
      </c>
      <c r="BD24" s="26">
        <v>600</v>
      </c>
      <c r="BE24" s="26">
        <v>15</v>
      </c>
      <c r="BF24" s="26">
        <v>2</v>
      </c>
      <c r="BG24" s="26">
        <v>1</v>
      </c>
      <c r="BH24" s="26">
        <v>1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15</v>
      </c>
      <c r="BO24" s="26">
        <v>1</v>
      </c>
      <c r="BP24" s="33">
        <v>23</v>
      </c>
      <c r="BQ24" s="33">
        <v>5.7</v>
      </c>
      <c r="BR24" s="33">
        <v>0</v>
      </c>
      <c r="BS24" s="104">
        <v>14.9</v>
      </c>
      <c r="BT24" s="108">
        <v>11.5</v>
      </c>
      <c r="BU24" s="108">
        <v>19.899999999999999</v>
      </c>
      <c r="BV24" s="108">
        <v>10.5</v>
      </c>
      <c r="BW24" s="108">
        <v>9.3000000000000007</v>
      </c>
      <c r="BX24" s="108" t="s">
        <v>556</v>
      </c>
      <c r="BY24" s="104">
        <v>19.3</v>
      </c>
      <c r="BZ24" s="104">
        <v>52.5</v>
      </c>
      <c r="CA24" s="104">
        <v>34.700000000000003</v>
      </c>
      <c r="CB24" s="104">
        <v>15.6</v>
      </c>
      <c r="CC24" s="108" t="s">
        <v>228</v>
      </c>
      <c r="CD24" s="108" t="s">
        <v>819</v>
      </c>
      <c r="CE24" s="108" t="s">
        <v>819</v>
      </c>
      <c r="CF24" s="108" t="s">
        <v>819</v>
      </c>
      <c r="CG24" s="69" t="s">
        <v>140</v>
      </c>
      <c r="CH24" s="108" t="s">
        <v>819</v>
      </c>
      <c r="CI24" s="108" t="s">
        <v>819</v>
      </c>
      <c r="CJ24" s="108" t="s">
        <v>819</v>
      </c>
      <c r="CK24" s="108" t="s">
        <v>228</v>
      </c>
      <c r="CL24" s="108" t="s">
        <v>819</v>
      </c>
      <c r="CM24" s="108" t="s">
        <v>819</v>
      </c>
      <c r="CN24" s="108" t="s">
        <v>819</v>
      </c>
      <c r="CO24" s="108" t="s">
        <v>69</v>
      </c>
      <c r="CP24" s="108" t="s">
        <v>819</v>
      </c>
      <c r="CQ24" s="108" t="s">
        <v>819</v>
      </c>
      <c r="CR24" s="108" t="s">
        <v>819</v>
      </c>
      <c r="CS24" s="70" t="s">
        <v>139</v>
      </c>
      <c r="CT24" s="108" t="s">
        <v>589</v>
      </c>
      <c r="CU24" s="108" t="s">
        <v>589</v>
      </c>
      <c r="CV24" s="108" t="s">
        <v>589</v>
      </c>
      <c r="CW24" s="108" t="s">
        <v>819</v>
      </c>
      <c r="CX24" s="108" t="s">
        <v>819</v>
      </c>
      <c r="CY24" s="108" t="s">
        <v>819</v>
      </c>
      <c r="CZ24" s="108" t="s">
        <v>819</v>
      </c>
      <c r="DA24" s="104" t="s">
        <v>820</v>
      </c>
      <c r="DB24" s="108" t="s">
        <v>819</v>
      </c>
      <c r="DC24" s="108" t="s">
        <v>819</v>
      </c>
      <c r="DD24" s="108" t="s">
        <v>819</v>
      </c>
      <c r="DE24" s="108" t="s">
        <v>819</v>
      </c>
      <c r="DF24" s="104" t="s">
        <v>820</v>
      </c>
      <c r="DG24" s="108" t="s">
        <v>819</v>
      </c>
      <c r="DH24" s="108" t="s">
        <v>819</v>
      </c>
      <c r="DI24" s="108" t="s">
        <v>819</v>
      </c>
      <c r="DJ24" s="108" t="s">
        <v>819</v>
      </c>
      <c r="DK24" s="104" t="s">
        <v>820</v>
      </c>
      <c r="DL24" s="108" t="s">
        <v>819</v>
      </c>
      <c r="DM24" s="108" t="s">
        <v>819</v>
      </c>
      <c r="DN24" s="108" t="s">
        <v>819</v>
      </c>
      <c r="DO24" s="108" t="s">
        <v>819</v>
      </c>
      <c r="DP24" s="104" t="s">
        <v>820</v>
      </c>
      <c r="DQ24" s="108" t="s">
        <v>819</v>
      </c>
      <c r="DR24" s="108" t="s">
        <v>819</v>
      </c>
      <c r="DS24" s="108" t="s">
        <v>819</v>
      </c>
      <c r="DT24" s="108" t="s">
        <v>819</v>
      </c>
      <c r="DU24" s="104" t="s">
        <v>820</v>
      </c>
      <c r="DV24" s="26">
        <v>32.1</v>
      </c>
      <c r="DW24" s="108">
        <v>24.1</v>
      </c>
      <c r="DX24" s="108">
        <v>14.1</v>
      </c>
      <c r="DY24" s="108">
        <v>9.1999999999999993</v>
      </c>
      <c r="DZ24" s="108">
        <v>10.7</v>
      </c>
      <c r="EA24" s="108" t="s">
        <v>556</v>
      </c>
      <c r="EB24" s="26">
        <v>17.5</v>
      </c>
      <c r="EC24" s="26">
        <v>44.5</v>
      </c>
      <c r="ED24" s="26">
        <v>24.6</v>
      </c>
      <c r="EE24" s="26" t="s">
        <v>820</v>
      </c>
      <c r="EF24" s="108">
        <f>AVERAGE(EG24:EI24)</f>
        <v>10</v>
      </c>
      <c r="EG24" s="108">
        <v>6</v>
      </c>
      <c r="EH24" s="108">
        <v>10</v>
      </c>
      <c r="EI24" s="108">
        <v>14</v>
      </c>
      <c r="EJ24" s="42">
        <f>AVERAGE(EK24:EM24)</f>
        <v>8.3333333333333339</v>
      </c>
      <c r="EK24" s="108">
        <v>5</v>
      </c>
      <c r="EL24" s="108">
        <v>10</v>
      </c>
      <c r="EM24" s="108">
        <v>10</v>
      </c>
      <c r="EN24" s="42">
        <f>AVERAGE(EO24:EQ24)</f>
        <v>6.333333333333333</v>
      </c>
      <c r="EO24" s="108">
        <v>2</v>
      </c>
      <c r="EP24" s="108">
        <v>11</v>
      </c>
      <c r="EQ24" s="108">
        <v>6</v>
      </c>
      <c r="ER24" s="42">
        <f>AVERAGE(ES24:EU24)</f>
        <v>8.6666666666666661</v>
      </c>
      <c r="ES24" s="42">
        <v>4</v>
      </c>
      <c r="ET24" s="42">
        <v>11</v>
      </c>
      <c r="EU24" s="42">
        <v>11</v>
      </c>
      <c r="EV24" s="69" t="s">
        <v>464</v>
      </c>
      <c r="EW24" s="42" t="s">
        <v>556</v>
      </c>
      <c r="EX24" s="42" t="s">
        <v>556</v>
      </c>
      <c r="EY24" s="42" t="s">
        <v>556</v>
      </c>
      <c r="EZ24" s="104">
        <v>1.8</v>
      </c>
      <c r="FA24" s="104">
        <v>1.6</v>
      </c>
      <c r="FB24" s="104">
        <v>1.3</v>
      </c>
      <c r="FC24" s="104">
        <v>1.2</v>
      </c>
      <c r="FD24" s="104" t="s">
        <v>820</v>
      </c>
      <c r="FE24" s="26">
        <v>0</v>
      </c>
      <c r="FF24" s="26">
        <v>3</v>
      </c>
      <c r="FG24" s="26">
        <v>21</v>
      </c>
      <c r="FH24" s="26">
        <v>4.0999999999999996</v>
      </c>
      <c r="FI24" s="26">
        <v>3.5</v>
      </c>
      <c r="FJ24" s="26">
        <v>9.3000000000000007</v>
      </c>
      <c r="FK24" s="26">
        <v>1</v>
      </c>
      <c r="FL24" s="26">
        <v>0</v>
      </c>
      <c r="FM24" s="26">
        <v>1</v>
      </c>
      <c r="FN24" s="26">
        <v>0</v>
      </c>
      <c r="FO24" s="26">
        <v>0</v>
      </c>
      <c r="FP24" s="26" t="s">
        <v>819</v>
      </c>
      <c r="FQ24" s="26" t="s">
        <v>819</v>
      </c>
      <c r="FR24" s="26" t="s">
        <v>819</v>
      </c>
      <c r="FS24" s="26" t="s">
        <v>819</v>
      </c>
      <c r="FT24" s="26" t="s">
        <v>819</v>
      </c>
      <c r="FU24" s="26" t="s">
        <v>820</v>
      </c>
      <c r="FV24" s="26" t="s">
        <v>819</v>
      </c>
      <c r="FW24" s="26" t="s">
        <v>819</v>
      </c>
      <c r="FX24" s="26" t="s">
        <v>819</v>
      </c>
      <c r="FY24" s="26" t="s">
        <v>819</v>
      </c>
      <c r="FZ24" s="33" t="s">
        <v>446</v>
      </c>
      <c r="GA24" s="26" t="s">
        <v>819</v>
      </c>
      <c r="GB24" s="26" t="s">
        <v>819</v>
      </c>
      <c r="GC24" s="26" t="s">
        <v>819</v>
      </c>
      <c r="GD24" s="96" t="s">
        <v>446</v>
      </c>
      <c r="GE24" s="26" t="s">
        <v>819</v>
      </c>
      <c r="GF24" s="26" t="s">
        <v>819</v>
      </c>
      <c r="GG24" s="26" t="s">
        <v>819</v>
      </c>
      <c r="GH24" s="34" t="s">
        <v>446</v>
      </c>
      <c r="GI24" s="26" t="s">
        <v>819</v>
      </c>
      <c r="GJ24" s="26" t="s">
        <v>819</v>
      </c>
      <c r="GK24" s="26" t="s">
        <v>819</v>
      </c>
      <c r="GL24" s="34" t="s">
        <v>446</v>
      </c>
      <c r="GM24" s="26" t="s">
        <v>819</v>
      </c>
      <c r="GN24" s="26" t="s">
        <v>819</v>
      </c>
      <c r="GO24" s="26" t="s">
        <v>819</v>
      </c>
      <c r="GP24" s="33" t="s">
        <v>464</v>
      </c>
      <c r="GQ24" s="26" t="s">
        <v>820</v>
      </c>
      <c r="GR24" s="26" t="s">
        <v>820</v>
      </c>
      <c r="GS24" s="26" t="s">
        <v>820</v>
      </c>
      <c r="GT24" s="26" t="s">
        <v>215</v>
      </c>
      <c r="GU24" s="26" t="s">
        <v>215</v>
      </c>
      <c r="GV24" s="26" t="s">
        <v>215</v>
      </c>
      <c r="GW24" s="26" t="s">
        <v>215</v>
      </c>
      <c r="GX24" s="26" t="s">
        <v>820</v>
      </c>
      <c r="GY24" s="26" t="s">
        <v>215</v>
      </c>
      <c r="GZ24" s="26" t="s">
        <v>215</v>
      </c>
      <c r="HA24" s="26" t="s">
        <v>215</v>
      </c>
      <c r="HB24" s="26" t="s">
        <v>215</v>
      </c>
      <c r="HC24" s="26" t="s">
        <v>820</v>
      </c>
      <c r="HD24" s="26" t="s">
        <v>215</v>
      </c>
      <c r="HE24" s="26" t="s">
        <v>215</v>
      </c>
      <c r="HF24" s="26" t="s">
        <v>215</v>
      </c>
      <c r="HG24" s="26" t="s">
        <v>215</v>
      </c>
      <c r="HH24" s="26" t="s">
        <v>820</v>
      </c>
      <c r="HI24" s="26" t="s">
        <v>215</v>
      </c>
      <c r="HJ24" s="26" t="s">
        <v>215</v>
      </c>
      <c r="HK24" s="26" t="s">
        <v>215</v>
      </c>
      <c r="HL24" s="26" t="s">
        <v>215</v>
      </c>
      <c r="HM24" s="26" t="s">
        <v>820</v>
      </c>
      <c r="HN24" s="26" t="s">
        <v>215</v>
      </c>
      <c r="HO24" s="26" t="s">
        <v>215</v>
      </c>
      <c r="HP24" s="26" t="s">
        <v>215</v>
      </c>
      <c r="HQ24" s="26" t="s">
        <v>215</v>
      </c>
      <c r="HR24" s="26" t="s">
        <v>820</v>
      </c>
      <c r="HS24" s="26" t="s">
        <v>292</v>
      </c>
      <c r="HT24" s="26">
        <v>0</v>
      </c>
      <c r="HU24" s="26">
        <v>0</v>
      </c>
      <c r="HV24" s="26">
        <v>0</v>
      </c>
      <c r="HW24" s="26">
        <v>0</v>
      </c>
      <c r="HX24" s="26">
        <v>6</v>
      </c>
      <c r="HY24" s="26"/>
      <c r="HZ24" s="26"/>
      <c r="IA24" s="26"/>
      <c r="IB24" s="26"/>
      <c r="IC24" s="26"/>
      <c r="ID24" s="26"/>
      <c r="IE24" s="26"/>
      <c r="IF24" s="26"/>
      <c r="IG24" s="26"/>
      <c r="IH24" s="26" t="s">
        <v>819</v>
      </c>
      <c r="II24" s="26" t="s">
        <v>819</v>
      </c>
      <c r="IJ24" s="26" t="s">
        <v>819</v>
      </c>
      <c r="IK24" s="26" t="s">
        <v>819</v>
      </c>
      <c r="IL24" s="26" t="s">
        <v>819</v>
      </c>
      <c r="IM24" s="26" t="s">
        <v>858</v>
      </c>
      <c r="IN24" s="26" t="s">
        <v>819</v>
      </c>
      <c r="IO24" s="26" t="s">
        <v>819</v>
      </c>
      <c r="IP24" s="26" t="s">
        <v>819</v>
      </c>
      <c r="IQ24" s="26" t="s">
        <v>819</v>
      </c>
      <c r="IR24" s="96" t="s">
        <v>446</v>
      </c>
      <c r="IS24" s="26" t="s">
        <v>819</v>
      </c>
      <c r="IT24" s="26" t="s">
        <v>819</v>
      </c>
      <c r="IU24" s="26" t="s">
        <v>819</v>
      </c>
      <c r="IV24" s="96" t="s">
        <v>446</v>
      </c>
      <c r="IW24" s="26" t="s">
        <v>819</v>
      </c>
      <c r="IX24" s="26" t="s">
        <v>819</v>
      </c>
      <c r="IY24" s="26" t="s">
        <v>819</v>
      </c>
      <c r="IZ24" s="26" t="s">
        <v>164</v>
      </c>
      <c r="JA24" s="26" t="s">
        <v>819</v>
      </c>
      <c r="JB24" s="26" t="s">
        <v>819</v>
      </c>
      <c r="JC24" s="26" t="s">
        <v>819</v>
      </c>
      <c r="JD24" s="26" t="s">
        <v>164</v>
      </c>
      <c r="JE24" s="26" t="s">
        <v>819</v>
      </c>
      <c r="JF24" s="26" t="s">
        <v>819</v>
      </c>
      <c r="JG24" s="26" t="s">
        <v>819</v>
      </c>
      <c r="JH24" s="33" t="s">
        <v>464</v>
      </c>
      <c r="JI24" s="26" t="s">
        <v>820</v>
      </c>
      <c r="JJ24" s="26" t="s">
        <v>820</v>
      </c>
      <c r="JK24" s="26" t="s">
        <v>820</v>
      </c>
      <c r="JL24" s="26" t="s">
        <v>215</v>
      </c>
      <c r="JM24" s="26" t="s">
        <v>215</v>
      </c>
      <c r="JN24" s="26" t="s">
        <v>215</v>
      </c>
      <c r="JO24" s="26" t="s">
        <v>215</v>
      </c>
      <c r="JP24" s="26" t="s">
        <v>407</v>
      </c>
      <c r="JQ24" s="26" t="s">
        <v>215</v>
      </c>
      <c r="JR24" s="26" t="s">
        <v>215</v>
      </c>
      <c r="JS24" s="26" t="s">
        <v>215</v>
      </c>
      <c r="JT24" s="26" t="s">
        <v>215</v>
      </c>
      <c r="JU24" s="26" t="s">
        <v>407</v>
      </c>
      <c r="JV24" s="26" t="s">
        <v>215</v>
      </c>
      <c r="JW24" s="26" t="s">
        <v>215</v>
      </c>
      <c r="JX24" s="26" t="s">
        <v>215</v>
      </c>
      <c r="JY24" s="26" t="s">
        <v>215</v>
      </c>
      <c r="JZ24" s="26" t="s">
        <v>407</v>
      </c>
      <c r="KA24" s="26" t="s">
        <v>215</v>
      </c>
      <c r="KB24" s="26" t="s">
        <v>215</v>
      </c>
      <c r="KC24" s="26" t="s">
        <v>215</v>
      </c>
      <c r="KD24" s="26" t="s">
        <v>215</v>
      </c>
      <c r="KE24" s="26" t="s">
        <v>407</v>
      </c>
      <c r="KF24" s="26" t="s">
        <v>215</v>
      </c>
      <c r="KG24" s="26" t="s">
        <v>215</v>
      </c>
      <c r="KH24" s="26" t="s">
        <v>215</v>
      </c>
      <c r="KI24" s="26" t="s">
        <v>215</v>
      </c>
      <c r="KJ24" s="26" t="s">
        <v>407</v>
      </c>
      <c r="KK24" s="26" t="s">
        <v>819</v>
      </c>
      <c r="KL24" s="26">
        <v>0</v>
      </c>
      <c r="KM24" s="26">
        <v>0</v>
      </c>
      <c r="KN24" s="26">
        <v>0</v>
      </c>
      <c r="KO24" s="26">
        <v>0</v>
      </c>
      <c r="KP24" s="97" t="s">
        <v>15</v>
      </c>
      <c r="KQ24" s="97" t="s">
        <v>15</v>
      </c>
      <c r="KR24" s="97" t="s">
        <v>15</v>
      </c>
      <c r="KS24" s="97" t="s">
        <v>15</v>
      </c>
      <c r="KT24" s="97" t="s">
        <v>15</v>
      </c>
      <c r="KU24" s="97" t="s">
        <v>15</v>
      </c>
      <c r="KV24" s="97" t="s">
        <v>15</v>
      </c>
      <c r="KW24" s="97" t="s">
        <v>15</v>
      </c>
      <c r="KX24" s="97" t="s">
        <v>15</v>
      </c>
      <c r="KY24" s="97" t="s">
        <v>15</v>
      </c>
      <c r="KZ24" s="97" t="s">
        <v>15</v>
      </c>
      <c r="LA24" s="97" t="s">
        <v>15</v>
      </c>
      <c r="LB24" s="97" t="s">
        <v>15</v>
      </c>
      <c r="LC24" s="97" t="s">
        <v>15</v>
      </c>
      <c r="LD24" s="97" t="s">
        <v>15</v>
      </c>
      <c r="LE24" s="97" t="s">
        <v>15</v>
      </c>
      <c r="LF24" s="97" t="s">
        <v>15</v>
      </c>
      <c r="LG24" s="97" t="s">
        <v>15</v>
      </c>
      <c r="LH24" s="97" t="s">
        <v>15</v>
      </c>
      <c r="LI24" s="97" t="s">
        <v>15</v>
      </c>
      <c r="LJ24" s="97" t="s">
        <v>15</v>
      </c>
      <c r="LK24" s="97" t="s">
        <v>15</v>
      </c>
      <c r="LL24" s="97" t="s">
        <v>15</v>
      </c>
      <c r="LM24" s="97" t="s">
        <v>15</v>
      </c>
      <c r="LN24" s="97" t="s">
        <v>15</v>
      </c>
      <c r="LO24" s="97" t="s">
        <v>15</v>
      </c>
      <c r="LP24" s="97" t="s">
        <v>15</v>
      </c>
      <c r="LQ24" s="97" t="s">
        <v>15</v>
      </c>
      <c r="LR24" s="97" t="s">
        <v>15</v>
      </c>
      <c r="LS24" s="97" t="s">
        <v>15</v>
      </c>
      <c r="LT24" s="97" t="s">
        <v>15</v>
      </c>
      <c r="LU24" s="97" t="s">
        <v>15</v>
      </c>
      <c r="LV24" s="97" t="s">
        <v>15</v>
      </c>
      <c r="LW24" s="97" t="s">
        <v>15</v>
      </c>
      <c r="LX24" s="97" t="s">
        <v>15</v>
      </c>
      <c r="LY24" s="97" t="s">
        <v>15</v>
      </c>
      <c r="LZ24" s="97" t="s">
        <v>15</v>
      </c>
      <c r="MA24" s="97" t="s">
        <v>15</v>
      </c>
      <c r="MB24" s="97" t="s">
        <v>15</v>
      </c>
      <c r="MC24" s="97" t="s">
        <v>15</v>
      </c>
      <c r="MD24" s="97" t="s">
        <v>15</v>
      </c>
      <c r="ME24" s="97" t="s">
        <v>15</v>
      </c>
      <c r="MF24" s="97" t="s">
        <v>15</v>
      </c>
      <c r="MG24" s="97" t="s">
        <v>15</v>
      </c>
      <c r="MH24" s="97" t="s">
        <v>15</v>
      </c>
      <c r="MI24" s="97" t="s">
        <v>15</v>
      </c>
      <c r="MJ24" s="97" t="s">
        <v>15</v>
      </c>
      <c r="MK24" s="97" t="s">
        <v>15</v>
      </c>
      <c r="ML24" s="97" t="s">
        <v>15</v>
      </c>
      <c r="MM24" s="97" t="s">
        <v>15</v>
      </c>
      <c r="MN24" s="97" t="s">
        <v>15</v>
      </c>
      <c r="MO24" s="97" t="s">
        <v>15</v>
      </c>
      <c r="MP24" s="97" t="s">
        <v>15</v>
      </c>
      <c r="MQ24" s="97" t="s">
        <v>15</v>
      </c>
      <c r="MR24" s="97" t="s">
        <v>15</v>
      </c>
      <c r="MS24" s="97" t="s">
        <v>15</v>
      </c>
      <c r="MT24" s="97" t="s">
        <v>15</v>
      </c>
      <c r="MU24" s="97" t="s">
        <v>15</v>
      </c>
      <c r="MV24" s="97" t="s">
        <v>15</v>
      </c>
      <c r="MW24" s="97" t="s">
        <v>15</v>
      </c>
      <c r="MX24" s="97" t="s">
        <v>15</v>
      </c>
      <c r="MY24" s="97" t="s">
        <v>15</v>
      </c>
      <c r="MZ24" s="97" t="s">
        <v>15</v>
      </c>
      <c r="NA24" s="97" t="s">
        <v>15</v>
      </c>
      <c r="NB24" s="97" t="s">
        <v>15</v>
      </c>
      <c r="NC24" s="97" t="s">
        <v>15</v>
      </c>
      <c r="ND24" s="97" t="s">
        <v>15</v>
      </c>
      <c r="NE24" s="97" t="s">
        <v>15</v>
      </c>
      <c r="NF24" s="97" t="s">
        <v>15</v>
      </c>
      <c r="NG24" s="97" t="s">
        <v>15</v>
      </c>
      <c r="NH24" s="26">
        <v>23</v>
      </c>
      <c r="NI24" s="26">
        <v>9</v>
      </c>
      <c r="NJ24" s="26">
        <v>2</v>
      </c>
      <c r="NK24" s="26">
        <v>0.7</v>
      </c>
      <c r="NL24" s="26">
        <v>7.8</v>
      </c>
      <c r="NM24" s="26">
        <v>1</v>
      </c>
      <c r="NN24" s="26">
        <v>0</v>
      </c>
      <c r="NO24" s="26">
        <v>0</v>
      </c>
      <c r="NP24" s="26">
        <v>0</v>
      </c>
      <c r="NQ24" s="26">
        <v>0</v>
      </c>
      <c r="NR24" s="26">
        <v>17</v>
      </c>
      <c r="NS24" s="26">
        <v>15</v>
      </c>
      <c r="NT24" s="26">
        <v>6</v>
      </c>
      <c r="NU24" s="26">
        <v>6</v>
      </c>
      <c r="NV24" s="26">
        <v>2</v>
      </c>
      <c r="NW24" s="26" t="s">
        <v>923</v>
      </c>
      <c r="NX24" s="26">
        <v>14</v>
      </c>
      <c r="NY24" s="26">
        <v>39</v>
      </c>
      <c r="NZ24" s="26">
        <v>24</v>
      </c>
      <c r="OA24" s="26" t="s">
        <v>922</v>
      </c>
      <c r="OB24" s="111">
        <f t="shared" ref="OB24" si="31">AVERAGE(OC24:OE24)</f>
        <v>12.299999999999999</v>
      </c>
      <c r="OC24" s="26">
        <v>16</v>
      </c>
      <c r="OD24" s="26">
        <v>14.3</v>
      </c>
      <c r="OE24" s="26">
        <v>6.6</v>
      </c>
      <c r="OF24" s="111">
        <f t="shared" ref="OF24:OF25" si="32">AVERAGE(OG24:OI24)</f>
        <v>10.633333333333333</v>
      </c>
      <c r="OG24" s="26">
        <v>11.1</v>
      </c>
      <c r="OH24" s="26">
        <v>11.9</v>
      </c>
      <c r="OI24" s="26">
        <v>8.9</v>
      </c>
      <c r="OJ24" s="111">
        <f t="shared" ref="OJ24:OJ25" si="33">AVERAGE(OK24:OM24)</f>
        <v>9.9333333333333336</v>
      </c>
      <c r="OK24" s="26">
        <v>11.7</v>
      </c>
      <c r="OL24" s="26">
        <v>9.8000000000000007</v>
      </c>
      <c r="OM24" s="26">
        <v>8.3000000000000007</v>
      </c>
      <c r="ON24" s="111">
        <f t="shared" ref="ON24" si="34">AVERAGE(OO24:OQ24)</f>
        <v>8.7999999999999989</v>
      </c>
      <c r="OO24" s="26">
        <v>12.4</v>
      </c>
      <c r="OP24" s="26">
        <v>10.6</v>
      </c>
      <c r="OQ24" s="26">
        <v>3.4</v>
      </c>
      <c r="OR24" s="34" t="s">
        <v>917</v>
      </c>
      <c r="OS24" s="34" t="s">
        <v>917</v>
      </c>
      <c r="OT24" s="34" t="s">
        <v>917</v>
      </c>
      <c r="OU24" s="34" t="s">
        <v>917</v>
      </c>
      <c r="OV24" s="26" t="s">
        <v>919</v>
      </c>
      <c r="OW24" s="26" t="s">
        <v>919</v>
      </c>
      <c r="OX24" s="26" t="s">
        <v>919</v>
      </c>
      <c r="OY24" s="26" t="s">
        <v>919</v>
      </c>
      <c r="OZ24" s="26" t="s">
        <v>917</v>
      </c>
      <c r="PA24" s="26" t="s">
        <v>919</v>
      </c>
      <c r="PB24" s="26" t="s">
        <v>919</v>
      </c>
      <c r="PC24" s="26" t="s">
        <v>919</v>
      </c>
      <c r="PD24" s="26" t="s">
        <v>919</v>
      </c>
      <c r="PE24" s="26" t="s">
        <v>917</v>
      </c>
      <c r="PF24" s="26" t="s">
        <v>919</v>
      </c>
      <c r="PG24" s="26" t="s">
        <v>919</v>
      </c>
      <c r="PH24" s="26" t="s">
        <v>919</v>
      </c>
      <c r="PI24" s="26" t="s">
        <v>919</v>
      </c>
      <c r="PJ24" s="26" t="s">
        <v>917</v>
      </c>
      <c r="PK24" s="26" t="s">
        <v>919</v>
      </c>
      <c r="PL24" s="26" t="s">
        <v>919</v>
      </c>
      <c r="PM24" s="26" t="s">
        <v>919</v>
      </c>
      <c r="PN24" s="26" t="s">
        <v>919</v>
      </c>
      <c r="PO24" s="26" t="s">
        <v>917</v>
      </c>
      <c r="PP24" s="26">
        <v>2.31</v>
      </c>
      <c r="PQ24" s="26">
        <v>1.85</v>
      </c>
      <c r="PR24" s="26">
        <v>1.79</v>
      </c>
      <c r="PS24" s="26">
        <v>2.12</v>
      </c>
      <c r="PT24" s="26" t="s">
        <v>917</v>
      </c>
      <c r="PU24" s="26">
        <v>1</v>
      </c>
      <c r="PV24" s="26">
        <v>0</v>
      </c>
      <c r="PW24" s="26">
        <v>0</v>
      </c>
      <c r="PX24" s="26">
        <v>0</v>
      </c>
      <c r="PY24" s="26">
        <v>0</v>
      </c>
      <c r="PZ24" s="29">
        <v>0</v>
      </c>
      <c r="QC24" s="38"/>
    </row>
    <row r="25" spans="1:445" ht="17" customHeight="1">
      <c r="A25" s="94">
        <v>11</v>
      </c>
      <c r="B25" s="27">
        <v>39366</v>
      </c>
      <c r="C25" s="26" t="s">
        <v>423</v>
      </c>
      <c r="D25" s="26">
        <v>36</v>
      </c>
      <c r="E25" s="26">
        <v>2</v>
      </c>
      <c r="F25" s="26">
        <v>74</v>
      </c>
      <c r="G25" s="26">
        <v>185</v>
      </c>
      <c r="H25" s="28">
        <v>1</v>
      </c>
      <c r="I25" s="28" t="s">
        <v>556</v>
      </c>
      <c r="J25" s="28">
        <v>2</v>
      </c>
      <c r="K25" s="26" t="s">
        <v>480</v>
      </c>
      <c r="L25" s="26">
        <v>6</v>
      </c>
      <c r="M25" s="26" t="s">
        <v>580</v>
      </c>
      <c r="N25" s="26"/>
      <c r="O25" s="26" t="s">
        <v>455</v>
      </c>
      <c r="P25" s="26" t="s">
        <v>670</v>
      </c>
      <c r="Q25" s="26" t="s">
        <v>563</v>
      </c>
      <c r="R25" s="26" t="s">
        <v>565</v>
      </c>
      <c r="S25" s="26" t="s">
        <v>565</v>
      </c>
      <c r="T25" s="26" t="s">
        <v>938</v>
      </c>
      <c r="U25" s="28">
        <v>0</v>
      </c>
      <c r="V25" s="28" t="s">
        <v>509</v>
      </c>
      <c r="W25" s="28" t="s">
        <v>509</v>
      </c>
      <c r="X25" s="28" t="s">
        <v>509</v>
      </c>
      <c r="Y25" s="28" t="s">
        <v>796</v>
      </c>
      <c r="Z25" s="28" t="s">
        <v>796</v>
      </c>
      <c r="AA25" s="28">
        <v>0</v>
      </c>
      <c r="AB25" s="28" t="s">
        <v>796</v>
      </c>
      <c r="AC25" s="28" t="s">
        <v>796</v>
      </c>
      <c r="AD25" s="28" t="s">
        <v>796</v>
      </c>
      <c r="AE25" s="28" t="s">
        <v>796</v>
      </c>
      <c r="AF25" s="28" t="s">
        <v>796</v>
      </c>
      <c r="AG25" s="28">
        <v>0</v>
      </c>
      <c r="AH25" s="26" t="s">
        <v>556</v>
      </c>
      <c r="AI25" s="26">
        <v>0</v>
      </c>
      <c r="AJ25" s="34">
        <v>0</v>
      </c>
      <c r="AK25" s="26" t="s">
        <v>556</v>
      </c>
      <c r="AL25" s="26" t="s">
        <v>556</v>
      </c>
      <c r="AM25" s="26" t="s">
        <v>556</v>
      </c>
      <c r="AN25" s="26">
        <v>1</v>
      </c>
      <c r="AO25" s="35">
        <v>1</v>
      </c>
      <c r="AP25" s="35" t="s">
        <v>708</v>
      </c>
      <c r="AQ25" s="35" t="s">
        <v>708</v>
      </c>
      <c r="AR25" s="26">
        <v>2</v>
      </c>
      <c r="AS25" s="26">
        <v>0</v>
      </c>
      <c r="AT25" s="26" t="s">
        <v>373</v>
      </c>
      <c r="AU25" s="26" t="s">
        <v>335</v>
      </c>
      <c r="AV25" s="26">
        <v>0</v>
      </c>
      <c r="AW25" s="26">
        <v>0</v>
      </c>
      <c r="AX25" s="28" t="s">
        <v>556</v>
      </c>
      <c r="AY25" s="28" t="s">
        <v>505</v>
      </c>
      <c r="AZ25" s="96" t="s">
        <v>477</v>
      </c>
      <c r="BA25" s="28" t="s">
        <v>556</v>
      </c>
      <c r="BB25" s="28" t="s">
        <v>556</v>
      </c>
      <c r="BC25" s="26">
        <v>85</v>
      </c>
      <c r="BD25" s="26">
        <v>50</v>
      </c>
      <c r="BE25" s="26">
        <v>10</v>
      </c>
      <c r="BF25" s="26">
        <v>2</v>
      </c>
      <c r="BG25" s="26">
        <v>1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7</v>
      </c>
      <c r="BO25" s="26">
        <v>1</v>
      </c>
      <c r="BP25" s="33">
        <v>9</v>
      </c>
      <c r="BQ25" s="33">
        <v>4</v>
      </c>
      <c r="BR25" s="33">
        <v>4.7</v>
      </c>
      <c r="BS25" s="104" t="s">
        <v>819</v>
      </c>
      <c r="BT25" s="108" t="s">
        <v>303</v>
      </c>
      <c r="BU25" s="108" t="s">
        <v>819</v>
      </c>
      <c r="BV25" s="108" t="s">
        <v>819</v>
      </c>
      <c r="BW25" s="108" t="s">
        <v>556</v>
      </c>
      <c r="BX25" s="108" t="s">
        <v>556</v>
      </c>
      <c r="BY25" s="104" t="s">
        <v>819</v>
      </c>
      <c r="BZ25" s="104" t="s">
        <v>819</v>
      </c>
      <c r="CA25" s="104" t="s">
        <v>819</v>
      </c>
      <c r="CB25" s="104" t="s">
        <v>819</v>
      </c>
      <c r="CC25" s="108" t="s">
        <v>317</v>
      </c>
      <c r="CD25" s="108" t="s">
        <v>589</v>
      </c>
      <c r="CE25" s="108" t="s">
        <v>556</v>
      </c>
      <c r="CF25" s="108" t="s">
        <v>556</v>
      </c>
      <c r="CG25" s="108">
        <f>AVERAGE(CH25:CJ25)</f>
        <v>10.700000000000001</v>
      </c>
      <c r="CH25" s="108">
        <v>3.6</v>
      </c>
      <c r="CI25" s="108">
        <v>10</v>
      </c>
      <c r="CJ25" s="108">
        <v>18.5</v>
      </c>
      <c r="CK25" s="108">
        <f>AVERAGE(CL25:CN25)</f>
        <v>8.9333333333333336</v>
      </c>
      <c r="CL25" s="108">
        <v>4</v>
      </c>
      <c r="CM25" s="108">
        <v>9.8000000000000007</v>
      </c>
      <c r="CN25" s="108">
        <v>13</v>
      </c>
      <c r="CO25" s="70" t="s">
        <v>317</v>
      </c>
      <c r="CP25" s="70" t="s">
        <v>463</v>
      </c>
      <c r="CQ25" s="70" t="s">
        <v>463</v>
      </c>
      <c r="CR25" s="70" t="s">
        <v>463</v>
      </c>
      <c r="CS25" s="70" t="s">
        <v>139</v>
      </c>
      <c r="CT25" s="70" t="s">
        <v>295</v>
      </c>
      <c r="CU25" s="70" t="s">
        <v>295</v>
      </c>
      <c r="CV25" s="70" t="s">
        <v>295</v>
      </c>
      <c r="CW25" s="61" t="s">
        <v>820</v>
      </c>
      <c r="CX25" s="61" t="s">
        <v>819</v>
      </c>
      <c r="CY25" s="61" t="s">
        <v>819</v>
      </c>
      <c r="CZ25" s="61" t="s">
        <v>408</v>
      </c>
      <c r="DA25" s="61" t="s">
        <v>820</v>
      </c>
      <c r="DB25" s="61" t="s">
        <v>820</v>
      </c>
      <c r="DC25" s="61" t="s">
        <v>819</v>
      </c>
      <c r="DD25" s="61" t="s">
        <v>819</v>
      </c>
      <c r="DE25" s="61" t="s">
        <v>408</v>
      </c>
      <c r="DF25" s="61" t="s">
        <v>820</v>
      </c>
      <c r="DG25" s="61" t="s">
        <v>820</v>
      </c>
      <c r="DH25" s="61" t="s">
        <v>819</v>
      </c>
      <c r="DI25" s="61" t="s">
        <v>819</v>
      </c>
      <c r="DJ25" s="61" t="s">
        <v>408</v>
      </c>
      <c r="DK25" s="61" t="s">
        <v>820</v>
      </c>
      <c r="DL25" s="61" t="s">
        <v>820</v>
      </c>
      <c r="DM25" s="61" t="s">
        <v>819</v>
      </c>
      <c r="DN25" s="61" t="s">
        <v>819</v>
      </c>
      <c r="DO25" s="61" t="s">
        <v>408</v>
      </c>
      <c r="DP25" s="61" t="s">
        <v>820</v>
      </c>
      <c r="DQ25" s="61" t="s">
        <v>820</v>
      </c>
      <c r="DR25" s="61">
        <v>0.79</v>
      </c>
      <c r="DS25" s="61">
        <v>0.6</v>
      </c>
      <c r="DT25" s="61" t="s">
        <v>408</v>
      </c>
      <c r="DU25" s="61" t="s">
        <v>820</v>
      </c>
      <c r="DV25" s="26">
        <v>54.7</v>
      </c>
      <c r="DW25" s="108" t="s">
        <v>556</v>
      </c>
      <c r="DX25" s="108">
        <v>9.5</v>
      </c>
      <c r="DY25" s="108">
        <v>11.7</v>
      </c>
      <c r="DZ25" s="108" t="s">
        <v>556</v>
      </c>
      <c r="EA25" s="108" t="s">
        <v>556</v>
      </c>
      <c r="EB25" s="26">
        <v>41.3</v>
      </c>
      <c r="EC25" s="26">
        <v>64</v>
      </c>
      <c r="ED25" s="26">
        <v>24</v>
      </c>
      <c r="EE25" s="26" t="s">
        <v>820</v>
      </c>
      <c r="EF25" s="108" t="s">
        <v>464</v>
      </c>
      <c r="EG25" s="108" t="s">
        <v>589</v>
      </c>
      <c r="EH25" s="108" t="s">
        <v>589</v>
      </c>
      <c r="EI25" s="108" t="s">
        <v>589</v>
      </c>
      <c r="EJ25" s="108">
        <f>AVERAGE(EK25:EM25)</f>
        <v>12.1</v>
      </c>
      <c r="EK25" s="108">
        <v>12.5</v>
      </c>
      <c r="EL25" s="108">
        <v>13.5</v>
      </c>
      <c r="EM25" s="108">
        <v>10.3</v>
      </c>
      <c r="EN25" s="108">
        <f>AVERAGE(EO25:EQ25)</f>
        <v>14.066666666666668</v>
      </c>
      <c r="EO25" s="108">
        <v>14.2</v>
      </c>
      <c r="EP25" s="108">
        <v>14</v>
      </c>
      <c r="EQ25" s="108">
        <v>14</v>
      </c>
      <c r="ER25" s="108" t="s">
        <v>464</v>
      </c>
      <c r="ES25" s="108" t="s">
        <v>556</v>
      </c>
      <c r="ET25" s="108" t="s">
        <v>556</v>
      </c>
      <c r="EU25" s="108" t="s">
        <v>556</v>
      </c>
      <c r="EV25" s="108" t="s">
        <v>464</v>
      </c>
      <c r="EW25" s="108" t="s">
        <v>556</v>
      </c>
      <c r="EX25" s="108" t="s">
        <v>556</v>
      </c>
      <c r="EY25" s="108" t="s">
        <v>556</v>
      </c>
      <c r="EZ25" s="104" t="s">
        <v>820</v>
      </c>
      <c r="FA25" s="104">
        <v>1.2</v>
      </c>
      <c r="FB25" s="104" t="s">
        <v>819</v>
      </c>
      <c r="FC25" s="104" t="s">
        <v>408</v>
      </c>
      <c r="FD25" s="104" t="s">
        <v>408</v>
      </c>
      <c r="FE25" s="26">
        <v>0</v>
      </c>
      <c r="FF25" s="26">
        <v>3</v>
      </c>
      <c r="FG25" s="26">
        <v>25</v>
      </c>
      <c r="FH25" s="26">
        <v>2.5</v>
      </c>
      <c r="FI25" s="26">
        <v>6.4</v>
      </c>
      <c r="FJ25" s="26">
        <v>5.9</v>
      </c>
      <c r="FK25" s="26">
        <v>1</v>
      </c>
      <c r="FL25" s="26">
        <v>1</v>
      </c>
      <c r="FM25" s="26">
        <v>0</v>
      </c>
      <c r="FN25" s="26">
        <v>0</v>
      </c>
      <c r="FO25" s="26">
        <v>1</v>
      </c>
      <c r="FP25" s="26" t="s">
        <v>819</v>
      </c>
      <c r="FQ25" s="26" t="s">
        <v>820</v>
      </c>
      <c r="FR25" s="26" t="s">
        <v>819</v>
      </c>
      <c r="FS25" s="26" t="s">
        <v>819</v>
      </c>
      <c r="FT25" s="26" t="s">
        <v>820</v>
      </c>
      <c r="FU25" s="26" t="s">
        <v>820</v>
      </c>
      <c r="FV25" s="26" t="s">
        <v>819</v>
      </c>
      <c r="FW25" s="26" t="s">
        <v>819</v>
      </c>
      <c r="FX25" s="26" t="s">
        <v>819</v>
      </c>
      <c r="FY25" s="26" t="s">
        <v>819</v>
      </c>
      <c r="FZ25" s="34" t="s">
        <v>464</v>
      </c>
      <c r="GA25" s="26" t="s">
        <v>858</v>
      </c>
      <c r="GB25" s="26" t="s">
        <v>858</v>
      </c>
      <c r="GC25" s="26" t="s">
        <v>858</v>
      </c>
      <c r="GD25" s="33" t="s">
        <v>446</v>
      </c>
      <c r="GE25" s="26" t="s">
        <v>819</v>
      </c>
      <c r="GF25" s="26" t="s">
        <v>819</v>
      </c>
      <c r="GG25" s="26" t="s">
        <v>819</v>
      </c>
      <c r="GH25" s="34" t="s">
        <v>446</v>
      </c>
      <c r="GI25" s="26" t="s">
        <v>819</v>
      </c>
      <c r="GJ25" s="26" t="s">
        <v>819</v>
      </c>
      <c r="GK25" s="26" t="s">
        <v>819</v>
      </c>
      <c r="GL25" s="33" t="s">
        <v>464</v>
      </c>
      <c r="GM25" s="26" t="s">
        <v>858</v>
      </c>
      <c r="GN25" s="26" t="s">
        <v>858</v>
      </c>
      <c r="GO25" s="26" t="s">
        <v>858</v>
      </c>
      <c r="GP25" s="33" t="s">
        <v>464</v>
      </c>
      <c r="GQ25" s="26" t="s">
        <v>858</v>
      </c>
      <c r="GR25" s="26" t="s">
        <v>858</v>
      </c>
      <c r="GS25" s="26" t="s">
        <v>858</v>
      </c>
      <c r="GT25" s="26" t="s">
        <v>820</v>
      </c>
      <c r="GU25" s="26" t="s">
        <v>418</v>
      </c>
      <c r="GV25" s="26" t="s">
        <v>418</v>
      </c>
      <c r="GW25" s="26" t="s">
        <v>820</v>
      </c>
      <c r="GX25" s="26" t="s">
        <v>820</v>
      </c>
      <c r="GY25" s="26" t="s">
        <v>820</v>
      </c>
      <c r="GZ25" s="26" t="s">
        <v>418</v>
      </c>
      <c r="HA25" s="26" t="s">
        <v>418</v>
      </c>
      <c r="HB25" s="26" t="s">
        <v>820</v>
      </c>
      <c r="HC25" s="26" t="s">
        <v>820</v>
      </c>
      <c r="HD25" s="26" t="s">
        <v>820</v>
      </c>
      <c r="HE25" s="26" t="s">
        <v>418</v>
      </c>
      <c r="HF25" s="26" t="s">
        <v>418</v>
      </c>
      <c r="HG25" s="26" t="s">
        <v>820</v>
      </c>
      <c r="HH25" s="26" t="s">
        <v>820</v>
      </c>
      <c r="HI25" s="26" t="s">
        <v>820</v>
      </c>
      <c r="HJ25" s="26" t="s">
        <v>418</v>
      </c>
      <c r="HK25" s="26" t="s">
        <v>418</v>
      </c>
      <c r="HL25" s="26" t="s">
        <v>820</v>
      </c>
      <c r="HM25" s="26" t="s">
        <v>820</v>
      </c>
      <c r="HN25" s="26" t="s">
        <v>820</v>
      </c>
      <c r="HO25" s="26" t="s">
        <v>418</v>
      </c>
      <c r="HP25" s="26" t="s">
        <v>418</v>
      </c>
      <c r="HQ25" s="26" t="s">
        <v>820</v>
      </c>
      <c r="HR25" s="26" t="s">
        <v>820</v>
      </c>
      <c r="HS25" s="26">
        <v>2</v>
      </c>
      <c r="HT25" s="26">
        <v>0</v>
      </c>
      <c r="HU25" s="26">
        <v>0</v>
      </c>
      <c r="HV25" s="26">
        <v>0</v>
      </c>
      <c r="HW25" s="26">
        <v>0</v>
      </c>
      <c r="HX25" s="26">
        <v>6</v>
      </c>
      <c r="HY25" s="26"/>
      <c r="HZ25" s="26"/>
      <c r="IA25" s="26"/>
      <c r="IB25" s="26"/>
      <c r="IC25" s="26"/>
      <c r="ID25" s="26"/>
      <c r="IE25" s="26"/>
      <c r="IF25" s="26"/>
      <c r="IG25" s="26"/>
      <c r="IH25" s="26">
        <v>59.3</v>
      </c>
      <c r="II25" s="26" t="s">
        <v>820</v>
      </c>
      <c r="IJ25" s="26" t="s">
        <v>220</v>
      </c>
      <c r="IK25" s="26">
        <v>13</v>
      </c>
      <c r="IL25" s="26" t="s">
        <v>820</v>
      </c>
      <c r="IM25" s="26" t="s">
        <v>820</v>
      </c>
      <c r="IN25" s="26">
        <v>44.3</v>
      </c>
      <c r="IO25" s="26">
        <v>70.599999999999994</v>
      </c>
      <c r="IP25" s="26">
        <v>24.5</v>
      </c>
      <c r="IQ25" s="26" t="s">
        <v>820</v>
      </c>
      <c r="IR25" s="34" t="s">
        <v>464</v>
      </c>
      <c r="IS25" s="26" t="s">
        <v>820</v>
      </c>
      <c r="IT25" s="26" t="s">
        <v>820</v>
      </c>
      <c r="IU25" s="26" t="s">
        <v>820</v>
      </c>
      <c r="IV25" s="96" t="s">
        <v>446</v>
      </c>
      <c r="IW25" s="26" t="s">
        <v>819</v>
      </c>
      <c r="IX25" s="26" t="s">
        <v>819</v>
      </c>
      <c r="IY25" s="26" t="s">
        <v>819</v>
      </c>
      <c r="IZ25" s="26" t="s">
        <v>164</v>
      </c>
      <c r="JA25" s="26" t="s">
        <v>819</v>
      </c>
      <c r="JB25" s="26" t="s">
        <v>819</v>
      </c>
      <c r="JC25" s="26" t="s">
        <v>819</v>
      </c>
      <c r="JD25" s="33" t="s">
        <v>464</v>
      </c>
      <c r="JE25" s="26" t="s">
        <v>820</v>
      </c>
      <c r="JF25" s="26" t="s">
        <v>820</v>
      </c>
      <c r="JG25" s="26" t="s">
        <v>820</v>
      </c>
      <c r="JH25" s="33" t="s">
        <v>464</v>
      </c>
      <c r="JI25" s="26" t="s">
        <v>820</v>
      </c>
      <c r="JJ25" s="26" t="s">
        <v>820</v>
      </c>
      <c r="JK25" s="26" t="s">
        <v>820</v>
      </c>
      <c r="JL25" s="26" t="s">
        <v>820</v>
      </c>
      <c r="JM25" s="26" t="s">
        <v>292</v>
      </c>
      <c r="JN25" s="26">
        <v>7.1</v>
      </c>
      <c r="JO25" s="26" t="s">
        <v>820</v>
      </c>
      <c r="JP25" s="26" t="s">
        <v>820</v>
      </c>
      <c r="JQ25" s="26" t="s">
        <v>820</v>
      </c>
      <c r="JR25" s="26" t="s">
        <v>819</v>
      </c>
      <c r="JS25" s="26">
        <v>11.9</v>
      </c>
      <c r="JT25" s="26" t="s">
        <v>820</v>
      </c>
      <c r="JU25" s="26" t="s">
        <v>820</v>
      </c>
      <c r="JV25" s="26" t="s">
        <v>820</v>
      </c>
      <c r="JW25" s="26" t="s">
        <v>819</v>
      </c>
      <c r="JX25" s="26">
        <v>-1.4</v>
      </c>
      <c r="JY25" s="26" t="s">
        <v>820</v>
      </c>
      <c r="JZ25" s="26" t="s">
        <v>820</v>
      </c>
      <c r="KA25" s="26" t="s">
        <v>820</v>
      </c>
      <c r="KB25" s="26" t="s">
        <v>819</v>
      </c>
      <c r="KC25" s="26">
        <v>-2.2999999999999998</v>
      </c>
      <c r="KD25" s="26" t="s">
        <v>820</v>
      </c>
      <c r="KE25" s="26" t="s">
        <v>820</v>
      </c>
      <c r="KF25" s="26" t="s">
        <v>820</v>
      </c>
      <c r="KG25" s="26" t="s">
        <v>819</v>
      </c>
      <c r="KH25" s="26" t="s">
        <v>819</v>
      </c>
      <c r="KI25" s="26" t="s">
        <v>820</v>
      </c>
      <c r="KJ25" s="26" t="s">
        <v>820</v>
      </c>
      <c r="KK25" s="26" t="s">
        <v>819</v>
      </c>
      <c r="KL25" s="26">
        <v>0</v>
      </c>
      <c r="KM25" s="26">
        <v>0</v>
      </c>
      <c r="KN25" s="26">
        <v>0</v>
      </c>
      <c r="KO25" s="26">
        <v>0</v>
      </c>
      <c r="KP25" s="26">
        <v>12</v>
      </c>
      <c r="KQ25" s="26">
        <v>4</v>
      </c>
      <c r="KR25" s="26">
        <v>1.5</v>
      </c>
      <c r="KS25" s="26">
        <v>0</v>
      </c>
      <c r="KT25" s="26">
        <v>9.6999999999999993</v>
      </c>
      <c r="KU25" s="26">
        <v>1</v>
      </c>
      <c r="KV25" s="26">
        <v>0</v>
      </c>
      <c r="KW25" s="26">
        <v>0</v>
      </c>
      <c r="KX25" s="26">
        <v>0</v>
      </c>
      <c r="KY25" s="26">
        <v>0</v>
      </c>
      <c r="KZ25" s="26" t="s">
        <v>819</v>
      </c>
      <c r="LA25" s="26" t="s">
        <v>820</v>
      </c>
      <c r="LB25" s="26" t="s">
        <v>819</v>
      </c>
      <c r="LC25" s="26" t="s">
        <v>819</v>
      </c>
      <c r="LD25" s="26" t="s">
        <v>820</v>
      </c>
      <c r="LE25" s="26" t="s">
        <v>820</v>
      </c>
      <c r="LF25" s="26" t="s">
        <v>819</v>
      </c>
      <c r="LG25" s="26" t="s">
        <v>819</v>
      </c>
      <c r="LH25" s="26" t="s">
        <v>819</v>
      </c>
      <c r="LI25" s="26" t="s">
        <v>819</v>
      </c>
      <c r="LJ25" s="34" t="s">
        <v>464</v>
      </c>
      <c r="LK25" s="26" t="s">
        <v>858</v>
      </c>
      <c r="LL25" s="26" t="s">
        <v>858</v>
      </c>
      <c r="LM25" s="26" t="s">
        <v>858</v>
      </c>
      <c r="LN25" s="96" t="s">
        <v>446</v>
      </c>
      <c r="LO25" s="26" t="s">
        <v>291</v>
      </c>
      <c r="LP25" s="26" t="s">
        <v>291</v>
      </c>
      <c r="LQ25" s="26" t="s">
        <v>291</v>
      </c>
      <c r="LR25" s="34" t="s">
        <v>446</v>
      </c>
      <c r="LS25" s="26" t="s">
        <v>291</v>
      </c>
      <c r="LT25" s="26" t="s">
        <v>291</v>
      </c>
      <c r="LU25" s="26" t="s">
        <v>291</v>
      </c>
      <c r="LV25" s="33" t="s">
        <v>464</v>
      </c>
      <c r="LW25" s="26" t="s">
        <v>858</v>
      </c>
      <c r="LX25" s="26" t="s">
        <v>858</v>
      </c>
      <c r="LY25" s="26" t="s">
        <v>858</v>
      </c>
      <c r="LZ25" s="33" t="s">
        <v>464</v>
      </c>
      <c r="MA25" s="26" t="s">
        <v>858</v>
      </c>
      <c r="MB25" s="26" t="s">
        <v>858</v>
      </c>
      <c r="MC25" s="26" t="s">
        <v>858</v>
      </c>
      <c r="MD25" s="26" t="s">
        <v>820</v>
      </c>
      <c r="ME25" s="26" t="s">
        <v>294</v>
      </c>
      <c r="MF25" s="26" t="s">
        <v>819</v>
      </c>
      <c r="MG25" s="26" t="s">
        <v>820</v>
      </c>
      <c r="MH25" s="26" t="s">
        <v>820</v>
      </c>
      <c r="MI25" s="26" t="s">
        <v>820</v>
      </c>
      <c r="MJ25" s="26" t="s">
        <v>294</v>
      </c>
      <c r="MK25" s="26" t="s">
        <v>819</v>
      </c>
      <c r="ML25" s="26" t="s">
        <v>820</v>
      </c>
      <c r="MM25" s="26" t="s">
        <v>820</v>
      </c>
      <c r="MN25" s="26" t="s">
        <v>820</v>
      </c>
      <c r="MO25" s="26" t="s">
        <v>294</v>
      </c>
      <c r="MP25" s="26" t="s">
        <v>819</v>
      </c>
      <c r="MQ25" s="26" t="s">
        <v>820</v>
      </c>
      <c r="MR25" s="26" t="s">
        <v>820</v>
      </c>
      <c r="MS25" s="26" t="s">
        <v>820</v>
      </c>
      <c r="MT25" s="26" t="s">
        <v>294</v>
      </c>
      <c r="MU25" s="26" t="s">
        <v>819</v>
      </c>
      <c r="MV25" s="26" t="s">
        <v>820</v>
      </c>
      <c r="MW25" s="26" t="s">
        <v>820</v>
      </c>
      <c r="MX25" s="26" t="s">
        <v>820</v>
      </c>
      <c r="MY25" s="26" t="s">
        <v>294</v>
      </c>
      <c r="MZ25" s="26" t="s">
        <v>819</v>
      </c>
      <c r="NA25" s="26" t="s">
        <v>820</v>
      </c>
      <c r="NB25" s="26" t="s">
        <v>820</v>
      </c>
      <c r="NC25" s="26" t="s">
        <v>819</v>
      </c>
      <c r="ND25" s="26">
        <v>0</v>
      </c>
      <c r="NE25" s="26">
        <v>0</v>
      </c>
      <c r="NF25" s="26">
        <v>0</v>
      </c>
      <c r="NG25" s="26">
        <v>0</v>
      </c>
      <c r="NH25" s="26">
        <v>24</v>
      </c>
      <c r="NI25" s="26">
        <v>4</v>
      </c>
      <c r="NJ25" s="26">
        <v>0</v>
      </c>
      <c r="NK25" s="26">
        <v>1.6</v>
      </c>
      <c r="NL25" s="26" t="s">
        <v>924</v>
      </c>
      <c r="NM25" s="26" t="s">
        <v>924</v>
      </c>
      <c r="NN25" s="26">
        <v>0</v>
      </c>
      <c r="NO25" s="26">
        <v>0</v>
      </c>
      <c r="NP25" s="26">
        <v>0</v>
      </c>
      <c r="NQ25" s="26">
        <v>0</v>
      </c>
      <c r="NR25" s="26">
        <v>64</v>
      </c>
      <c r="NS25" s="26" t="s">
        <v>925</v>
      </c>
      <c r="NT25" s="26">
        <v>9.4</v>
      </c>
      <c r="NU25" s="26">
        <v>15.6</v>
      </c>
      <c r="NV25" s="26" t="s">
        <v>925</v>
      </c>
      <c r="NW25" s="26" t="s">
        <v>925</v>
      </c>
      <c r="NX25" s="26">
        <v>35.700000000000003</v>
      </c>
      <c r="NY25" s="26">
        <v>65.900000000000006</v>
      </c>
      <c r="NZ25" s="26">
        <v>14.4</v>
      </c>
      <c r="OA25" s="26" t="s">
        <v>926</v>
      </c>
      <c r="OB25" s="26" t="s">
        <v>926</v>
      </c>
      <c r="OC25" s="26" t="s">
        <v>926</v>
      </c>
      <c r="OD25" s="26" t="s">
        <v>926</v>
      </c>
      <c r="OE25" s="26" t="s">
        <v>926</v>
      </c>
      <c r="OF25" s="111">
        <f t="shared" si="32"/>
        <v>9</v>
      </c>
      <c r="OG25" s="26">
        <v>11</v>
      </c>
      <c r="OH25" s="26">
        <v>8</v>
      </c>
      <c r="OI25" s="26">
        <v>8</v>
      </c>
      <c r="OJ25" s="111">
        <f t="shared" si="33"/>
        <v>13.666666666666666</v>
      </c>
      <c r="OK25" s="26">
        <v>14</v>
      </c>
      <c r="OL25" s="26">
        <v>14</v>
      </c>
      <c r="OM25" s="26">
        <v>13</v>
      </c>
      <c r="ON25" s="34" t="s">
        <v>926</v>
      </c>
      <c r="OO25" s="34" t="s">
        <v>926</v>
      </c>
      <c r="OP25" s="34" t="s">
        <v>926</v>
      </c>
      <c r="OQ25" s="34" t="s">
        <v>926</v>
      </c>
      <c r="OR25" s="34" t="s">
        <v>926</v>
      </c>
      <c r="OS25" s="34" t="s">
        <v>926</v>
      </c>
      <c r="OT25" s="34" t="s">
        <v>926</v>
      </c>
      <c r="OU25" s="34" t="s">
        <v>926</v>
      </c>
      <c r="OV25" s="34" t="s">
        <v>926</v>
      </c>
      <c r="OW25" s="34" t="s">
        <v>927</v>
      </c>
      <c r="OX25" s="34">
        <v>2.2999999999999998</v>
      </c>
      <c r="OY25" s="34" t="s">
        <v>926</v>
      </c>
      <c r="OZ25" s="34" t="s">
        <v>926</v>
      </c>
      <c r="PA25" s="34" t="s">
        <v>926</v>
      </c>
      <c r="PB25" s="34" t="s">
        <v>927</v>
      </c>
      <c r="PC25" s="34">
        <v>15</v>
      </c>
      <c r="PD25" s="34" t="s">
        <v>926</v>
      </c>
      <c r="PE25" s="34" t="s">
        <v>926</v>
      </c>
      <c r="PF25" s="34" t="s">
        <v>926</v>
      </c>
      <c r="PG25" s="34" t="s">
        <v>927</v>
      </c>
      <c r="PH25" s="34">
        <v>2.2999999999999998</v>
      </c>
      <c r="PI25" s="34" t="s">
        <v>926</v>
      </c>
      <c r="PJ25" s="34" t="s">
        <v>926</v>
      </c>
      <c r="PK25" s="34" t="s">
        <v>926</v>
      </c>
      <c r="PL25" s="34" t="s">
        <v>927</v>
      </c>
      <c r="PM25" s="34">
        <v>4.3</v>
      </c>
      <c r="PN25" s="34" t="s">
        <v>926</v>
      </c>
      <c r="PO25" s="34" t="s">
        <v>926</v>
      </c>
      <c r="PP25" s="34" t="s">
        <v>926</v>
      </c>
      <c r="PQ25" s="34">
        <v>1.9</v>
      </c>
      <c r="PR25" s="34" t="s">
        <v>924</v>
      </c>
      <c r="PS25" s="34" t="s">
        <v>926</v>
      </c>
      <c r="PT25" s="34" t="s">
        <v>926</v>
      </c>
      <c r="PU25" s="26">
        <v>1</v>
      </c>
      <c r="PV25" s="26">
        <v>0</v>
      </c>
      <c r="PW25" s="26">
        <v>0</v>
      </c>
      <c r="PX25" s="26">
        <v>0</v>
      </c>
      <c r="PY25" s="26">
        <v>0</v>
      </c>
      <c r="PZ25" s="29">
        <v>0</v>
      </c>
      <c r="QC25" s="38"/>
    </row>
    <row r="26" spans="1:445" ht="17" customHeight="1">
      <c r="A26" s="94">
        <v>12</v>
      </c>
      <c r="B26" s="27">
        <v>39366</v>
      </c>
      <c r="C26" s="26" t="s">
        <v>435</v>
      </c>
      <c r="D26" s="26">
        <v>64</v>
      </c>
      <c r="E26" s="26">
        <v>2</v>
      </c>
      <c r="F26" s="26">
        <v>72</v>
      </c>
      <c r="G26" s="26">
        <v>154</v>
      </c>
      <c r="H26" s="28">
        <v>2</v>
      </c>
      <c r="I26" s="28" t="s">
        <v>556</v>
      </c>
      <c r="J26" s="28" t="s">
        <v>356</v>
      </c>
      <c r="K26" s="28" t="s">
        <v>356</v>
      </c>
      <c r="L26" s="28" t="s">
        <v>356</v>
      </c>
      <c r="M26" s="26" t="s">
        <v>25</v>
      </c>
      <c r="N26" s="26" t="s">
        <v>797</v>
      </c>
      <c r="O26" s="26" t="s">
        <v>797</v>
      </c>
      <c r="P26" s="26" t="s">
        <v>820</v>
      </c>
      <c r="Q26" s="26" t="s">
        <v>820</v>
      </c>
      <c r="R26" s="26" t="s">
        <v>820</v>
      </c>
      <c r="S26" s="26" t="s">
        <v>820</v>
      </c>
      <c r="T26" s="26" t="s">
        <v>938</v>
      </c>
      <c r="U26" s="28">
        <v>0</v>
      </c>
      <c r="V26" s="28" t="s">
        <v>509</v>
      </c>
      <c r="W26" s="28" t="s">
        <v>509</v>
      </c>
      <c r="X26" s="28" t="s">
        <v>509</v>
      </c>
      <c r="Y26" s="28" t="s">
        <v>796</v>
      </c>
      <c r="Z26" s="28" t="s">
        <v>796</v>
      </c>
      <c r="AA26" s="28">
        <v>2</v>
      </c>
      <c r="AB26" s="28">
        <v>2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6">
        <v>2</v>
      </c>
      <c r="AI26" s="26" t="s">
        <v>589</v>
      </c>
      <c r="AJ26" s="26" t="s">
        <v>589</v>
      </c>
      <c r="AK26" s="26" t="s">
        <v>589</v>
      </c>
      <c r="AL26" s="26" t="s">
        <v>589</v>
      </c>
      <c r="AM26" s="26">
        <v>0</v>
      </c>
      <c r="AN26" s="26" t="s">
        <v>556</v>
      </c>
      <c r="AO26" s="26" t="s">
        <v>556</v>
      </c>
      <c r="AP26" s="26" t="s">
        <v>556</v>
      </c>
      <c r="AQ26" s="26" t="s">
        <v>556</v>
      </c>
      <c r="AR26" s="26">
        <v>1</v>
      </c>
      <c r="AS26" s="26" t="s">
        <v>540</v>
      </c>
      <c r="AT26" s="26">
        <v>0</v>
      </c>
      <c r="AU26" s="26">
        <v>0</v>
      </c>
      <c r="AV26" s="26">
        <v>0</v>
      </c>
      <c r="AW26" s="26">
        <v>0</v>
      </c>
      <c r="AX26" s="28" t="s">
        <v>556</v>
      </c>
      <c r="AY26" s="28" t="s">
        <v>556</v>
      </c>
      <c r="AZ26" s="28" t="s">
        <v>556</v>
      </c>
      <c r="BA26" s="28" t="s">
        <v>556</v>
      </c>
      <c r="BB26" s="28" t="s">
        <v>556</v>
      </c>
      <c r="BC26" s="26">
        <v>60</v>
      </c>
      <c r="BD26" s="26">
        <v>50</v>
      </c>
      <c r="BE26" s="26">
        <v>12</v>
      </c>
      <c r="BF26" s="26">
        <v>2</v>
      </c>
      <c r="BG26" s="26">
        <v>2</v>
      </c>
      <c r="BH26" s="26">
        <v>0</v>
      </c>
      <c r="BI26" s="26">
        <v>0</v>
      </c>
      <c r="BJ26" s="26">
        <v>0</v>
      </c>
      <c r="BK26" s="26">
        <v>0</v>
      </c>
      <c r="BL26" s="26">
        <v>0</v>
      </c>
      <c r="BM26" s="26">
        <v>0</v>
      </c>
      <c r="BN26" s="26">
        <v>7</v>
      </c>
      <c r="BO26" s="26">
        <v>1</v>
      </c>
      <c r="BP26" s="33">
        <v>31</v>
      </c>
      <c r="BQ26" s="33">
        <v>7.8</v>
      </c>
      <c r="BR26" s="33">
        <v>7.8</v>
      </c>
      <c r="BS26" s="104">
        <v>41.2</v>
      </c>
      <c r="BT26" s="108">
        <v>3</v>
      </c>
      <c r="BU26" s="108" t="s">
        <v>556</v>
      </c>
      <c r="BV26" s="108" t="s">
        <v>556</v>
      </c>
      <c r="BW26" s="108" t="s">
        <v>556</v>
      </c>
      <c r="BX26" s="108" t="s">
        <v>556</v>
      </c>
      <c r="BY26" s="104">
        <v>24.2</v>
      </c>
      <c r="BZ26" s="104">
        <v>48.8</v>
      </c>
      <c r="CA26" s="104">
        <v>24.9</v>
      </c>
      <c r="CB26" s="104" t="s">
        <v>820</v>
      </c>
      <c r="CC26" s="42">
        <f>AVERAGE(CD26:CF26)</f>
        <v>6.1000000000000005</v>
      </c>
      <c r="CD26" s="108">
        <v>8.6999999999999993</v>
      </c>
      <c r="CE26" s="108">
        <v>3.8</v>
      </c>
      <c r="CF26" s="108">
        <v>5.8</v>
      </c>
      <c r="CG26" s="69" t="s">
        <v>317</v>
      </c>
      <c r="CH26" s="108" t="s">
        <v>589</v>
      </c>
      <c r="CI26" s="108" t="s">
        <v>589</v>
      </c>
      <c r="CJ26" s="108" t="s">
        <v>589</v>
      </c>
      <c r="CK26" s="70" t="s">
        <v>317</v>
      </c>
      <c r="CL26" s="70" t="s">
        <v>719</v>
      </c>
      <c r="CM26" s="70" t="s">
        <v>719</v>
      </c>
      <c r="CN26" s="70" t="s">
        <v>719</v>
      </c>
      <c r="CO26" s="70" t="s">
        <v>317</v>
      </c>
      <c r="CP26" s="70" t="s">
        <v>463</v>
      </c>
      <c r="CQ26" s="70" t="s">
        <v>846</v>
      </c>
      <c r="CR26" s="70" t="s">
        <v>782</v>
      </c>
      <c r="CS26" s="70" t="s">
        <v>139</v>
      </c>
      <c r="CT26" s="70" t="s">
        <v>293</v>
      </c>
      <c r="CU26" s="70" t="s">
        <v>293</v>
      </c>
      <c r="CV26" s="70" t="s">
        <v>367</v>
      </c>
      <c r="CW26" s="61" t="s">
        <v>819</v>
      </c>
      <c r="CX26" s="61" t="s">
        <v>820</v>
      </c>
      <c r="CY26" s="61" t="s">
        <v>820</v>
      </c>
      <c r="CZ26" s="61" t="s">
        <v>820</v>
      </c>
      <c r="DA26" s="61" t="s">
        <v>820</v>
      </c>
      <c r="DB26" s="61" t="s">
        <v>819</v>
      </c>
      <c r="DC26" s="61" t="s">
        <v>820</v>
      </c>
      <c r="DD26" s="61" t="s">
        <v>820</v>
      </c>
      <c r="DE26" s="61" t="s">
        <v>820</v>
      </c>
      <c r="DF26" s="61" t="s">
        <v>820</v>
      </c>
      <c r="DG26" s="61" t="s">
        <v>819</v>
      </c>
      <c r="DH26" s="61" t="s">
        <v>820</v>
      </c>
      <c r="DI26" s="61" t="s">
        <v>820</v>
      </c>
      <c r="DJ26" s="61" t="s">
        <v>820</v>
      </c>
      <c r="DK26" s="61" t="s">
        <v>820</v>
      </c>
      <c r="DL26" s="61" t="s">
        <v>819</v>
      </c>
      <c r="DM26" s="61" t="s">
        <v>820</v>
      </c>
      <c r="DN26" s="61" t="s">
        <v>820</v>
      </c>
      <c r="DO26" s="61" t="s">
        <v>820</v>
      </c>
      <c r="DP26" s="61" t="s">
        <v>820</v>
      </c>
      <c r="DQ26" s="61">
        <v>1.26</v>
      </c>
      <c r="DR26" s="61" t="s">
        <v>820</v>
      </c>
      <c r="DS26" s="61" t="s">
        <v>820</v>
      </c>
      <c r="DT26" s="61" t="s">
        <v>820</v>
      </c>
      <c r="DU26" s="61" t="s">
        <v>820</v>
      </c>
      <c r="DV26" s="26">
        <v>50.9</v>
      </c>
      <c r="DW26" s="108">
        <v>21</v>
      </c>
      <c r="DX26" s="108" t="s">
        <v>556</v>
      </c>
      <c r="DY26" s="108" t="s">
        <v>556</v>
      </c>
      <c r="DZ26" s="108" t="s">
        <v>556</v>
      </c>
      <c r="EA26" s="108" t="s">
        <v>556</v>
      </c>
      <c r="EB26" s="26">
        <v>46.7</v>
      </c>
      <c r="EC26" s="26">
        <v>61.7</v>
      </c>
      <c r="ED26" s="26">
        <v>21.7</v>
      </c>
      <c r="EE26" s="26" t="s">
        <v>820</v>
      </c>
      <c r="EF26" s="108">
        <f>AVERAGE(EG26:EI26)</f>
        <v>14.633333333333333</v>
      </c>
      <c r="EG26" s="108">
        <v>20.2</v>
      </c>
      <c r="EH26" s="108">
        <v>13.6</v>
      </c>
      <c r="EI26" s="108">
        <v>10.1</v>
      </c>
      <c r="EJ26" s="108" t="s">
        <v>464</v>
      </c>
      <c r="EK26" s="108" t="s">
        <v>556</v>
      </c>
      <c r="EL26" s="108" t="s">
        <v>556</v>
      </c>
      <c r="EM26" s="108" t="s">
        <v>556</v>
      </c>
      <c r="EN26" s="108" t="s">
        <v>464</v>
      </c>
      <c r="EO26" s="108" t="s">
        <v>556</v>
      </c>
      <c r="EP26" s="108" t="s">
        <v>556</v>
      </c>
      <c r="EQ26" s="108" t="s">
        <v>556</v>
      </c>
      <c r="ER26" s="108" t="s">
        <v>464</v>
      </c>
      <c r="ES26" s="42" t="s">
        <v>589</v>
      </c>
      <c r="ET26" s="42" t="s">
        <v>589</v>
      </c>
      <c r="EU26" s="42" t="s">
        <v>589</v>
      </c>
      <c r="EV26" s="69" t="s">
        <v>464</v>
      </c>
      <c r="EW26" s="42" t="s">
        <v>589</v>
      </c>
      <c r="EX26" s="42" t="s">
        <v>589</v>
      </c>
      <c r="EY26" s="42" t="s">
        <v>589</v>
      </c>
      <c r="EZ26" s="104">
        <v>2.0099999999999998</v>
      </c>
      <c r="FA26" s="104" t="s">
        <v>820</v>
      </c>
      <c r="FB26" s="104" t="s">
        <v>820</v>
      </c>
      <c r="FC26" s="104" t="s">
        <v>820</v>
      </c>
      <c r="FD26" s="104" t="s">
        <v>820</v>
      </c>
      <c r="FE26" s="26">
        <v>0</v>
      </c>
      <c r="FF26" s="26">
        <v>3</v>
      </c>
      <c r="FG26" s="26">
        <v>25</v>
      </c>
      <c r="FH26" s="26">
        <v>3</v>
      </c>
      <c r="FI26" s="26">
        <v>3.4</v>
      </c>
      <c r="FJ26" s="26">
        <v>10</v>
      </c>
      <c r="FK26" s="26">
        <v>1</v>
      </c>
      <c r="FL26" s="26">
        <v>0</v>
      </c>
      <c r="FM26" s="26">
        <v>0</v>
      </c>
      <c r="FN26" s="26">
        <v>0</v>
      </c>
      <c r="FO26" s="26">
        <v>1</v>
      </c>
      <c r="FP26" s="26" t="s">
        <v>819</v>
      </c>
      <c r="FQ26" s="26" t="s">
        <v>819</v>
      </c>
      <c r="FR26" s="26" t="s">
        <v>858</v>
      </c>
      <c r="FS26" s="26" t="s">
        <v>858</v>
      </c>
      <c r="FT26" s="26" t="s">
        <v>858</v>
      </c>
      <c r="FU26" s="26" t="s">
        <v>858</v>
      </c>
      <c r="FV26" s="26" t="s">
        <v>819</v>
      </c>
      <c r="FW26" s="26" t="s">
        <v>819</v>
      </c>
      <c r="FX26" s="26" t="s">
        <v>819</v>
      </c>
      <c r="FY26" s="26" t="s">
        <v>819</v>
      </c>
      <c r="FZ26" s="33" t="s">
        <v>446</v>
      </c>
      <c r="GA26" s="26" t="s">
        <v>819</v>
      </c>
      <c r="GB26" s="26" t="s">
        <v>819</v>
      </c>
      <c r="GC26" s="26" t="s">
        <v>819</v>
      </c>
      <c r="GD26" s="34" t="s">
        <v>464</v>
      </c>
      <c r="GE26" s="26" t="s">
        <v>858</v>
      </c>
      <c r="GF26" s="26" t="s">
        <v>858</v>
      </c>
      <c r="GG26" s="26" t="s">
        <v>858</v>
      </c>
      <c r="GH26" s="33" t="s">
        <v>464</v>
      </c>
      <c r="GI26" s="26" t="s">
        <v>858</v>
      </c>
      <c r="GJ26" s="26" t="s">
        <v>858</v>
      </c>
      <c r="GK26" s="26" t="s">
        <v>858</v>
      </c>
      <c r="GL26" s="33" t="s">
        <v>464</v>
      </c>
      <c r="GM26" s="26" t="s">
        <v>858</v>
      </c>
      <c r="GN26" s="26" t="s">
        <v>858</v>
      </c>
      <c r="GO26" s="26" t="s">
        <v>858</v>
      </c>
      <c r="GP26" s="33" t="s">
        <v>464</v>
      </c>
      <c r="GQ26" s="26" t="s">
        <v>858</v>
      </c>
      <c r="GR26" s="26" t="s">
        <v>858</v>
      </c>
      <c r="GS26" s="26" t="s">
        <v>858</v>
      </c>
      <c r="GT26" s="26" t="s">
        <v>819</v>
      </c>
      <c r="GU26" s="26" t="s">
        <v>820</v>
      </c>
      <c r="GV26" s="26" t="s">
        <v>820</v>
      </c>
      <c r="GW26" s="26" t="s">
        <v>820</v>
      </c>
      <c r="GX26" s="26" t="s">
        <v>820</v>
      </c>
      <c r="GY26" s="26" t="s">
        <v>819</v>
      </c>
      <c r="GZ26" s="26" t="s">
        <v>820</v>
      </c>
      <c r="HA26" s="26" t="s">
        <v>820</v>
      </c>
      <c r="HB26" s="26" t="s">
        <v>820</v>
      </c>
      <c r="HC26" s="26" t="s">
        <v>820</v>
      </c>
      <c r="HD26" s="26" t="s">
        <v>819</v>
      </c>
      <c r="HE26" s="26" t="s">
        <v>820</v>
      </c>
      <c r="HF26" s="26" t="s">
        <v>820</v>
      </c>
      <c r="HG26" s="26" t="s">
        <v>820</v>
      </c>
      <c r="HH26" s="26" t="s">
        <v>820</v>
      </c>
      <c r="HI26" s="26" t="s">
        <v>819</v>
      </c>
      <c r="HJ26" s="26" t="s">
        <v>820</v>
      </c>
      <c r="HK26" s="26" t="s">
        <v>820</v>
      </c>
      <c r="HL26" s="26" t="s">
        <v>820</v>
      </c>
      <c r="HM26" s="26" t="s">
        <v>820</v>
      </c>
      <c r="HN26" s="26" t="s">
        <v>819</v>
      </c>
      <c r="HO26" s="26" t="s">
        <v>820</v>
      </c>
      <c r="HP26" s="26" t="s">
        <v>820</v>
      </c>
      <c r="HQ26" s="26" t="s">
        <v>820</v>
      </c>
      <c r="HR26" s="26" t="s">
        <v>820</v>
      </c>
      <c r="HS26" s="26" t="s">
        <v>819</v>
      </c>
      <c r="HT26" s="26">
        <v>1</v>
      </c>
      <c r="HU26" s="26">
        <v>0</v>
      </c>
      <c r="HV26" s="26">
        <v>0</v>
      </c>
      <c r="HW26" s="26">
        <v>0</v>
      </c>
      <c r="HX26" s="26">
        <v>6</v>
      </c>
      <c r="HY26" s="26" t="s">
        <v>413</v>
      </c>
      <c r="HZ26" s="26" t="s">
        <v>413</v>
      </c>
      <c r="IA26" s="26" t="s">
        <v>413</v>
      </c>
      <c r="IB26" s="26" t="s">
        <v>413</v>
      </c>
      <c r="IC26" s="26" t="s">
        <v>413</v>
      </c>
      <c r="ID26" s="26" t="s">
        <v>413</v>
      </c>
      <c r="IE26" s="26" t="s">
        <v>413</v>
      </c>
      <c r="IF26" s="26" t="s">
        <v>413</v>
      </c>
      <c r="IG26" s="26" t="s">
        <v>413</v>
      </c>
      <c r="IH26" s="26" t="s">
        <v>413</v>
      </c>
      <c r="II26" s="26" t="s">
        <v>413</v>
      </c>
      <c r="IJ26" s="26" t="s">
        <v>205</v>
      </c>
      <c r="IK26" s="26" t="s">
        <v>205</v>
      </c>
      <c r="IL26" s="26" t="s">
        <v>205</v>
      </c>
      <c r="IM26" s="26" t="s">
        <v>205</v>
      </c>
      <c r="IN26" s="26" t="s">
        <v>206</v>
      </c>
      <c r="IO26" s="26" t="s">
        <v>206</v>
      </c>
      <c r="IP26" s="26" t="s">
        <v>206</v>
      </c>
      <c r="IQ26" s="26" t="s">
        <v>206</v>
      </c>
      <c r="IR26" s="26" t="s">
        <v>206</v>
      </c>
      <c r="IS26" s="26" t="s">
        <v>206</v>
      </c>
      <c r="IT26" s="26" t="s">
        <v>206</v>
      </c>
      <c r="IU26" s="26" t="s">
        <v>206</v>
      </c>
      <c r="IV26" s="34" t="s">
        <v>205</v>
      </c>
      <c r="IW26" s="34" t="s">
        <v>205</v>
      </c>
      <c r="IX26" s="34" t="s">
        <v>205</v>
      </c>
      <c r="IY26" s="34" t="s">
        <v>205</v>
      </c>
      <c r="IZ26" s="34" t="s">
        <v>205</v>
      </c>
      <c r="JA26" s="34" t="s">
        <v>205</v>
      </c>
      <c r="JB26" s="34" t="s">
        <v>205</v>
      </c>
      <c r="JC26" s="34" t="s">
        <v>205</v>
      </c>
      <c r="JD26" s="34" t="s">
        <v>205</v>
      </c>
      <c r="JE26" s="34" t="s">
        <v>205</v>
      </c>
      <c r="JF26" s="34" t="s">
        <v>205</v>
      </c>
      <c r="JG26" s="34" t="s">
        <v>205</v>
      </c>
      <c r="JH26" s="34" t="s">
        <v>205</v>
      </c>
      <c r="JI26" s="34" t="s">
        <v>205</v>
      </c>
      <c r="JJ26" s="34" t="s">
        <v>205</v>
      </c>
      <c r="JK26" s="34" t="s">
        <v>205</v>
      </c>
      <c r="JL26" s="34" t="s">
        <v>370</v>
      </c>
      <c r="JM26" s="34" t="s">
        <v>205</v>
      </c>
      <c r="JN26" s="34" t="s">
        <v>205</v>
      </c>
      <c r="JO26" s="34" t="s">
        <v>205</v>
      </c>
      <c r="JP26" s="34" t="s">
        <v>205</v>
      </c>
      <c r="JQ26" s="34" t="s">
        <v>370</v>
      </c>
      <c r="JR26" s="34" t="s">
        <v>205</v>
      </c>
      <c r="JS26" s="34" t="s">
        <v>205</v>
      </c>
      <c r="JT26" s="34" t="s">
        <v>205</v>
      </c>
      <c r="JU26" s="34" t="s">
        <v>205</v>
      </c>
      <c r="JV26" s="34" t="s">
        <v>370</v>
      </c>
      <c r="JW26" s="34" t="s">
        <v>205</v>
      </c>
      <c r="JX26" s="34" t="s">
        <v>205</v>
      </c>
      <c r="JY26" s="34" t="s">
        <v>205</v>
      </c>
      <c r="JZ26" s="34" t="s">
        <v>205</v>
      </c>
      <c r="KA26" s="34" t="s">
        <v>370</v>
      </c>
      <c r="KB26" s="34" t="s">
        <v>205</v>
      </c>
      <c r="KC26" s="34" t="s">
        <v>205</v>
      </c>
      <c r="KD26" s="34" t="s">
        <v>205</v>
      </c>
      <c r="KE26" s="34" t="s">
        <v>205</v>
      </c>
      <c r="KF26" s="34" t="s">
        <v>370</v>
      </c>
      <c r="KG26" s="34" t="s">
        <v>205</v>
      </c>
      <c r="KH26" s="34" t="s">
        <v>205</v>
      </c>
      <c r="KI26" s="34" t="s">
        <v>205</v>
      </c>
      <c r="KJ26" s="34" t="s">
        <v>205</v>
      </c>
      <c r="KK26" s="26">
        <v>2</v>
      </c>
      <c r="KL26" s="26">
        <v>0</v>
      </c>
      <c r="KM26" s="26">
        <v>0</v>
      </c>
      <c r="KN26" s="26">
        <v>0</v>
      </c>
      <c r="KO26" s="26">
        <v>0</v>
      </c>
      <c r="KP26" s="26">
        <v>18</v>
      </c>
      <c r="KQ26" s="26">
        <v>14</v>
      </c>
      <c r="KR26" s="26">
        <v>1.8</v>
      </c>
      <c r="KS26" s="26">
        <v>1.8</v>
      </c>
      <c r="KT26" s="26">
        <v>7.4</v>
      </c>
      <c r="KU26" s="26">
        <v>1</v>
      </c>
      <c r="KV26" s="26">
        <v>0</v>
      </c>
      <c r="KW26" s="26">
        <v>0</v>
      </c>
      <c r="KX26" s="26">
        <v>0</v>
      </c>
      <c r="KY26" s="26">
        <v>1</v>
      </c>
      <c r="KZ26" s="26">
        <v>51</v>
      </c>
      <c r="LA26" s="26">
        <v>17</v>
      </c>
      <c r="LB26" s="26" t="s">
        <v>19</v>
      </c>
      <c r="LC26" s="26" t="s">
        <v>19</v>
      </c>
      <c r="LD26" s="26" t="s">
        <v>19</v>
      </c>
      <c r="LE26" s="26" t="s">
        <v>19</v>
      </c>
      <c r="LF26" s="26">
        <v>34</v>
      </c>
      <c r="LG26" s="26">
        <v>46</v>
      </c>
      <c r="LH26" s="26">
        <v>20</v>
      </c>
      <c r="LI26" s="26" t="s">
        <v>20</v>
      </c>
      <c r="LJ26" s="111">
        <f t="shared" ref="LJ26" si="35">AVERAGE(LK26:LM26)</f>
        <v>15.399999999999999</v>
      </c>
      <c r="LK26" s="26">
        <v>18.5</v>
      </c>
      <c r="LL26" s="26">
        <v>14.8</v>
      </c>
      <c r="LM26" s="26">
        <v>12.9</v>
      </c>
      <c r="LN26" s="34" t="s">
        <v>14</v>
      </c>
      <c r="LO26" s="34" t="s">
        <v>14</v>
      </c>
      <c r="LP26" s="34" t="s">
        <v>14</v>
      </c>
      <c r="LQ26" s="34" t="s">
        <v>14</v>
      </c>
      <c r="LR26" s="34" t="s">
        <v>14</v>
      </c>
      <c r="LS26" s="34" t="s">
        <v>14</v>
      </c>
      <c r="LT26" s="34" t="s">
        <v>14</v>
      </c>
      <c r="LU26" s="34" t="s">
        <v>14</v>
      </c>
      <c r="LV26" s="34" t="s">
        <v>14</v>
      </c>
      <c r="LW26" s="34" t="s">
        <v>14</v>
      </c>
      <c r="LX26" s="34" t="s">
        <v>14</v>
      </c>
      <c r="LY26" s="34" t="s">
        <v>14</v>
      </c>
      <c r="LZ26" s="34" t="s">
        <v>14</v>
      </c>
      <c r="MA26" s="34" t="s">
        <v>14</v>
      </c>
      <c r="MB26" s="34" t="s">
        <v>14</v>
      </c>
      <c r="MC26" s="34" t="s">
        <v>14</v>
      </c>
      <c r="MD26" s="34" t="s">
        <v>21</v>
      </c>
      <c r="ME26" s="34" t="s">
        <v>14</v>
      </c>
      <c r="MF26" s="34" t="s">
        <v>14</v>
      </c>
      <c r="MG26" s="34" t="s">
        <v>14</v>
      </c>
      <c r="MH26" s="34" t="s">
        <v>14</v>
      </c>
      <c r="MI26" s="34" t="s">
        <v>21</v>
      </c>
      <c r="MJ26" s="34" t="s">
        <v>14</v>
      </c>
      <c r="MK26" s="34" t="s">
        <v>14</v>
      </c>
      <c r="ML26" s="34" t="s">
        <v>14</v>
      </c>
      <c r="MM26" s="34" t="s">
        <v>14</v>
      </c>
      <c r="MN26" s="34" t="s">
        <v>21</v>
      </c>
      <c r="MO26" s="34" t="s">
        <v>14</v>
      </c>
      <c r="MP26" s="34" t="s">
        <v>14</v>
      </c>
      <c r="MQ26" s="34" t="s">
        <v>14</v>
      </c>
      <c r="MR26" s="34" t="s">
        <v>14</v>
      </c>
      <c r="MS26" s="34" t="s">
        <v>21</v>
      </c>
      <c r="MT26" s="34" t="s">
        <v>14</v>
      </c>
      <c r="MU26" s="34" t="s">
        <v>14</v>
      </c>
      <c r="MV26" s="34" t="s">
        <v>14</v>
      </c>
      <c r="MW26" s="34" t="s">
        <v>14</v>
      </c>
      <c r="MX26" s="34" t="s">
        <v>21</v>
      </c>
      <c r="MY26" s="34" t="s">
        <v>14</v>
      </c>
      <c r="MZ26" s="34" t="s">
        <v>14</v>
      </c>
      <c r="NA26" s="34" t="s">
        <v>14</v>
      </c>
      <c r="NB26" s="34" t="s">
        <v>14</v>
      </c>
      <c r="NC26" s="26">
        <v>1</v>
      </c>
      <c r="ND26" s="26">
        <v>0</v>
      </c>
      <c r="NE26" s="26">
        <v>0</v>
      </c>
      <c r="NF26" s="26">
        <v>0</v>
      </c>
      <c r="NG26" s="26">
        <v>0</v>
      </c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34"/>
      <c r="OC26" s="26"/>
      <c r="OD26" s="26"/>
      <c r="OE26" s="26"/>
      <c r="OF26" s="34"/>
      <c r="OG26" s="26"/>
      <c r="OH26" s="26"/>
      <c r="OI26" s="26"/>
      <c r="OJ26" s="34"/>
      <c r="OK26" s="26"/>
      <c r="OL26" s="26"/>
      <c r="OM26" s="26"/>
      <c r="ON26" s="34"/>
      <c r="OO26" s="26"/>
      <c r="OP26" s="26"/>
      <c r="OQ26" s="26"/>
      <c r="OR26" s="34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9">
        <v>0</v>
      </c>
      <c r="QC26" s="38" t="s">
        <v>871</v>
      </c>
    </row>
    <row r="27" spans="1:445" ht="17" customHeight="1">
      <c r="A27" s="94">
        <v>13</v>
      </c>
      <c r="B27" s="27">
        <v>39367</v>
      </c>
      <c r="C27" s="26" t="s">
        <v>423</v>
      </c>
      <c r="D27" s="26">
        <v>47</v>
      </c>
      <c r="E27" s="26">
        <v>3</v>
      </c>
      <c r="F27" s="26">
        <v>76</v>
      </c>
      <c r="G27" s="26">
        <v>180</v>
      </c>
      <c r="H27" s="28">
        <v>4</v>
      </c>
      <c r="I27" s="28" t="s">
        <v>824</v>
      </c>
      <c r="J27" s="28">
        <v>3</v>
      </c>
      <c r="K27" s="26">
        <v>19</v>
      </c>
      <c r="L27" s="26"/>
      <c r="M27" s="26" t="s">
        <v>798</v>
      </c>
      <c r="N27" s="26"/>
      <c r="O27" s="26" t="s">
        <v>223</v>
      </c>
      <c r="P27" s="26" t="s">
        <v>591</v>
      </c>
      <c r="Q27" s="26" t="s">
        <v>592</v>
      </c>
      <c r="R27" s="26" t="s">
        <v>592</v>
      </c>
      <c r="S27" s="26" t="s">
        <v>592</v>
      </c>
      <c r="T27" s="26" t="s">
        <v>938</v>
      </c>
      <c r="U27" s="28">
        <v>0</v>
      </c>
      <c r="V27" s="28" t="s">
        <v>509</v>
      </c>
      <c r="W27" s="28" t="s">
        <v>509</v>
      </c>
      <c r="X27" s="28" t="s">
        <v>509</v>
      </c>
      <c r="Y27" s="28" t="s">
        <v>796</v>
      </c>
      <c r="Z27" s="28" t="s">
        <v>796</v>
      </c>
      <c r="AA27" s="28">
        <v>0</v>
      </c>
      <c r="AB27" s="28" t="s">
        <v>796</v>
      </c>
      <c r="AC27" s="28" t="s">
        <v>796</v>
      </c>
      <c r="AD27" s="28" t="s">
        <v>796</v>
      </c>
      <c r="AE27" s="28" t="s">
        <v>796</v>
      </c>
      <c r="AF27" s="28" t="s">
        <v>796</v>
      </c>
      <c r="AG27" s="28">
        <v>0</v>
      </c>
      <c r="AH27" s="26">
        <v>0</v>
      </c>
      <c r="AI27" s="26">
        <v>1</v>
      </c>
      <c r="AJ27" s="26" t="s">
        <v>556</v>
      </c>
      <c r="AK27" s="26" t="s">
        <v>556</v>
      </c>
      <c r="AL27" s="26" t="s">
        <v>556</v>
      </c>
      <c r="AM27" s="26">
        <v>1</v>
      </c>
      <c r="AN27" s="26">
        <v>1</v>
      </c>
      <c r="AO27" s="35" t="s">
        <v>767</v>
      </c>
      <c r="AP27" s="35" t="s">
        <v>767</v>
      </c>
      <c r="AQ27" s="35" t="s">
        <v>767</v>
      </c>
      <c r="AR27" s="26">
        <v>2</v>
      </c>
      <c r="AS27" s="26" t="s">
        <v>826</v>
      </c>
      <c r="AT27" s="26" t="s">
        <v>826</v>
      </c>
      <c r="AU27" s="26">
        <v>0</v>
      </c>
      <c r="AV27" s="26">
        <v>0</v>
      </c>
      <c r="AW27" s="26">
        <v>0</v>
      </c>
      <c r="AX27" s="28" t="s">
        <v>589</v>
      </c>
      <c r="AY27" s="28" t="s">
        <v>589</v>
      </c>
      <c r="AZ27" s="28" t="s">
        <v>589</v>
      </c>
      <c r="BA27" s="28" t="s">
        <v>589</v>
      </c>
      <c r="BB27" s="28" t="s">
        <v>589</v>
      </c>
      <c r="BC27" s="26">
        <v>120</v>
      </c>
      <c r="BD27" s="26" t="s">
        <v>472</v>
      </c>
      <c r="BE27" s="26">
        <v>8</v>
      </c>
      <c r="BF27" s="26">
        <v>2</v>
      </c>
      <c r="BG27" s="26">
        <v>2</v>
      </c>
      <c r="BH27" s="26">
        <v>1</v>
      </c>
      <c r="BI27" s="26">
        <v>0</v>
      </c>
      <c r="BJ27" s="26">
        <v>0</v>
      </c>
      <c r="BK27" s="26">
        <v>0</v>
      </c>
      <c r="BL27" s="26">
        <v>0</v>
      </c>
      <c r="BM27" s="26">
        <v>0</v>
      </c>
      <c r="BN27" s="26">
        <v>7</v>
      </c>
      <c r="BO27" s="26">
        <v>1</v>
      </c>
      <c r="BP27" s="33">
        <v>32</v>
      </c>
      <c r="BQ27" s="33">
        <v>3.7</v>
      </c>
      <c r="BR27" s="33">
        <v>0</v>
      </c>
      <c r="BS27" s="104">
        <v>40.4</v>
      </c>
      <c r="BT27" s="108">
        <v>9.6999999999999993</v>
      </c>
      <c r="BU27" s="108">
        <v>11.7</v>
      </c>
      <c r="BV27" s="108" t="s">
        <v>556</v>
      </c>
      <c r="BW27" s="108" t="s">
        <v>556</v>
      </c>
      <c r="BX27" s="108" t="s">
        <v>556</v>
      </c>
      <c r="BY27" s="104">
        <v>29.9</v>
      </c>
      <c r="BZ27" s="104">
        <v>51.9</v>
      </c>
      <c r="CA27" s="104">
        <v>22.9</v>
      </c>
      <c r="CB27" s="104" t="s">
        <v>820</v>
      </c>
      <c r="CC27" s="108">
        <f>AVERAGE(CD27:CF27)</f>
        <v>7.166666666666667</v>
      </c>
      <c r="CD27" s="108">
        <v>3.2</v>
      </c>
      <c r="CE27" s="108">
        <v>7.7</v>
      </c>
      <c r="CF27" s="108">
        <v>10.6</v>
      </c>
      <c r="CG27" s="42">
        <f>AVERAGE(CH27:CJ27)</f>
        <v>6.0333333333333341</v>
      </c>
      <c r="CH27" s="108">
        <v>8.6</v>
      </c>
      <c r="CI27" s="108">
        <v>5.4</v>
      </c>
      <c r="CJ27" s="108">
        <v>4.0999999999999996</v>
      </c>
      <c r="CK27" s="70" t="s">
        <v>317</v>
      </c>
      <c r="CL27" s="108" t="s">
        <v>556</v>
      </c>
      <c r="CM27" s="108" t="s">
        <v>556</v>
      </c>
      <c r="CN27" s="108" t="s">
        <v>556</v>
      </c>
      <c r="CO27" s="70" t="s">
        <v>317</v>
      </c>
      <c r="CP27" s="70" t="s">
        <v>843</v>
      </c>
      <c r="CQ27" s="70" t="s">
        <v>843</v>
      </c>
      <c r="CR27" s="70" t="s">
        <v>843</v>
      </c>
      <c r="CS27" s="70" t="s">
        <v>139</v>
      </c>
      <c r="CT27" s="70" t="s">
        <v>367</v>
      </c>
      <c r="CU27" s="70" t="s">
        <v>790</v>
      </c>
      <c r="CV27" s="70" t="s">
        <v>827</v>
      </c>
      <c r="CW27" s="61" t="s">
        <v>819</v>
      </c>
      <c r="CX27" s="61" t="s">
        <v>819</v>
      </c>
      <c r="CY27" s="61" t="s">
        <v>820</v>
      </c>
      <c r="CZ27" s="61" t="s">
        <v>820</v>
      </c>
      <c r="DA27" s="61" t="s">
        <v>820</v>
      </c>
      <c r="DB27" s="61" t="s">
        <v>819</v>
      </c>
      <c r="DC27" s="61" t="s">
        <v>819</v>
      </c>
      <c r="DD27" s="61" t="s">
        <v>820</v>
      </c>
      <c r="DE27" s="61" t="s">
        <v>820</v>
      </c>
      <c r="DF27" s="61" t="s">
        <v>820</v>
      </c>
      <c r="DG27" s="61" t="s">
        <v>819</v>
      </c>
      <c r="DH27" s="61">
        <v>1.7</v>
      </c>
      <c r="DI27" s="61" t="s">
        <v>408</v>
      </c>
      <c r="DJ27" s="61" t="s">
        <v>820</v>
      </c>
      <c r="DK27" s="61" t="s">
        <v>820</v>
      </c>
      <c r="DL27" s="61" t="s">
        <v>819</v>
      </c>
      <c r="DM27" s="61">
        <v>3.1</v>
      </c>
      <c r="DN27" s="61" t="s">
        <v>820</v>
      </c>
      <c r="DO27" s="61" t="s">
        <v>820</v>
      </c>
      <c r="DP27" s="61" t="s">
        <v>820</v>
      </c>
      <c r="DQ27" s="61">
        <v>1.69</v>
      </c>
      <c r="DR27" s="61">
        <v>1.78</v>
      </c>
      <c r="DS27" s="61" t="s">
        <v>820</v>
      </c>
      <c r="DT27" s="61" t="s">
        <v>820</v>
      </c>
      <c r="DU27" s="61" t="s">
        <v>820</v>
      </c>
      <c r="DV27" s="26">
        <v>45</v>
      </c>
      <c r="DW27" s="108">
        <v>14.1</v>
      </c>
      <c r="DX27" s="108">
        <v>11.8</v>
      </c>
      <c r="DY27" s="108" t="s">
        <v>556</v>
      </c>
      <c r="DZ27" s="108" t="s">
        <v>556</v>
      </c>
      <c r="EA27" s="108" t="s">
        <v>556</v>
      </c>
      <c r="EB27" s="26">
        <v>37.799999999999997</v>
      </c>
      <c r="EC27" s="26">
        <v>53</v>
      </c>
      <c r="ED27" s="26">
        <v>17.399999999999999</v>
      </c>
      <c r="EE27" s="26" t="s">
        <v>820</v>
      </c>
      <c r="EF27" s="108">
        <f>AVERAGE(EG27:EI27)</f>
        <v>12.333333333333334</v>
      </c>
      <c r="EG27" s="108">
        <v>9</v>
      </c>
      <c r="EH27" s="108">
        <v>12.3</v>
      </c>
      <c r="EI27" s="108">
        <v>15.7</v>
      </c>
      <c r="EJ27" s="42">
        <f>AVERAGE(EK27:EM27)</f>
        <v>11.533333333333333</v>
      </c>
      <c r="EK27" s="108">
        <v>9.6999999999999993</v>
      </c>
      <c r="EL27" s="108">
        <v>11</v>
      </c>
      <c r="EM27" s="108">
        <v>13.9</v>
      </c>
      <c r="EN27" s="69" t="s">
        <v>464</v>
      </c>
      <c r="EO27" s="108" t="s">
        <v>828</v>
      </c>
      <c r="EP27" s="108" t="s">
        <v>828</v>
      </c>
      <c r="EQ27" s="108" t="s">
        <v>828</v>
      </c>
      <c r="ER27" s="69" t="s">
        <v>464</v>
      </c>
      <c r="ES27" s="108" t="s">
        <v>556</v>
      </c>
      <c r="ET27" s="108" t="s">
        <v>556</v>
      </c>
      <c r="EU27" s="108" t="s">
        <v>556</v>
      </c>
      <c r="EV27" s="69" t="s">
        <v>464</v>
      </c>
      <c r="EW27" s="108" t="s">
        <v>794</v>
      </c>
      <c r="EX27" s="108" t="s">
        <v>794</v>
      </c>
      <c r="EY27" s="108" t="s">
        <v>794</v>
      </c>
      <c r="EZ27" s="104">
        <v>1.38</v>
      </c>
      <c r="FA27" s="104">
        <v>1.87</v>
      </c>
      <c r="FB27" s="104" t="s">
        <v>820</v>
      </c>
      <c r="FC27" s="104" t="s">
        <v>820</v>
      </c>
      <c r="FD27" s="104" t="s">
        <v>820</v>
      </c>
      <c r="FE27" s="26">
        <v>0</v>
      </c>
      <c r="FF27" s="26">
        <v>4</v>
      </c>
      <c r="FG27" s="26">
        <v>22</v>
      </c>
      <c r="FH27" s="26">
        <v>2.8</v>
      </c>
      <c r="FI27" s="26">
        <v>0</v>
      </c>
      <c r="FJ27" s="26">
        <v>10</v>
      </c>
      <c r="FK27" s="26">
        <v>1</v>
      </c>
      <c r="FL27" s="26">
        <v>0</v>
      </c>
      <c r="FM27" s="26">
        <v>0</v>
      </c>
      <c r="FN27" s="26">
        <v>0</v>
      </c>
      <c r="FO27" s="26">
        <v>0</v>
      </c>
      <c r="FP27" s="26" t="s">
        <v>819</v>
      </c>
      <c r="FQ27" s="26" t="s">
        <v>819</v>
      </c>
      <c r="FR27" s="26" t="s">
        <v>819</v>
      </c>
      <c r="FS27" s="26" t="s">
        <v>858</v>
      </c>
      <c r="FT27" s="26" t="s">
        <v>858</v>
      </c>
      <c r="FU27" s="26" t="s">
        <v>858</v>
      </c>
      <c r="FV27" s="26" t="s">
        <v>819</v>
      </c>
      <c r="FW27" s="26" t="s">
        <v>819</v>
      </c>
      <c r="FX27" s="26" t="s">
        <v>819</v>
      </c>
      <c r="FY27" s="26" t="s">
        <v>819</v>
      </c>
      <c r="FZ27" s="33" t="s">
        <v>446</v>
      </c>
      <c r="GA27" s="26" t="s">
        <v>819</v>
      </c>
      <c r="GB27" s="26" t="s">
        <v>819</v>
      </c>
      <c r="GC27" s="26" t="s">
        <v>819</v>
      </c>
      <c r="GD27" s="96" t="s">
        <v>446</v>
      </c>
      <c r="GE27" s="26" t="s">
        <v>819</v>
      </c>
      <c r="GF27" s="26" t="s">
        <v>819</v>
      </c>
      <c r="GG27" s="26" t="s">
        <v>819</v>
      </c>
      <c r="GH27" s="33" t="s">
        <v>464</v>
      </c>
      <c r="GI27" s="26" t="s">
        <v>820</v>
      </c>
      <c r="GJ27" s="26" t="s">
        <v>820</v>
      </c>
      <c r="GK27" s="26" t="s">
        <v>820</v>
      </c>
      <c r="GL27" s="33" t="s">
        <v>464</v>
      </c>
      <c r="GM27" s="26" t="s">
        <v>820</v>
      </c>
      <c r="GN27" s="26" t="s">
        <v>820</v>
      </c>
      <c r="GO27" s="26" t="s">
        <v>820</v>
      </c>
      <c r="GP27" s="33" t="s">
        <v>464</v>
      </c>
      <c r="GQ27" s="26" t="s">
        <v>820</v>
      </c>
      <c r="GR27" s="26" t="s">
        <v>820</v>
      </c>
      <c r="GS27" s="26" t="s">
        <v>820</v>
      </c>
      <c r="GT27" s="26" t="s">
        <v>819</v>
      </c>
      <c r="GU27" s="26" t="s">
        <v>819</v>
      </c>
      <c r="GV27" s="26" t="s">
        <v>820</v>
      </c>
      <c r="GW27" s="26" t="s">
        <v>820</v>
      </c>
      <c r="GX27" s="26" t="s">
        <v>820</v>
      </c>
      <c r="GY27" s="26" t="s">
        <v>819</v>
      </c>
      <c r="GZ27" s="26" t="s">
        <v>819</v>
      </c>
      <c r="HA27" s="26" t="s">
        <v>820</v>
      </c>
      <c r="HB27" s="26" t="s">
        <v>820</v>
      </c>
      <c r="HC27" s="26" t="s">
        <v>820</v>
      </c>
      <c r="HD27" s="26" t="s">
        <v>819</v>
      </c>
      <c r="HE27" s="26" t="s">
        <v>819</v>
      </c>
      <c r="HF27" s="26" t="s">
        <v>820</v>
      </c>
      <c r="HG27" s="26" t="s">
        <v>820</v>
      </c>
      <c r="HH27" s="26" t="s">
        <v>820</v>
      </c>
      <c r="HI27" s="26" t="s">
        <v>819</v>
      </c>
      <c r="HJ27" s="26" t="s">
        <v>819</v>
      </c>
      <c r="HK27" s="26" t="s">
        <v>820</v>
      </c>
      <c r="HL27" s="26" t="s">
        <v>820</v>
      </c>
      <c r="HM27" s="26" t="s">
        <v>820</v>
      </c>
      <c r="HN27" s="26" t="s">
        <v>819</v>
      </c>
      <c r="HO27" s="26" t="s">
        <v>819</v>
      </c>
      <c r="HP27" s="26" t="s">
        <v>820</v>
      </c>
      <c r="HQ27" s="26" t="s">
        <v>820</v>
      </c>
      <c r="HR27" s="26" t="s">
        <v>820</v>
      </c>
      <c r="HS27" s="26">
        <v>1</v>
      </c>
      <c r="HT27" s="26">
        <v>0</v>
      </c>
      <c r="HU27" s="26">
        <v>0</v>
      </c>
      <c r="HV27" s="26">
        <v>0</v>
      </c>
      <c r="HW27" s="26">
        <v>0</v>
      </c>
      <c r="HX27" s="97" t="s">
        <v>205</v>
      </c>
      <c r="HY27" s="97" t="s">
        <v>205</v>
      </c>
      <c r="HZ27" s="97" t="s">
        <v>205</v>
      </c>
      <c r="IA27" s="97" t="s">
        <v>205</v>
      </c>
      <c r="IB27" s="97" t="s">
        <v>205</v>
      </c>
      <c r="IC27" s="97" t="s">
        <v>205</v>
      </c>
      <c r="ID27" s="97" t="s">
        <v>205</v>
      </c>
      <c r="IE27" s="97" t="s">
        <v>205</v>
      </c>
      <c r="IF27" s="97" t="s">
        <v>205</v>
      </c>
      <c r="IG27" s="97" t="s">
        <v>205</v>
      </c>
      <c r="IH27" s="97" t="s">
        <v>205</v>
      </c>
      <c r="II27" s="97" t="s">
        <v>205</v>
      </c>
      <c r="IJ27" s="97" t="s">
        <v>205</v>
      </c>
      <c r="IK27" s="97" t="s">
        <v>205</v>
      </c>
      <c r="IL27" s="97" t="s">
        <v>205</v>
      </c>
      <c r="IM27" s="97" t="s">
        <v>205</v>
      </c>
      <c r="IN27" s="97" t="s">
        <v>205</v>
      </c>
      <c r="IO27" s="97" t="s">
        <v>205</v>
      </c>
      <c r="IP27" s="97" t="s">
        <v>205</v>
      </c>
      <c r="IQ27" s="97" t="s">
        <v>205</v>
      </c>
      <c r="IR27" s="97" t="s">
        <v>205</v>
      </c>
      <c r="IS27" s="97" t="s">
        <v>205</v>
      </c>
      <c r="IT27" s="97" t="s">
        <v>205</v>
      </c>
      <c r="IU27" s="97" t="s">
        <v>205</v>
      </c>
      <c r="IV27" s="97" t="s">
        <v>205</v>
      </c>
      <c r="IW27" s="97" t="s">
        <v>205</v>
      </c>
      <c r="IX27" s="97" t="s">
        <v>205</v>
      </c>
      <c r="IY27" s="97" t="s">
        <v>205</v>
      </c>
      <c r="IZ27" s="97" t="s">
        <v>205</v>
      </c>
      <c r="JA27" s="97" t="s">
        <v>205</v>
      </c>
      <c r="JB27" s="97" t="s">
        <v>205</v>
      </c>
      <c r="JC27" s="97" t="s">
        <v>205</v>
      </c>
      <c r="JD27" s="97" t="s">
        <v>205</v>
      </c>
      <c r="JE27" s="97" t="s">
        <v>205</v>
      </c>
      <c r="JF27" s="97" t="s">
        <v>205</v>
      </c>
      <c r="JG27" s="97" t="s">
        <v>205</v>
      </c>
      <c r="JH27" s="97" t="s">
        <v>205</v>
      </c>
      <c r="JI27" s="97" t="s">
        <v>205</v>
      </c>
      <c r="JJ27" s="97" t="s">
        <v>205</v>
      </c>
      <c r="JK27" s="97" t="s">
        <v>205</v>
      </c>
      <c r="JL27" s="97" t="s">
        <v>205</v>
      </c>
      <c r="JM27" s="97" t="s">
        <v>205</v>
      </c>
      <c r="JN27" s="97" t="s">
        <v>205</v>
      </c>
      <c r="JO27" s="97" t="s">
        <v>205</v>
      </c>
      <c r="JP27" s="97" t="s">
        <v>205</v>
      </c>
      <c r="JQ27" s="97" t="s">
        <v>205</v>
      </c>
      <c r="JR27" s="97" t="s">
        <v>205</v>
      </c>
      <c r="JS27" s="97" t="s">
        <v>205</v>
      </c>
      <c r="JT27" s="97" t="s">
        <v>205</v>
      </c>
      <c r="JU27" s="97" t="s">
        <v>205</v>
      </c>
      <c r="JV27" s="97" t="s">
        <v>205</v>
      </c>
      <c r="JW27" s="97" t="s">
        <v>205</v>
      </c>
      <c r="JX27" s="97" t="s">
        <v>205</v>
      </c>
      <c r="JY27" s="97" t="s">
        <v>205</v>
      </c>
      <c r="JZ27" s="97" t="s">
        <v>205</v>
      </c>
      <c r="KA27" s="97" t="s">
        <v>205</v>
      </c>
      <c r="KB27" s="97" t="s">
        <v>205</v>
      </c>
      <c r="KC27" s="97" t="s">
        <v>205</v>
      </c>
      <c r="KD27" s="97" t="s">
        <v>205</v>
      </c>
      <c r="KE27" s="97" t="s">
        <v>205</v>
      </c>
      <c r="KF27" s="97" t="s">
        <v>205</v>
      </c>
      <c r="KG27" s="97" t="s">
        <v>205</v>
      </c>
      <c r="KH27" s="97" t="s">
        <v>205</v>
      </c>
      <c r="KI27" s="97" t="s">
        <v>205</v>
      </c>
      <c r="KJ27" s="97" t="s">
        <v>205</v>
      </c>
      <c r="KK27" s="97" t="s">
        <v>205</v>
      </c>
      <c r="KL27" s="97" t="s">
        <v>205</v>
      </c>
      <c r="KM27" s="97" t="s">
        <v>205</v>
      </c>
      <c r="KN27" s="97" t="s">
        <v>205</v>
      </c>
      <c r="KO27" s="97" t="s">
        <v>205</v>
      </c>
      <c r="KP27" s="97" t="s">
        <v>13</v>
      </c>
      <c r="KQ27" s="97" t="s">
        <v>13</v>
      </c>
      <c r="KR27" s="97" t="s">
        <v>13</v>
      </c>
      <c r="KS27" s="97" t="s">
        <v>13</v>
      </c>
      <c r="KT27" s="97" t="s">
        <v>13</v>
      </c>
      <c r="KU27" s="97" t="s">
        <v>13</v>
      </c>
      <c r="KV27" s="97" t="s">
        <v>13</v>
      </c>
      <c r="KW27" s="97" t="s">
        <v>13</v>
      </c>
      <c r="KX27" s="97" t="s">
        <v>13</v>
      </c>
      <c r="KY27" s="97" t="s">
        <v>13</v>
      </c>
      <c r="KZ27" s="97" t="s">
        <v>13</v>
      </c>
      <c r="LA27" s="97" t="s">
        <v>13</v>
      </c>
      <c r="LB27" s="97" t="s">
        <v>13</v>
      </c>
      <c r="LC27" s="97" t="s">
        <v>13</v>
      </c>
      <c r="LD27" s="97" t="s">
        <v>13</v>
      </c>
      <c r="LE27" s="97" t="s">
        <v>13</v>
      </c>
      <c r="LF27" s="97" t="s">
        <v>13</v>
      </c>
      <c r="LG27" s="97" t="s">
        <v>13</v>
      </c>
      <c r="LH27" s="97" t="s">
        <v>13</v>
      </c>
      <c r="LI27" s="97" t="s">
        <v>13</v>
      </c>
      <c r="LJ27" s="97" t="s">
        <v>13</v>
      </c>
      <c r="LK27" s="97" t="s">
        <v>13</v>
      </c>
      <c r="LL27" s="97" t="s">
        <v>13</v>
      </c>
      <c r="LM27" s="97" t="s">
        <v>13</v>
      </c>
      <c r="LN27" s="97" t="s">
        <v>13</v>
      </c>
      <c r="LO27" s="97" t="s">
        <v>13</v>
      </c>
      <c r="LP27" s="97" t="s">
        <v>13</v>
      </c>
      <c r="LQ27" s="97" t="s">
        <v>13</v>
      </c>
      <c r="LR27" s="97" t="s">
        <v>13</v>
      </c>
      <c r="LS27" s="97" t="s">
        <v>13</v>
      </c>
      <c r="LT27" s="97" t="s">
        <v>13</v>
      </c>
      <c r="LU27" s="97" t="s">
        <v>13</v>
      </c>
      <c r="LV27" s="97" t="s">
        <v>13</v>
      </c>
      <c r="LW27" s="97" t="s">
        <v>13</v>
      </c>
      <c r="LX27" s="97" t="s">
        <v>13</v>
      </c>
      <c r="LY27" s="97" t="s">
        <v>13</v>
      </c>
      <c r="LZ27" s="97" t="s">
        <v>13</v>
      </c>
      <c r="MA27" s="97" t="s">
        <v>13</v>
      </c>
      <c r="MB27" s="97" t="s">
        <v>13</v>
      </c>
      <c r="MC27" s="97" t="s">
        <v>13</v>
      </c>
      <c r="MD27" s="97" t="s">
        <v>13</v>
      </c>
      <c r="ME27" s="97" t="s">
        <v>13</v>
      </c>
      <c r="MF27" s="97" t="s">
        <v>13</v>
      </c>
      <c r="MG27" s="97" t="s">
        <v>13</v>
      </c>
      <c r="MH27" s="97" t="s">
        <v>13</v>
      </c>
      <c r="MI27" s="97" t="s">
        <v>13</v>
      </c>
      <c r="MJ27" s="97" t="s">
        <v>13</v>
      </c>
      <c r="MK27" s="97" t="s">
        <v>13</v>
      </c>
      <c r="ML27" s="97" t="s">
        <v>13</v>
      </c>
      <c r="MM27" s="97" t="s">
        <v>13</v>
      </c>
      <c r="MN27" s="97" t="s">
        <v>13</v>
      </c>
      <c r="MO27" s="97" t="s">
        <v>13</v>
      </c>
      <c r="MP27" s="97" t="s">
        <v>13</v>
      </c>
      <c r="MQ27" s="97" t="s">
        <v>13</v>
      </c>
      <c r="MR27" s="97" t="s">
        <v>13</v>
      </c>
      <c r="MS27" s="97" t="s">
        <v>13</v>
      </c>
      <c r="MT27" s="97" t="s">
        <v>13</v>
      </c>
      <c r="MU27" s="97" t="s">
        <v>13</v>
      </c>
      <c r="MV27" s="97" t="s">
        <v>13</v>
      </c>
      <c r="MW27" s="97" t="s">
        <v>13</v>
      </c>
      <c r="MX27" s="97" t="s">
        <v>13</v>
      </c>
      <c r="MY27" s="97" t="s">
        <v>13</v>
      </c>
      <c r="MZ27" s="97" t="s">
        <v>13</v>
      </c>
      <c r="NA27" s="97" t="s">
        <v>13</v>
      </c>
      <c r="NB27" s="97" t="s">
        <v>13</v>
      </c>
      <c r="NC27" s="97" t="s">
        <v>13</v>
      </c>
      <c r="ND27" s="97" t="s">
        <v>13</v>
      </c>
      <c r="NE27" s="97" t="s">
        <v>13</v>
      </c>
      <c r="NF27" s="97" t="s">
        <v>13</v>
      </c>
      <c r="NG27" s="97" t="s">
        <v>13</v>
      </c>
      <c r="NH27" s="26"/>
      <c r="NI27" s="26"/>
      <c r="NJ27" s="26"/>
      <c r="NK27" s="26"/>
      <c r="NL27" s="26"/>
      <c r="NM27" s="26"/>
      <c r="NN27" s="26"/>
      <c r="NO27" s="26"/>
      <c r="NP27" s="26"/>
      <c r="NQ27" s="26"/>
      <c r="NR27" s="26"/>
      <c r="NS27" s="26"/>
      <c r="NT27" s="26"/>
      <c r="NU27" s="26"/>
      <c r="NV27" s="26"/>
      <c r="NW27" s="26"/>
      <c r="NX27" s="26"/>
      <c r="NY27" s="26"/>
      <c r="NZ27" s="26"/>
      <c r="OA27" s="26"/>
      <c r="OB27" s="34"/>
      <c r="OC27" s="26"/>
      <c r="OD27" s="26"/>
      <c r="OE27" s="26"/>
      <c r="OF27" s="34"/>
      <c r="OG27" s="26"/>
      <c r="OH27" s="26"/>
      <c r="OI27" s="26"/>
      <c r="OJ27" s="34"/>
      <c r="OK27" s="26"/>
      <c r="OL27" s="26"/>
      <c r="OM27" s="26"/>
      <c r="ON27" s="34"/>
      <c r="OO27" s="26"/>
      <c r="OP27" s="26"/>
      <c r="OQ27" s="26"/>
      <c r="OR27" s="34"/>
      <c r="OS27" s="26"/>
      <c r="OT27" s="26"/>
      <c r="OU27" s="26"/>
      <c r="OV27" s="26"/>
      <c r="OW27" s="26"/>
      <c r="OX27" s="26"/>
      <c r="OY27" s="26"/>
      <c r="OZ27" s="26"/>
      <c r="PA27" s="26"/>
      <c r="PB27" s="26"/>
      <c r="PC27" s="26"/>
      <c r="PD27" s="26"/>
      <c r="PE27" s="26"/>
      <c r="PF27" s="26"/>
      <c r="PG27" s="26"/>
      <c r="PH27" s="26"/>
      <c r="PI27" s="26"/>
      <c r="PJ27" s="26"/>
      <c r="PK27" s="26"/>
      <c r="PL27" s="26"/>
      <c r="PM27" s="26"/>
      <c r="PN27" s="26"/>
      <c r="PO27" s="26"/>
      <c r="PP27" s="26"/>
      <c r="PQ27" s="26"/>
      <c r="PR27" s="26"/>
      <c r="PS27" s="26"/>
      <c r="PT27" s="26"/>
      <c r="PU27" s="26"/>
      <c r="PV27" s="26"/>
      <c r="PW27" s="26"/>
      <c r="PX27" s="26"/>
      <c r="PY27" s="26"/>
      <c r="PZ27" s="29">
        <v>0</v>
      </c>
      <c r="QC27" s="38"/>
    </row>
    <row r="28" spans="1:445" ht="17" customHeight="1">
      <c r="A28" s="94">
        <v>14</v>
      </c>
      <c r="B28" s="27">
        <v>39367</v>
      </c>
      <c r="C28" s="26" t="s">
        <v>423</v>
      </c>
      <c r="D28" s="26">
        <v>37</v>
      </c>
      <c r="E28" s="26">
        <v>3</v>
      </c>
      <c r="F28" s="26">
        <v>73</v>
      </c>
      <c r="G28" s="26">
        <v>172</v>
      </c>
      <c r="H28" s="28">
        <v>4</v>
      </c>
      <c r="I28" s="28" t="s">
        <v>824</v>
      </c>
      <c r="J28" s="28">
        <v>3</v>
      </c>
      <c r="K28" s="26">
        <v>32</v>
      </c>
      <c r="L28" s="26"/>
      <c r="M28" s="26" t="s">
        <v>372</v>
      </c>
      <c r="N28" s="26" t="s">
        <v>812</v>
      </c>
      <c r="O28" s="26" t="s">
        <v>0</v>
      </c>
      <c r="P28" s="26" t="s">
        <v>820</v>
      </c>
      <c r="Q28" s="26" t="s">
        <v>820</v>
      </c>
      <c r="R28" s="26" t="s">
        <v>820</v>
      </c>
      <c r="S28" s="26" t="s">
        <v>820</v>
      </c>
      <c r="T28" s="26" t="s">
        <v>938</v>
      </c>
      <c r="U28" s="28">
        <v>1</v>
      </c>
      <c r="V28" s="28">
        <v>0</v>
      </c>
      <c r="W28" s="28">
        <v>0</v>
      </c>
      <c r="X28" s="28">
        <v>1</v>
      </c>
      <c r="Y28" s="28">
        <v>0</v>
      </c>
      <c r="Z28" s="28">
        <v>0</v>
      </c>
      <c r="AA28" s="28">
        <v>0</v>
      </c>
      <c r="AB28" s="28" t="s">
        <v>796</v>
      </c>
      <c r="AC28" s="28" t="s">
        <v>796</v>
      </c>
      <c r="AD28" s="28" t="s">
        <v>796</v>
      </c>
      <c r="AE28" s="28" t="s">
        <v>796</v>
      </c>
      <c r="AF28" s="28" t="s">
        <v>796</v>
      </c>
      <c r="AG28" s="28">
        <v>0</v>
      </c>
      <c r="AH28" s="26">
        <v>2</v>
      </c>
      <c r="AI28" s="26" t="s">
        <v>828</v>
      </c>
      <c r="AJ28" s="26" t="s">
        <v>828</v>
      </c>
      <c r="AK28" s="26" t="s">
        <v>828</v>
      </c>
      <c r="AL28" s="26" t="s">
        <v>828</v>
      </c>
      <c r="AM28" s="26">
        <v>1</v>
      </c>
      <c r="AN28" s="26" t="s">
        <v>828</v>
      </c>
      <c r="AO28" s="26" t="s">
        <v>828</v>
      </c>
      <c r="AP28" s="26" t="s">
        <v>828</v>
      </c>
      <c r="AQ28" s="26" t="s">
        <v>828</v>
      </c>
      <c r="AR28" s="26">
        <v>1</v>
      </c>
      <c r="AS28" s="26" t="s">
        <v>287</v>
      </c>
      <c r="AT28" s="26">
        <v>0</v>
      </c>
      <c r="AU28" s="26">
        <v>0</v>
      </c>
      <c r="AV28" s="26">
        <v>0</v>
      </c>
      <c r="AW28" s="26">
        <v>0</v>
      </c>
      <c r="AX28" s="28" t="s">
        <v>556</v>
      </c>
      <c r="AY28" s="28" t="s">
        <v>556</v>
      </c>
      <c r="AZ28" s="28" t="s">
        <v>556</v>
      </c>
      <c r="BA28" s="28" t="s">
        <v>556</v>
      </c>
      <c r="BB28" s="28" t="s">
        <v>556</v>
      </c>
      <c r="BC28" s="26">
        <v>60</v>
      </c>
      <c r="BD28" s="26" t="s">
        <v>472</v>
      </c>
      <c r="BE28" s="26">
        <v>6</v>
      </c>
      <c r="BF28" s="26">
        <v>2</v>
      </c>
      <c r="BG28" s="26">
        <v>2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0</v>
      </c>
      <c r="BN28" s="26">
        <v>8</v>
      </c>
      <c r="BO28" s="26">
        <v>1</v>
      </c>
      <c r="BP28" s="33">
        <v>39</v>
      </c>
      <c r="BQ28" s="33">
        <v>10</v>
      </c>
      <c r="BR28" s="33">
        <v>10</v>
      </c>
      <c r="BS28" s="104" t="s">
        <v>819</v>
      </c>
      <c r="BT28" s="104" t="s">
        <v>819</v>
      </c>
      <c r="BU28" s="108" t="s">
        <v>795</v>
      </c>
      <c r="BV28" s="108" t="s">
        <v>795</v>
      </c>
      <c r="BW28" s="108" t="s">
        <v>795</v>
      </c>
      <c r="BX28" s="108" t="s">
        <v>795</v>
      </c>
      <c r="BY28" s="104" t="s">
        <v>819</v>
      </c>
      <c r="BZ28" s="104" t="s">
        <v>819</v>
      </c>
      <c r="CA28" s="104" t="s">
        <v>819</v>
      </c>
      <c r="CB28" s="104" t="s">
        <v>819</v>
      </c>
      <c r="CC28" s="108" t="s">
        <v>228</v>
      </c>
      <c r="CD28" s="108" t="s">
        <v>829</v>
      </c>
      <c r="CE28" s="108" t="s">
        <v>829</v>
      </c>
      <c r="CF28" s="108" t="s">
        <v>829</v>
      </c>
      <c r="CG28" s="69" t="s">
        <v>317</v>
      </c>
      <c r="CH28" s="108" t="s">
        <v>556</v>
      </c>
      <c r="CI28" s="108" t="s">
        <v>556</v>
      </c>
      <c r="CJ28" s="108" t="s">
        <v>556</v>
      </c>
      <c r="CK28" s="70" t="s">
        <v>317</v>
      </c>
      <c r="CL28" s="108" t="s">
        <v>556</v>
      </c>
      <c r="CM28" s="108" t="s">
        <v>556</v>
      </c>
      <c r="CN28" s="108" t="s">
        <v>556</v>
      </c>
      <c r="CO28" s="70" t="s">
        <v>317</v>
      </c>
      <c r="CP28" s="108" t="s">
        <v>556</v>
      </c>
      <c r="CQ28" s="108" t="s">
        <v>556</v>
      </c>
      <c r="CR28" s="108" t="s">
        <v>556</v>
      </c>
      <c r="CS28" s="70" t="s">
        <v>139</v>
      </c>
      <c r="CT28" s="51" t="s">
        <v>781</v>
      </c>
      <c r="CU28" s="51" t="s">
        <v>781</v>
      </c>
      <c r="CV28" s="51" t="s">
        <v>781</v>
      </c>
      <c r="CW28" s="61" t="s">
        <v>819</v>
      </c>
      <c r="CX28" s="61" t="s">
        <v>820</v>
      </c>
      <c r="CY28" s="61" t="s">
        <v>820</v>
      </c>
      <c r="CZ28" s="61" t="s">
        <v>820</v>
      </c>
      <c r="DA28" s="61" t="s">
        <v>820</v>
      </c>
      <c r="DB28" s="61" t="s">
        <v>819</v>
      </c>
      <c r="DC28" s="61" t="s">
        <v>820</v>
      </c>
      <c r="DD28" s="61" t="s">
        <v>820</v>
      </c>
      <c r="DE28" s="61" t="s">
        <v>820</v>
      </c>
      <c r="DF28" s="61" t="s">
        <v>820</v>
      </c>
      <c r="DG28" s="61" t="s">
        <v>819</v>
      </c>
      <c r="DH28" s="61" t="s">
        <v>820</v>
      </c>
      <c r="DI28" s="61" t="s">
        <v>820</v>
      </c>
      <c r="DJ28" s="61" t="s">
        <v>820</v>
      </c>
      <c r="DK28" s="61" t="s">
        <v>820</v>
      </c>
      <c r="DL28" s="61" t="s">
        <v>819</v>
      </c>
      <c r="DM28" s="61" t="s">
        <v>820</v>
      </c>
      <c r="DN28" s="61" t="s">
        <v>820</v>
      </c>
      <c r="DO28" s="61" t="s">
        <v>820</v>
      </c>
      <c r="DP28" s="61" t="s">
        <v>820</v>
      </c>
      <c r="DQ28" s="61" t="s">
        <v>819</v>
      </c>
      <c r="DR28" s="61" t="s">
        <v>820</v>
      </c>
      <c r="DS28" s="61" t="s">
        <v>820</v>
      </c>
      <c r="DT28" s="61" t="s">
        <v>820</v>
      </c>
      <c r="DU28" s="61" t="s">
        <v>820</v>
      </c>
      <c r="DV28" s="26">
        <v>49</v>
      </c>
      <c r="DW28" s="108">
        <v>9.5</v>
      </c>
      <c r="DX28" s="108" t="s">
        <v>556</v>
      </c>
      <c r="DY28" s="108" t="s">
        <v>556</v>
      </c>
      <c r="DZ28" s="108" t="s">
        <v>556</v>
      </c>
      <c r="EA28" s="108" t="s">
        <v>556</v>
      </c>
      <c r="EB28" s="26">
        <v>27.8</v>
      </c>
      <c r="EC28" s="26">
        <v>41.8</v>
      </c>
      <c r="ED28" s="26">
        <v>14.1</v>
      </c>
      <c r="EE28" s="26" t="s">
        <v>820</v>
      </c>
      <c r="EF28" s="108" t="s">
        <v>446</v>
      </c>
      <c r="EG28" s="108" t="s">
        <v>472</v>
      </c>
      <c r="EH28" s="108" t="s">
        <v>472</v>
      </c>
      <c r="EI28" s="108" t="s">
        <v>472</v>
      </c>
      <c r="EJ28" s="108" t="s">
        <v>464</v>
      </c>
      <c r="EK28" s="108" t="s">
        <v>795</v>
      </c>
      <c r="EL28" s="108" t="s">
        <v>795</v>
      </c>
      <c r="EM28" s="108" t="s">
        <v>795</v>
      </c>
      <c r="EN28" s="69" t="s">
        <v>464</v>
      </c>
      <c r="EO28" s="108" t="s">
        <v>807</v>
      </c>
      <c r="EP28" s="108" t="s">
        <v>807</v>
      </c>
      <c r="EQ28" s="108" t="s">
        <v>807</v>
      </c>
      <c r="ER28" s="69" t="s">
        <v>464</v>
      </c>
      <c r="ES28" s="108" t="s">
        <v>556</v>
      </c>
      <c r="ET28" s="108" t="s">
        <v>556</v>
      </c>
      <c r="EU28" s="108" t="s">
        <v>556</v>
      </c>
      <c r="EV28" s="69" t="s">
        <v>464</v>
      </c>
      <c r="EW28" s="108" t="s">
        <v>794</v>
      </c>
      <c r="EX28" s="108" t="s">
        <v>794</v>
      </c>
      <c r="EY28" s="108" t="s">
        <v>794</v>
      </c>
      <c r="EZ28" s="104" t="s">
        <v>819</v>
      </c>
      <c r="FA28" s="104" t="s">
        <v>820</v>
      </c>
      <c r="FB28" s="104" t="s">
        <v>820</v>
      </c>
      <c r="FC28" s="104" t="s">
        <v>820</v>
      </c>
      <c r="FD28" s="104" t="s">
        <v>820</v>
      </c>
      <c r="FE28" s="26" t="s">
        <v>472</v>
      </c>
      <c r="FF28" s="26">
        <v>3</v>
      </c>
      <c r="FG28" s="26">
        <v>21</v>
      </c>
      <c r="FH28" s="26">
        <v>4.7</v>
      </c>
      <c r="FI28" s="26">
        <v>1.1000000000000001</v>
      </c>
      <c r="FJ28" s="26">
        <v>7.9</v>
      </c>
      <c r="FK28" s="26">
        <v>1</v>
      </c>
      <c r="FL28" s="26">
        <v>0</v>
      </c>
      <c r="FM28" s="26">
        <v>0</v>
      </c>
      <c r="FN28" s="26">
        <v>0</v>
      </c>
      <c r="FO28" s="26">
        <v>1</v>
      </c>
      <c r="FP28" s="26" t="s">
        <v>819</v>
      </c>
      <c r="FQ28" s="26" t="s">
        <v>819</v>
      </c>
      <c r="FR28" s="26" t="s">
        <v>858</v>
      </c>
      <c r="FS28" s="26" t="s">
        <v>858</v>
      </c>
      <c r="FT28" s="26" t="s">
        <v>858</v>
      </c>
      <c r="FU28" s="26" t="s">
        <v>858</v>
      </c>
      <c r="FV28" s="26" t="s">
        <v>819</v>
      </c>
      <c r="FW28" s="26" t="s">
        <v>819</v>
      </c>
      <c r="FX28" s="26" t="s">
        <v>819</v>
      </c>
      <c r="FY28" s="26" t="s">
        <v>819</v>
      </c>
      <c r="FZ28" s="33" t="s">
        <v>446</v>
      </c>
      <c r="GA28" s="26" t="s">
        <v>819</v>
      </c>
      <c r="GB28" s="26" t="s">
        <v>819</v>
      </c>
      <c r="GC28" s="26" t="s">
        <v>819</v>
      </c>
      <c r="GD28" s="34" t="s">
        <v>464</v>
      </c>
      <c r="GE28" s="96" t="s">
        <v>471</v>
      </c>
      <c r="GF28" s="96" t="s">
        <v>471</v>
      </c>
      <c r="GG28" s="96" t="s">
        <v>471</v>
      </c>
      <c r="GH28" s="33" t="s">
        <v>464</v>
      </c>
      <c r="GI28" s="96" t="s">
        <v>471</v>
      </c>
      <c r="GJ28" s="96" t="s">
        <v>471</v>
      </c>
      <c r="GK28" s="96" t="s">
        <v>471</v>
      </c>
      <c r="GL28" s="33" t="s">
        <v>464</v>
      </c>
      <c r="GM28" s="96" t="s">
        <v>471</v>
      </c>
      <c r="GN28" s="96" t="s">
        <v>471</v>
      </c>
      <c r="GO28" s="96" t="s">
        <v>471</v>
      </c>
      <c r="GP28" s="33" t="s">
        <v>464</v>
      </c>
      <c r="GQ28" s="96" t="s">
        <v>471</v>
      </c>
      <c r="GR28" s="96" t="s">
        <v>471</v>
      </c>
      <c r="GS28" s="96" t="s">
        <v>471</v>
      </c>
      <c r="GT28" s="26" t="s">
        <v>819</v>
      </c>
      <c r="GU28" s="71" t="s">
        <v>348</v>
      </c>
      <c r="GV28" s="71" t="s">
        <v>348</v>
      </c>
      <c r="GW28" s="71" t="s">
        <v>348</v>
      </c>
      <c r="GX28" s="71" t="s">
        <v>348</v>
      </c>
      <c r="GY28" s="26" t="s">
        <v>819</v>
      </c>
      <c r="GZ28" s="71" t="s">
        <v>348</v>
      </c>
      <c r="HA28" s="71" t="s">
        <v>348</v>
      </c>
      <c r="HB28" s="71" t="s">
        <v>348</v>
      </c>
      <c r="HC28" s="71" t="s">
        <v>348</v>
      </c>
      <c r="HD28" s="26" t="s">
        <v>819</v>
      </c>
      <c r="HE28" s="71" t="s">
        <v>348</v>
      </c>
      <c r="HF28" s="71" t="s">
        <v>348</v>
      </c>
      <c r="HG28" s="71" t="s">
        <v>348</v>
      </c>
      <c r="HH28" s="71" t="s">
        <v>348</v>
      </c>
      <c r="HI28" s="26" t="s">
        <v>819</v>
      </c>
      <c r="HJ28" s="71" t="s">
        <v>348</v>
      </c>
      <c r="HK28" s="71" t="s">
        <v>348</v>
      </c>
      <c r="HL28" s="71" t="s">
        <v>348</v>
      </c>
      <c r="HM28" s="71" t="s">
        <v>348</v>
      </c>
      <c r="HN28" s="26" t="s">
        <v>819</v>
      </c>
      <c r="HO28" s="71" t="s">
        <v>348</v>
      </c>
      <c r="HP28" s="71" t="s">
        <v>348</v>
      </c>
      <c r="HQ28" s="71" t="s">
        <v>348</v>
      </c>
      <c r="HR28" s="71" t="s">
        <v>348</v>
      </c>
      <c r="HS28" s="26" t="s">
        <v>819</v>
      </c>
      <c r="HT28" s="26">
        <v>0</v>
      </c>
      <c r="HU28" s="26">
        <v>0</v>
      </c>
      <c r="HV28" s="26">
        <v>0</v>
      </c>
      <c r="HW28" s="26">
        <v>0</v>
      </c>
      <c r="HX28" s="26">
        <v>6</v>
      </c>
      <c r="HY28" s="26">
        <v>32</v>
      </c>
      <c r="HZ28" s="26">
        <v>8</v>
      </c>
      <c r="IA28" s="26">
        <v>7.6</v>
      </c>
      <c r="IB28" s="26">
        <v>6.3</v>
      </c>
      <c r="IC28" s="26">
        <v>1</v>
      </c>
      <c r="ID28" s="26">
        <v>0</v>
      </c>
      <c r="IE28" s="26">
        <v>0</v>
      </c>
      <c r="IF28" s="26">
        <v>0</v>
      </c>
      <c r="IG28" s="26">
        <v>1</v>
      </c>
      <c r="IH28" s="26" t="s">
        <v>819</v>
      </c>
      <c r="II28" s="26" t="s">
        <v>819</v>
      </c>
      <c r="IJ28" s="26" t="s">
        <v>858</v>
      </c>
      <c r="IK28" s="26" t="s">
        <v>858</v>
      </c>
      <c r="IL28" s="26" t="s">
        <v>858</v>
      </c>
      <c r="IM28" s="26" t="s">
        <v>858</v>
      </c>
      <c r="IN28" s="26" t="s">
        <v>819</v>
      </c>
      <c r="IO28" s="26" t="s">
        <v>819</v>
      </c>
      <c r="IP28" s="26" t="s">
        <v>819</v>
      </c>
      <c r="IQ28" s="26" t="s">
        <v>819</v>
      </c>
      <c r="IR28" s="33" t="s">
        <v>446</v>
      </c>
      <c r="IS28" s="26" t="s">
        <v>819</v>
      </c>
      <c r="IT28" s="26" t="s">
        <v>819</v>
      </c>
      <c r="IU28" s="26" t="s">
        <v>819</v>
      </c>
      <c r="IV28" s="34" t="s">
        <v>464</v>
      </c>
      <c r="IW28" s="26" t="s">
        <v>820</v>
      </c>
      <c r="IX28" s="26" t="s">
        <v>820</v>
      </c>
      <c r="IY28" s="26" t="s">
        <v>820</v>
      </c>
      <c r="IZ28" s="33" t="s">
        <v>464</v>
      </c>
      <c r="JA28" s="26" t="s">
        <v>820</v>
      </c>
      <c r="JB28" s="26" t="s">
        <v>820</v>
      </c>
      <c r="JC28" s="26" t="s">
        <v>820</v>
      </c>
      <c r="JD28" s="33" t="s">
        <v>464</v>
      </c>
      <c r="JE28" s="26" t="s">
        <v>820</v>
      </c>
      <c r="JF28" s="26" t="s">
        <v>820</v>
      </c>
      <c r="JG28" s="26" t="s">
        <v>820</v>
      </c>
      <c r="JH28" s="33" t="s">
        <v>464</v>
      </c>
      <c r="JI28" s="26" t="s">
        <v>820</v>
      </c>
      <c r="JJ28" s="26" t="s">
        <v>820</v>
      </c>
      <c r="JK28" s="26" t="s">
        <v>820</v>
      </c>
      <c r="JL28" s="26" t="s">
        <v>819</v>
      </c>
      <c r="JM28" s="71" t="s">
        <v>348</v>
      </c>
      <c r="JN28" s="71" t="s">
        <v>348</v>
      </c>
      <c r="JO28" s="71" t="s">
        <v>348</v>
      </c>
      <c r="JP28" s="71" t="s">
        <v>348</v>
      </c>
      <c r="JQ28" s="26" t="s">
        <v>819</v>
      </c>
      <c r="JR28" s="71" t="s">
        <v>348</v>
      </c>
      <c r="JS28" s="71" t="s">
        <v>348</v>
      </c>
      <c r="JT28" s="71" t="s">
        <v>348</v>
      </c>
      <c r="JU28" s="71" t="s">
        <v>348</v>
      </c>
      <c r="JV28" s="26" t="s">
        <v>819</v>
      </c>
      <c r="JW28" s="71" t="s">
        <v>348</v>
      </c>
      <c r="JX28" s="71" t="s">
        <v>348</v>
      </c>
      <c r="JY28" s="71" t="s">
        <v>348</v>
      </c>
      <c r="JZ28" s="71" t="s">
        <v>348</v>
      </c>
      <c r="KA28" s="26" t="s">
        <v>819</v>
      </c>
      <c r="KB28" s="71" t="s">
        <v>348</v>
      </c>
      <c r="KC28" s="71" t="s">
        <v>348</v>
      </c>
      <c r="KD28" s="71" t="s">
        <v>348</v>
      </c>
      <c r="KE28" s="71" t="s">
        <v>348</v>
      </c>
      <c r="KF28" s="26" t="s">
        <v>819</v>
      </c>
      <c r="KG28" s="71" t="s">
        <v>348</v>
      </c>
      <c r="KH28" s="71" t="s">
        <v>348</v>
      </c>
      <c r="KI28" s="71" t="s">
        <v>348</v>
      </c>
      <c r="KJ28" s="71" t="s">
        <v>348</v>
      </c>
      <c r="KK28" s="26" t="s">
        <v>819</v>
      </c>
      <c r="KL28" s="26">
        <v>0</v>
      </c>
      <c r="KM28" s="26">
        <v>3</v>
      </c>
      <c r="KN28" s="26">
        <v>0</v>
      </c>
      <c r="KO28" s="26">
        <v>0</v>
      </c>
      <c r="KP28" s="26">
        <v>10</v>
      </c>
      <c r="KQ28" s="26"/>
      <c r="KR28" s="26"/>
      <c r="KS28" s="26"/>
      <c r="KT28" s="26"/>
      <c r="KU28" s="26"/>
      <c r="KV28" s="26"/>
      <c r="KW28" s="26"/>
      <c r="KX28" s="26"/>
      <c r="KY28" s="26"/>
      <c r="KZ28" s="26" t="s">
        <v>206</v>
      </c>
      <c r="LA28" s="26" t="s">
        <v>206</v>
      </c>
      <c r="LB28" s="26" t="s">
        <v>371</v>
      </c>
      <c r="LC28" s="26" t="s">
        <v>371</v>
      </c>
      <c r="LD28" s="26" t="s">
        <v>371</v>
      </c>
      <c r="LE28" s="26" t="s">
        <v>371</v>
      </c>
      <c r="LF28" s="26" t="s">
        <v>206</v>
      </c>
      <c r="LG28" s="26" t="s">
        <v>206</v>
      </c>
      <c r="LH28" s="26" t="s">
        <v>206</v>
      </c>
      <c r="LI28" s="26" t="s">
        <v>206</v>
      </c>
      <c r="LJ28" s="95">
        <f>AVERAGE(LK28:LM28)</f>
        <v>11.866666666666665</v>
      </c>
      <c r="LK28" s="26">
        <v>13.4</v>
      </c>
      <c r="LL28" s="26">
        <v>12</v>
      </c>
      <c r="LM28" s="26">
        <v>10.199999999999999</v>
      </c>
      <c r="LN28" s="34" t="s">
        <v>438</v>
      </c>
      <c r="LO28" s="34" t="s">
        <v>438</v>
      </c>
      <c r="LP28" s="34" t="s">
        <v>438</v>
      </c>
      <c r="LQ28" s="34" t="s">
        <v>438</v>
      </c>
      <c r="LR28" s="34" t="s">
        <v>438</v>
      </c>
      <c r="LS28" s="34" t="s">
        <v>438</v>
      </c>
      <c r="LT28" s="34" t="s">
        <v>438</v>
      </c>
      <c r="LU28" s="34" t="s">
        <v>438</v>
      </c>
      <c r="LV28" s="34" t="s">
        <v>438</v>
      </c>
      <c r="LW28" s="34" t="s">
        <v>438</v>
      </c>
      <c r="LX28" s="34" t="s">
        <v>438</v>
      </c>
      <c r="LY28" s="34" t="s">
        <v>438</v>
      </c>
      <c r="LZ28" s="34" t="s">
        <v>438</v>
      </c>
      <c r="MA28" s="34" t="s">
        <v>438</v>
      </c>
      <c r="MB28" s="34" t="s">
        <v>438</v>
      </c>
      <c r="MC28" s="34" t="s">
        <v>438</v>
      </c>
      <c r="MD28" s="34" t="s">
        <v>370</v>
      </c>
      <c r="ME28" s="34" t="s">
        <v>438</v>
      </c>
      <c r="MF28" s="34" t="s">
        <v>438</v>
      </c>
      <c r="MG28" s="34" t="s">
        <v>438</v>
      </c>
      <c r="MH28" s="34" t="s">
        <v>438</v>
      </c>
      <c r="MI28" s="34" t="s">
        <v>370</v>
      </c>
      <c r="MJ28" s="34" t="s">
        <v>438</v>
      </c>
      <c r="MK28" s="34" t="s">
        <v>438</v>
      </c>
      <c r="ML28" s="34" t="s">
        <v>438</v>
      </c>
      <c r="MM28" s="34" t="s">
        <v>438</v>
      </c>
      <c r="MN28" s="34" t="s">
        <v>370</v>
      </c>
      <c r="MO28" s="34" t="s">
        <v>438</v>
      </c>
      <c r="MP28" s="34" t="s">
        <v>438</v>
      </c>
      <c r="MQ28" s="34" t="s">
        <v>438</v>
      </c>
      <c r="MR28" s="34" t="s">
        <v>438</v>
      </c>
      <c r="MS28" s="34" t="s">
        <v>370</v>
      </c>
      <c r="MT28" s="34" t="s">
        <v>438</v>
      </c>
      <c r="MU28" s="34" t="s">
        <v>438</v>
      </c>
      <c r="MV28" s="34" t="s">
        <v>438</v>
      </c>
      <c r="MW28" s="34" t="s">
        <v>438</v>
      </c>
      <c r="MX28" s="34" t="s">
        <v>370</v>
      </c>
      <c r="MY28" s="34" t="s">
        <v>438</v>
      </c>
      <c r="MZ28" s="34" t="s">
        <v>438</v>
      </c>
      <c r="NA28" s="34" t="s">
        <v>438</v>
      </c>
      <c r="NB28" s="34" t="s">
        <v>438</v>
      </c>
      <c r="NC28" s="26">
        <v>1</v>
      </c>
      <c r="ND28" s="26">
        <v>0</v>
      </c>
      <c r="NE28" s="26">
        <v>0</v>
      </c>
      <c r="NF28" s="26">
        <v>0</v>
      </c>
      <c r="NG28" s="26">
        <v>0</v>
      </c>
      <c r="NH28" s="26">
        <v>24</v>
      </c>
      <c r="NI28" s="26">
        <v>30</v>
      </c>
      <c r="NJ28" s="26">
        <v>6.2</v>
      </c>
      <c r="NK28" s="26">
        <v>7.3</v>
      </c>
      <c r="NL28" s="26">
        <v>2.8</v>
      </c>
      <c r="NM28" s="26">
        <v>0</v>
      </c>
      <c r="NN28" s="26">
        <v>0</v>
      </c>
      <c r="NO28" s="26">
        <v>0</v>
      </c>
      <c r="NP28" s="26">
        <v>0</v>
      </c>
      <c r="NQ28" s="26">
        <v>0</v>
      </c>
      <c r="NR28" s="26">
        <v>60</v>
      </c>
      <c r="NS28" s="26">
        <v>16</v>
      </c>
      <c r="NT28" s="26" t="s">
        <v>917</v>
      </c>
      <c r="NU28" s="26" t="s">
        <v>917</v>
      </c>
      <c r="NV28" s="26" t="s">
        <v>917</v>
      </c>
      <c r="NW28" s="26" t="s">
        <v>917</v>
      </c>
      <c r="NX28" s="26">
        <v>37</v>
      </c>
      <c r="NY28" s="26">
        <v>48</v>
      </c>
      <c r="NZ28" s="26">
        <v>8</v>
      </c>
      <c r="OA28" s="26" t="s">
        <v>917</v>
      </c>
      <c r="OB28" s="111">
        <f t="shared" ref="OB28" si="36">AVERAGE(OC28:OE28)</f>
        <v>11.933333333333332</v>
      </c>
      <c r="OC28" s="26">
        <v>14.7</v>
      </c>
      <c r="OD28" s="26">
        <v>11.1</v>
      </c>
      <c r="OE28" s="26">
        <v>10</v>
      </c>
      <c r="OF28" s="34" t="s">
        <v>917</v>
      </c>
      <c r="OG28" s="34" t="s">
        <v>917</v>
      </c>
      <c r="OH28" s="34" t="s">
        <v>917</v>
      </c>
      <c r="OI28" s="34" t="s">
        <v>917</v>
      </c>
      <c r="OJ28" s="34" t="s">
        <v>917</v>
      </c>
      <c r="OK28" s="34" t="s">
        <v>917</v>
      </c>
      <c r="OL28" s="34" t="s">
        <v>917</v>
      </c>
      <c r="OM28" s="34" t="s">
        <v>917</v>
      </c>
      <c r="ON28" s="34" t="s">
        <v>917</v>
      </c>
      <c r="OO28" s="34" t="s">
        <v>917</v>
      </c>
      <c r="OP28" s="34" t="s">
        <v>917</v>
      </c>
      <c r="OQ28" s="34" t="s">
        <v>917</v>
      </c>
      <c r="OR28" s="34" t="s">
        <v>917</v>
      </c>
      <c r="OS28" s="34" t="s">
        <v>917</v>
      </c>
      <c r="OT28" s="34" t="s">
        <v>917</v>
      </c>
      <c r="OU28" s="34" t="s">
        <v>917</v>
      </c>
      <c r="OV28" s="34" t="s">
        <v>915</v>
      </c>
      <c r="OW28" s="34" t="s">
        <v>917</v>
      </c>
      <c r="OX28" s="34" t="s">
        <v>917</v>
      </c>
      <c r="OY28" s="34" t="s">
        <v>917</v>
      </c>
      <c r="OZ28" s="34" t="s">
        <v>917</v>
      </c>
      <c r="PA28" s="34" t="s">
        <v>915</v>
      </c>
      <c r="PB28" s="34" t="s">
        <v>917</v>
      </c>
      <c r="PC28" s="34" t="s">
        <v>917</v>
      </c>
      <c r="PD28" s="34" t="s">
        <v>917</v>
      </c>
      <c r="PE28" s="34" t="s">
        <v>917</v>
      </c>
      <c r="PF28" s="34" t="s">
        <v>915</v>
      </c>
      <c r="PG28" s="34" t="s">
        <v>917</v>
      </c>
      <c r="PH28" s="34" t="s">
        <v>917</v>
      </c>
      <c r="PI28" s="34" t="s">
        <v>917</v>
      </c>
      <c r="PJ28" s="34" t="s">
        <v>917</v>
      </c>
      <c r="PK28" s="34" t="s">
        <v>915</v>
      </c>
      <c r="PL28" s="34" t="s">
        <v>917</v>
      </c>
      <c r="PM28" s="34" t="s">
        <v>917</v>
      </c>
      <c r="PN28" s="34" t="s">
        <v>917</v>
      </c>
      <c r="PO28" s="34" t="s">
        <v>917</v>
      </c>
      <c r="PP28" s="34" t="s">
        <v>915</v>
      </c>
      <c r="PQ28" s="34" t="s">
        <v>917</v>
      </c>
      <c r="PR28" s="34" t="s">
        <v>917</v>
      </c>
      <c r="PS28" s="34" t="s">
        <v>917</v>
      </c>
      <c r="PT28" s="34" t="s">
        <v>917</v>
      </c>
      <c r="PU28" s="26">
        <v>1</v>
      </c>
      <c r="PV28" s="26">
        <v>0</v>
      </c>
      <c r="PW28" s="26">
        <v>0</v>
      </c>
      <c r="PX28" s="26">
        <v>0</v>
      </c>
      <c r="PY28" s="26">
        <v>0</v>
      </c>
      <c r="PZ28" s="29">
        <v>0</v>
      </c>
      <c r="QC28" s="38"/>
    </row>
    <row r="29" spans="1:445" s="1" customFormat="1" ht="17" customHeight="1">
      <c r="A29" s="94">
        <v>15</v>
      </c>
      <c r="B29" s="27">
        <v>39368</v>
      </c>
      <c r="C29" s="26" t="s">
        <v>423</v>
      </c>
      <c r="D29" s="26">
        <v>24</v>
      </c>
      <c r="E29" s="26">
        <v>2</v>
      </c>
      <c r="F29" s="26">
        <v>92</v>
      </c>
      <c r="G29" s="26">
        <v>178</v>
      </c>
      <c r="H29" s="28">
        <v>4</v>
      </c>
      <c r="I29" s="28" t="s">
        <v>824</v>
      </c>
      <c r="J29" s="28">
        <v>3</v>
      </c>
      <c r="K29" s="26">
        <v>13</v>
      </c>
      <c r="L29" s="26"/>
      <c r="M29" s="26" t="s">
        <v>799</v>
      </c>
      <c r="N29" s="26" t="s">
        <v>37</v>
      </c>
      <c r="O29" s="26" t="s">
        <v>83</v>
      </c>
      <c r="P29" s="26" t="s">
        <v>198</v>
      </c>
      <c r="Q29" s="26" t="s">
        <v>198</v>
      </c>
      <c r="R29" s="26" t="s">
        <v>198</v>
      </c>
      <c r="S29" s="26" t="s">
        <v>198</v>
      </c>
      <c r="T29" s="26" t="s">
        <v>938</v>
      </c>
      <c r="U29" s="28">
        <v>0</v>
      </c>
      <c r="V29" s="28" t="s">
        <v>509</v>
      </c>
      <c r="W29" s="28" t="s">
        <v>509</v>
      </c>
      <c r="X29" s="28" t="s">
        <v>509</v>
      </c>
      <c r="Y29" s="28" t="s">
        <v>796</v>
      </c>
      <c r="Z29" s="28" t="s">
        <v>796</v>
      </c>
      <c r="AA29" s="28">
        <v>0</v>
      </c>
      <c r="AB29" s="28" t="s">
        <v>796</v>
      </c>
      <c r="AC29" s="28" t="s">
        <v>796</v>
      </c>
      <c r="AD29" s="28" t="s">
        <v>796</v>
      </c>
      <c r="AE29" s="28" t="s">
        <v>796</v>
      </c>
      <c r="AF29" s="28" t="s">
        <v>796</v>
      </c>
      <c r="AG29" s="28">
        <v>0</v>
      </c>
      <c r="AH29" s="26">
        <v>0</v>
      </c>
      <c r="AI29" s="26" t="s">
        <v>556</v>
      </c>
      <c r="AJ29" s="26" t="s">
        <v>556</v>
      </c>
      <c r="AK29" s="26" t="s">
        <v>556</v>
      </c>
      <c r="AL29" s="26" t="s">
        <v>556</v>
      </c>
      <c r="AM29" s="34">
        <v>0</v>
      </c>
      <c r="AN29" s="26" t="s">
        <v>556</v>
      </c>
      <c r="AO29" s="26" t="s">
        <v>556</v>
      </c>
      <c r="AP29" s="26" t="s">
        <v>556</v>
      </c>
      <c r="AQ29" s="26" t="s">
        <v>556</v>
      </c>
      <c r="AR29" s="26">
        <v>1</v>
      </c>
      <c r="AS29" s="26" t="s">
        <v>287</v>
      </c>
      <c r="AT29" s="26">
        <v>0</v>
      </c>
      <c r="AU29" s="26">
        <v>0</v>
      </c>
      <c r="AV29" s="26">
        <v>0</v>
      </c>
      <c r="AW29" s="26">
        <v>0</v>
      </c>
      <c r="AX29" s="28" t="s">
        <v>589</v>
      </c>
      <c r="AY29" s="28" t="s">
        <v>589</v>
      </c>
      <c r="AZ29" s="28" t="s">
        <v>589</v>
      </c>
      <c r="BA29" s="28" t="s">
        <v>589</v>
      </c>
      <c r="BB29" s="28" t="s">
        <v>589</v>
      </c>
      <c r="BC29" s="26">
        <v>45</v>
      </c>
      <c r="BD29" s="26">
        <v>50</v>
      </c>
      <c r="BE29" s="26">
        <v>6</v>
      </c>
      <c r="BF29" s="26">
        <v>2</v>
      </c>
      <c r="BG29" s="26">
        <v>2</v>
      </c>
      <c r="BH29" s="26">
        <v>0</v>
      </c>
      <c r="BI29" s="26">
        <v>0</v>
      </c>
      <c r="BJ29" s="26">
        <v>0</v>
      </c>
      <c r="BK29" s="26">
        <v>0</v>
      </c>
      <c r="BL29" s="26">
        <v>0</v>
      </c>
      <c r="BM29" s="26">
        <v>0</v>
      </c>
      <c r="BN29" s="26">
        <v>13</v>
      </c>
      <c r="BO29" s="26">
        <v>1</v>
      </c>
      <c r="BP29" s="33">
        <v>31</v>
      </c>
      <c r="BQ29" s="33">
        <v>9.1999999999999993</v>
      </c>
      <c r="BR29" s="33">
        <v>6.5</v>
      </c>
      <c r="BS29" s="104">
        <v>59.2</v>
      </c>
      <c r="BT29" s="108">
        <v>5.7</v>
      </c>
      <c r="BU29" s="108" t="s">
        <v>589</v>
      </c>
      <c r="BV29" s="108" t="s">
        <v>589</v>
      </c>
      <c r="BW29" s="108" t="s">
        <v>589</v>
      </c>
      <c r="BX29" s="108" t="s">
        <v>589</v>
      </c>
      <c r="BY29" s="104">
        <v>32.200000000000003</v>
      </c>
      <c r="BZ29" s="104">
        <v>48</v>
      </c>
      <c r="CA29" s="104">
        <v>15</v>
      </c>
      <c r="CB29" s="104" t="s">
        <v>198</v>
      </c>
      <c r="CC29" s="108">
        <f>AVERAGE(CD29:CF29)</f>
        <v>10.200000000000001</v>
      </c>
      <c r="CD29" s="108">
        <v>17.100000000000001</v>
      </c>
      <c r="CE29" s="108">
        <v>8.9</v>
      </c>
      <c r="CF29" s="108">
        <v>4.5999999999999996</v>
      </c>
      <c r="CG29" s="108" t="s">
        <v>317</v>
      </c>
      <c r="CH29" s="108" t="s">
        <v>807</v>
      </c>
      <c r="CI29" s="108" t="s">
        <v>807</v>
      </c>
      <c r="CJ29" s="108" t="s">
        <v>807</v>
      </c>
      <c r="CK29" s="70" t="s">
        <v>317</v>
      </c>
      <c r="CL29" s="70" t="s">
        <v>295</v>
      </c>
      <c r="CM29" s="70" t="s">
        <v>615</v>
      </c>
      <c r="CN29" s="70" t="s">
        <v>615</v>
      </c>
      <c r="CO29" s="70" t="s">
        <v>317</v>
      </c>
      <c r="CP29" s="70" t="s">
        <v>616</v>
      </c>
      <c r="CQ29" s="70" t="s">
        <v>615</v>
      </c>
      <c r="CR29" s="70" t="s">
        <v>615</v>
      </c>
      <c r="CS29" s="70" t="s">
        <v>139</v>
      </c>
      <c r="CT29" s="70" t="s">
        <v>736</v>
      </c>
      <c r="CU29" s="70" t="s">
        <v>736</v>
      </c>
      <c r="CV29" s="70" t="s">
        <v>615</v>
      </c>
      <c r="CW29" s="61" t="s">
        <v>240</v>
      </c>
      <c r="CX29" s="61" t="s">
        <v>198</v>
      </c>
      <c r="CY29" s="61" t="s">
        <v>198</v>
      </c>
      <c r="CZ29" s="61" t="s">
        <v>198</v>
      </c>
      <c r="DA29" s="61" t="s">
        <v>198</v>
      </c>
      <c r="DB29" s="61" t="s">
        <v>240</v>
      </c>
      <c r="DC29" s="61" t="s">
        <v>198</v>
      </c>
      <c r="DD29" s="61" t="s">
        <v>198</v>
      </c>
      <c r="DE29" s="61" t="s">
        <v>198</v>
      </c>
      <c r="DF29" s="61" t="s">
        <v>198</v>
      </c>
      <c r="DG29" s="61" t="s">
        <v>240</v>
      </c>
      <c r="DH29" s="61" t="s">
        <v>198</v>
      </c>
      <c r="DI29" s="61" t="s">
        <v>198</v>
      </c>
      <c r="DJ29" s="61" t="s">
        <v>198</v>
      </c>
      <c r="DK29" s="61" t="s">
        <v>198</v>
      </c>
      <c r="DL29" s="61" t="s">
        <v>240</v>
      </c>
      <c r="DM29" s="61" t="s">
        <v>198</v>
      </c>
      <c r="DN29" s="61" t="s">
        <v>198</v>
      </c>
      <c r="DO29" s="61" t="s">
        <v>198</v>
      </c>
      <c r="DP29" s="61" t="s">
        <v>198</v>
      </c>
      <c r="DQ29" s="61">
        <v>3.06</v>
      </c>
      <c r="DR29" s="61" t="s">
        <v>198</v>
      </c>
      <c r="DS29" s="61" t="s">
        <v>198</v>
      </c>
      <c r="DT29" s="61" t="s">
        <v>198</v>
      </c>
      <c r="DU29" s="61" t="s">
        <v>198</v>
      </c>
      <c r="DV29" s="26">
        <v>43.5</v>
      </c>
      <c r="DW29" s="108">
        <v>6.3</v>
      </c>
      <c r="DX29" s="108" t="s">
        <v>556</v>
      </c>
      <c r="DY29" s="108" t="s">
        <v>556</v>
      </c>
      <c r="DZ29" s="108" t="s">
        <v>556</v>
      </c>
      <c r="EA29" s="108" t="s">
        <v>556</v>
      </c>
      <c r="EB29" s="26">
        <v>27.3</v>
      </c>
      <c r="EC29" s="26">
        <v>49.4</v>
      </c>
      <c r="ED29" s="26">
        <v>20.399999999999999</v>
      </c>
      <c r="EE29" s="26">
        <v>7.5</v>
      </c>
      <c r="EF29" s="108">
        <f>AVERAGE(EG29:EI29)</f>
        <v>12.933333333333332</v>
      </c>
      <c r="EG29" s="108">
        <v>16</v>
      </c>
      <c r="EH29" s="108">
        <v>13</v>
      </c>
      <c r="EI29" s="108">
        <v>9.8000000000000007</v>
      </c>
      <c r="EJ29" s="108" t="s">
        <v>464</v>
      </c>
      <c r="EK29" s="108" t="s">
        <v>737</v>
      </c>
      <c r="EL29" s="108" t="s">
        <v>737</v>
      </c>
      <c r="EM29" s="108" t="s">
        <v>737</v>
      </c>
      <c r="EN29" s="108" t="s">
        <v>464</v>
      </c>
      <c r="EO29" s="108" t="s">
        <v>807</v>
      </c>
      <c r="EP29" s="108" t="s">
        <v>807</v>
      </c>
      <c r="EQ29" s="108" t="s">
        <v>807</v>
      </c>
      <c r="ER29" s="69" t="s">
        <v>464</v>
      </c>
      <c r="ES29" s="42" t="s">
        <v>556</v>
      </c>
      <c r="ET29" s="42" t="s">
        <v>556</v>
      </c>
      <c r="EU29" s="42" t="s">
        <v>556</v>
      </c>
      <c r="EV29" s="69" t="s">
        <v>464</v>
      </c>
      <c r="EW29" s="42" t="s">
        <v>794</v>
      </c>
      <c r="EX29" s="42" t="s">
        <v>794</v>
      </c>
      <c r="EY29" s="42" t="s">
        <v>794</v>
      </c>
      <c r="EZ29" s="104">
        <v>4.7</v>
      </c>
      <c r="FA29" s="104" t="s">
        <v>241</v>
      </c>
      <c r="FB29" s="104" t="s">
        <v>241</v>
      </c>
      <c r="FC29" s="104" t="s">
        <v>241</v>
      </c>
      <c r="FD29" s="104" t="s">
        <v>241</v>
      </c>
      <c r="FE29" s="26">
        <v>0</v>
      </c>
      <c r="FF29" s="97" t="s">
        <v>205</v>
      </c>
      <c r="FG29" s="97" t="s">
        <v>205</v>
      </c>
      <c r="FH29" s="97" t="s">
        <v>205</v>
      </c>
      <c r="FI29" s="97" t="s">
        <v>205</v>
      </c>
      <c r="FJ29" s="97" t="s">
        <v>205</v>
      </c>
      <c r="FK29" s="97" t="s">
        <v>205</v>
      </c>
      <c r="FL29" s="97" t="s">
        <v>205</v>
      </c>
      <c r="FM29" s="97" t="s">
        <v>205</v>
      </c>
      <c r="FN29" s="97" t="s">
        <v>205</v>
      </c>
      <c r="FO29" s="97" t="s">
        <v>205</v>
      </c>
      <c r="FP29" s="97" t="s">
        <v>205</v>
      </c>
      <c r="FQ29" s="97" t="s">
        <v>205</v>
      </c>
      <c r="FR29" s="97" t="s">
        <v>205</v>
      </c>
      <c r="FS29" s="97" t="s">
        <v>205</v>
      </c>
      <c r="FT29" s="97" t="s">
        <v>205</v>
      </c>
      <c r="FU29" s="97" t="s">
        <v>205</v>
      </c>
      <c r="FV29" s="97" t="s">
        <v>205</v>
      </c>
      <c r="FW29" s="97" t="s">
        <v>205</v>
      </c>
      <c r="FX29" s="97" t="s">
        <v>205</v>
      </c>
      <c r="FY29" s="97" t="s">
        <v>205</v>
      </c>
      <c r="FZ29" s="97" t="s">
        <v>205</v>
      </c>
      <c r="GA29" s="97" t="s">
        <v>205</v>
      </c>
      <c r="GB29" s="97" t="s">
        <v>205</v>
      </c>
      <c r="GC29" s="97" t="s">
        <v>205</v>
      </c>
      <c r="GD29" s="97" t="s">
        <v>205</v>
      </c>
      <c r="GE29" s="97" t="s">
        <v>205</v>
      </c>
      <c r="GF29" s="97" t="s">
        <v>205</v>
      </c>
      <c r="GG29" s="97" t="s">
        <v>205</v>
      </c>
      <c r="GH29" s="97" t="s">
        <v>205</v>
      </c>
      <c r="GI29" s="97" t="s">
        <v>205</v>
      </c>
      <c r="GJ29" s="97" t="s">
        <v>205</v>
      </c>
      <c r="GK29" s="97" t="s">
        <v>205</v>
      </c>
      <c r="GL29" s="97" t="s">
        <v>205</v>
      </c>
      <c r="GM29" s="97" t="s">
        <v>205</v>
      </c>
      <c r="GN29" s="97" t="s">
        <v>205</v>
      </c>
      <c r="GO29" s="97" t="s">
        <v>205</v>
      </c>
      <c r="GP29" s="97" t="s">
        <v>205</v>
      </c>
      <c r="GQ29" s="97" t="s">
        <v>205</v>
      </c>
      <c r="GR29" s="97" t="s">
        <v>205</v>
      </c>
      <c r="GS29" s="97" t="s">
        <v>205</v>
      </c>
      <c r="GT29" s="97" t="s">
        <v>205</v>
      </c>
      <c r="GU29" s="97" t="s">
        <v>205</v>
      </c>
      <c r="GV29" s="97" t="s">
        <v>205</v>
      </c>
      <c r="GW29" s="97" t="s">
        <v>205</v>
      </c>
      <c r="GX29" s="97" t="s">
        <v>205</v>
      </c>
      <c r="GY29" s="97" t="s">
        <v>205</v>
      </c>
      <c r="GZ29" s="97" t="s">
        <v>205</v>
      </c>
      <c r="HA29" s="97" t="s">
        <v>205</v>
      </c>
      <c r="HB29" s="97" t="s">
        <v>205</v>
      </c>
      <c r="HC29" s="97" t="s">
        <v>205</v>
      </c>
      <c r="HD29" s="97" t="s">
        <v>205</v>
      </c>
      <c r="HE29" s="97" t="s">
        <v>205</v>
      </c>
      <c r="HF29" s="97" t="s">
        <v>205</v>
      </c>
      <c r="HG29" s="97" t="s">
        <v>205</v>
      </c>
      <c r="HH29" s="97" t="s">
        <v>205</v>
      </c>
      <c r="HI29" s="97" t="s">
        <v>205</v>
      </c>
      <c r="HJ29" s="97" t="s">
        <v>205</v>
      </c>
      <c r="HK29" s="97" t="s">
        <v>205</v>
      </c>
      <c r="HL29" s="97" t="s">
        <v>205</v>
      </c>
      <c r="HM29" s="97" t="s">
        <v>205</v>
      </c>
      <c r="HN29" s="97" t="s">
        <v>205</v>
      </c>
      <c r="HO29" s="97" t="s">
        <v>205</v>
      </c>
      <c r="HP29" s="97" t="s">
        <v>205</v>
      </c>
      <c r="HQ29" s="97" t="s">
        <v>205</v>
      </c>
      <c r="HR29" s="97" t="s">
        <v>205</v>
      </c>
      <c r="HS29" s="97" t="s">
        <v>205</v>
      </c>
      <c r="HT29" s="97" t="s">
        <v>205</v>
      </c>
      <c r="HU29" s="97" t="s">
        <v>205</v>
      </c>
      <c r="HV29" s="97" t="s">
        <v>205</v>
      </c>
      <c r="HW29" s="97" t="s">
        <v>205</v>
      </c>
      <c r="HX29" s="97" t="s">
        <v>205</v>
      </c>
      <c r="HY29" s="97" t="s">
        <v>205</v>
      </c>
      <c r="HZ29" s="97" t="s">
        <v>205</v>
      </c>
      <c r="IA29" s="97" t="s">
        <v>205</v>
      </c>
      <c r="IB29" s="97" t="s">
        <v>205</v>
      </c>
      <c r="IC29" s="97" t="s">
        <v>205</v>
      </c>
      <c r="ID29" s="97" t="s">
        <v>205</v>
      </c>
      <c r="IE29" s="97" t="s">
        <v>205</v>
      </c>
      <c r="IF29" s="97" t="s">
        <v>205</v>
      </c>
      <c r="IG29" s="97" t="s">
        <v>205</v>
      </c>
      <c r="IH29" s="97" t="s">
        <v>205</v>
      </c>
      <c r="II29" s="97" t="s">
        <v>205</v>
      </c>
      <c r="IJ29" s="97" t="s">
        <v>205</v>
      </c>
      <c r="IK29" s="97" t="s">
        <v>205</v>
      </c>
      <c r="IL29" s="97" t="s">
        <v>205</v>
      </c>
      <c r="IM29" s="97" t="s">
        <v>205</v>
      </c>
      <c r="IN29" s="97" t="s">
        <v>205</v>
      </c>
      <c r="IO29" s="97" t="s">
        <v>205</v>
      </c>
      <c r="IP29" s="97" t="s">
        <v>205</v>
      </c>
      <c r="IQ29" s="97" t="s">
        <v>205</v>
      </c>
      <c r="IR29" s="97" t="s">
        <v>205</v>
      </c>
      <c r="IS29" s="97" t="s">
        <v>205</v>
      </c>
      <c r="IT29" s="97" t="s">
        <v>205</v>
      </c>
      <c r="IU29" s="97" t="s">
        <v>205</v>
      </c>
      <c r="IV29" s="97" t="s">
        <v>205</v>
      </c>
      <c r="IW29" s="97" t="s">
        <v>205</v>
      </c>
      <c r="IX29" s="97" t="s">
        <v>205</v>
      </c>
      <c r="IY29" s="97" t="s">
        <v>205</v>
      </c>
      <c r="IZ29" s="97" t="s">
        <v>205</v>
      </c>
      <c r="JA29" s="97" t="s">
        <v>205</v>
      </c>
      <c r="JB29" s="97" t="s">
        <v>205</v>
      </c>
      <c r="JC29" s="97" t="s">
        <v>205</v>
      </c>
      <c r="JD29" s="97" t="s">
        <v>205</v>
      </c>
      <c r="JE29" s="97" t="s">
        <v>205</v>
      </c>
      <c r="JF29" s="97" t="s">
        <v>205</v>
      </c>
      <c r="JG29" s="97" t="s">
        <v>205</v>
      </c>
      <c r="JH29" s="97" t="s">
        <v>205</v>
      </c>
      <c r="JI29" s="97" t="s">
        <v>205</v>
      </c>
      <c r="JJ29" s="97" t="s">
        <v>205</v>
      </c>
      <c r="JK29" s="97" t="s">
        <v>205</v>
      </c>
      <c r="JL29" s="97" t="s">
        <v>205</v>
      </c>
      <c r="JM29" s="97" t="s">
        <v>205</v>
      </c>
      <c r="JN29" s="97" t="s">
        <v>205</v>
      </c>
      <c r="JO29" s="97" t="s">
        <v>205</v>
      </c>
      <c r="JP29" s="97" t="s">
        <v>205</v>
      </c>
      <c r="JQ29" s="97" t="s">
        <v>205</v>
      </c>
      <c r="JR29" s="97" t="s">
        <v>205</v>
      </c>
      <c r="JS29" s="97" t="s">
        <v>205</v>
      </c>
      <c r="JT29" s="97" t="s">
        <v>205</v>
      </c>
      <c r="JU29" s="97" t="s">
        <v>205</v>
      </c>
      <c r="JV29" s="97" t="s">
        <v>205</v>
      </c>
      <c r="JW29" s="97" t="s">
        <v>205</v>
      </c>
      <c r="JX29" s="97" t="s">
        <v>205</v>
      </c>
      <c r="JY29" s="97" t="s">
        <v>205</v>
      </c>
      <c r="JZ29" s="97" t="s">
        <v>205</v>
      </c>
      <c r="KA29" s="97" t="s">
        <v>205</v>
      </c>
      <c r="KB29" s="97" t="s">
        <v>205</v>
      </c>
      <c r="KC29" s="97" t="s">
        <v>205</v>
      </c>
      <c r="KD29" s="97" t="s">
        <v>205</v>
      </c>
      <c r="KE29" s="97" t="s">
        <v>205</v>
      </c>
      <c r="KF29" s="97" t="s">
        <v>205</v>
      </c>
      <c r="KG29" s="97" t="s">
        <v>205</v>
      </c>
      <c r="KH29" s="97" t="s">
        <v>205</v>
      </c>
      <c r="KI29" s="97" t="s">
        <v>205</v>
      </c>
      <c r="KJ29" s="97" t="s">
        <v>205</v>
      </c>
      <c r="KK29" s="97" t="s">
        <v>205</v>
      </c>
      <c r="KL29" s="97" t="s">
        <v>205</v>
      </c>
      <c r="KM29" s="97" t="s">
        <v>205</v>
      </c>
      <c r="KN29" s="97" t="s">
        <v>205</v>
      </c>
      <c r="KO29" s="97" t="s">
        <v>205</v>
      </c>
      <c r="KP29" s="97" t="s">
        <v>13</v>
      </c>
      <c r="KQ29" s="97" t="s">
        <v>13</v>
      </c>
      <c r="KR29" s="97" t="s">
        <v>13</v>
      </c>
      <c r="KS29" s="97" t="s">
        <v>13</v>
      </c>
      <c r="KT29" s="97" t="s">
        <v>13</v>
      </c>
      <c r="KU29" s="97" t="s">
        <v>13</v>
      </c>
      <c r="KV29" s="97" t="s">
        <v>13</v>
      </c>
      <c r="KW29" s="97" t="s">
        <v>13</v>
      </c>
      <c r="KX29" s="97" t="s">
        <v>13</v>
      </c>
      <c r="KY29" s="97" t="s">
        <v>13</v>
      </c>
      <c r="KZ29" s="97" t="s">
        <v>13</v>
      </c>
      <c r="LA29" s="97" t="s">
        <v>13</v>
      </c>
      <c r="LB29" s="97" t="s">
        <v>13</v>
      </c>
      <c r="LC29" s="97" t="s">
        <v>13</v>
      </c>
      <c r="LD29" s="97" t="s">
        <v>13</v>
      </c>
      <c r="LE29" s="97" t="s">
        <v>13</v>
      </c>
      <c r="LF29" s="97" t="s">
        <v>13</v>
      </c>
      <c r="LG29" s="97" t="s">
        <v>13</v>
      </c>
      <c r="LH29" s="97" t="s">
        <v>13</v>
      </c>
      <c r="LI29" s="97" t="s">
        <v>13</v>
      </c>
      <c r="LJ29" s="97" t="s">
        <v>13</v>
      </c>
      <c r="LK29" s="97" t="s">
        <v>13</v>
      </c>
      <c r="LL29" s="97" t="s">
        <v>13</v>
      </c>
      <c r="LM29" s="97" t="s">
        <v>13</v>
      </c>
      <c r="LN29" s="97" t="s">
        <v>13</v>
      </c>
      <c r="LO29" s="97" t="s">
        <v>13</v>
      </c>
      <c r="LP29" s="97" t="s">
        <v>13</v>
      </c>
      <c r="LQ29" s="97" t="s">
        <v>13</v>
      </c>
      <c r="LR29" s="97" t="s">
        <v>13</v>
      </c>
      <c r="LS29" s="97" t="s">
        <v>13</v>
      </c>
      <c r="LT29" s="97" t="s">
        <v>13</v>
      </c>
      <c r="LU29" s="97" t="s">
        <v>13</v>
      </c>
      <c r="LV29" s="97" t="s">
        <v>13</v>
      </c>
      <c r="LW29" s="97" t="s">
        <v>13</v>
      </c>
      <c r="LX29" s="97" t="s">
        <v>13</v>
      </c>
      <c r="LY29" s="97" t="s">
        <v>13</v>
      </c>
      <c r="LZ29" s="97" t="s">
        <v>13</v>
      </c>
      <c r="MA29" s="97" t="s">
        <v>13</v>
      </c>
      <c r="MB29" s="97" t="s">
        <v>13</v>
      </c>
      <c r="MC29" s="97" t="s">
        <v>13</v>
      </c>
      <c r="MD29" s="97" t="s">
        <v>13</v>
      </c>
      <c r="ME29" s="97" t="s">
        <v>13</v>
      </c>
      <c r="MF29" s="97" t="s">
        <v>13</v>
      </c>
      <c r="MG29" s="97" t="s">
        <v>13</v>
      </c>
      <c r="MH29" s="97" t="s">
        <v>13</v>
      </c>
      <c r="MI29" s="97" t="s">
        <v>13</v>
      </c>
      <c r="MJ29" s="97" t="s">
        <v>13</v>
      </c>
      <c r="MK29" s="97" t="s">
        <v>13</v>
      </c>
      <c r="ML29" s="97" t="s">
        <v>13</v>
      </c>
      <c r="MM29" s="97" t="s">
        <v>13</v>
      </c>
      <c r="MN29" s="97" t="s">
        <v>13</v>
      </c>
      <c r="MO29" s="97" t="s">
        <v>13</v>
      </c>
      <c r="MP29" s="97" t="s">
        <v>13</v>
      </c>
      <c r="MQ29" s="97" t="s">
        <v>13</v>
      </c>
      <c r="MR29" s="97" t="s">
        <v>13</v>
      </c>
      <c r="MS29" s="97" t="s">
        <v>13</v>
      </c>
      <c r="MT29" s="97" t="s">
        <v>13</v>
      </c>
      <c r="MU29" s="97" t="s">
        <v>13</v>
      </c>
      <c r="MV29" s="97" t="s">
        <v>13</v>
      </c>
      <c r="MW29" s="97" t="s">
        <v>13</v>
      </c>
      <c r="MX29" s="97" t="s">
        <v>13</v>
      </c>
      <c r="MY29" s="97" t="s">
        <v>13</v>
      </c>
      <c r="MZ29" s="97" t="s">
        <v>13</v>
      </c>
      <c r="NA29" s="97" t="s">
        <v>13</v>
      </c>
      <c r="NB29" s="97" t="s">
        <v>13</v>
      </c>
      <c r="NC29" s="97" t="s">
        <v>13</v>
      </c>
      <c r="ND29" s="97" t="s">
        <v>13</v>
      </c>
      <c r="NE29" s="97" t="s">
        <v>13</v>
      </c>
      <c r="NF29" s="97" t="s">
        <v>13</v>
      </c>
      <c r="NG29" s="97" t="s">
        <v>13</v>
      </c>
      <c r="NH29" s="26"/>
      <c r="NI29" s="26"/>
      <c r="NJ29" s="26"/>
      <c r="NK29" s="26"/>
      <c r="NL29" s="26"/>
      <c r="NM29" s="26"/>
      <c r="NN29" s="26"/>
      <c r="NO29" s="26"/>
      <c r="NP29" s="26"/>
      <c r="NQ29" s="26"/>
      <c r="NR29" s="26"/>
      <c r="NS29" s="26"/>
      <c r="NT29" s="26"/>
      <c r="NU29" s="26"/>
      <c r="NV29" s="26"/>
      <c r="NW29" s="26"/>
      <c r="NX29" s="26"/>
      <c r="NY29" s="26"/>
      <c r="NZ29" s="26"/>
      <c r="OA29" s="26"/>
      <c r="OB29" s="34"/>
      <c r="OC29" s="26"/>
      <c r="OD29" s="26"/>
      <c r="OE29" s="26"/>
      <c r="OF29" s="34"/>
      <c r="OG29" s="26"/>
      <c r="OH29" s="26"/>
      <c r="OI29" s="26"/>
      <c r="OJ29" s="34"/>
      <c r="OK29" s="26"/>
      <c r="OL29" s="26"/>
      <c r="OM29" s="26"/>
      <c r="ON29" s="34"/>
      <c r="OO29" s="26"/>
      <c r="OP29" s="26"/>
      <c r="OQ29" s="26"/>
      <c r="OR29" s="34"/>
      <c r="OS29" s="26"/>
      <c r="OT29" s="26"/>
      <c r="OU29" s="26"/>
      <c r="OV29" s="26"/>
      <c r="OW29" s="26"/>
      <c r="OX29" s="26"/>
      <c r="OY29" s="26"/>
      <c r="OZ29" s="26"/>
      <c r="PA29" s="26"/>
      <c r="PB29" s="26"/>
      <c r="PC29" s="26"/>
      <c r="PD29" s="26"/>
      <c r="PE29" s="26"/>
      <c r="PF29" s="26"/>
      <c r="PG29" s="26"/>
      <c r="PH29" s="26"/>
      <c r="PI29" s="26"/>
      <c r="PJ29" s="26"/>
      <c r="PK29" s="26"/>
      <c r="PL29" s="26"/>
      <c r="PM29" s="26"/>
      <c r="PN29" s="26"/>
      <c r="PO29" s="26"/>
      <c r="PP29" s="26"/>
      <c r="PQ29" s="26"/>
      <c r="PR29" s="26"/>
      <c r="PS29" s="26"/>
      <c r="PT29" s="26"/>
      <c r="PU29" s="26"/>
      <c r="PV29" s="26"/>
      <c r="PW29" s="26"/>
      <c r="PX29" s="26"/>
      <c r="PY29" s="26"/>
      <c r="PZ29" s="29">
        <v>0</v>
      </c>
      <c r="QC29" s="98" t="s">
        <v>95</v>
      </c>
    </row>
    <row r="30" spans="1:445" s="1" customFormat="1" ht="17" customHeight="1">
      <c r="A30" s="94">
        <v>16</v>
      </c>
      <c r="B30" s="27">
        <v>39371</v>
      </c>
      <c r="C30" s="26" t="s">
        <v>435</v>
      </c>
      <c r="D30" s="26">
        <v>67</v>
      </c>
      <c r="E30" s="26">
        <v>1</v>
      </c>
      <c r="F30" s="26">
        <v>60</v>
      </c>
      <c r="G30" s="26">
        <v>165</v>
      </c>
      <c r="H30" s="28">
        <v>2</v>
      </c>
      <c r="I30" s="28" t="s">
        <v>556</v>
      </c>
      <c r="J30" s="28" t="s">
        <v>356</v>
      </c>
      <c r="K30" s="28" t="s">
        <v>356</v>
      </c>
      <c r="L30" s="28" t="s">
        <v>356</v>
      </c>
      <c r="M30" s="26" t="s">
        <v>937</v>
      </c>
      <c r="N30" s="26"/>
      <c r="O30" s="26" t="s">
        <v>231</v>
      </c>
      <c r="P30" s="26" t="s">
        <v>232</v>
      </c>
      <c r="Q30" s="26" t="s">
        <v>198</v>
      </c>
      <c r="R30" s="26" t="s">
        <v>198</v>
      </c>
      <c r="S30" s="26" t="s">
        <v>198</v>
      </c>
      <c r="T30" s="26" t="s">
        <v>938</v>
      </c>
      <c r="U30" s="28">
        <v>0</v>
      </c>
      <c r="V30" s="28" t="s">
        <v>509</v>
      </c>
      <c r="W30" s="28" t="s">
        <v>509</v>
      </c>
      <c r="X30" s="28" t="s">
        <v>509</v>
      </c>
      <c r="Y30" s="28" t="s">
        <v>796</v>
      </c>
      <c r="Z30" s="28" t="s">
        <v>796</v>
      </c>
      <c r="AA30" s="28">
        <v>1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6">
        <v>0</v>
      </c>
      <c r="AI30" s="26">
        <v>0</v>
      </c>
      <c r="AJ30" s="26" t="s">
        <v>556</v>
      </c>
      <c r="AK30" s="26" t="s">
        <v>556</v>
      </c>
      <c r="AL30" s="26" t="s">
        <v>556</v>
      </c>
      <c r="AM30" s="26">
        <v>0</v>
      </c>
      <c r="AN30" s="26">
        <v>0</v>
      </c>
      <c r="AO30" s="26" t="s">
        <v>303</v>
      </c>
      <c r="AP30" s="26" t="s">
        <v>303</v>
      </c>
      <c r="AQ30" s="26" t="s">
        <v>303</v>
      </c>
      <c r="AR30" s="26">
        <v>2</v>
      </c>
      <c r="AS30" s="26" t="s">
        <v>826</v>
      </c>
      <c r="AT30" s="26" t="s">
        <v>826</v>
      </c>
      <c r="AU30" s="26">
        <v>0</v>
      </c>
      <c r="AV30" s="26">
        <v>0</v>
      </c>
      <c r="AW30" s="26">
        <v>0</v>
      </c>
      <c r="AX30" s="28" t="s">
        <v>589</v>
      </c>
      <c r="AY30" s="28" t="s">
        <v>589</v>
      </c>
      <c r="AZ30" s="28" t="s">
        <v>589</v>
      </c>
      <c r="BA30" s="28" t="s">
        <v>589</v>
      </c>
      <c r="BB30" s="28" t="s">
        <v>589</v>
      </c>
      <c r="BC30" s="26">
        <v>85</v>
      </c>
      <c r="BD30" s="26">
        <v>50</v>
      </c>
      <c r="BE30" s="26">
        <v>10</v>
      </c>
      <c r="BF30" s="26">
        <v>2</v>
      </c>
      <c r="BG30" s="26">
        <v>1</v>
      </c>
      <c r="BH30" s="26">
        <v>1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11</v>
      </c>
      <c r="BO30" s="26">
        <v>1</v>
      </c>
      <c r="BP30" s="33">
        <v>34</v>
      </c>
      <c r="BQ30" s="33">
        <v>9.5</v>
      </c>
      <c r="BR30" s="33">
        <v>9.5</v>
      </c>
      <c r="BS30" s="104">
        <v>69.599999999999994</v>
      </c>
      <c r="BT30" s="108" t="s">
        <v>240</v>
      </c>
      <c r="BU30" s="108" t="s">
        <v>240</v>
      </c>
      <c r="BV30" s="108" t="s">
        <v>828</v>
      </c>
      <c r="BW30" s="108" t="s">
        <v>828</v>
      </c>
      <c r="BX30" s="108" t="s">
        <v>828</v>
      </c>
      <c r="BY30" s="104">
        <v>49.1</v>
      </c>
      <c r="BZ30" s="104">
        <v>80.099999999999994</v>
      </c>
      <c r="CA30" s="104">
        <v>30</v>
      </c>
      <c r="CB30" s="104" t="s">
        <v>233</v>
      </c>
      <c r="CC30" s="108">
        <f>AVERAGE(CD30:CF30)</f>
        <v>7.333333333333333</v>
      </c>
      <c r="CD30" s="108">
        <v>6.2</v>
      </c>
      <c r="CE30" s="108">
        <v>7.7</v>
      </c>
      <c r="CF30" s="108">
        <v>8.1</v>
      </c>
      <c r="CG30" s="108">
        <f>AVERAGE(CH30:CJ30)</f>
        <v>8.0666666666666664</v>
      </c>
      <c r="CH30" s="108">
        <v>5.6</v>
      </c>
      <c r="CI30" s="108">
        <v>8.9</v>
      </c>
      <c r="CJ30" s="108">
        <v>9.6999999999999993</v>
      </c>
      <c r="CK30" s="70" t="s">
        <v>317</v>
      </c>
      <c r="CL30" s="108" t="s">
        <v>556</v>
      </c>
      <c r="CM30" s="108" t="s">
        <v>556</v>
      </c>
      <c r="CN30" s="108" t="s">
        <v>556</v>
      </c>
      <c r="CO30" s="70" t="s">
        <v>317</v>
      </c>
      <c r="CP30" s="70" t="s">
        <v>612</v>
      </c>
      <c r="CQ30" s="70" t="s">
        <v>612</v>
      </c>
      <c r="CR30" s="70" t="s">
        <v>728</v>
      </c>
      <c r="CS30" s="70" t="s">
        <v>139</v>
      </c>
      <c r="CT30" s="70" t="s">
        <v>367</v>
      </c>
      <c r="CU30" s="70" t="s">
        <v>367</v>
      </c>
      <c r="CV30" s="70" t="s">
        <v>367</v>
      </c>
      <c r="CW30" s="61" t="s">
        <v>240</v>
      </c>
      <c r="CX30" s="61" t="s">
        <v>240</v>
      </c>
      <c r="CY30" s="61" t="s">
        <v>198</v>
      </c>
      <c r="CZ30" s="61" t="s">
        <v>198</v>
      </c>
      <c r="DA30" s="61" t="s">
        <v>198</v>
      </c>
      <c r="DB30" s="61" t="s">
        <v>240</v>
      </c>
      <c r="DC30" s="61" t="s">
        <v>240</v>
      </c>
      <c r="DD30" s="61" t="s">
        <v>198</v>
      </c>
      <c r="DE30" s="61" t="s">
        <v>198</v>
      </c>
      <c r="DF30" s="61" t="s">
        <v>198</v>
      </c>
      <c r="DG30" s="61" t="s">
        <v>240</v>
      </c>
      <c r="DH30" s="61" t="s">
        <v>240</v>
      </c>
      <c r="DI30" s="61" t="s">
        <v>198</v>
      </c>
      <c r="DJ30" s="61" t="s">
        <v>198</v>
      </c>
      <c r="DK30" s="61" t="s">
        <v>198</v>
      </c>
      <c r="DL30" s="61" t="s">
        <v>240</v>
      </c>
      <c r="DM30" s="61" t="s">
        <v>240</v>
      </c>
      <c r="DN30" s="61" t="s">
        <v>198</v>
      </c>
      <c r="DO30" s="61" t="s">
        <v>198</v>
      </c>
      <c r="DP30" s="61" t="s">
        <v>198</v>
      </c>
      <c r="DQ30" s="61" t="s">
        <v>240</v>
      </c>
      <c r="DR30" s="61" t="s">
        <v>240</v>
      </c>
      <c r="DS30" s="61" t="s">
        <v>198</v>
      </c>
      <c r="DT30" s="61" t="s">
        <v>198</v>
      </c>
      <c r="DU30" s="61" t="s">
        <v>198</v>
      </c>
      <c r="DV30" s="26">
        <v>70</v>
      </c>
      <c r="DW30" s="108">
        <v>6.9</v>
      </c>
      <c r="DX30" s="108">
        <v>7.9</v>
      </c>
      <c r="DY30" s="108" t="s">
        <v>556</v>
      </c>
      <c r="DZ30" s="108" t="s">
        <v>556</v>
      </c>
      <c r="EA30" s="108" t="s">
        <v>556</v>
      </c>
      <c r="EB30" s="26">
        <v>45.7</v>
      </c>
      <c r="EC30" s="26">
        <v>82.7</v>
      </c>
      <c r="ED30" s="26">
        <v>30.6</v>
      </c>
      <c r="EE30" s="26" t="s">
        <v>198</v>
      </c>
      <c r="EF30" s="108">
        <f>AVERAGE(EG30:EI30)</f>
        <v>11.699999999999998</v>
      </c>
      <c r="EG30" s="108">
        <v>9.1</v>
      </c>
      <c r="EH30" s="108">
        <v>12.2</v>
      </c>
      <c r="EI30" s="108">
        <v>13.8</v>
      </c>
      <c r="EJ30" s="108">
        <f>AVERAGE(EK30:EM30)</f>
        <v>10.966666666666667</v>
      </c>
      <c r="EK30" s="108">
        <v>9.1</v>
      </c>
      <c r="EL30" s="108">
        <v>12.9</v>
      </c>
      <c r="EM30" s="108">
        <v>10.9</v>
      </c>
      <c r="EN30" s="108" t="s">
        <v>464</v>
      </c>
      <c r="EO30" s="108" t="s">
        <v>807</v>
      </c>
      <c r="EP30" s="108" t="s">
        <v>807</v>
      </c>
      <c r="EQ30" s="108" t="s">
        <v>807</v>
      </c>
      <c r="ER30" s="108" t="s">
        <v>464</v>
      </c>
      <c r="ES30" s="108" t="s">
        <v>556</v>
      </c>
      <c r="ET30" s="108" t="s">
        <v>556</v>
      </c>
      <c r="EU30" s="108" t="s">
        <v>556</v>
      </c>
      <c r="EV30" s="108" t="s">
        <v>464</v>
      </c>
      <c r="EW30" s="108" t="s">
        <v>794</v>
      </c>
      <c r="EX30" s="108" t="s">
        <v>794</v>
      </c>
      <c r="EY30" s="108" t="s">
        <v>794</v>
      </c>
      <c r="EZ30" s="104">
        <v>3.5</v>
      </c>
      <c r="FA30" s="104">
        <v>1.9</v>
      </c>
      <c r="FB30" s="104" t="s">
        <v>198</v>
      </c>
      <c r="FC30" s="104" t="s">
        <v>198</v>
      </c>
      <c r="FD30" s="104" t="s">
        <v>198</v>
      </c>
      <c r="FE30" s="26">
        <v>0</v>
      </c>
      <c r="FF30" s="26">
        <v>3</v>
      </c>
      <c r="FG30" s="26">
        <v>17</v>
      </c>
      <c r="FH30" s="26">
        <v>3.4</v>
      </c>
      <c r="FI30" s="26">
        <v>0</v>
      </c>
      <c r="FJ30" s="26">
        <v>9.1</v>
      </c>
      <c r="FK30" s="26">
        <v>1</v>
      </c>
      <c r="FL30" s="26">
        <v>1</v>
      </c>
      <c r="FM30" s="26">
        <v>0</v>
      </c>
      <c r="FN30" s="26">
        <v>0</v>
      </c>
      <c r="FO30" s="26">
        <v>0</v>
      </c>
      <c r="FP30" s="26" t="s">
        <v>234</v>
      </c>
      <c r="FQ30" s="26" t="s">
        <v>234</v>
      </c>
      <c r="FR30" s="26" t="s">
        <v>234</v>
      </c>
      <c r="FS30" s="26" t="s">
        <v>154</v>
      </c>
      <c r="FT30" s="26" t="s">
        <v>154</v>
      </c>
      <c r="FU30" s="26" t="s">
        <v>154</v>
      </c>
      <c r="FV30" s="26" t="s">
        <v>234</v>
      </c>
      <c r="FW30" s="26" t="s">
        <v>234</v>
      </c>
      <c r="FX30" s="26" t="s">
        <v>234</v>
      </c>
      <c r="FY30" s="26" t="s">
        <v>234</v>
      </c>
      <c r="FZ30" s="96" t="s">
        <v>446</v>
      </c>
      <c r="GA30" s="26" t="s">
        <v>234</v>
      </c>
      <c r="GB30" s="26" t="s">
        <v>234</v>
      </c>
      <c r="GC30" s="26" t="s">
        <v>234</v>
      </c>
      <c r="GD30" s="33" t="s">
        <v>446</v>
      </c>
      <c r="GE30" s="26" t="s">
        <v>234</v>
      </c>
      <c r="GF30" s="26" t="s">
        <v>234</v>
      </c>
      <c r="GG30" s="26" t="s">
        <v>234</v>
      </c>
      <c r="GH30" s="33" t="s">
        <v>464</v>
      </c>
      <c r="GI30" s="26" t="s">
        <v>241</v>
      </c>
      <c r="GJ30" s="26" t="s">
        <v>241</v>
      </c>
      <c r="GK30" s="26" t="s">
        <v>241</v>
      </c>
      <c r="GL30" s="33" t="s">
        <v>464</v>
      </c>
      <c r="GM30" s="26" t="s">
        <v>241</v>
      </c>
      <c r="GN30" s="26" t="s">
        <v>241</v>
      </c>
      <c r="GO30" s="26" t="s">
        <v>241</v>
      </c>
      <c r="GP30" s="33" t="s">
        <v>464</v>
      </c>
      <c r="GQ30" s="26" t="s">
        <v>241</v>
      </c>
      <c r="GR30" s="26" t="s">
        <v>241</v>
      </c>
      <c r="GS30" s="26" t="s">
        <v>241</v>
      </c>
      <c r="GT30" s="26" t="s">
        <v>240</v>
      </c>
      <c r="GU30" s="26" t="s">
        <v>240</v>
      </c>
      <c r="GV30" s="26" t="s">
        <v>348</v>
      </c>
      <c r="GW30" s="26" t="s">
        <v>348</v>
      </c>
      <c r="GX30" s="26" t="s">
        <v>348</v>
      </c>
      <c r="GY30" s="26" t="s">
        <v>240</v>
      </c>
      <c r="GZ30" s="26" t="s">
        <v>240</v>
      </c>
      <c r="HA30" s="26" t="s">
        <v>348</v>
      </c>
      <c r="HB30" s="26" t="s">
        <v>348</v>
      </c>
      <c r="HC30" s="26" t="s">
        <v>348</v>
      </c>
      <c r="HD30" s="26" t="s">
        <v>240</v>
      </c>
      <c r="HE30" s="26" t="s">
        <v>240</v>
      </c>
      <c r="HF30" s="26" t="s">
        <v>348</v>
      </c>
      <c r="HG30" s="26" t="s">
        <v>348</v>
      </c>
      <c r="HH30" s="26" t="s">
        <v>348</v>
      </c>
      <c r="HI30" s="26" t="s">
        <v>240</v>
      </c>
      <c r="HJ30" s="26" t="s">
        <v>240</v>
      </c>
      <c r="HK30" s="26" t="s">
        <v>348</v>
      </c>
      <c r="HL30" s="26" t="s">
        <v>348</v>
      </c>
      <c r="HM30" s="26" t="s">
        <v>348</v>
      </c>
      <c r="HN30" s="26" t="s">
        <v>240</v>
      </c>
      <c r="HO30" s="26" t="s">
        <v>240</v>
      </c>
      <c r="HP30" s="26" t="s">
        <v>348</v>
      </c>
      <c r="HQ30" s="26" t="s">
        <v>348</v>
      </c>
      <c r="HR30" s="26" t="s">
        <v>348</v>
      </c>
      <c r="HS30" s="26">
        <v>2</v>
      </c>
      <c r="HT30" s="26">
        <v>0</v>
      </c>
      <c r="HU30" s="26">
        <v>0</v>
      </c>
      <c r="HV30" s="26">
        <v>0</v>
      </c>
      <c r="HW30" s="26">
        <v>0</v>
      </c>
      <c r="HX30" s="26">
        <v>5</v>
      </c>
      <c r="HY30" s="26">
        <v>8</v>
      </c>
      <c r="HZ30" s="26">
        <v>0</v>
      </c>
      <c r="IA30" s="26">
        <v>2</v>
      </c>
      <c r="IB30" s="26">
        <v>8.6999999999999993</v>
      </c>
      <c r="IC30" s="26">
        <v>1</v>
      </c>
      <c r="ID30" s="26">
        <v>0</v>
      </c>
      <c r="IE30" s="26">
        <v>0</v>
      </c>
      <c r="IF30" s="26">
        <v>0</v>
      </c>
      <c r="IG30" s="26">
        <v>0</v>
      </c>
      <c r="IH30" s="26" t="s">
        <v>155</v>
      </c>
      <c r="II30" s="26" t="s">
        <v>155</v>
      </c>
      <c r="IJ30" s="26" t="s">
        <v>155</v>
      </c>
      <c r="IK30" s="26" t="s">
        <v>154</v>
      </c>
      <c r="IL30" s="26" t="s">
        <v>154</v>
      </c>
      <c r="IM30" s="26" t="s">
        <v>154</v>
      </c>
      <c r="IN30" s="26" t="s">
        <v>155</v>
      </c>
      <c r="IO30" s="26" t="s">
        <v>155</v>
      </c>
      <c r="IP30" s="26" t="s">
        <v>155</v>
      </c>
      <c r="IQ30" s="26" t="s">
        <v>155</v>
      </c>
      <c r="IR30" s="96" t="s">
        <v>446</v>
      </c>
      <c r="IS30" s="26" t="s">
        <v>240</v>
      </c>
      <c r="IT30" s="26" t="s">
        <v>240</v>
      </c>
      <c r="IU30" s="26" t="s">
        <v>240</v>
      </c>
      <c r="IV30" s="96" t="s">
        <v>446</v>
      </c>
      <c r="IW30" s="26" t="s">
        <v>240</v>
      </c>
      <c r="IX30" s="26" t="s">
        <v>240</v>
      </c>
      <c r="IY30" s="26" t="s">
        <v>240</v>
      </c>
      <c r="IZ30" s="33" t="s">
        <v>464</v>
      </c>
      <c r="JA30" s="26" t="s">
        <v>198</v>
      </c>
      <c r="JB30" s="26" t="s">
        <v>198</v>
      </c>
      <c r="JC30" s="26" t="s">
        <v>198</v>
      </c>
      <c r="JD30" s="33" t="s">
        <v>464</v>
      </c>
      <c r="JE30" s="26" t="s">
        <v>198</v>
      </c>
      <c r="JF30" s="26" t="s">
        <v>198</v>
      </c>
      <c r="JG30" s="26" t="s">
        <v>198</v>
      </c>
      <c r="JH30" s="33" t="s">
        <v>464</v>
      </c>
      <c r="JI30" s="26" t="s">
        <v>198</v>
      </c>
      <c r="JJ30" s="26" t="s">
        <v>198</v>
      </c>
      <c r="JK30" s="26" t="s">
        <v>198</v>
      </c>
      <c r="JL30" s="26" t="s">
        <v>240</v>
      </c>
      <c r="JM30" s="26" t="s">
        <v>240</v>
      </c>
      <c r="JN30" s="26" t="s">
        <v>198</v>
      </c>
      <c r="JO30" s="26" t="s">
        <v>198</v>
      </c>
      <c r="JP30" s="26" t="s">
        <v>198</v>
      </c>
      <c r="JQ30" s="26" t="s">
        <v>240</v>
      </c>
      <c r="JR30" s="26" t="s">
        <v>240</v>
      </c>
      <c r="JS30" s="26" t="s">
        <v>198</v>
      </c>
      <c r="JT30" s="26" t="s">
        <v>198</v>
      </c>
      <c r="JU30" s="26" t="s">
        <v>198</v>
      </c>
      <c r="JV30" s="26" t="s">
        <v>240</v>
      </c>
      <c r="JW30" s="26" t="s">
        <v>240</v>
      </c>
      <c r="JX30" s="26" t="s">
        <v>198</v>
      </c>
      <c r="JY30" s="26" t="s">
        <v>198</v>
      </c>
      <c r="JZ30" s="26" t="s">
        <v>198</v>
      </c>
      <c r="KA30" s="26" t="s">
        <v>240</v>
      </c>
      <c r="KB30" s="26" t="s">
        <v>240</v>
      </c>
      <c r="KC30" s="26" t="s">
        <v>198</v>
      </c>
      <c r="KD30" s="26" t="s">
        <v>198</v>
      </c>
      <c r="KE30" s="26" t="s">
        <v>198</v>
      </c>
      <c r="KF30" s="26" t="s">
        <v>240</v>
      </c>
      <c r="KG30" s="26" t="s">
        <v>240</v>
      </c>
      <c r="KH30" s="26" t="s">
        <v>198</v>
      </c>
      <c r="KI30" s="26" t="s">
        <v>198</v>
      </c>
      <c r="KJ30" s="26" t="s">
        <v>198</v>
      </c>
      <c r="KK30" s="26">
        <v>1</v>
      </c>
      <c r="KL30" s="26">
        <v>0</v>
      </c>
      <c r="KM30" s="26">
        <v>0</v>
      </c>
      <c r="KN30" s="26">
        <v>0</v>
      </c>
      <c r="KO30" s="26">
        <v>0</v>
      </c>
      <c r="KP30" s="26">
        <v>11</v>
      </c>
      <c r="KQ30" s="26">
        <v>15</v>
      </c>
      <c r="KR30" s="26">
        <v>6.8</v>
      </c>
      <c r="KS30" s="26">
        <v>3.4</v>
      </c>
      <c r="KT30" s="26">
        <v>7.4</v>
      </c>
      <c r="KU30" s="26">
        <v>1</v>
      </c>
      <c r="KV30" s="26"/>
      <c r="KW30" s="26"/>
      <c r="KX30" s="26"/>
      <c r="KY30" s="26"/>
      <c r="KZ30" s="26" t="s">
        <v>240</v>
      </c>
      <c r="LA30" s="26" t="s">
        <v>240</v>
      </c>
      <c r="LB30" s="26" t="s">
        <v>240</v>
      </c>
      <c r="LC30" s="26" t="s">
        <v>154</v>
      </c>
      <c r="LD30" s="26" t="s">
        <v>154</v>
      </c>
      <c r="LE30" s="26" t="s">
        <v>154</v>
      </c>
      <c r="LF30" s="26" t="s">
        <v>240</v>
      </c>
      <c r="LG30" s="26" t="s">
        <v>240</v>
      </c>
      <c r="LH30" s="26" t="s">
        <v>240</v>
      </c>
      <c r="LI30" s="26" t="s">
        <v>240</v>
      </c>
      <c r="LJ30" s="96" t="s">
        <v>446</v>
      </c>
      <c r="LK30" s="26" t="s">
        <v>240</v>
      </c>
      <c r="LL30" s="26" t="s">
        <v>240</v>
      </c>
      <c r="LM30" s="26" t="s">
        <v>240</v>
      </c>
      <c r="LN30" s="96" t="s">
        <v>446</v>
      </c>
      <c r="LO30" s="26" t="s">
        <v>240</v>
      </c>
      <c r="LP30" s="26" t="s">
        <v>240</v>
      </c>
      <c r="LQ30" s="26" t="s">
        <v>240</v>
      </c>
      <c r="LR30" s="96" t="s">
        <v>464</v>
      </c>
      <c r="LS30" s="26" t="s">
        <v>198</v>
      </c>
      <c r="LT30" s="26" t="s">
        <v>198</v>
      </c>
      <c r="LU30" s="26" t="s">
        <v>198</v>
      </c>
      <c r="LV30" s="96" t="s">
        <v>464</v>
      </c>
      <c r="LW30" s="26" t="s">
        <v>198</v>
      </c>
      <c r="LX30" s="26" t="s">
        <v>198</v>
      </c>
      <c r="LY30" s="26" t="s">
        <v>198</v>
      </c>
      <c r="LZ30" s="96" t="s">
        <v>464</v>
      </c>
      <c r="MA30" s="26" t="s">
        <v>198</v>
      </c>
      <c r="MB30" s="26" t="s">
        <v>198</v>
      </c>
      <c r="MC30" s="26" t="s">
        <v>198</v>
      </c>
      <c r="MD30" s="26" t="s">
        <v>240</v>
      </c>
      <c r="ME30" s="26" t="s">
        <v>240</v>
      </c>
      <c r="MF30" s="26" t="s">
        <v>348</v>
      </c>
      <c r="MG30" s="26" t="s">
        <v>348</v>
      </c>
      <c r="MH30" s="26" t="s">
        <v>348</v>
      </c>
      <c r="MI30" s="26" t="s">
        <v>240</v>
      </c>
      <c r="MJ30" s="26" t="s">
        <v>240</v>
      </c>
      <c r="MK30" s="26" t="s">
        <v>348</v>
      </c>
      <c r="ML30" s="26" t="s">
        <v>348</v>
      </c>
      <c r="MM30" s="26" t="s">
        <v>348</v>
      </c>
      <c r="MN30" s="26" t="s">
        <v>240</v>
      </c>
      <c r="MO30" s="26" t="s">
        <v>240</v>
      </c>
      <c r="MP30" s="26" t="s">
        <v>348</v>
      </c>
      <c r="MQ30" s="26" t="s">
        <v>348</v>
      </c>
      <c r="MR30" s="26" t="s">
        <v>348</v>
      </c>
      <c r="MS30" s="26" t="s">
        <v>240</v>
      </c>
      <c r="MT30" s="26" t="s">
        <v>240</v>
      </c>
      <c r="MU30" s="26" t="s">
        <v>348</v>
      </c>
      <c r="MV30" s="26" t="s">
        <v>348</v>
      </c>
      <c r="MW30" s="26" t="s">
        <v>348</v>
      </c>
      <c r="MX30" s="26" t="s">
        <v>240</v>
      </c>
      <c r="MY30" s="26" t="s">
        <v>240</v>
      </c>
      <c r="MZ30" s="26" t="s">
        <v>348</v>
      </c>
      <c r="NA30" s="26" t="s">
        <v>348</v>
      </c>
      <c r="NB30" s="26" t="s">
        <v>348</v>
      </c>
      <c r="NC30" s="26" t="s">
        <v>240</v>
      </c>
      <c r="ND30" s="26">
        <v>0</v>
      </c>
      <c r="NE30" s="26">
        <v>0</v>
      </c>
      <c r="NF30" s="26">
        <v>0</v>
      </c>
      <c r="NG30" s="26">
        <v>0</v>
      </c>
      <c r="NH30" s="26">
        <v>23</v>
      </c>
      <c r="NI30" s="26">
        <v>3</v>
      </c>
      <c r="NJ30" s="26">
        <v>0</v>
      </c>
      <c r="NK30" s="26">
        <v>1.4</v>
      </c>
      <c r="NL30" s="26">
        <v>10</v>
      </c>
      <c r="NM30" s="26">
        <v>1</v>
      </c>
      <c r="NN30" s="26">
        <v>0</v>
      </c>
      <c r="NO30" s="26">
        <v>0</v>
      </c>
      <c r="NP30" s="26">
        <v>0</v>
      </c>
      <c r="NQ30" s="26">
        <v>0</v>
      </c>
      <c r="NR30" s="26">
        <v>69</v>
      </c>
      <c r="NS30" s="26">
        <v>7</v>
      </c>
      <c r="NT30" s="26">
        <v>13</v>
      </c>
      <c r="NU30" s="26" t="s">
        <v>928</v>
      </c>
      <c r="NV30" s="26" t="s">
        <v>928</v>
      </c>
      <c r="NW30" s="26" t="s">
        <v>928</v>
      </c>
      <c r="NX30" s="26">
        <v>49</v>
      </c>
      <c r="NY30" s="26">
        <v>76</v>
      </c>
      <c r="NZ30" s="26">
        <v>32</v>
      </c>
      <c r="OA30" s="26" t="s">
        <v>926</v>
      </c>
      <c r="OB30" s="111">
        <f t="shared" ref="OB30" si="37">AVERAGE(OC30:OE30)</f>
        <v>11.9</v>
      </c>
      <c r="OC30" s="26">
        <v>14.1</v>
      </c>
      <c r="OD30" s="26">
        <v>12.5</v>
      </c>
      <c r="OE30" s="26">
        <v>9.1</v>
      </c>
      <c r="OF30" s="111">
        <f t="shared" ref="OF30" si="38">AVERAGE(OG30:OI30)</f>
        <v>10.133333333333335</v>
      </c>
      <c r="OG30" s="26">
        <v>10.9</v>
      </c>
      <c r="OH30" s="26">
        <v>10.8</v>
      </c>
      <c r="OI30" s="26">
        <v>8.6999999999999993</v>
      </c>
      <c r="OJ30" s="34" t="s">
        <v>926</v>
      </c>
      <c r="OK30" s="34" t="s">
        <v>926</v>
      </c>
      <c r="OL30" s="34" t="s">
        <v>926</v>
      </c>
      <c r="OM30" s="34" t="s">
        <v>926</v>
      </c>
      <c r="ON30" s="34" t="s">
        <v>926</v>
      </c>
      <c r="OO30" s="34" t="s">
        <v>926</v>
      </c>
      <c r="OP30" s="34" t="s">
        <v>926</v>
      </c>
      <c r="OQ30" s="34" t="s">
        <v>926</v>
      </c>
      <c r="OR30" s="34" t="s">
        <v>926</v>
      </c>
      <c r="OS30" s="34" t="s">
        <v>926</v>
      </c>
      <c r="OT30" s="34" t="s">
        <v>926</v>
      </c>
      <c r="OU30" s="34" t="s">
        <v>926</v>
      </c>
      <c r="OV30" s="34" t="s">
        <v>929</v>
      </c>
      <c r="OW30" s="34" t="s">
        <v>929</v>
      </c>
      <c r="OX30" s="34" t="s">
        <v>926</v>
      </c>
      <c r="OY30" s="34" t="s">
        <v>926</v>
      </c>
      <c r="OZ30" s="34" t="s">
        <v>926</v>
      </c>
      <c r="PA30" s="34" t="s">
        <v>929</v>
      </c>
      <c r="PB30" s="34" t="s">
        <v>929</v>
      </c>
      <c r="PC30" s="34" t="s">
        <v>926</v>
      </c>
      <c r="PD30" s="34" t="s">
        <v>926</v>
      </c>
      <c r="PE30" s="34" t="s">
        <v>926</v>
      </c>
      <c r="PF30" s="34" t="s">
        <v>929</v>
      </c>
      <c r="PG30" s="34" t="s">
        <v>929</v>
      </c>
      <c r="PH30" s="34" t="s">
        <v>926</v>
      </c>
      <c r="PI30" s="34" t="s">
        <v>926</v>
      </c>
      <c r="PJ30" s="34" t="s">
        <v>926</v>
      </c>
      <c r="PK30" s="34" t="s">
        <v>929</v>
      </c>
      <c r="PL30" s="34" t="s">
        <v>929</v>
      </c>
      <c r="PM30" s="34" t="s">
        <v>926</v>
      </c>
      <c r="PN30" s="34" t="s">
        <v>926</v>
      </c>
      <c r="PO30" s="34" t="s">
        <v>926</v>
      </c>
      <c r="PP30" s="26">
        <v>3.37</v>
      </c>
      <c r="PQ30" s="26">
        <v>2.81</v>
      </c>
      <c r="PR30" s="34" t="s">
        <v>926</v>
      </c>
      <c r="PS30" s="34" t="s">
        <v>926</v>
      </c>
      <c r="PT30" s="34" t="s">
        <v>926</v>
      </c>
      <c r="PU30" s="26">
        <v>1</v>
      </c>
      <c r="PV30" s="26">
        <v>0</v>
      </c>
      <c r="PW30" s="26">
        <v>0</v>
      </c>
      <c r="PX30" s="26">
        <v>0</v>
      </c>
      <c r="PY30" s="26">
        <v>0</v>
      </c>
      <c r="PZ30" s="29">
        <v>0</v>
      </c>
      <c r="QC30" s="38"/>
    </row>
    <row r="31" spans="1:445" s="1" customFormat="1" ht="17" customHeight="1">
      <c r="A31" s="94">
        <v>17</v>
      </c>
      <c r="B31" s="27">
        <v>39371</v>
      </c>
      <c r="C31" s="26" t="s">
        <v>423</v>
      </c>
      <c r="D31" s="26">
        <v>49</v>
      </c>
      <c r="E31" s="26">
        <v>1</v>
      </c>
      <c r="F31" s="26">
        <v>73</v>
      </c>
      <c r="G31" s="26">
        <v>190</v>
      </c>
      <c r="H31" s="28">
        <v>4</v>
      </c>
      <c r="I31" s="28" t="s">
        <v>824</v>
      </c>
      <c r="J31" s="28">
        <v>2</v>
      </c>
      <c r="K31" s="26">
        <v>8</v>
      </c>
      <c r="L31" s="26"/>
      <c r="M31" s="26" t="s">
        <v>475</v>
      </c>
      <c r="N31" s="26" t="s">
        <v>329</v>
      </c>
      <c r="O31" s="26" t="s">
        <v>9</v>
      </c>
      <c r="P31" s="26" t="s">
        <v>102</v>
      </c>
      <c r="Q31" s="26" t="s">
        <v>198</v>
      </c>
      <c r="R31" s="26" t="s">
        <v>198</v>
      </c>
      <c r="S31" s="26" t="s">
        <v>198</v>
      </c>
      <c r="T31" s="26" t="s">
        <v>938</v>
      </c>
      <c r="U31" s="28">
        <v>0</v>
      </c>
      <c r="V31" s="28" t="s">
        <v>509</v>
      </c>
      <c r="W31" s="28" t="s">
        <v>509</v>
      </c>
      <c r="X31" s="28" t="s">
        <v>509</v>
      </c>
      <c r="Y31" s="28" t="s">
        <v>796</v>
      </c>
      <c r="Z31" s="28" t="s">
        <v>796</v>
      </c>
      <c r="AA31" s="28">
        <v>1</v>
      </c>
      <c r="AB31" s="28">
        <v>0</v>
      </c>
      <c r="AC31" s="28">
        <v>0</v>
      </c>
      <c r="AD31" s="28">
        <v>1</v>
      </c>
      <c r="AE31" s="28">
        <v>0</v>
      </c>
      <c r="AF31" s="28">
        <v>0</v>
      </c>
      <c r="AG31" s="28">
        <v>0</v>
      </c>
      <c r="AH31" s="26" t="s">
        <v>589</v>
      </c>
      <c r="AI31" s="34">
        <v>0</v>
      </c>
      <c r="AJ31" s="26" t="s">
        <v>589</v>
      </c>
      <c r="AK31" s="26" t="s">
        <v>589</v>
      </c>
      <c r="AL31" s="26" t="s">
        <v>589</v>
      </c>
      <c r="AM31" s="26" t="s">
        <v>589</v>
      </c>
      <c r="AN31" s="34">
        <v>0</v>
      </c>
      <c r="AO31" s="26" t="s">
        <v>589</v>
      </c>
      <c r="AP31" s="26" t="s">
        <v>589</v>
      </c>
      <c r="AQ31" s="26" t="s">
        <v>589</v>
      </c>
      <c r="AR31" s="26">
        <v>1</v>
      </c>
      <c r="AS31" s="40" t="s">
        <v>159</v>
      </c>
      <c r="AT31" s="26" t="s">
        <v>618</v>
      </c>
      <c r="AU31" s="26">
        <v>0</v>
      </c>
      <c r="AV31" s="26">
        <v>0</v>
      </c>
      <c r="AW31" s="26">
        <v>0</v>
      </c>
      <c r="AX31" s="28" t="s">
        <v>556</v>
      </c>
      <c r="AY31" s="28" t="s">
        <v>533</v>
      </c>
      <c r="AZ31" s="28" t="s">
        <v>556</v>
      </c>
      <c r="BA31" s="28" t="s">
        <v>556</v>
      </c>
      <c r="BB31" s="28" t="s">
        <v>556</v>
      </c>
      <c r="BC31" s="26">
        <v>80</v>
      </c>
      <c r="BD31" s="26">
        <v>50</v>
      </c>
      <c r="BE31" s="26">
        <v>6</v>
      </c>
      <c r="BF31" s="26">
        <v>2</v>
      </c>
      <c r="BG31" s="26">
        <v>1</v>
      </c>
      <c r="BH31" s="26">
        <v>1</v>
      </c>
      <c r="BI31" s="26">
        <v>0</v>
      </c>
      <c r="BJ31" s="26">
        <v>0</v>
      </c>
      <c r="BK31" s="26">
        <v>0</v>
      </c>
      <c r="BL31" s="26">
        <v>0</v>
      </c>
      <c r="BM31" s="26">
        <v>0</v>
      </c>
      <c r="BN31" s="26">
        <v>11</v>
      </c>
      <c r="BO31" s="26">
        <v>0</v>
      </c>
      <c r="BP31" s="33">
        <v>30</v>
      </c>
      <c r="BQ31" s="33">
        <v>9.3000000000000007</v>
      </c>
      <c r="BR31" s="33">
        <v>5.3</v>
      </c>
      <c r="BS31" s="104">
        <v>37</v>
      </c>
      <c r="BT31" s="108" t="s">
        <v>589</v>
      </c>
      <c r="BU31" s="108">
        <v>10.1</v>
      </c>
      <c r="BV31" s="108" t="s">
        <v>589</v>
      </c>
      <c r="BW31" s="108" t="s">
        <v>589</v>
      </c>
      <c r="BX31" s="108" t="s">
        <v>589</v>
      </c>
      <c r="BY31" s="104">
        <v>28.5</v>
      </c>
      <c r="BZ31" s="104">
        <v>43.3</v>
      </c>
      <c r="CA31" s="104">
        <v>9.6</v>
      </c>
      <c r="CB31" s="104" t="s">
        <v>233</v>
      </c>
      <c r="CC31" s="108" t="s">
        <v>317</v>
      </c>
      <c r="CD31" s="108" t="s">
        <v>556</v>
      </c>
      <c r="CE31" s="108" t="s">
        <v>556</v>
      </c>
      <c r="CF31" s="108" t="s">
        <v>556</v>
      </c>
      <c r="CG31" s="108">
        <f>AVERAGE(CH31:CJ31)</f>
        <v>7.8666666666666663</v>
      </c>
      <c r="CH31" s="108">
        <v>12.1</v>
      </c>
      <c r="CI31" s="108">
        <v>8.1999999999999993</v>
      </c>
      <c r="CJ31" s="108">
        <v>3.3</v>
      </c>
      <c r="CK31" s="70" t="s">
        <v>317</v>
      </c>
      <c r="CL31" s="70" t="s">
        <v>193</v>
      </c>
      <c r="CM31" s="70" t="s">
        <v>158</v>
      </c>
      <c r="CN31" s="70" t="s">
        <v>255</v>
      </c>
      <c r="CO31" s="70" t="s">
        <v>317</v>
      </c>
      <c r="CP31" s="51" t="s">
        <v>617</v>
      </c>
      <c r="CQ31" s="51" t="s">
        <v>617</v>
      </c>
      <c r="CR31" s="51" t="s">
        <v>617</v>
      </c>
      <c r="CS31" s="70" t="s">
        <v>139</v>
      </c>
      <c r="CT31" s="51" t="s">
        <v>402</v>
      </c>
      <c r="CU31" s="51" t="s">
        <v>736</v>
      </c>
      <c r="CV31" s="51" t="s">
        <v>736</v>
      </c>
      <c r="CW31" s="61" t="s">
        <v>198</v>
      </c>
      <c r="CX31" s="61" t="s">
        <v>65</v>
      </c>
      <c r="CY31" s="61" t="s">
        <v>198</v>
      </c>
      <c r="CZ31" s="61" t="s">
        <v>198</v>
      </c>
      <c r="DA31" s="61" t="s">
        <v>198</v>
      </c>
      <c r="DB31" s="61" t="s">
        <v>198</v>
      </c>
      <c r="DC31" s="61" t="s">
        <v>65</v>
      </c>
      <c r="DD31" s="61" t="s">
        <v>198</v>
      </c>
      <c r="DE31" s="61" t="s">
        <v>198</v>
      </c>
      <c r="DF31" s="61" t="s">
        <v>198</v>
      </c>
      <c r="DG31" s="61" t="s">
        <v>198</v>
      </c>
      <c r="DH31" s="61" t="s">
        <v>65</v>
      </c>
      <c r="DI31" s="61" t="s">
        <v>198</v>
      </c>
      <c r="DJ31" s="61" t="s">
        <v>198</v>
      </c>
      <c r="DK31" s="61" t="s">
        <v>198</v>
      </c>
      <c r="DL31" s="61" t="s">
        <v>198</v>
      </c>
      <c r="DM31" s="61" t="s">
        <v>65</v>
      </c>
      <c r="DN31" s="61" t="s">
        <v>198</v>
      </c>
      <c r="DO31" s="61" t="s">
        <v>198</v>
      </c>
      <c r="DP31" s="61" t="s">
        <v>198</v>
      </c>
      <c r="DQ31" s="61" t="s">
        <v>198</v>
      </c>
      <c r="DR31" s="61">
        <v>1.4</v>
      </c>
      <c r="DS31" s="61" t="s">
        <v>198</v>
      </c>
      <c r="DT31" s="61" t="s">
        <v>198</v>
      </c>
      <c r="DU31" s="61" t="s">
        <v>198</v>
      </c>
      <c r="DV31" s="26">
        <v>43.7</v>
      </c>
      <c r="DW31" s="108" t="s">
        <v>589</v>
      </c>
      <c r="DX31" s="108">
        <v>11.5</v>
      </c>
      <c r="DY31" s="108" t="s">
        <v>589</v>
      </c>
      <c r="DZ31" s="108" t="s">
        <v>589</v>
      </c>
      <c r="EA31" s="108" t="s">
        <v>589</v>
      </c>
      <c r="EB31" s="26">
        <v>26.3</v>
      </c>
      <c r="EC31" s="26">
        <v>48.2</v>
      </c>
      <c r="ED31" s="26">
        <v>10.7</v>
      </c>
      <c r="EE31" s="26" t="s">
        <v>241</v>
      </c>
      <c r="EF31" s="108" t="s">
        <v>464</v>
      </c>
      <c r="EG31" s="108" t="s">
        <v>807</v>
      </c>
      <c r="EH31" s="108" t="s">
        <v>807</v>
      </c>
      <c r="EI31" s="108" t="s">
        <v>807</v>
      </c>
      <c r="EJ31" s="108">
        <f>AVERAGE(EK31:EM31)</f>
        <v>17.433333333333334</v>
      </c>
      <c r="EK31" s="108">
        <v>22.3</v>
      </c>
      <c r="EL31" s="108">
        <v>17.5</v>
      </c>
      <c r="EM31" s="108">
        <v>12.5</v>
      </c>
      <c r="EN31" s="108" t="s">
        <v>464</v>
      </c>
      <c r="EO31" s="108" t="s">
        <v>556</v>
      </c>
      <c r="EP31" s="108" t="s">
        <v>556</v>
      </c>
      <c r="EQ31" s="108" t="s">
        <v>556</v>
      </c>
      <c r="ER31" s="108" t="s">
        <v>464</v>
      </c>
      <c r="ES31" s="108" t="s">
        <v>521</v>
      </c>
      <c r="ET31" s="108" t="s">
        <v>521</v>
      </c>
      <c r="EU31" s="108" t="s">
        <v>521</v>
      </c>
      <c r="EV31" s="108" t="s">
        <v>464</v>
      </c>
      <c r="EW31" s="108" t="s">
        <v>589</v>
      </c>
      <c r="EX31" s="108" t="s">
        <v>589</v>
      </c>
      <c r="EY31" s="108" t="s">
        <v>589</v>
      </c>
      <c r="EZ31" s="108" t="s">
        <v>625</v>
      </c>
      <c r="FA31" s="108">
        <v>2.08</v>
      </c>
      <c r="FB31" s="108" t="s">
        <v>625</v>
      </c>
      <c r="FC31" s="108" t="s">
        <v>625</v>
      </c>
      <c r="FD31" s="108" t="s">
        <v>625</v>
      </c>
      <c r="FE31" s="26" t="s">
        <v>303</v>
      </c>
      <c r="FF31" s="26">
        <v>3</v>
      </c>
      <c r="FG31" s="26"/>
      <c r="FH31" s="26"/>
      <c r="FI31" s="26"/>
      <c r="FJ31" s="26"/>
      <c r="FK31" s="26"/>
      <c r="FL31" s="26"/>
      <c r="FM31" s="26"/>
      <c r="FN31" s="26"/>
      <c r="FO31" s="26"/>
      <c r="FP31" s="26">
        <v>36.4</v>
      </c>
      <c r="FQ31" s="26" t="s">
        <v>241</v>
      </c>
      <c r="FR31" s="26">
        <v>12.3</v>
      </c>
      <c r="FS31" s="26" t="s">
        <v>241</v>
      </c>
      <c r="FT31" s="26" t="s">
        <v>241</v>
      </c>
      <c r="FU31" s="26" t="s">
        <v>241</v>
      </c>
      <c r="FV31" s="26">
        <v>33.1</v>
      </c>
      <c r="FW31" s="26">
        <v>36.6</v>
      </c>
      <c r="FX31" s="26">
        <v>7.4</v>
      </c>
      <c r="FY31" s="26" t="s">
        <v>66</v>
      </c>
      <c r="FZ31" s="34" t="s">
        <v>464</v>
      </c>
      <c r="GA31" s="96" t="s">
        <v>625</v>
      </c>
      <c r="GB31" s="96" t="s">
        <v>625</v>
      </c>
      <c r="GC31" s="96" t="s">
        <v>625</v>
      </c>
      <c r="GD31" s="34">
        <f>AVERAGE(GE31:GG31)</f>
        <v>15.333333333333334</v>
      </c>
      <c r="GE31" s="26">
        <v>17</v>
      </c>
      <c r="GF31" s="26">
        <v>16</v>
      </c>
      <c r="GG31" s="26">
        <v>13</v>
      </c>
      <c r="GH31" s="33" t="s">
        <v>464</v>
      </c>
      <c r="GI31" s="96" t="s">
        <v>625</v>
      </c>
      <c r="GJ31" s="96" t="s">
        <v>625</v>
      </c>
      <c r="GK31" s="96" t="s">
        <v>625</v>
      </c>
      <c r="GL31" s="33" t="s">
        <v>464</v>
      </c>
      <c r="GM31" s="96" t="s">
        <v>625</v>
      </c>
      <c r="GN31" s="96" t="s">
        <v>625</v>
      </c>
      <c r="GO31" s="96" t="s">
        <v>625</v>
      </c>
      <c r="GP31" s="33" t="s">
        <v>464</v>
      </c>
      <c r="GQ31" s="96" t="s">
        <v>625</v>
      </c>
      <c r="GR31" s="96" t="s">
        <v>625</v>
      </c>
      <c r="GS31" s="96" t="s">
        <v>625</v>
      </c>
      <c r="GT31" s="26" t="s">
        <v>67</v>
      </c>
      <c r="GU31" s="26" t="s">
        <v>65</v>
      </c>
      <c r="GV31" s="26" t="s">
        <v>67</v>
      </c>
      <c r="GW31" s="26" t="s">
        <v>67</v>
      </c>
      <c r="GX31" s="26" t="s">
        <v>67</v>
      </c>
      <c r="GY31" s="26" t="s">
        <v>67</v>
      </c>
      <c r="GZ31" s="26" t="s">
        <v>65</v>
      </c>
      <c r="HA31" s="26" t="s">
        <v>67</v>
      </c>
      <c r="HB31" s="26" t="s">
        <v>67</v>
      </c>
      <c r="HC31" s="26" t="s">
        <v>67</v>
      </c>
      <c r="HD31" s="26" t="s">
        <v>67</v>
      </c>
      <c r="HE31" s="26" t="s">
        <v>65</v>
      </c>
      <c r="HF31" s="26" t="s">
        <v>67</v>
      </c>
      <c r="HG31" s="26" t="s">
        <v>67</v>
      </c>
      <c r="HH31" s="26" t="s">
        <v>67</v>
      </c>
      <c r="HI31" s="26" t="s">
        <v>67</v>
      </c>
      <c r="HJ31" s="26" t="s">
        <v>65</v>
      </c>
      <c r="HK31" s="26" t="s">
        <v>67</v>
      </c>
      <c r="HL31" s="26" t="s">
        <v>67</v>
      </c>
      <c r="HM31" s="26" t="s">
        <v>67</v>
      </c>
      <c r="HN31" s="26" t="s">
        <v>67</v>
      </c>
      <c r="HO31" s="26">
        <v>1.7</v>
      </c>
      <c r="HP31" s="26" t="s">
        <v>67</v>
      </c>
      <c r="HQ31" s="26" t="s">
        <v>67</v>
      </c>
      <c r="HR31" s="26" t="s">
        <v>67</v>
      </c>
      <c r="HS31" s="26" t="s">
        <v>198</v>
      </c>
      <c r="HT31" s="26">
        <v>0</v>
      </c>
      <c r="HU31" s="26">
        <v>0</v>
      </c>
      <c r="HV31" s="26">
        <v>0</v>
      </c>
      <c r="HW31" s="26">
        <v>0</v>
      </c>
      <c r="HX31" s="97" t="s">
        <v>427</v>
      </c>
      <c r="HY31" s="97" t="s">
        <v>427</v>
      </c>
      <c r="HZ31" s="97" t="s">
        <v>427</v>
      </c>
      <c r="IA31" s="97" t="s">
        <v>427</v>
      </c>
      <c r="IB31" s="97" t="s">
        <v>427</v>
      </c>
      <c r="IC31" s="97" t="s">
        <v>427</v>
      </c>
      <c r="ID31" s="97" t="s">
        <v>427</v>
      </c>
      <c r="IE31" s="97" t="s">
        <v>427</v>
      </c>
      <c r="IF31" s="97" t="s">
        <v>427</v>
      </c>
      <c r="IG31" s="97" t="s">
        <v>427</v>
      </c>
      <c r="IH31" s="97" t="s">
        <v>427</v>
      </c>
      <c r="II31" s="97" t="s">
        <v>427</v>
      </c>
      <c r="IJ31" s="97" t="s">
        <v>427</v>
      </c>
      <c r="IK31" s="97" t="s">
        <v>427</v>
      </c>
      <c r="IL31" s="97" t="s">
        <v>427</v>
      </c>
      <c r="IM31" s="97" t="s">
        <v>427</v>
      </c>
      <c r="IN31" s="97" t="s">
        <v>427</v>
      </c>
      <c r="IO31" s="97" t="s">
        <v>427</v>
      </c>
      <c r="IP31" s="97" t="s">
        <v>427</v>
      </c>
      <c r="IQ31" s="97" t="s">
        <v>427</v>
      </c>
      <c r="IR31" s="97" t="s">
        <v>427</v>
      </c>
      <c r="IS31" s="97" t="s">
        <v>427</v>
      </c>
      <c r="IT31" s="97" t="s">
        <v>427</v>
      </c>
      <c r="IU31" s="97" t="s">
        <v>427</v>
      </c>
      <c r="IV31" s="97" t="s">
        <v>427</v>
      </c>
      <c r="IW31" s="97" t="s">
        <v>427</v>
      </c>
      <c r="IX31" s="97" t="s">
        <v>427</v>
      </c>
      <c r="IY31" s="97" t="s">
        <v>427</v>
      </c>
      <c r="IZ31" s="97" t="s">
        <v>427</v>
      </c>
      <c r="JA31" s="97" t="s">
        <v>427</v>
      </c>
      <c r="JB31" s="97" t="s">
        <v>427</v>
      </c>
      <c r="JC31" s="97" t="s">
        <v>427</v>
      </c>
      <c r="JD31" s="97" t="s">
        <v>427</v>
      </c>
      <c r="JE31" s="97" t="s">
        <v>427</v>
      </c>
      <c r="JF31" s="97" t="s">
        <v>427</v>
      </c>
      <c r="JG31" s="97" t="s">
        <v>427</v>
      </c>
      <c r="JH31" s="97" t="s">
        <v>427</v>
      </c>
      <c r="JI31" s="97" t="s">
        <v>427</v>
      </c>
      <c r="JJ31" s="97" t="s">
        <v>427</v>
      </c>
      <c r="JK31" s="97" t="s">
        <v>427</v>
      </c>
      <c r="JL31" s="97" t="s">
        <v>427</v>
      </c>
      <c r="JM31" s="97" t="s">
        <v>427</v>
      </c>
      <c r="JN31" s="97" t="s">
        <v>427</v>
      </c>
      <c r="JO31" s="97" t="s">
        <v>427</v>
      </c>
      <c r="JP31" s="97" t="s">
        <v>427</v>
      </c>
      <c r="JQ31" s="97" t="s">
        <v>427</v>
      </c>
      <c r="JR31" s="97" t="s">
        <v>427</v>
      </c>
      <c r="JS31" s="97" t="s">
        <v>427</v>
      </c>
      <c r="JT31" s="97" t="s">
        <v>427</v>
      </c>
      <c r="JU31" s="97" t="s">
        <v>427</v>
      </c>
      <c r="JV31" s="97" t="s">
        <v>427</v>
      </c>
      <c r="JW31" s="97" t="s">
        <v>427</v>
      </c>
      <c r="JX31" s="97" t="s">
        <v>427</v>
      </c>
      <c r="JY31" s="97" t="s">
        <v>427</v>
      </c>
      <c r="JZ31" s="97" t="s">
        <v>427</v>
      </c>
      <c r="KA31" s="97" t="s">
        <v>427</v>
      </c>
      <c r="KB31" s="97" t="s">
        <v>427</v>
      </c>
      <c r="KC31" s="97" t="s">
        <v>427</v>
      </c>
      <c r="KD31" s="97" t="s">
        <v>427</v>
      </c>
      <c r="KE31" s="97" t="s">
        <v>427</v>
      </c>
      <c r="KF31" s="97" t="s">
        <v>427</v>
      </c>
      <c r="KG31" s="97" t="s">
        <v>427</v>
      </c>
      <c r="KH31" s="97" t="s">
        <v>427</v>
      </c>
      <c r="KI31" s="97" t="s">
        <v>427</v>
      </c>
      <c r="KJ31" s="97" t="s">
        <v>427</v>
      </c>
      <c r="KK31" s="97" t="s">
        <v>427</v>
      </c>
      <c r="KL31" s="97" t="s">
        <v>427</v>
      </c>
      <c r="KM31" s="97" t="s">
        <v>427</v>
      </c>
      <c r="KN31" s="97" t="s">
        <v>427</v>
      </c>
      <c r="KO31" s="97" t="s">
        <v>427</v>
      </c>
      <c r="KP31" s="26">
        <v>16</v>
      </c>
      <c r="KQ31" s="26">
        <v>36</v>
      </c>
      <c r="KR31" s="26">
        <v>9.6999999999999993</v>
      </c>
      <c r="KS31" s="26">
        <v>0</v>
      </c>
      <c r="KT31" s="26" t="s">
        <v>823</v>
      </c>
      <c r="KU31" s="26">
        <v>1</v>
      </c>
      <c r="KV31" s="26">
        <v>0</v>
      </c>
      <c r="KW31" s="26">
        <v>0</v>
      </c>
      <c r="KX31" s="26">
        <v>0</v>
      </c>
      <c r="KY31" s="26">
        <v>0</v>
      </c>
      <c r="KZ31" s="26">
        <v>35.700000000000003</v>
      </c>
      <c r="LA31" s="26" t="s">
        <v>839</v>
      </c>
      <c r="LB31" s="26">
        <v>13.5</v>
      </c>
      <c r="LC31" s="26" t="s">
        <v>839</v>
      </c>
      <c r="LD31" s="26" t="s">
        <v>839</v>
      </c>
      <c r="LE31" s="26" t="s">
        <v>839</v>
      </c>
      <c r="LF31" s="26">
        <v>25.6</v>
      </c>
      <c r="LG31" s="26">
        <v>36.9</v>
      </c>
      <c r="LH31" s="26">
        <v>9.1</v>
      </c>
      <c r="LI31" s="26" t="s">
        <v>840</v>
      </c>
      <c r="LJ31" s="26" t="s">
        <v>840</v>
      </c>
      <c r="LK31" s="26" t="s">
        <v>840</v>
      </c>
      <c r="LL31" s="26" t="s">
        <v>840</v>
      </c>
      <c r="LM31" s="26" t="s">
        <v>840</v>
      </c>
      <c r="LN31" s="111" t="s">
        <v>841</v>
      </c>
      <c r="LO31" s="111" t="s">
        <v>841</v>
      </c>
      <c r="LP31" s="111" t="s">
        <v>841</v>
      </c>
      <c r="LQ31" s="111" t="s">
        <v>841</v>
      </c>
      <c r="LR31" s="26" t="s">
        <v>840</v>
      </c>
      <c r="LS31" s="26" t="s">
        <v>840</v>
      </c>
      <c r="LT31" s="26" t="s">
        <v>840</v>
      </c>
      <c r="LU31" s="26" t="s">
        <v>840</v>
      </c>
      <c r="LV31" s="26" t="s">
        <v>840</v>
      </c>
      <c r="LW31" s="26" t="s">
        <v>840</v>
      </c>
      <c r="LX31" s="26" t="s">
        <v>840</v>
      </c>
      <c r="LY31" s="26" t="s">
        <v>840</v>
      </c>
      <c r="LZ31" s="26" t="s">
        <v>840</v>
      </c>
      <c r="MA31" s="26" t="s">
        <v>840</v>
      </c>
      <c r="MB31" s="26" t="s">
        <v>840</v>
      </c>
      <c r="MC31" s="26" t="s">
        <v>840</v>
      </c>
      <c r="MD31" s="26" t="s">
        <v>840</v>
      </c>
      <c r="ME31" s="26">
        <v>9.5</v>
      </c>
      <c r="MF31" s="26" t="s">
        <v>840</v>
      </c>
      <c r="MG31" s="26" t="s">
        <v>840</v>
      </c>
      <c r="MH31" s="26" t="s">
        <v>840</v>
      </c>
      <c r="MI31" s="26" t="s">
        <v>840</v>
      </c>
      <c r="MJ31" s="26">
        <v>17.5</v>
      </c>
      <c r="MK31" s="26" t="s">
        <v>840</v>
      </c>
      <c r="ML31" s="26" t="s">
        <v>840</v>
      </c>
      <c r="MM31" s="26" t="s">
        <v>840</v>
      </c>
      <c r="MN31" s="26" t="s">
        <v>840</v>
      </c>
      <c r="MO31" s="26">
        <v>2.6</v>
      </c>
      <c r="MP31" s="26" t="s">
        <v>840</v>
      </c>
      <c r="MQ31" s="26" t="s">
        <v>840</v>
      </c>
      <c r="MR31" s="26" t="s">
        <v>840</v>
      </c>
      <c r="MS31" s="26" t="s">
        <v>840</v>
      </c>
      <c r="MT31" s="26">
        <v>-2.5</v>
      </c>
      <c r="MU31" s="26" t="s">
        <v>840</v>
      </c>
      <c r="MV31" s="26" t="s">
        <v>840</v>
      </c>
      <c r="MW31" s="26" t="s">
        <v>840</v>
      </c>
      <c r="MX31" s="26" t="s">
        <v>840</v>
      </c>
      <c r="MY31" s="26" t="s">
        <v>841</v>
      </c>
      <c r="MZ31" s="26" t="s">
        <v>840</v>
      </c>
      <c r="NA31" s="26" t="s">
        <v>840</v>
      </c>
      <c r="NB31" s="26" t="s">
        <v>840</v>
      </c>
      <c r="NC31" s="26" t="s">
        <v>822</v>
      </c>
      <c r="ND31" s="26">
        <v>0</v>
      </c>
      <c r="NE31" s="26">
        <v>0</v>
      </c>
      <c r="NF31" s="26">
        <v>0</v>
      </c>
      <c r="NG31" s="26">
        <v>0</v>
      </c>
      <c r="NH31" s="26"/>
      <c r="NI31" s="26"/>
      <c r="NJ31" s="26"/>
      <c r="NK31" s="26"/>
      <c r="NL31" s="26"/>
      <c r="NM31" s="26"/>
      <c r="NN31" s="26"/>
      <c r="NO31" s="26"/>
      <c r="NP31" s="26"/>
      <c r="NQ31" s="26"/>
      <c r="NR31" s="26"/>
      <c r="NS31" s="26"/>
      <c r="NT31" s="26"/>
      <c r="NU31" s="26"/>
      <c r="NV31" s="26"/>
      <c r="NW31" s="26"/>
      <c r="NX31" s="26"/>
      <c r="NY31" s="26"/>
      <c r="NZ31" s="26"/>
      <c r="OA31" s="26"/>
      <c r="OB31" s="34"/>
      <c r="OC31" s="26"/>
      <c r="OD31" s="26"/>
      <c r="OE31" s="26"/>
      <c r="OF31" s="34"/>
      <c r="OG31" s="26"/>
      <c r="OH31" s="26"/>
      <c r="OI31" s="26"/>
      <c r="OJ31" s="34"/>
      <c r="OK31" s="26"/>
      <c r="OL31" s="26"/>
      <c r="OM31" s="26"/>
      <c r="ON31" s="34"/>
      <c r="OO31" s="26"/>
      <c r="OP31" s="26"/>
      <c r="OQ31" s="26"/>
      <c r="OR31" s="34"/>
      <c r="OS31" s="26"/>
      <c r="OT31" s="26"/>
      <c r="OU31" s="26"/>
      <c r="OV31" s="26"/>
      <c r="OW31" s="26"/>
      <c r="OX31" s="26"/>
      <c r="OY31" s="26"/>
      <c r="OZ31" s="26"/>
      <c r="PA31" s="26"/>
      <c r="PB31" s="26"/>
      <c r="PC31" s="26"/>
      <c r="PD31" s="26"/>
      <c r="PE31" s="26"/>
      <c r="PF31" s="26"/>
      <c r="PG31" s="26"/>
      <c r="PH31" s="26"/>
      <c r="PI31" s="26"/>
      <c r="PJ31" s="26"/>
      <c r="PK31" s="26"/>
      <c r="PL31" s="26"/>
      <c r="PM31" s="26"/>
      <c r="PN31" s="26"/>
      <c r="PO31" s="26"/>
      <c r="PP31" s="26"/>
      <c r="PQ31" s="26"/>
      <c r="PR31" s="26"/>
      <c r="PS31" s="26"/>
      <c r="PT31" s="26"/>
      <c r="PU31" s="26"/>
      <c r="PV31" s="26"/>
      <c r="PW31" s="26"/>
      <c r="PX31" s="26"/>
      <c r="PY31" s="26"/>
      <c r="PZ31" s="29">
        <v>0</v>
      </c>
      <c r="QC31" s="38" t="s">
        <v>52</v>
      </c>
    </row>
    <row r="32" spans="1:445" s="1" customFormat="1" ht="17" customHeight="1">
      <c r="A32" s="94">
        <v>18</v>
      </c>
      <c r="B32" s="27">
        <v>39371</v>
      </c>
      <c r="C32" s="26" t="s">
        <v>423</v>
      </c>
      <c r="D32" s="26">
        <v>48</v>
      </c>
      <c r="E32" s="26">
        <v>1</v>
      </c>
      <c r="F32" s="26">
        <v>72</v>
      </c>
      <c r="G32" s="26">
        <v>187</v>
      </c>
      <c r="H32" s="28">
        <v>4</v>
      </c>
      <c r="I32" s="28" t="s">
        <v>525</v>
      </c>
      <c r="J32" s="28">
        <v>8</v>
      </c>
      <c r="K32" s="26">
        <v>2</v>
      </c>
      <c r="L32" s="26"/>
      <c r="M32" s="26" t="s">
        <v>229</v>
      </c>
      <c r="N32" s="26" t="s">
        <v>91</v>
      </c>
      <c r="O32" s="26" t="s">
        <v>90</v>
      </c>
      <c r="P32" s="26" t="s">
        <v>92</v>
      </c>
      <c r="Q32" s="26" t="s">
        <v>92</v>
      </c>
      <c r="R32" s="26" t="s">
        <v>92</v>
      </c>
      <c r="S32" s="26" t="s">
        <v>92</v>
      </c>
      <c r="T32" s="26" t="s">
        <v>938</v>
      </c>
      <c r="U32" s="28">
        <v>1</v>
      </c>
      <c r="V32" s="28">
        <v>1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 t="s">
        <v>796</v>
      </c>
      <c r="AC32" s="28" t="s">
        <v>796</v>
      </c>
      <c r="AD32" s="28" t="s">
        <v>796</v>
      </c>
      <c r="AE32" s="28" t="s">
        <v>796</v>
      </c>
      <c r="AF32" s="28" t="s">
        <v>796</v>
      </c>
      <c r="AG32" s="28">
        <v>0</v>
      </c>
      <c r="AH32" s="26">
        <v>0</v>
      </c>
      <c r="AI32" s="26" t="s">
        <v>556</v>
      </c>
      <c r="AJ32" s="26" t="s">
        <v>556</v>
      </c>
      <c r="AK32" s="26" t="s">
        <v>556</v>
      </c>
      <c r="AL32" s="26" t="s">
        <v>556</v>
      </c>
      <c r="AM32" s="26">
        <v>0</v>
      </c>
      <c r="AN32" s="26" t="s">
        <v>303</v>
      </c>
      <c r="AO32" s="26" t="s">
        <v>303</v>
      </c>
      <c r="AP32" s="26" t="s">
        <v>303</v>
      </c>
      <c r="AQ32" s="26" t="s">
        <v>303</v>
      </c>
      <c r="AR32" s="26">
        <v>1</v>
      </c>
      <c r="AS32" s="26" t="s">
        <v>287</v>
      </c>
      <c r="AT32" s="26">
        <v>0</v>
      </c>
      <c r="AU32" s="26">
        <v>0</v>
      </c>
      <c r="AV32" s="26">
        <v>0</v>
      </c>
      <c r="AW32" s="26">
        <v>0</v>
      </c>
      <c r="AX32" s="28" t="s">
        <v>589</v>
      </c>
      <c r="AY32" s="28" t="s">
        <v>589</v>
      </c>
      <c r="AZ32" s="28" t="s">
        <v>589</v>
      </c>
      <c r="BA32" s="28" t="s">
        <v>589</v>
      </c>
      <c r="BB32" s="28" t="s">
        <v>589</v>
      </c>
      <c r="BC32" s="26">
        <v>70</v>
      </c>
      <c r="BD32" s="26">
        <v>257</v>
      </c>
      <c r="BE32" s="26">
        <v>6</v>
      </c>
      <c r="BF32" s="26">
        <v>2</v>
      </c>
      <c r="BG32" s="26">
        <v>2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9</v>
      </c>
      <c r="BO32" s="26">
        <v>0</v>
      </c>
      <c r="BP32" s="33">
        <v>16</v>
      </c>
      <c r="BQ32" s="33">
        <v>6.8</v>
      </c>
      <c r="BR32" s="33">
        <v>7.7</v>
      </c>
      <c r="BS32" s="104">
        <v>37.700000000000003</v>
      </c>
      <c r="BT32" s="108">
        <v>7.8</v>
      </c>
      <c r="BU32" s="108" t="s">
        <v>556</v>
      </c>
      <c r="BV32" s="108" t="s">
        <v>556</v>
      </c>
      <c r="BW32" s="108" t="s">
        <v>556</v>
      </c>
      <c r="BX32" s="108" t="s">
        <v>556</v>
      </c>
      <c r="BY32" s="104">
        <v>20.5</v>
      </c>
      <c r="BZ32" s="104">
        <v>40.6</v>
      </c>
      <c r="CA32" s="104">
        <v>20.3</v>
      </c>
      <c r="CB32" s="104" t="s">
        <v>472</v>
      </c>
      <c r="CC32" s="108">
        <f>AVERAGE(CD32:CF32)</f>
        <v>3.8333333333333335</v>
      </c>
      <c r="CD32" s="42">
        <v>5</v>
      </c>
      <c r="CE32" s="42">
        <v>3.9</v>
      </c>
      <c r="CF32" s="42">
        <v>2.6</v>
      </c>
      <c r="CG32" s="108" t="s">
        <v>317</v>
      </c>
      <c r="CH32" s="108" t="s">
        <v>556</v>
      </c>
      <c r="CI32" s="108" t="s">
        <v>556</v>
      </c>
      <c r="CJ32" s="108" t="s">
        <v>556</v>
      </c>
      <c r="CK32" s="70" t="s">
        <v>317</v>
      </c>
      <c r="CL32" s="70" t="s">
        <v>728</v>
      </c>
      <c r="CM32" s="70" t="s">
        <v>728</v>
      </c>
      <c r="CN32" s="70" t="s">
        <v>728</v>
      </c>
      <c r="CO32" s="70" t="s">
        <v>317</v>
      </c>
      <c r="CP32" s="51" t="s">
        <v>615</v>
      </c>
      <c r="CQ32" s="51" t="s">
        <v>158</v>
      </c>
      <c r="CR32" s="51" t="s">
        <v>158</v>
      </c>
      <c r="CS32" s="70" t="s">
        <v>139</v>
      </c>
      <c r="CT32" s="51" t="s">
        <v>804</v>
      </c>
      <c r="CU32" s="51" t="s">
        <v>158</v>
      </c>
      <c r="CV32" s="51" t="s">
        <v>818</v>
      </c>
      <c r="CW32" s="61" t="s">
        <v>240</v>
      </c>
      <c r="CX32" s="61" t="s">
        <v>198</v>
      </c>
      <c r="CY32" s="61" t="s">
        <v>198</v>
      </c>
      <c r="CZ32" s="61" t="s">
        <v>198</v>
      </c>
      <c r="DA32" s="61" t="s">
        <v>198</v>
      </c>
      <c r="DB32" s="61" t="s">
        <v>240</v>
      </c>
      <c r="DC32" s="61" t="s">
        <v>198</v>
      </c>
      <c r="DD32" s="61" t="s">
        <v>198</v>
      </c>
      <c r="DE32" s="61" t="s">
        <v>198</v>
      </c>
      <c r="DF32" s="61" t="s">
        <v>198</v>
      </c>
      <c r="DG32" s="61" t="s">
        <v>240</v>
      </c>
      <c r="DH32" s="61" t="s">
        <v>198</v>
      </c>
      <c r="DI32" s="61" t="s">
        <v>198</v>
      </c>
      <c r="DJ32" s="61" t="s">
        <v>198</v>
      </c>
      <c r="DK32" s="61" t="s">
        <v>198</v>
      </c>
      <c r="DL32" s="61" t="s">
        <v>240</v>
      </c>
      <c r="DM32" s="61" t="s">
        <v>198</v>
      </c>
      <c r="DN32" s="61" t="s">
        <v>198</v>
      </c>
      <c r="DO32" s="61" t="s">
        <v>198</v>
      </c>
      <c r="DP32" s="61" t="s">
        <v>198</v>
      </c>
      <c r="DQ32" s="61">
        <v>2.6</v>
      </c>
      <c r="DR32" s="61" t="s">
        <v>198</v>
      </c>
      <c r="DS32" s="61" t="s">
        <v>198</v>
      </c>
      <c r="DT32" s="61" t="s">
        <v>198</v>
      </c>
      <c r="DU32" s="61" t="s">
        <v>198</v>
      </c>
      <c r="DV32" s="26">
        <v>36.6</v>
      </c>
      <c r="DW32" s="108">
        <v>2</v>
      </c>
      <c r="DX32" s="108" t="s">
        <v>589</v>
      </c>
      <c r="DY32" s="108" t="s">
        <v>589</v>
      </c>
      <c r="DZ32" s="108" t="s">
        <v>589</v>
      </c>
      <c r="EA32" s="108" t="s">
        <v>589</v>
      </c>
      <c r="EB32" s="26">
        <v>27.9</v>
      </c>
      <c r="EC32" s="26">
        <v>43.7</v>
      </c>
      <c r="ED32" s="26">
        <v>19.3</v>
      </c>
      <c r="EE32" s="26" t="s">
        <v>241</v>
      </c>
      <c r="EF32" s="108">
        <f>AVERAGE(EG32:EI32)</f>
        <v>11.666666666666666</v>
      </c>
      <c r="EG32" s="42">
        <v>14.1</v>
      </c>
      <c r="EH32" s="42">
        <v>12.6</v>
      </c>
      <c r="EI32" s="42">
        <v>8.3000000000000007</v>
      </c>
      <c r="EJ32" s="108" t="s">
        <v>464</v>
      </c>
      <c r="EK32" s="108" t="s">
        <v>556</v>
      </c>
      <c r="EL32" s="108" t="s">
        <v>556</v>
      </c>
      <c r="EM32" s="108" t="s">
        <v>556</v>
      </c>
      <c r="EN32" s="108" t="s">
        <v>464</v>
      </c>
      <c r="EO32" s="108" t="s">
        <v>556</v>
      </c>
      <c r="EP32" s="108" t="s">
        <v>556</v>
      </c>
      <c r="EQ32" s="108" t="s">
        <v>556</v>
      </c>
      <c r="ER32" s="108" t="s">
        <v>464</v>
      </c>
      <c r="ES32" s="108" t="s">
        <v>589</v>
      </c>
      <c r="ET32" s="108" t="s">
        <v>589</v>
      </c>
      <c r="EU32" s="108" t="s">
        <v>589</v>
      </c>
      <c r="EV32" s="108" t="s">
        <v>464</v>
      </c>
      <c r="EW32" s="108" t="s">
        <v>556</v>
      </c>
      <c r="EX32" s="108" t="s">
        <v>556</v>
      </c>
      <c r="EY32" s="108" t="s">
        <v>556</v>
      </c>
      <c r="EZ32" s="104">
        <v>3.9</v>
      </c>
      <c r="FA32" s="104" t="s">
        <v>241</v>
      </c>
      <c r="FB32" s="104" t="s">
        <v>241</v>
      </c>
      <c r="FC32" s="104" t="s">
        <v>241</v>
      </c>
      <c r="FD32" s="104" t="s">
        <v>241</v>
      </c>
      <c r="FE32" s="26">
        <v>0</v>
      </c>
      <c r="FF32" s="97" t="s">
        <v>205</v>
      </c>
      <c r="FG32" s="97" t="s">
        <v>205</v>
      </c>
      <c r="FH32" s="97" t="s">
        <v>205</v>
      </c>
      <c r="FI32" s="97" t="s">
        <v>205</v>
      </c>
      <c r="FJ32" s="97" t="s">
        <v>205</v>
      </c>
      <c r="FK32" s="97" t="s">
        <v>205</v>
      </c>
      <c r="FL32" s="97" t="s">
        <v>205</v>
      </c>
      <c r="FM32" s="97" t="s">
        <v>205</v>
      </c>
      <c r="FN32" s="97" t="s">
        <v>205</v>
      </c>
      <c r="FO32" s="97" t="s">
        <v>205</v>
      </c>
      <c r="FP32" s="97" t="s">
        <v>205</v>
      </c>
      <c r="FQ32" s="97" t="s">
        <v>205</v>
      </c>
      <c r="FR32" s="97" t="s">
        <v>205</v>
      </c>
      <c r="FS32" s="97" t="s">
        <v>205</v>
      </c>
      <c r="FT32" s="97" t="s">
        <v>205</v>
      </c>
      <c r="FU32" s="97" t="s">
        <v>205</v>
      </c>
      <c r="FV32" s="97" t="s">
        <v>205</v>
      </c>
      <c r="FW32" s="97" t="s">
        <v>205</v>
      </c>
      <c r="FX32" s="97" t="s">
        <v>205</v>
      </c>
      <c r="FY32" s="97" t="s">
        <v>205</v>
      </c>
      <c r="FZ32" s="97" t="s">
        <v>205</v>
      </c>
      <c r="GA32" s="97" t="s">
        <v>205</v>
      </c>
      <c r="GB32" s="97" t="s">
        <v>205</v>
      </c>
      <c r="GC32" s="97" t="s">
        <v>205</v>
      </c>
      <c r="GD32" s="97" t="s">
        <v>205</v>
      </c>
      <c r="GE32" s="97" t="s">
        <v>205</v>
      </c>
      <c r="GF32" s="97" t="s">
        <v>205</v>
      </c>
      <c r="GG32" s="97" t="s">
        <v>205</v>
      </c>
      <c r="GH32" s="97" t="s">
        <v>205</v>
      </c>
      <c r="GI32" s="97" t="s">
        <v>205</v>
      </c>
      <c r="GJ32" s="97" t="s">
        <v>205</v>
      </c>
      <c r="GK32" s="97" t="s">
        <v>205</v>
      </c>
      <c r="GL32" s="97" t="s">
        <v>205</v>
      </c>
      <c r="GM32" s="97" t="s">
        <v>205</v>
      </c>
      <c r="GN32" s="97" t="s">
        <v>205</v>
      </c>
      <c r="GO32" s="97" t="s">
        <v>205</v>
      </c>
      <c r="GP32" s="97" t="s">
        <v>205</v>
      </c>
      <c r="GQ32" s="97" t="s">
        <v>205</v>
      </c>
      <c r="GR32" s="97" t="s">
        <v>205</v>
      </c>
      <c r="GS32" s="97" t="s">
        <v>205</v>
      </c>
      <c r="GT32" s="97" t="s">
        <v>205</v>
      </c>
      <c r="GU32" s="97" t="s">
        <v>205</v>
      </c>
      <c r="GV32" s="97" t="s">
        <v>205</v>
      </c>
      <c r="GW32" s="97" t="s">
        <v>205</v>
      </c>
      <c r="GX32" s="97" t="s">
        <v>205</v>
      </c>
      <c r="GY32" s="97" t="s">
        <v>205</v>
      </c>
      <c r="GZ32" s="97" t="s">
        <v>205</v>
      </c>
      <c r="HA32" s="97" t="s">
        <v>205</v>
      </c>
      <c r="HB32" s="97" t="s">
        <v>205</v>
      </c>
      <c r="HC32" s="97" t="s">
        <v>205</v>
      </c>
      <c r="HD32" s="97" t="s">
        <v>205</v>
      </c>
      <c r="HE32" s="97" t="s">
        <v>205</v>
      </c>
      <c r="HF32" s="97" t="s">
        <v>205</v>
      </c>
      <c r="HG32" s="97" t="s">
        <v>205</v>
      </c>
      <c r="HH32" s="97" t="s">
        <v>205</v>
      </c>
      <c r="HI32" s="97" t="s">
        <v>205</v>
      </c>
      <c r="HJ32" s="97" t="s">
        <v>205</v>
      </c>
      <c r="HK32" s="97" t="s">
        <v>205</v>
      </c>
      <c r="HL32" s="97" t="s">
        <v>205</v>
      </c>
      <c r="HM32" s="97" t="s">
        <v>205</v>
      </c>
      <c r="HN32" s="97" t="s">
        <v>205</v>
      </c>
      <c r="HO32" s="97" t="s">
        <v>205</v>
      </c>
      <c r="HP32" s="97" t="s">
        <v>205</v>
      </c>
      <c r="HQ32" s="97" t="s">
        <v>205</v>
      </c>
      <c r="HR32" s="97" t="s">
        <v>205</v>
      </c>
      <c r="HS32" s="97" t="s">
        <v>205</v>
      </c>
      <c r="HT32" s="97" t="s">
        <v>205</v>
      </c>
      <c r="HU32" s="97" t="s">
        <v>205</v>
      </c>
      <c r="HV32" s="97" t="s">
        <v>205</v>
      </c>
      <c r="HW32" s="97" t="s">
        <v>205</v>
      </c>
      <c r="HX32" s="97" t="s">
        <v>205</v>
      </c>
      <c r="HY32" s="97" t="s">
        <v>205</v>
      </c>
      <c r="HZ32" s="97" t="s">
        <v>205</v>
      </c>
      <c r="IA32" s="97" t="s">
        <v>205</v>
      </c>
      <c r="IB32" s="97" t="s">
        <v>205</v>
      </c>
      <c r="IC32" s="97" t="s">
        <v>205</v>
      </c>
      <c r="ID32" s="97" t="s">
        <v>205</v>
      </c>
      <c r="IE32" s="97" t="s">
        <v>205</v>
      </c>
      <c r="IF32" s="97" t="s">
        <v>205</v>
      </c>
      <c r="IG32" s="97" t="s">
        <v>205</v>
      </c>
      <c r="IH32" s="97" t="s">
        <v>205</v>
      </c>
      <c r="II32" s="97" t="s">
        <v>205</v>
      </c>
      <c r="IJ32" s="97" t="s">
        <v>205</v>
      </c>
      <c r="IK32" s="97" t="s">
        <v>205</v>
      </c>
      <c r="IL32" s="97" t="s">
        <v>205</v>
      </c>
      <c r="IM32" s="97" t="s">
        <v>205</v>
      </c>
      <c r="IN32" s="97" t="s">
        <v>205</v>
      </c>
      <c r="IO32" s="97" t="s">
        <v>205</v>
      </c>
      <c r="IP32" s="97" t="s">
        <v>205</v>
      </c>
      <c r="IQ32" s="97" t="s">
        <v>205</v>
      </c>
      <c r="IR32" s="97" t="s">
        <v>205</v>
      </c>
      <c r="IS32" s="97" t="s">
        <v>205</v>
      </c>
      <c r="IT32" s="97" t="s">
        <v>205</v>
      </c>
      <c r="IU32" s="97" t="s">
        <v>205</v>
      </c>
      <c r="IV32" s="97" t="s">
        <v>205</v>
      </c>
      <c r="IW32" s="97" t="s">
        <v>205</v>
      </c>
      <c r="IX32" s="97" t="s">
        <v>205</v>
      </c>
      <c r="IY32" s="97" t="s">
        <v>205</v>
      </c>
      <c r="IZ32" s="97" t="s">
        <v>205</v>
      </c>
      <c r="JA32" s="97" t="s">
        <v>205</v>
      </c>
      <c r="JB32" s="97" t="s">
        <v>205</v>
      </c>
      <c r="JC32" s="97" t="s">
        <v>205</v>
      </c>
      <c r="JD32" s="97" t="s">
        <v>205</v>
      </c>
      <c r="JE32" s="97" t="s">
        <v>205</v>
      </c>
      <c r="JF32" s="97" t="s">
        <v>205</v>
      </c>
      <c r="JG32" s="97" t="s">
        <v>205</v>
      </c>
      <c r="JH32" s="97" t="s">
        <v>205</v>
      </c>
      <c r="JI32" s="97" t="s">
        <v>205</v>
      </c>
      <c r="JJ32" s="97" t="s">
        <v>205</v>
      </c>
      <c r="JK32" s="97" t="s">
        <v>205</v>
      </c>
      <c r="JL32" s="97" t="s">
        <v>205</v>
      </c>
      <c r="JM32" s="97" t="s">
        <v>205</v>
      </c>
      <c r="JN32" s="97" t="s">
        <v>205</v>
      </c>
      <c r="JO32" s="97" t="s">
        <v>205</v>
      </c>
      <c r="JP32" s="97" t="s">
        <v>205</v>
      </c>
      <c r="JQ32" s="97" t="s">
        <v>205</v>
      </c>
      <c r="JR32" s="97" t="s">
        <v>205</v>
      </c>
      <c r="JS32" s="97" t="s">
        <v>205</v>
      </c>
      <c r="JT32" s="97" t="s">
        <v>205</v>
      </c>
      <c r="JU32" s="97" t="s">
        <v>205</v>
      </c>
      <c r="JV32" s="97" t="s">
        <v>205</v>
      </c>
      <c r="JW32" s="97" t="s">
        <v>205</v>
      </c>
      <c r="JX32" s="97" t="s">
        <v>205</v>
      </c>
      <c r="JY32" s="97" t="s">
        <v>205</v>
      </c>
      <c r="JZ32" s="97" t="s">
        <v>205</v>
      </c>
      <c r="KA32" s="97" t="s">
        <v>205</v>
      </c>
      <c r="KB32" s="97" t="s">
        <v>205</v>
      </c>
      <c r="KC32" s="97" t="s">
        <v>205</v>
      </c>
      <c r="KD32" s="97" t="s">
        <v>205</v>
      </c>
      <c r="KE32" s="97" t="s">
        <v>205</v>
      </c>
      <c r="KF32" s="97" t="s">
        <v>205</v>
      </c>
      <c r="KG32" s="97" t="s">
        <v>205</v>
      </c>
      <c r="KH32" s="97" t="s">
        <v>205</v>
      </c>
      <c r="KI32" s="97" t="s">
        <v>205</v>
      </c>
      <c r="KJ32" s="97" t="s">
        <v>205</v>
      </c>
      <c r="KK32" s="97" t="s">
        <v>205</v>
      </c>
      <c r="KL32" s="97" t="s">
        <v>205</v>
      </c>
      <c r="KM32" s="97" t="s">
        <v>205</v>
      </c>
      <c r="KN32" s="97" t="s">
        <v>205</v>
      </c>
      <c r="KO32" s="97" t="s">
        <v>205</v>
      </c>
      <c r="KP32" s="97" t="s">
        <v>15</v>
      </c>
      <c r="KQ32" s="97" t="s">
        <v>15</v>
      </c>
      <c r="KR32" s="97" t="s">
        <v>15</v>
      </c>
      <c r="KS32" s="97" t="s">
        <v>15</v>
      </c>
      <c r="KT32" s="97" t="s">
        <v>15</v>
      </c>
      <c r="KU32" s="97" t="s">
        <v>15</v>
      </c>
      <c r="KV32" s="97" t="s">
        <v>15</v>
      </c>
      <c r="KW32" s="97" t="s">
        <v>15</v>
      </c>
      <c r="KX32" s="97" t="s">
        <v>15</v>
      </c>
      <c r="KY32" s="97" t="s">
        <v>15</v>
      </c>
      <c r="KZ32" s="97" t="s">
        <v>15</v>
      </c>
      <c r="LA32" s="97" t="s">
        <v>15</v>
      </c>
      <c r="LB32" s="97" t="s">
        <v>15</v>
      </c>
      <c r="LC32" s="97" t="s">
        <v>15</v>
      </c>
      <c r="LD32" s="97" t="s">
        <v>15</v>
      </c>
      <c r="LE32" s="97" t="s">
        <v>15</v>
      </c>
      <c r="LF32" s="97" t="s">
        <v>15</v>
      </c>
      <c r="LG32" s="97" t="s">
        <v>15</v>
      </c>
      <c r="LH32" s="97" t="s">
        <v>15</v>
      </c>
      <c r="LI32" s="97" t="s">
        <v>15</v>
      </c>
      <c r="LJ32" s="97" t="s">
        <v>15</v>
      </c>
      <c r="LK32" s="97" t="s">
        <v>15</v>
      </c>
      <c r="LL32" s="97" t="s">
        <v>15</v>
      </c>
      <c r="LM32" s="97" t="s">
        <v>15</v>
      </c>
      <c r="LN32" s="97" t="s">
        <v>15</v>
      </c>
      <c r="LO32" s="97" t="s">
        <v>15</v>
      </c>
      <c r="LP32" s="97" t="s">
        <v>15</v>
      </c>
      <c r="LQ32" s="97" t="s">
        <v>15</v>
      </c>
      <c r="LR32" s="97" t="s">
        <v>15</v>
      </c>
      <c r="LS32" s="97" t="s">
        <v>15</v>
      </c>
      <c r="LT32" s="97" t="s">
        <v>15</v>
      </c>
      <c r="LU32" s="97" t="s">
        <v>15</v>
      </c>
      <c r="LV32" s="97" t="s">
        <v>15</v>
      </c>
      <c r="LW32" s="97" t="s">
        <v>15</v>
      </c>
      <c r="LX32" s="97" t="s">
        <v>15</v>
      </c>
      <c r="LY32" s="97" t="s">
        <v>15</v>
      </c>
      <c r="LZ32" s="97" t="s">
        <v>15</v>
      </c>
      <c r="MA32" s="97" t="s">
        <v>15</v>
      </c>
      <c r="MB32" s="97" t="s">
        <v>15</v>
      </c>
      <c r="MC32" s="97" t="s">
        <v>15</v>
      </c>
      <c r="MD32" s="97" t="s">
        <v>15</v>
      </c>
      <c r="ME32" s="97" t="s">
        <v>15</v>
      </c>
      <c r="MF32" s="97" t="s">
        <v>15</v>
      </c>
      <c r="MG32" s="97" t="s">
        <v>15</v>
      </c>
      <c r="MH32" s="97" t="s">
        <v>15</v>
      </c>
      <c r="MI32" s="97" t="s">
        <v>15</v>
      </c>
      <c r="MJ32" s="97" t="s">
        <v>15</v>
      </c>
      <c r="MK32" s="97" t="s">
        <v>15</v>
      </c>
      <c r="ML32" s="97" t="s">
        <v>15</v>
      </c>
      <c r="MM32" s="97" t="s">
        <v>15</v>
      </c>
      <c r="MN32" s="97" t="s">
        <v>15</v>
      </c>
      <c r="MO32" s="97" t="s">
        <v>15</v>
      </c>
      <c r="MP32" s="97" t="s">
        <v>15</v>
      </c>
      <c r="MQ32" s="97" t="s">
        <v>15</v>
      </c>
      <c r="MR32" s="97" t="s">
        <v>15</v>
      </c>
      <c r="MS32" s="97" t="s">
        <v>15</v>
      </c>
      <c r="MT32" s="97" t="s">
        <v>15</v>
      </c>
      <c r="MU32" s="97" t="s">
        <v>15</v>
      </c>
      <c r="MV32" s="97" t="s">
        <v>15</v>
      </c>
      <c r="MW32" s="97" t="s">
        <v>15</v>
      </c>
      <c r="MX32" s="97" t="s">
        <v>15</v>
      </c>
      <c r="MY32" s="97" t="s">
        <v>15</v>
      </c>
      <c r="MZ32" s="97" t="s">
        <v>15</v>
      </c>
      <c r="NA32" s="97" t="s">
        <v>15</v>
      </c>
      <c r="NB32" s="97" t="s">
        <v>15</v>
      </c>
      <c r="NC32" s="97" t="s">
        <v>15</v>
      </c>
      <c r="ND32" s="97" t="s">
        <v>15</v>
      </c>
      <c r="NE32" s="97" t="s">
        <v>15</v>
      </c>
      <c r="NF32" s="97" t="s">
        <v>15</v>
      </c>
      <c r="NG32" s="97" t="s">
        <v>15</v>
      </c>
      <c r="NH32" s="26"/>
      <c r="NI32" s="26"/>
      <c r="NJ32" s="26"/>
      <c r="NK32" s="26"/>
      <c r="NL32" s="26"/>
      <c r="NM32" s="26"/>
      <c r="NN32" s="26"/>
      <c r="NO32" s="26"/>
      <c r="NP32" s="26"/>
      <c r="NQ32" s="26"/>
      <c r="NR32" s="26"/>
      <c r="NS32" s="26"/>
      <c r="NT32" s="26"/>
      <c r="NU32" s="26"/>
      <c r="NV32" s="26"/>
      <c r="NW32" s="26"/>
      <c r="NX32" s="26"/>
      <c r="NY32" s="26"/>
      <c r="NZ32" s="26"/>
      <c r="OA32" s="26"/>
      <c r="OB32" s="34"/>
      <c r="OC32" s="26"/>
      <c r="OD32" s="26"/>
      <c r="OE32" s="26"/>
      <c r="OF32" s="34"/>
      <c r="OG32" s="26"/>
      <c r="OH32" s="26"/>
      <c r="OI32" s="26"/>
      <c r="OJ32" s="34"/>
      <c r="OK32" s="26"/>
      <c r="OL32" s="26"/>
      <c r="OM32" s="26"/>
      <c r="ON32" s="34"/>
      <c r="OO32" s="26"/>
      <c r="OP32" s="26"/>
      <c r="OQ32" s="26"/>
      <c r="OR32" s="34"/>
      <c r="OS32" s="26"/>
      <c r="OT32" s="26"/>
      <c r="OU32" s="26"/>
      <c r="OV32" s="26"/>
      <c r="OW32" s="26"/>
      <c r="OX32" s="26"/>
      <c r="OY32" s="26"/>
      <c r="OZ32" s="26"/>
      <c r="PA32" s="26"/>
      <c r="PB32" s="26"/>
      <c r="PC32" s="26"/>
      <c r="PD32" s="26"/>
      <c r="PE32" s="26"/>
      <c r="PF32" s="26"/>
      <c r="PG32" s="26"/>
      <c r="PH32" s="26"/>
      <c r="PI32" s="26"/>
      <c r="PJ32" s="26"/>
      <c r="PK32" s="26"/>
      <c r="PL32" s="26"/>
      <c r="PM32" s="26"/>
      <c r="PN32" s="26"/>
      <c r="PO32" s="26"/>
      <c r="PP32" s="26"/>
      <c r="PQ32" s="26"/>
      <c r="PR32" s="26"/>
      <c r="PS32" s="26"/>
      <c r="PT32" s="26"/>
      <c r="PU32" s="26"/>
      <c r="PV32" s="26"/>
      <c r="PW32" s="26"/>
      <c r="PX32" s="26"/>
      <c r="PY32" s="26"/>
      <c r="PZ32" s="29">
        <v>0</v>
      </c>
      <c r="QC32" s="38"/>
    </row>
    <row r="33" spans="1:445" s="1" customFormat="1" ht="17" customHeight="1">
      <c r="A33" s="94">
        <v>19</v>
      </c>
      <c r="B33" s="27">
        <v>39372</v>
      </c>
      <c r="C33" s="26" t="s">
        <v>435</v>
      </c>
      <c r="D33" s="26">
        <v>40</v>
      </c>
      <c r="E33" s="26">
        <v>1</v>
      </c>
      <c r="F33" s="26">
        <v>69</v>
      </c>
      <c r="G33" s="26">
        <v>156</v>
      </c>
      <c r="H33" s="28">
        <v>3</v>
      </c>
      <c r="I33" s="28" t="s">
        <v>578</v>
      </c>
      <c r="J33" s="28">
        <v>1</v>
      </c>
      <c r="K33" s="26" t="s">
        <v>105</v>
      </c>
      <c r="L33" s="26" t="s">
        <v>105</v>
      </c>
      <c r="M33" s="26" t="s">
        <v>810</v>
      </c>
      <c r="N33" s="26"/>
      <c r="O33" s="26" t="s">
        <v>61</v>
      </c>
      <c r="P33" s="26" t="s">
        <v>62</v>
      </c>
      <c r="Q33" s="26" t="s">
        <v>63</v>
      </c>
      <c r="R33" s="26" t="s">
        <v>63</v>
      </c>
      <c r="S33" s="26" t="s">
        <v>63</v>
      </c>
      <c r="T33" s="26" t="s">
        <v>938</v>
      </c>
      <c r="U33" s="28">
        <v>0</v>
      </c>
      <c r="V33" s="28" t="s">
        <v>509</v>
      </c>
      <c r="W33" s="28" t="s">
        <v>509</v>
      </c>
      <c r="X33" s="28" t="s">
        <v>509</v>
      </c>
      <c r="Y33" s="28" t="s">
        <v>796</v>
      </c>
      <c r="Z33" s="28" t="s">
        <v>796</v>
      </c>
      <c r="AA33" s="28">
        <v>0</v>
      </c>
      <c r="AB33" s="28" t="s">
        <v>796</v>
      </c>
      <c r="AC33" s="28" t="s">
        <v>796</v>
      </c>
      <c r="AD33" s="28" t="s">
        <v>796</v>
      </c>
      <c r="AE33" s="28" t="s">
        <v>796</v>
      </c>
      <c r="AF33" s="28" t="s">
        <v>796</v>
      </c>
      <c r="AG33" s="28">
        <v>1</v>
      </c>
      <c r="AH33" s="26">
        <v>0</v>
      </c>
      <c r="AI33" s="26">
        <v>1</v>
      </c>
      <c r="AJ33" s="26" t="s">
        <v>579</v>
      </c>
      <c r="AK33" s="26" t="s">
        <v>579</v>
      </c>
      <c r="AL33" s="26" t="s">
        <v>579</v>
      </c>
      <c r="AM33" s="26">
        <v>0</v>
      </c>
      <c r="AN33" s="26">
        <v>0</v>
      </c>
      <c r="AO33" s="35" t="s">
        <v>534</v>
      </c>
      <c r="AP33" s="35" t="s">
        <v>534</v>
      </c>
      <c r="AQ33" s="35" t="s">
        <v>560</v>
      </c>
      <c r="AR33" s="26">
        <v>2</v>
      </c>
      <c r="AS33" s="26" t="s">
        <v>352</v>
      </c>
      <c r="AT33" s="26" t="s">
        <v>352</v>
      </c>
      <c r="AU33" s="26">
        <v>0</v>
      </c>
      <c r="AV33" s="26">
        <v>0</v>
      </c>
      <c r="AW33" s="26">
        <v>0</v>
      </c>
      <c r="AX33" s="28" t="s">
        <v>376</v>
      </c>
      <c r="AY33" s="28" t="s">
        <v>84</v>
      </c>
      <c r="AZ33" s="28" t="s">
        <v>579</v>
      </c>
      <c r="BA33" s="28" t="s">
        <v>579</v>
      </c>
      <c r="BB33" s="28" t="s">
        <v>579</v>
      </c>
      <c r="BC33" s="26">
        <v>120</v>
      </c>
      <c r="BD33" s="26">
        <v>516</v>
      </c>
      <c r="BE33" s="26">
        <v>8</v>
      </c>
      <c r="BF33" s="26">
        <v>2</v>
      </c>
      <c r="BG33" s="26">
        <v>1</v>
      </c>
      <c r="BH33" s="26">
        <v>1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  <c r="BN33" s="26">
        <v>9</v>
      </c>
      <c r="BO33" s="26">
        <v>1</v>
      </c>
      <c r="BP33" s="33">
        <v>33</v>
      </c>
      <c r="BQ33" s="33">
        <v>9.6999999999999993</v>
      </c>
      <c r="BR33" s="33">
        <v>9.5</v>
      </c>
      <c r="BS33" s="104">
        <v>43.3</v>
      </c>
      <c r="BT33" s="108">
        <v>14.3</v>
      </c>
      <c r="BU33" s="108">
        <v>4.4000000000000004</v>
      </c>
      <c r="BV33" s="108" t="s">
        <v>579</v>
      </c>
      <c r="BW33" s="108" t="s">
        <v>579</v>
      </c>
      <c r="BX33" s="108" t="s">
        <v>579</v>
      </c>
      <c r="BY33" s="104">
        <v>26.3</v>
      </c>
      <c r="BZ33" s="104">
        <v>40.1</v>
      </c>
      <c r="CA33" s="104">
        <v>17.600000000000001</v>
      </c>
      <c r="CB33" s="104">
        <v>13.9</v>
      </c>
      <c r="CC33" s="108">
        <f>AVERAGE(CD33:CF33)</f>
        <v>7.1000000000000005</v>
      </c>
      <c r="CD33" s="42">
        <v>4</v>
      </c>
      <c r="CE33" s="42">
        <v>8.8000000000000007</v>
      </c>
      <c r="CF33" s="42">
        <v>8.5</v>
      </c>
      <c r="CG33" s="108">
        <f>AVERAGE(CH33:CJ33)</f>
        <v>3.4</v>
      </c>
      <c r="CH33" s="108">
        <v>2.5</v>
      </c>
      <c r="CI33" s="108">
        <v>6</v>
      </c>
      <c r="CJ33" s="108">
        <v>1.7</v>
      </c>
      <c r="CK33" s="70" t="s">
        <v>317</v>
      </c>
      <c r="CL33" s="108" t="s">
        <v>791</v>
      </c>
      <c r="CM33" s="108" t="s">
        <v>791</v>
      </c>
      <c r="CN33" s="108" t="s">
        <v>791</v>
      </c>
      <c r="CO33" s="70" t="s">
        <v>317</v>
      </c>
      <c r="CP33" s="51" t="s">
        <v>744</v>
      </c>
      <c r="CQ33" s="51" t="s">
        <v>738</v>
      </c>
      <c r="CR33" s="51" t="s">
        <v>672</v>
      </c>
      <c r="CS33" s="70" t="s">
        <v>139</v>
      </c>
      <c r="CT33" s="51" t="s">
        <v>809</v>
      </c>
      <c r="CU33" s="51" t="s">
        <v>809</v>
      </c>
      <c r="CV33" s="51" t="s">
        <v>672</v>
      </c>
      <c r="CW33" s="61" t="s">
        <v>240</v>
      </c>
      <c r="CX33" s="61" t="s">
        <v>65</v>
      </c>
      <c r="CY33" s="61" t="s">
        <v>198</v>
      </c>
      <c r="CZ33" s="61" t="s">
        <v>198</v>
      </c>
      <c r="DA33" s="61" t="s">
        <v>198</v>
      </c>
      <c r="DB33" s="61" t="s">
        <v>240</v>
      </c>
      <c r="DC33" s="61" t="s">
        <v>65</v>
      </c>
      <c r="DD33" s="61" t="s">
        <v>198</v>
      </c>
      <c r="DE33" s="61" t="s">
        <v>198</v>
      </c>
      <c r="DF33" s="61" t="s">
        <v>198</v>
      </c>
      <c r="DG33" s="61" t="s">
        <v>240</v>
      </c>
      <c r="DH33" s="61" t="s">
        <v>65</v>
      </c>
      <c r="DI33" s="61" t="s">
        <v>198</v>
      </c>
      <c r="DJ33" s="61" t="s">
        <v>198</v>
      </c>
      <c r="DK33" s="61" t="s">
        <v>198</v>
      </c>
      <c r="DL33" s="61" t="s">
        <v>240</v>
      </c>
      <c r="DM33" s="61" t="s">
        <v>65</v>
      </c>
      <c r="DN33" s="61" t="s">
        <v>198</v>
      </c>
      <c r="DO33" s="61" t="s">
        <v>198</v>
      </c>
      <c r="DP33" s="61" t="s">
        <v>198</v>
      </c>
      <c r="DQ33" s="61">
        <v>2.7</v>
      </c>
      <c r="DR33" s="61">
        <v>1.6</v>
      </c>
      <c r="DS33" s="61" t="s">
        <v>198</v>
      </c>
      <c r="DT33" s="61" t="s">
        <v>198</v>
      </c>
      <c r="DU33" s="61" t="s">
        <v>198</v>
      </c>
      <c r="DV33" s="26">
        <v>37.4</v>
      </c>
      <c r="DW33" s="108">
        <v>3.5</v>
      </c>
      <c r="DX33" s="108">
        <v>8.3000000000000007</v>
      </c>
      <c r="DY33" s="108" t="s">
        <v>579</v>
      </c>
      <c r="DZ33" s="108" t="s">
        <v>579</v>
      </c>
      <c r="EA33" s="108" t="s">
        <v>579</v>
      </c>
      <c r="EB33" s="26">
        <v>26.2</v>
      </c>
      <c r="EC33" s="26">
        <v>48.1</v>
      </c>
      <c r="ED33" s="26">
        <v>24.4</v>
      </c>
      <c r="EE33" s="26" t="s">
        <v>241</v>
      </c>
      <c r="EF33" s="108">
        <f>AVERAGE(EG33:EI33)</f>
        <v>15.4</v>
      </c>
      <c r="EG33" s="42">
        <v>13.4</v>
      </c>
      <c r="EH33" s="42">
        <v>15.7</v>
      </c>
      <c r="EI33" s="42">
        <v>17.100000000000001</v>
      </c>
      <c r="EJ33" s="108">
        <f>AVERAGE(EK33:EM33)</f>
        <v>13.533333333333333</v>
      </c>
      <c r="EK33" s="108">
        <v>11.4</v>
      </c>
      <c r="EL33" s="108">
        <v>13.7</v>
      </c>
      <c r="EM33" s="108">
        <v>15.5</v>
      </c>
      <c r="EN33" s="108" t="s">
        <v>464</v>
      </c>
      <c r="EO33" s="108" t="s">
        <v>579</v>
      </c>
      <c r="EP33" s="108" t="s">
        <v>579</v>
      </c>
      <c r="EQ33" s="108" t="s">
        <v>579</v>
      </c>
      <c r="ER33" s="108" t="s">
        <v>464</v>
      </c>
      <c r="ES33" s="108" t="s">
        <v>791</v>
      </c>
      <c r="ET33" s="108" t="s">
        <v>791</v>
      </c>
      <c r="EU33" s="108" t="s">
        <v>791</v>
      </c>
      <c r="EV33" s="108" t="s">
        <v>464</v>
      </c>
      <c r="EW33" s="108" t="s">
        <v>556</v>
      </c>
      <c r="EX33" s="108" t="s">
        <v>556</v>
      </c>
      <c r="EY33" s="108" t="s">
        <v>556</v>
      </c>
      <c r="EZ33" s="104">
        <v>2</v>
      </c>
      <c r="FA33" s="104">
        <v>2.2000000000000002</v>
      </c>
      <c r="FB33" s="104" t="s">
        <v>198</v>
      </c>
      <c r="FC33" s="104" t="s">
        <v>198</v>
      </c>
      <c r="FD33" s="104" t="s">
        <v>198</v>
      </c>
      <c r="FE33" s="26" t="s">
        <v>741</v>
      </c>
      <c r="FF33" s="26">
        <v>3</v>
      </c>
      <c r="FG33" s="26"/>
      <c r="FH33" s="26"/>
      <c r="FI33" s="26"/>
      <c r="FJ33" s="26"/>
      <c r="FK33" s="26"/>
      <c r="FL33" s="26"/>
      <c r="FM33" s="26"/>
      <c r="FN33" s="26"/>
      <c r="FO33" s="26"/>
      <c r="FP33" s="26" t="s">
        <v>240</v>
      </c>
      <c r="FQ33" s="26" t="s">
        <v>240</v>
      </c>
      <c r="FR33" s="26" t="s">
        <v>240</v>
      </c>
      <c r="FS33" s="26" t="s">
        <v>154</v>
      </c>
      <c r="FT33" s="26" t="s">
        <v>154</v>
      </c>
      <c r="FU33" s="26" t="s">
        <v>154</v>
      </c>
      <c r="FV33" s="26" t="s">
        <v>240</v>
      </c>
      <c r="FW33" s="26" t="s">
        <v>240</v>
      </c>
      <c r="FX33" s="26" t="s">
        <v>240</v>
      </c>
      <c r="FY33" s="26" t="s">
        <v>240</v>
      </c>
      <c r="FZ33" s="33" t="s">
        <v>446</v>
      </c>
      <c r="GA33" s="26" t="s">
        <v>98</v>
      </c>
      <c r="GB33" s="26" t="s">
        <v>98</v>
      </c>
      <c r="GC33" s="26" t="s">
        <v>98</v>
      </c>
      <c r="GD33" s="33" t="s">
        <v>446</v>
      </c>
      <c r="GE33" s="26" t="s">
        <v>98</v>
      </c>
      <c r="GF33" s="26" t="s">
        <v>98</v>
      </c>
      <c r="GG33" s="26" t="s">
        <v>98</v>
      </c>
      <c r="GH33" s="33" t="s">
        <v>464</v>
      </c>
      <c r="GI33" s="96" t="s">
        <v>625</v>
      </c>
      <c r="GJ33" s="96" t="s">
        <v>625</v>
      </c>
      <c r="GK33" s="96" t="s">
        <v>625</v>
      </c>
      <c r="GL33" s="33" t="s">
        <v>464</v>
      </c>
      <c r="GM33" s="96" t="s">
        <v>625</v>
      </c>
      <c r="GN33" s="96" t="s">
        <v>625</v>
      </c>
      <c r="GO33" s="96" t="s">
        <v>625</v>
      </c>
      <c r="GP33" s="33" t="s">
        <v>464</v>
      </c>
      <c r="GQ33" s="96" t="s">
        <v>625</v>
      </c>
      <c r="GR33" s="96" t="s">
        <v>625</v>
      </c>
      <c r="GS33" s="96" t="s">
        <v>625</v>
      </c>
      <c r="GT33" s="26" t="s">
        <v>240</v>
      </c>
      <c r="GU33" s="26" t="s">
        <v>240</v>
      </c>
      <c r="GV33" s="26" t="s">
        <v>198</v>
      </c>
      <c r="GW33" s="26" t="s">
        <v>198</v>
      </c>
      <c r="GX33" s="26" t="s">
        <v>198</v>
      </c>
      <c r="GY33" s="26" t="s">
        <v>240</v>
      </c>
      <c r="GZ33" s="26" t="s">
        <v>240</v>
      </c>
      <c r="HA33" s="26" t="s">
        <v>198</v>
      </c>
      <c r="HB33" s="26" t="s">
        <v>198</v>
      </c>
      <c r="HC33" s="26" t="s">
        <v>198</v>
      </c>
      <c r="HD33" s="26" t="s">
        <v>240</v>
      </c>
      <c r="HE33" s="26" t="s">
        <v>240</v>
      </c>
      <c r="HF33" s="26" t="s">
        <v>198</v>
      </c>
      <c r="HG33" s="26" t="s">
        <v>198</v>
      </c>
      <c r="HH33" s="26" t="s">
        <v>198</v>
      </c>
      <c r="HI33" s="26" t="s">
        <v>240</v>
      </c>
      <c r="HJ33" s="26" t="s">
        <v>240</v>
      </c>
      <c r="HK33" s="26" t="s">
        <v>198</v>
      </c>
      <c r="HL33" s="26" t="s">
        <v>198</v>
      </c>
      <c r="HM33" s="26" t="s">
        <v>198</v>
      </c>
      <c r="HN33" s="26" t="s">
        <v>240</v>
      </c>
      <c r="HO33" s="26" t="s">
        <v>240</v>
      </c>
      <c r="HP33" s="26" t="s">
        <v>198</v>
      </c>
      <c r="HQ33" s="26" t="s">
        <v>198</v>
      </c>
      <c r="HR33" s="26" t="s">
        <v>198</v>
      </c>
      <c r="HS33" s="26" t="s">
        <v>198</v>
      </c>
      <c r="HT33" s="26">
        <v>0</v>
      </c>
      <c r="HU33" s="26">
        <v>0</v>
      </c>
      <c r="HV33" s="26">
        <v>0</v>
      </c>
      <c r="HW33" s="26">
        <v>0</v>
      </c>
      <c r="HX33" s="26">
        <v>8</v>
      </c>
      <c r="HY33" s="26">
        <v>11</v>
      </c>
      <c r="HZ33" s="26">
        <v>0.4</v>
      </c>
      <c r="IA33" s="26">
        <v>0.2</v>
      </c>
      <c r="IB33" s="26">
        <v>10</v>
      </c>
      <c r="IC33" s="26">
        <v>1</v>
      </c>
      <c r="ID33" s="26">
        <v>0</v>
      </c>
      <c r="IE33" s="26">
        <v>0</v>
      </c>
      <c r="IF33" s="26">
        <v>0</v>
      </c>
      <c r="IG33" s="26">
        <v>0</v>
      </c>
      <c r="IH33" s="26">
        <v>64</v>
      </c>
      <c r="II33" s="26">
        <v>9</v>
      </c>
      <c r="IJ33" s="26">
        <v>8</v>
      </c>
      <c r="IK33" s="26" t="s">
        <v>241</v>
      </c>
      <c r="IL33" s="26" t="s">
        <v>241</v>
      </c>
      <c r="IM33" s="26" t="s">
        <v>241</v>
      </c>
      <c r="IN33" s="26">
        <v>27</v>
      </c>
      <c r="IO33" s="26">
        <v>49</v>
      </c>
      <c r="IP33" s="26">
        <v>16</v>
      </c>
      <c r="IQ33" s="26">
        <v>15</v>
      </c>
      <c r="IR33" s="34">
        <f>AVERAGE(IS33:IU33)</f>
        <v>14.433333333333332</v>
      </c>
      <c r="IS33" s="26">
        <v>17.5</v>
      </c>
      <c r="IT33" s="26">
        <v>15</v>
      </c>
      <c r="IU33" s="26">
        <v>10.8</v>
      </c>
      <c r="IV33" s="34">
        <f>AVERAGE(IW33:IY33)</f>
        <v>12.433333333333332</v>
      </c>
      <c r="IW33" s="26">
        <v>13.7</v>
      </c>
      <c r="IX33" s="26">
        <v>12.7</v>
      </c>
      <c r="IY33" s="26">
        <v>10.9</v>
      </c>
      <c r="IZ33" s="33" t="s">
        <v>464</v>
      </c>
      <c r="JA33" s="26" t="s">
        <v>241</v>
      </c>
      <c r="JB33" s="26" t="s">
        <v>241</v>
      </c>
      <c r="JC33" s="26" t="s">
        <v>241</v>
      </c>
      <c r="JD33" s="33" t="s">
        <v>464</v>
      </c>
      <c r="JE33" s="26" t="s">
        <v>241</v>
      </c>
      <c r="JF33" s="26" t="s">
        <v>241</v>
      </c>
      <c r="JG33" s="26" t="s">
        <v>241</v>
      </c>
      <c r="JH33" s="33" t="s">
        <v>464</v>
      </c>
      <c r="JI33" s="26" t="s">
        <v>241</v>
      </c>
      <c r="JJ33" s="26" t="s">
        <v>241</v>
      </c>
      <c r="JK33" s="26" t="s">
        <v>241</v>
      </c>
      <c r="JL33" s="26">
        <v>-2</v>
      </c>
      <c r="JM33" s="26">
        <v>8</v>
      </c>
      <c r="JN33" s="26" t="s">
        <v>241</v>
      </c>
      <c r="JO33" s="26" t="s">
        <v>241</v>
      </c>
      <c r="JP33" s="26" t="s">
        <v>241</v>
      </c>
      <c r="JQ33" s="26">
        <v>13</v>
      </c>
      <c r="JR33" s="26">
        <v>8</v>
      </c>
      <c r="JS33" s="26" t="s">
        <v>241</v>
      </c>
      <c r="JT33" s="26" t="s">
        <v>241</v>
      </c>
      <c r="JU33" s="26" t="s">
        <v>241</v>
      </c>
      <c r="JV33" s="26">
        <v>11</v>
      </c>
      <c r="JW33" s="26">
        <v>4</v>
      </c>
      <c r="JX33" s="26" t="s">
        <v>241</v>
      </c>
      <c r="JY33" s="26" t="s">
        <v>241</v>
      </c>
      <c r="JZ33" s="26" t="s">
        <v>241</v>
      </c>
      <c r="KA33" s="26">
        <v>5</v>
      </c>
      <c r="KB33" s="26">
        <v>0</v>
      </c>
      <c r="KC33" s="26" t="s">
        <v>241</v>
      </c>
      <c r="KD33" s="26" t="s">
        <v>241</v>
      </c>
      <c r="KE33" s="26" t="s">
        <v>241</v>
      </c>
      <c r="KF33" s="26" t="s">
        <v>240</v>
      </c>
      <c r="KG33" s="26" t="s">
        <v>240</v>
      </c>
      <c r="KH33" s="26" t="s">
        <v>241</v>
      </c>
      <c r="KI33" s="26" t="s">
        <v>241</v>
      </c>
      <c r="KJ33" s="26" t="s">
        <v>241</v>
      </c>
      <c r="KK33" s="26" t="s">
        <v>198</v>
      </c>
      <c r="KL33" s="26">
        <v>0</v>
      </c>
      <c r="KM33" s="26">
        <v>0</v>
      </c>
      <c r="KN33" s="26">
        <v>0</v>
      </c>
      <c r="KO33" s="26">
        <v>0</v>
      </c>
      <c r="KP33" s="26">
        <v>10</v>
      </c>
      <c r="KQ33" s="26">
        <v>7</v>
      </c>
      <c r="KR33" s="26">
        <v>0</v>
      </c>
      <c r="KS33" s="26">
        <v>0</v>
      </c>
      <c r="KT33" s="26">
        <v>10</v>
      </c>
      <c r="KU33" s="26">
        <v>1</v>
      </c>
      <c r="KV33" s="26">
        <v>0</v>
      </c>
      <c r="KW33" s="26">
        <v>0</v>
      </c>
      <c r="KX33" s="26">
        <v>0</v>
      </c>
      <c r="KY33" s="26">
        <v>0</v>
      </c>
      <c r="KZ33" s="26" t="s">
        <v>180</v>
      </c>
      <c r="LA33" s="26" t="s">
        <v>180</v>
      </c>
      <c r="LB33" s="26" t="s">
        <v>180</v>
      </c>
      <c r="LC33" s="26" t="s">
        <v>154</v>
      </c>
      <c r="LD33" s="26" t="s">
        <v>154</v>
      </c>
      <c r="LE33" s="26" t="s">
        <v>154</v>
      </c>
      <c r="LF33" s="26" t="s">
        <v>180</v>
      </c>
      <c r="LG33" s="26" t="s">
        <v>180</v>
      </c>
      <c r="LH33" s="26" t="s">
        <v>180</v>
      </c>
      <c r="LI33" s="26" t="s">
        <v>180</v>
      </c>
      <c r="LJ33" s="33" t="s">
        <v>446</v>
      </c>
      <c r="LK33" s="26" t="s">
        <v>180</v>
      </c>
      <c r="LL33" s="26" t="s">
        <v>180</v>
      </c>
      <c r="LM33" s="26" t="s">
        <v>180</v>
      </c>
      <c r="LN33" s="33" t="s">
        <v>446</v>
      </c>
      <c r="LO33" s="26" t="s">
        <v>180</v>
      </c>
      <c r="LP33" s="26" t="s">
        <v>180</v>
      </c>
      <c r="LQ33" s="26" t="s">
        <v>180</v>
      </c>
      <c r="LR33" s="33" t="s">
        <v>464</v>
      </c>
      <c r="LS33" s="26" t="s">
        <v>241</v>
      </c>
      <c r="LT33" s="26" t="s">
        <v>241</v>
      </c>
      <c r="LU33" s="26" t="s">
        <v>241</v>
      </c>
      <c r="LV33" s="33" t="s">
        <v>464</v>
      </c>
      <c r="LW33" s="26" t="s">
        <v>241</v>
      </c>
      <c r="LX33" s="26" t="s">
        <v>241</v>
      </c>
      <c r="LY33" s="26" t="s">
        <v>241</v>
      </c>
      <c r="LZ33" s="33" t="s">
        <v>464</v>
      </c>
      <c r="MA33" s="26" t="s">
        <v>241</v>
      </c>
      <c r="MB33" s="26" t="s">
        <v>241</v>
      </c>
      <c r="MC33" s="26" t="s">
        <v>241</v>
      </c>
      <c r="MD33" s="26" t="s">
        <v>240</v>
      </c>
      <c r="ME33" s="26" t="s">
        <v>240</v>
      </c>
      <c r="MF33" s="26" t="s">
        <v>241</v>
      </c>
      <c r="MG33" s="26" t="s">
        <v>241</v>
      </c>
      <c r="MH33" s="26" t="s">
        <v>241</v>
      </c>
      <c r="MI33" s="26" t="s">
        <v>240</v>
      </c>
      <c r="MJ33" s="26" t="s">
        <v>240</v>
      </c>
      <c r="MK33" s="26" t="s">
        <v>241</v>
      </c>
      <c r="ML33" s="26" t="s">
        <v>241</v>
      </c>
      <c r="MM33" s="26" t="s">
        <v>241</v>
      </c>
      <c r="MN33" s="26" t="s">
        <v>240</v>
      </c>
      <c r="MO33" s="26" t="s">
        <v>240</v>
      </c>
      <c r="MP33" s="26" t="s">
        <v>241</v>
      </c>
      <c r="MQ33" s="26" t="s">
        <v>241</v>
      </c>
      <c r="MR33" s="26" t="s">
        <v>241</v>
      </c>
      <c r="MS33" s="26" t="s">
        <v>240</v>
      </c>
      <c r="MT33" s="26" t="s">
        <v>240</v>
      </c>
      <c r="MU33" s="26" t="s">
        <v>241</v>
      </c>
      <c r="MV33" s="26" t="s">
        <v>241</v>
      </c>
      <c r="MW33" s="26" t="s">
        <v>241</v>
      </c>
      <c r="MX33" s="26" t="s">
        <v>240</v>
      </c>
      <c r="MY33" s="26" t="s">
        <v>240</v>
      </c>
      <c r="MZ33" s="26" t="s">
        <v>241</v>
      </c>
      <c r="NA33" s="26" t="s">
        <v>241</v>
      </c>
      <c r="NB33" s="26" t="s">
        <v>241</v>
      </c>
      <c r="NC33" s="26" t="s">
        <v>198</v>
      </c>
      <c r="ND33" s="26">
        <v>0</v>
      </c>
      <c r="NE33" s="26">
        <v>0</v>
      </c>
      <c r="NF33" s="26">
        <v>0</v>
      </c>
      <c r="NG33" s="26">
        <v>0</v>
      </c>
      <c r="NH33" s="26"/>
      <c r="NI33" s="26"/>
      <c r="NJ33" s="26"/>
      <c r="NK33" s="26"/>
      <c r="NL33" s="26"/>
      <c r="NM33" s="26"/>
      <c r="NN33" s="26"/>
      <c r="NO33" s="26"/>
      <c r="NP33" s="26"/>
      <c r="NQ33" s="26"/>
      <c r="NR33" s="26"/>
      <c r="NS33" s="26"/>
      <c r="NT33" s="26"/>
      <c r="NU33" s="26"/>
      <c r="NV33" s="26"/>
      <c r="NW33" s="26"/>
      <c r="NX33" s="26"/>
      <c r="NY33" s="26"/>
      <c r="NZ33" s="26"/>
      <c r="OA33" s="26"/>
      <c r="OB33" s="34"/>
      <c r="OC33" s="26"/>
      <c r="OD33" s="26"/>
      <c r="OE33" s="26"/>
      <c r="OF33" s="34"/>
      <c r="OG33" s="26"/>
      <c r="OH33" s="26"/>
      <c r="OI33" s="26"/>
      <c r="OJ33" s="34"/>
      <c r="OK33" s="26"/>
      <c r="OL33" s="26"/>
      <c r="OM33" s="26"/>
      <c r="ON33" s="34"/>
      <c r="OO33" s="26"/>
      <c r="OP33" s="26"/>
      <c r="OQ33" s="26"/>
      <c r="OR33" s="34"/>
      <c r="OS33" s="26"/>
      <c r="OT33" s="26"/>
      <c r="OU33" s="26"/>
      <c r="OV33" s="26"/>
      <c r="OW33" s="26"/>
      <c r="OX33" s="26"/>
      <c r="OY33" s="26"/>
      <c r="OZ33" s="26"/>
      <c r="PA33" s="26"/>
      <c r="PB33" s="26"/>
      <c r="PC33" s="26"/>
      <c r="PD33" s="26"/>
      <c r="PE33" s="26"/>
      <c r="PF33" s="26"/>
      <c r="PG33" s="26"/>
      <c r="PH33" s="26"/>
      <c r="PI33" s="26"/>
      <c r="PJ33" s="26"/>
      <c r="PK33" s="26"/>
      <c r="PL33" s="26"/>
      <c r="PM33" s="26"/>
      <c r="PN33" s="26"/>
      <c r="PO33" s="26"/>
      <c r="PP33" s="26"/>
      <c r="PQ33" s="26"/>
      <c r="PR33" s="26"/>
      <c r="PS33" s="26"/>
      <c r="PT33" s="26"/>
      <c r="PU33" s="26"/>
      <c r="PV33" s="26"/>
      <c r="PW33" s="26"/>
      <c r="PX33" s="26"/>
      <c r="PY33" s="26"/>
      <c r="PZ33" s="29">
        <v>0</v>
      </c>
      <c r="QC33" s="38"/>
    </row>
    <row r="34" spans="1:445" s="1" customFormat="1" ht="17" customHeight="1">
      <c r="A34" s="94">
        <v>20</v>
      </c>
      <c r="B34" s="27">
        <v>39372</v>
      </c>
      <c r="C34" s="26" t="s">
        <v>423</v>
      </c>
      <c r="D34" s="26">
        <v>56</v>
      </c>
      <c r="E34" s="26">
        <v>1</v>
      </c>
      <c r="F34" s="26">
        <v>89</v>
      </c>
      <c r="G34" s="26">
        <v>184</v>
      </c>
      <c r="H34" s="28">
        <v>3</v>
      </c>
      <c r="I34" s="28" t="s">
        <v>578</v>
      </c>
      <c r="J34" s="28">
        <v>3</v>
      </c>
      <c r="K34" s="26" t="s">
        <v>105</v>
      </c>
      <c r="L34" s="26" t="s">
        <v>105</v>
      </c>
      <c r="M34" s="26" t="s">
        <v>491</v>
      </c>
      <c r="N34" s="26" t="s">
        <v>329</v>
      </c>
      <c r="O34" s="26" t="s">
        <v>9</v>
      </c>
      <c r="P34" s="26" t="s">
        <v>9</v>
      </c>
      <c r="Q34" s="26" t="s">
        <v>181</v>
      </c>
      <c r="R34" s="26" t="s">
        <v>198</v>
      </c>
      <c r="S34" s="26" t="s">
        <v>198</v>
      </c>
      <c r="T34" s="26" t="s">
        <v>938</v>
      </c>
      <c r="U34" s="28">
        <v>0</v>
      </c>
      <c r="V34" s="28" t="s">
        <v>509</v>
      </c>
      <c r="W34" s="28" t="s">
        <v>509</v>
      </c>
      <c r="X34" s="28" t="s">
        <v>509</v>
      </c>
      <c r="Y34" s="28" t="s">
        <v>796</v>
      </c>
      <c r="Z34" s="28" t="s">
        <v>796</v>
      </c>
      <c r="AA34" s="28">
        <v>3</v>
      </c>
      <c r="AB34" s="28">
        <v>0</v>
      </c>
      <c r="AC34" s="28">
        <v>1</v>
      </c>
      <c r="AD34" s="28">
        <v>2</v>
      </c>
      <c r="AE34" s="28">
        <v>0</v>
      </c>
      <c r="AF34" s="28">
        <v>0</v>
      </c>
      <c r="AG34" s="28">
        <v>0</v>
      </c>
      <c r="AH34" s="26" t="s">
        <v>579</v>
      </c>
      <c r="AI34" s="26" t="s">
        <v>579</v>
      </c>
      <c r="AJ34" s="34">
        <v>0</v>
      </c>
      <c r="AK34" s="34" t="s">
        <v>579</v>
      </c>
      <c r="AL34" s="26" t="s">
        <v>579</v>
      </c>
      <c r="AM34" s="35" t="s">
        <v>492</v>
      </c>
      <c r="AN34" s="35" t="s">
        <v>492</v>
      </c>
      <c r="AO34" s="35">
        <v>0</v>
      </c>
      <c r="AP34" s="35" t="s">
        <v>579</v>
      </c>
      <c r="AQ34" s="35" t="s">
        <v>579</v>
      </c>
      <c r="AR34" s="26">
        <v>1</v>
      </c>
      <c r="AS34" s="40" t="s">
        <v>522</v>
      </c>
      <c r="AT34" s="40" t="s">
        <v>522</v>
      </c>
      <c r="AU34" s="26" t="s">
        <v>523</v>
      </c>
      <c r="AV34" s="26">
        <v>0</v>
      </c>
      <c r="AW34" s="26">
        <v>0</v>
      </c>
      <c r="AX34" s="28" t="s">
        <v>579</v>
      </c>
      <c r="AY34" s="28" t="s">
        <v>579</v>
      </c>
      <c r="AZ34" s="96" t="s">
        <v>673</v>
      </c>
      <c r="BA34" s="28" t="s">
        <v>579</v>
      </c>
      <c r="BB34" s="28" t="s">
        <v>579</v>
      </c>
      <c r="BC34" s="26">
        <v>90</v>
      </c>
      <c r="BD34" s="26">
        <v>50</v>
      </c>
      <c r="BE34" s="26">
        <v>6</v>
      </c>
      <c r="BF34" s="26">
        <v>2</v>
      </c>
      <c r="BG34" s="26">
        <v>1</v>
      </c>
      <c r="BH34" s="26">
        <v>1</v>
      </c>
      <c r="BI34" s="26">
        <v>0</v>
      </c>
      <c r="BJ34" s="26">
        <v>0</v>
      </c>
      <c r="BK34" s="26">
        <v>0</v>
      </c>
      <c r="BL34" s="26">
        <v>0</v>
      </c>
      <c r="BM34" s="26">
        <v>0</v>
      </c>
      <c r="BN34" s="26">
        <v>13</v>
      </c>
      <c r="BO34" s="26">
        <v>1</v>
      </c>
      <c r="BP34" s="33">
        <v>34</v>
      </c>
      <c r="BQ34" s="33">
        <v>8.8000000000000007</v>
      </c>
      <c r="BR34" s="33">
        <v>8.8000000000000007</v>
      </c>
      <c r="BS34" s="104">
        <v>48.3</v>
      </c>
      <c r="BT34" s="108" t="s">
        <v>579</v>
      </c>
      <c r="BU34" s="108" t="s">
        <v>579</v>
      </c>
      <c r="BV34" s="108">
        <v>1.8</v>
      </c>
      <c r="BW34" s="108" t="s">
        <v>579</v>
      </c>
      <c r="BX34" s="108" t="s">
        <v>579</v>
      </c>
      <c r="BY34" s="104">
        <v>30.9</v>
      </c>
      <c r="BZ34" s="104">
        <v>44.5</v>
      </c>
      <c r="CA34" s="104">
        <v>16.399999999999999</v>
      </c>
      <c r="CB34" s="104" t="s">
        <v>241</v>
      </c>
      <c r="CC34" s="108" t="s">
        <v>317</v>
      </c>
      <c r="CD34" s="108" t="s">
        <v>579</v>
      </c>
      <c r="CE34" s="108" t="s">
        <v>579</v>
      </c>
      <c r="CF34" s="108" t="s">
        <v>579</v>
      </c>
      <c r="CG34" s="108" t="s">
        <v>317</v>
      </c>
      <c r="CH34" s="70" t="s">
        <v>672</v>
      </c>
      <c r="CI34" s="70" t="s">
        <v>579</v>
      </c>
      <c r="CJ34" s="70" t="s">
        <v>31</v>
      </c>
      <c r="CK34" s="108" t="s">
        <v>228</v>
      </c>
      <c r="CL34" s="108" t="s">
        <v>184</v>
      </c>
      <c r="CM34" s="108" t="s">
        <v>184</v>
      </c>
      <c r="CN34" s="108" t="s">
        <v>184</v>
      </c>
      <c r="CO34" s="70" t="s">
        <v>317</v>
      </c>
      <c r="CP34" s="70" t="s">
        <v>400</v>
      </c>
      <c r="CQ34" s="70" t="s">
        <v>400</v>
      </c>
      <c r="CR34" s="70" t="s">
        <v>809</v>
      </c>
      <c r="CS34" s="70" t="s">
        <v>139</v>
      </c>
      <c r="CT34" s="70" t="s">
        <v>741</v>
      </c>
      <c r="CU34" s="70" t="s">
        <v>741</v>
      </c>
      <c r="CV34" s="70" t="s">
        <v>741</v>
      </c>
      <c r="CW34" s="61" t="s">
        <v>198</v>
      </c>
      <c r="CX34" s="61" t="s">
        <v>198</v>
      </c>
      <c r="CY34" s="61" t="s">
        <v>65</v>
      </c>
      <c r="CZ34" s="61" t="s">
        <v>198</v>
      </c>
      <c r="DA34" s="61" t="s">
        <v>198</v>
      </c>
      <c r="DB34" s="61" t="s">
        <v>198</v>
      </c>
      <c r="DC34" s="61" t="s">
        <v>198</v>
      </c>
      <c r="DD34" s="61" t="s">
        <v>65</v>
      </c>
      <c r="DE34" s="61" t="s">
        <v>198</v>
      </c>
      <c r="DF34" s="61" t="s">
        <v>198</v>
      </c>
      <c r="DG34" s="61" t="s">
        <v>198</v>
      </c>
      <c r="DH34" s="61" t="s">
        <v>198</v>
      </c>
      <c r="DI34" s="61" t="s">
        <v>65</v>
      </c>
      <c r="DJ34" s="61" t="s">
        <v>198</v>
      </c>
      <c r="DK34" s="61" t="s">
        <v>198</v>
      </c>
      <c r="DL34" s="61" t="s">
        <v>198</v>
      </c>
      <c r="DM34" s="61" t="s">
        <v>198</v>
      </c>
      <c r="DN34" s="61" t="s">
        <v>65</v>
      </c>
      <c r="DO34" s="61" t="s">
        <v>198</v>
      </c>
      <c r="DP34" s="61" t="s">
        <v>198</v>
      </c>
      <c r="DQ34" s="61" t="s">
        <v>198</v>
      </c>
      <c r="DR34" s="61" t="s">
        <v>198</v>
      </c>
      <c r="DS34" s="61" t="s">
        <v>65</v>
      </c>
      <c r="DT34" s="61" t="s">
        <v>198</v>
      </c>
      <c r="DU34" s="61" t="s">
        <v>198</v>
      </c>
      <c r="DV34" s="26">
        <v>44.8</v>
      </c>
      <c r="DW34" s="108" t="s">
        <v>579</v>
      </c>
      <c r="DX34" s="108" t="s">
        <v>579</v>
      </c>
      <c r="DY34" s="108">
        <v>11.1</v>
      </c>
      <c r="DZ34" s="108" t="s">
        <v>579</v>
      </c>
      <c r="EA34" s="108" t="s">
        <v>579</v>
      </c>
      <c r="EB34" s="26">
        <v>32.5</v>
      </c>
      <c r="EC34" s="26">
        <v>53.2</v>
      </c>
      <c r="ED34" s="26">
        <v>17.8</v>
      </c>
      <c r="EE34" s="26" t="s">
        <v>241</v>
      </c>
      <c r="EF34" s="108" t="s">
        <v>464</v>
      </c>
      <c r="EG34" s="108" t="s">
        <v>791</v>
      </c>
      <c r="EH34" s="108" t="s">
        <v>791</v>
      </c>
      <c r="EI34" s="108" t="s">
        <v>791</v>
      </c>
      <c r="EJ34" s="108" t="s">
        <v>464</v>
      </c>
      <c r="EK34" s="108" t="s">
        <v>579</v>
      </c>
      <c r="EL34" s="108" t="s">
        <v>579</v>
      </c>
      <c r="EM34" s="108" t="s">
        <v>579</v>
      </c>
      <c r="EN34" s="108">
        <f>AVERAGE(EO34:EQ34)</f>
        <v>16.166666666666668</v>
      </c>
      <c r="EO34" s="108">
        <v>19</v>
      </c>
      <c r="EP34" s="108">
        <v>16.600000000000001</v>
      </c>
      <c r="EQ34" s="108">
        <v>12.9</v>
      </c>
      <c r="ER34" s="108" t="s">
        <v>464</v>
      </c>
      <c r="ES34" s="108" t="s">
        <v>791</v>
      </c>
      <c r="ET34" s="108" t="s">
        <v>791</v>
      </c>
      <c r="EU34" s="108" t="s">
        <v>791</v>
      </c>
      <c r="EV34" s="108" t="s">
        <v>464</v>
      </c>
      <c r="EW34" s="108" t="s">
        <v>579</v>
      </c>
      <c r="EX34" s="108" t="s">
        <v>579</v>
      </c>
      <c r="EY34" s="108" t="s">
        <v>579</v>
      </c>
      <c r="EZ34" s="104" t="s">
        <v>198</v>
      </c>
      <c r="FA34" s="104" t="s">
        <v>198</v>
      </c>
      <c r="FB34" s="104">
        <v>2</v>
      </c>
      <c r="FC34" s="104" t="s">
        <v>198</v>
      </c>
      <c r="FD34" s="104" t="s">
        <v>198</v>
      </c>
      <c r="FE34" s="26" t="s">
        <v>579</v>
      </c>
      <c r="FF34" s="26">
        <v>3</v>
      </c>
      <c r="FG34" s="26">
        <v>21</v>
      </c>
      <c r="FH34" s="26">
        <v>4.8</v>
      </c>
      <c r="FI34" s="26">
        <v>4.8</v>
      </c>
      <c r="FJ34" s="26">
        <v>5.2</v>
      </c>
      <c r="FK34" s="26">
        <v>2</v>
      </c>
      <c r="FL34" s="26">
        <v>0</v>
      </c>
      <c r="FM34" s="26">
        <v>0</v>
      </c>
      <c r="FN34" s="26">
        <v>0</v>
      </c>
      <c r="FO34" s="26">
        <v>0</v>
      </c>
      <c r="FP34" s="26" t="s">
        <v>240</v>
      </c>
      <c r="FQ34" s="26" t="s">
        <v>198</v>
      </c>
      <c r="FR34" s="26" t="s">
        <v>198</v>
      </c>
      <c r="FS34" s="26" t="s">
        <v>65</v>
      </c>
      <c r="FT34" s="26" t="s">
        <v>198</v>
      </c>
      <c r="FU34" s="26" t="s">
        <v>198</v>
      </c>
      <c r="FV34" s="26" t="s">
        <v>240</v>
      </c>
      <c r="FW34" s="26" t="s">
        <v>240</v>
      </c>
      <c r="FX34" s="26" t="s">
        <v>240</v>
      </c>
      <c r="FY34" s="26" t="s">
        <v>240</v>
      </c>
      <c r="FZ34" s="34" t="s">
        <v>464</v>
      </c>
      <c r="GA34" s="96" t="s">
        <v>625</v>
      </c>
      <c r="GB34" s="96" t="s">
        <v>625</v>
      </c>
      <c r="GC34" s="96" t="s">
        <v>625</v>
      </c>
      <c r="GD34" s="34" t="s">
        <v>464</v>
      </c>
      <c r="GE34" s="33" t="s">
        <v>625</v>
      </c>
      <c r="GF34" s="33" t="s">
        <v>625</v>
      </c>
      <c r="GG34" s="33" t="s">
        <v>625</v>
      </c>
      <c r="GH34" s="34" t="s">
        <v>446</v>
      </c>
      <c r="GI34" s="26" t="s">
        <v>852</v>
      </c>
      <c r="GJ34" s="26" t="s">
        <v>852</v>
      </c>
      <c r="GK34" s="26" t="s">
        <v>852</v>
      </c>
      <c r="GL34" s="33" t="s">
        <v>464</v>
      </c>
      <c r="GM34" s="33" t="s">
        <v>625</v>
      </c>
      <c r="GN34" s="33" t="s">
        <v>625</v>
      </c>
      <c r="GO34" s="33" t="s">
        <v>625</v>
      </c>
      <c r="GP34" s="33" t="s">
        <v>464</v>
      </c>
      <c r="GQ34" s="33" t="s">
        <v>625</v>
      </c>
      <c r="GR34" s="33" t="s">
        <v>625</v>
      </c>
      <c r="GS34" s="33" t="s">
        <v>625</v>
      </c>
      <c r="GT34" s="33" t="s">
        <v>625</v>
      </c>
      <c r="GU34" s="33" t="s">
        <v>625</v>
      </c>
      <c r="GV34" s="33" t="s">
        <v>185</v>
      </c>
      <c r="GW34" s="33" t="s">
        <v>625</v>
      </c>
      <c r="GX34" s="33" t="s">
        <v>625</v>
      </c>
      <c r="GY34" s="33" t="s">
        <v>625</v>
      </c>
      <c r="GZ34" s="33" t="s">
        <v>625</v>
      </c>
      <c r="HA34" s="33" t="s">
        <v>185</v>
      </c>
      <c r="HB34" s="33" t="s">
        <v>625</v>
      </c>
      <c r="HC34" s="33" t="s">
        <v>625</v>
      </c>
      <c r="HD34" s="33" t="s">
        <v>625</v>
      </c>
      <c r="HE34" s="33" t="s">
        <v>625</v>
      </c>
      <c r="HF34" s="33" t="s">
        <v>185</v>
      </c>
      <c r="HG34" s="33" t="s">
        <v>625</v>
      </c>
      <c r="HH34" s="33" t="s">
        <v>625</v>
      </c>
      <c r="HI34" s="33" t="s">
        <v>625</v>
      </c>
      <c r="HJ34" s="33" t="s">
        <v>625</v>
      </c>
      <c r="HK34" s="33" t="s">
        <v>185</v>
      </c>
      <c r="HL34" s="33" t="s">
        <v>625</v>
      </c>
      <c r="HM34" s="33" t="s">
        <v>625</v>
      </c>
      <c r="HN34" s="33" t="s">
        <v>625</v>
      </c>
      <c r="HO34" s="33" t="s">
        <v>625</v>
      </c>
      <c r="HP34" s="33" t="s">
        <v>185</v>
      </c>
      <c r="HQ34" s="33" t="s">
        <v>625</v>
      </c>
      <c r="HR34" s="33" t="s">
        <v>625</v>
      </c>
      <c r="HS34" s="26" t="s">
        <v>198</v>
      </c>
      <c r="HT34" s="26">
        <v>0</v>
      </c>
      <c r="HU34" s="26">
        <v>0</v>
      </c>
      <c r="HV34" s="26">
        <v>0</v>
      </c>
      <c r="HW34" s="26">
        <v>0</v>
      </c>
      <c r="HX34" s="97" t="s">
        <v>205</v>
      </c>
      <c r="HY34" s="97" t="s">
        <v>205</v>
      </c>
      <c r="HZ34" s="97" t="s">
        <v>205</v>
      </c>
      <c r="IA34" s="97" t="s">
        <v>205</v>
      </c>
      <c r="IB34" s="97" t="s">
        <v>205</v>
      </c>
      <c r="IC34" s="97" t="s">
        <v>205</v>
      </c>
      <c r="ID34" s="97" t="s">
        <v>205</v>
      </c>
      <c r="IE34" s="97" t="s">
        <v>205</v>
      </c>
      <c r="IF34" s="97" t="s">
        <v>205</v>
      </c>
      <c r="IG34" s="97" t="s">
        <v>205</v>
      </c>
      <c r="IH34" s="97" t="s">
        <v>205</v>
      </c>
      <c r="II34" s="97" t="s">
        <v>205</v>
      </c>
      <c r="IJ34" s="97" t="s">
        <v>205</v>
      </c>
      <c r="IK34" s="97" t="s">
        <v>205</v>
      </c>
      <c r="IL34" s="97" t="s">
        <v>205</v>
      </c>
      <c r="IM34" s="97" t="s">
        <v>205</v>
      </c>
      <c r="IN34" s="97" t="s">
        <v>205</v>
      </c>
      <c r="IO34" s="97" t="s">
        <v>205</v>
      </c>
      <c r="IP34" s="97" t="s">
        <v>205</v>
      </c>
      <c r="IQ34" s="97" t="s">
        <v>205</v>
      </c>
      <c r="IR34" s="97" t="s">
        <v>205</v>
      </c>
      <c r="IS34" s="97" t="s">
        <v>205</v>
      </c>
      <c r="IT34" s="97" t="s">
        <v>205</v>
      </c>
      <c r="IU34" s="97" t="s">
        <v>205</v>
      </c>
      <c r="IV34" s="97" t="s">
        <v>205</v>
      </c>
      <c r="IW34" s="97" t="s">
        <v>205</v>
      </c>
      <c r="IX34" s="97" t="s">
        <v>205</v>
      </c>
      <c r="IY34" s="97" t="s">
        <v>205</v>
      </c>
      <c r="IZ34" s="97" t="s">
        <v>205</v>
      </c>
      <c r="JA34" s="97" t="s">
        <v>205</v>
      </c>
      <c r="JB34" s="97" t="s">
        <v>205</v>
      </c>
      <c r="JC34" s="97" t="s">
        <v>205</v>
      </c>
      <c r="JD34" s="97" t="s">
        <v>205</v>
      </c>
      <c r="JE34" s="97" t="s">
        <v>205</v>
      </c>
      <c r="JF34" s="97" t="s">
        <v>205</v>
      </c>
      <c r="JG34" s="97" t="s">
        <v>205</v>
      </c>
      <c r="JH34" s="97" t="s">
        <v>205</v>
      </c>
      <c r="JI34" s="97" t="s">
        <v>205</v>
      </c>
      <c r="JJ34" s="97" t="s">
        <v>205</v>
      </c>
      <c r="JK34" s="97" t="s">
        <v>205</v>
      </c>
      <c r="JL34" s="97" t="s">
        <v>205</v>
      </c>
      <c r="JM34" s="97" t="s">
        <v>205</v>
      </c>
      <c r="JN34" s="97" t="s">
        <v>205</v>
      </c>
      <c r="JO34" s="97" t="s">
        <v>205</v>
      </c>
      <c r="JP34" s="97" t="s">
        <v>205</v>
      </c>
      <c r="JQ34" s="97" t="s">
        <v>205</v>
      </c>
      <c r="JR34" s="97" t="s">
        <v>205</v>
      </c>
      <c r="JS34" s="97" t="s">
        <v>205</v>
      </c>
      <c r="JT34" s="97" t="s">
        <v>205</v>
      </c>
      <c r="JU34" s="97" t="s">
        <v>205</v>
      </c>
      <c r="JV34" s="97" t="s">
        <v>205</v>
      </c>
      <c r="JW34" s="97" t="s">
        <v>205</v>
      </c>
      <c r="JX34" s="97" t="s">
        <v>205</v>
      </c>
      <c r="JY34" s="97" t="s">
        <v>205</v>
      </c>
      <c r="JZ34" s="97" t="s">
        <v>205</v>
      </c>
      <c r="KA34" s="97" t="s">
        <v>205</v>
      </c>
      <c r="KB34" s="97" t="s">
        <v>205</v>
      </c>
      <c r="KC34" s="97" t="s">
        <v>205</v>
      </c>
      <c r="KD34" s="97" t="s">
        <v>205</v>
      </c>
      <c r="KE34" s="97" t="s">
        <v>205</v>
      </c>
      <c r="KF34" s="97" t="s">
        <v>205</v>
      </c>
      <c r="KG34" s="97" t="s">
        <v>205</v>
      </c>
      <c r="KH34" s="97" t="s">
        <v>205</v>
      </c>
      <c r="KI34" s="97" t="s">
        <v>205</v>
      </c>
      <c r="KJ34" s="97" t="s">
        <v>205</v>
      </c>
      <c r="KK34" s="97" t="s">
        <v>205</v>
      </c>
      <c r="KL34" s="97" t="s">
        <v>205</v>
      </c>
      <c r="KM34" s="97" t="s">
        <v>205</v>
      </c>
      <c r="KN34" s="97" t="s">
        <v>205</v>
      </c>
      <c r="KO34" s="97" t="s">
        <v>205</v>
      </c>
      <c r="KP34" s="26">
        <v>12</v>
      </c>
      <c r="KQ34" s="26">
        <v>19</v>
      </c>
      <c r="KR34" s="26">
        <v>4.9000000000000004</v>
      </c>
      <c r="KS34" s="26">
        <v>5.3</v>
      </c>
      <c r="KT34" s="26">
        <v>5.3</v>
      </c>
      <c r="KU34" s="26">
        <v>1</v>
      </c>
      <c r="KV34" s="26">
        <v>0</v>
      </c>
      <c r="KW34" s="26">
        <v>1</v>
      </c>
      <c r="KX34" s="26">
        <v>0</v>
      </c>
      <c r="KY34" s="26">
        <v>0</v>
      </c>
      <c r="KZ34" s="26">
        <v>49.2</v>
      </c>
      <c r="LA34" s="26" t="s">
        <v>198</v>
      </c>
      <c r="LB34" s="26" t="s">
        <v>198</v>
      </c>
      <c r="LC34" s="26">
        <v>15.7</v>
      </c>
      <c r="LD34" s="26" t="s">
        <v>198</v>
      </c>
      <c r="LE34" s="26" t="s">
        <v>198</v>
      </c>
      <c r="LF34" s="26">
        <v>38.9</v>
      </c>
      <c r="LG34" s="26">
        <v>46.3</v>
      </c>
      <c r="LH34" s="26">
        <v>10.9</v>
      </c>
      <c r="LI34" s="26" t="s">
        <v>198</v>
      </c>
      <c r="LJ34" s="34" t="s">
        <v>464</v>
      </c>
      <c r="LK34" s="26" t="s">
        <v>241</v>
      </c>
      <c r="LL34" s="26" t="s">
        <v>241</v>
      </c>
      <c r="LM34" s="26" t="s">
        <v>241</v>
      </c>
      <c r="LN34" s="34" t="s">
        <v>464</v>
      </c>
      <c r="LO34" s="26" t="s">
        <v>241</v>
      </c>
      <c r="LP34" s="26" t="s">
        <v>241</v>
      </c>
      <c r="LQ34" s="26" t="s">
        <v>241</v>
      </c>
      <c r="LR34" s="34" t="s">
        <v>446</v>
      </c>
      <c r="LS34" s="26" t="s">
        <v>155</v>
      </c>
      <c r="LT34" s="26" t="s">
        <v>155</v>
      </c>
      <c r="LU34" s="26" t="s">
        <v>155</v>
      </c>
      <c r="LV34" s="33" t="s">
        <v>464</v>
      </c>
      <c r="LW34" s="26" t="s">
        <v>241</v>
      </c>
      <c r="LX34" s="26" t="s">
        <v>241</v>
      </c>
      <c r="LY34" s="26" t="s">
        <v>241</v>
      </c>
      <c r="LZ34" s="33" t="s">
        <v>464</v>
      </c>
      <c r="MA34" s="26" t="s">
        <v>241</v>
      </c>
      <c r="MB34" s="26" t="s">
        <v>241</v>
      </c>
      <c r="MC34" s="26" t="s">
        <v>241</v>
      </c>
      <c r="MD34" s="26" t="s">
        <v>198</v>
      </c>
      <c r="ME34" s="26" t="s">
        <v>198</v>
      </c>
      <c r="MF34" s="26">
        <v>5.3</v>
      </c>
      <c r="MG34" s="26" t="s">
        <v>198</v>
      </c>
      <c r="MH34" s="26" t="s">
        <v>198</v>
      </c>
      <c r="MI34" s="26" t="s">
        <v>198</v>
      </c>
      <c r="MJ34" s="26" t="s">
        <v>198</v>
      </c>
      <c r="MK34" s="26">
        <v>19.399999999999999</v>
      </c>
      <c r="ML34" s="26" t="s">
        <v>198</v>
      </c>
      <c r="MM34" s="26" t="s">
        <v>198</v>
      </c>
      <c r="MN34" s="26" t="s">
        <v>198</v>
      </c>
      <c r="MO34" s="26" t="s">
        <v>198</v>
      </c>
      <c r="MP34" s="26">
        <v>-7.4</v>
      </c>
      <c r="MQ34" s="26" t="s">
        <v>198</v>
      </c>
      <c r="MR34" s="26" t="s">
        <v>198</v>
      </c>
      <c r="MS34" s="26" t="s">
        <v>198</v>
      </c>
      <c r="MT34" s="26" t="s">
        <v>198</v>
      </c>
      <c r="MU34" s="26">
        <v>9.4</v>
      </c>
      <c r="MV34" s="26" t="s">
        <v>198</v>
      </c>
      <c r="MW34" s="26" t="s">
        <v>198</v>
      </c>
      <c r="MX34" s="26" t="s">
        <v>198</v>
      </c>
      <c r="MY34" s="26" t="s">
        <v>198</v>
      </c>
      <c r="MZ34" s="26" t="s">
        <v>240</v>
      </c>
      <c r="NA34" s="26" t="s">
        <v>198</v>
      </c>
      <c r="NB34" s="26" t="s">
        <v>198</v>
      </c>
      <c r="NC34" s="26" t="s">
        <v>198</v>
      </c>
      <c r="ND34" s="26">
        <v>0</v>
      </c>
      <c r="NE34" s="26">
        <v>0</v>
      </c>
      <c r="NF34" s="26">
        <v>0</v>
      </c>
      <c r="NG34" s="26">
        <v>0</v>
      </c>
      <c r="NH34" s="26">
        <v>23</v>
      </c>
      <c r="NI34" s="26">
        <v>19</v>
      </c>
      <c r="NJ34" s="26">
        <v>4.9000000000000004</v>
      </c>
      <c r="NK34" s="26">
        <v>5.4</v>
      </c>
      <c r="NL34" s="26">
        <v>5.9</v>
      </c>
      <c r="NM34" s="26">
        <v>1</v>
      </c>
      <c r="NN34" s="26">
        <v>0</v>
      </c>
      <c r="NO34" s="26">
        <v>1</v>
      </c>
      <c r="NP34" s="26">
        <v>0</v>
      </c>
      <c r="NQ34" s="26">
        <v>0</v>
      </c>
      <c r="NR34" s="26">
        <v>49.6</v>
      </c>
      <c r="NS34" s="26" t="s">
        <v>2</v>
      </c>
      <c r="NT34" s="26" t="s">
        <v>2</v>
      </c>
      <c r="NU34" s="26">
        <v>15.3</v>
      </c>
      <c r="NV34" s="26" t="s">
        <v>2</v>
      </c>
      <c r="NW34" s="26" t="s">
        <v>2</v>
      </c>
      <c r="NX34" s="26">
        <v>35.200000000000003</v>
      </c>
      <c r="NY34" s="26">
        <v>46.5</v>
      </c>
      <c r="NZ34" s="26">
        <v>9.5</v>
      </c>
      <c r="OA34" s="26" t="s">
        <v>3</v>
      </c>
      <c r="OB34" s="26" t="s">
        <v>3</v>
      </c>
      <c r="OC34" s="26" t="s">
        <v>3</v>
      </c>
      <c r="OD34" s="26" t="s">
        <v>3</v>
      </c>
      <c r="OE34" s="26" t="s">
        <v>3</v>
      </c>
      <c r="OF34" s="26" t="s">
        <v>3</v>
      </c>
      <c r="OG34" s="26" t="s">
        <v>3</v>
      </c>
      <c r="OH34" s="26" t="s">
        <v>3</v>
      </c>
      <c r="OI34" s="26" t="s">
        <v>3</v>
      </c>
      <c r="OJ34" s="111">
        <f t="shared" ref="OJ34" si="39">AVERAGE(OK34:OM34)</f>
        <v>17.433333333333334</v>
      </c>
      <c r="OK34" s="26">
        <v>22.9</v>
      </c>
      <c r="OL34" s="26">
        <v>16.399999999999999</v>
      </c>
      <c r="OM34" s="26">
        <v>13</v>
      </c>
      <c r="ON34" s="34" t="s">
        <v>4</v>
      </c>
      <c r="OO34" s="34" t="s">
        <v>4</v>
      </c>
      <c r="OP34" s="34" t="s">
        <v>4</v>
      </c>
      <c r="OQ34" s="34" t="s">
        <v>4</v>
      </c>
      <c r="OR34" s="34" t="s">
        <v>4</v>
      </c>
      <c r="OS34" s="34" t="s">
        <v>4</v>
      </c>
      <c r="OT34" s="34" t="s">
        <v>4</v>
      </c>
      <c r="OU34" s="34" t="s">
        <v>4</v>
      </c>
      <c r="OV34" s="26" t="s">
        <v>4</v>
      </c>
      <c r="OW34" s="26" t="s">
        <v>4</v>
      </c>
      <c r="OX34" s="26">
        <v>5.3</v>
      </c>
      <c r="OY34" s="26" t="s">
        <v>4</v>
      </c>
      <c r="OZ34" s="26" t="s">
        <v>4</v>
      </c>
      <c r="PA34" s="26" t="s">
        <v>4</v>
      </c>
      <c r="PB34" s="26" t="s">
        <v>4</v>
      </c>
      <c r="PC34" s="26">
        <v>21</v>
      </c>
      <c r="PD34" s="26" t="s">
        <v>4</v>
      </c>
      <c r="PE34" s="26" t="s">
        <v>4</v>
      </c>
      <c r="PF34" s="26" t="s">
        <v>4</v>
      </c>
      <c r="PG34" s="26" t="s">
        <v>4</v>
      </c>
      <c r="PH34" s="26">
        <v>9</v>
      </c>
      <c r="PI34" s="26" t="s">
        <v>4</v>
      </c>
      <c r="PJ34" s="26" t="s">
        <v>4</v>
      </c>
      <c r="PK34" s="26" t="s">
        <v>4</v>
      </c>
      <c r="PL34" s="26" t="s">
        <v>4</v>
      </c>
      <c r="PM34" s="26">
        <v>-11</v>
      </c>
      <c r="PN34" s="26" t="s">
        <v>4</v>
      </c>
      <c r="PO34" s="26" t="s">
        <v>4</v>
      </c>
      <c r="PP34" s="26" t="s">
        <v>4</v>
      </c>
      <c r="PQ34" s="26" t="s">
        <v>4</v>
      </c>
      <c r="PR34" s="26" t="s">
        <v>5</v>
      </c>
      <c r="PS34" s="26" t="s">
        <v>4</v>
      </c>
      <c r="PT34" s="26" t="s">
        <v>4</v>
      </c>
      <c r="PU34" s="26" t="s">
        <v>4</v>
      </c>
      <c r="PV34" s="26">
        <v>0</v>
      </c>
      <c r="PW34" s="26">
        <v>0</v>
      </c>
      <c r="PX34" s="26">
        <v>0</v>
      </c>
      <c r="PY34" s="26">
        <v>0</v>
      </c>
      <c r="PZ34" s="29">
        <v>0</v>
      </c>
      <c r="QC34" s="98" t="s">
        <v>186</v>
      </c>
    </row>
    <row r="35" spans="1:445" s="1" customFormat="1" ht="17" customHeight="1">
      <c r="A35" s="94">
        <v>21</v>
      </c>
      <c r="B35" s="27">
        <v>39372</v>
      </c>
      <c r="C35" s="26" t="s">
        <v>423</v>
      </c>
      <c r="D35" s="26">
        <v>30</v>
      </c>
      <c r="E35" s="26">
        <v>1</v>
      </c>
      <c r="F35" s="26">
        <v>84</v>
      </c>
      <c r="G35" s="26">
        <v>174</v>
      </c>
      <c r="H35" s="28">
        <v>4</v>
      </c>
      <c r="I35" s="28" t="s">
        <v>111</v>
      </c>
      <c r="J35" s="28">
        <v>3</v>
      </c>
      <c r="K35" s="26">
        <v>8</v>
      </c>
      <c r="L35" s="26"/>
      <c r="M35" s="26" t="s">
        <v>226</v>
      </c>
      <c r="N35" s="26" t="s">
        <v>227</v>
      </c>
      <c r="O35" s="26" t="s">
        <v>318</v>
      </c>
      <c r="P35" s="26" t="s">
        <v>227</v>
      </c>
      <c r="Q35" s="96" t="s">
        <v>699</v>
      </c>
      <c r="R35" s="96" t="s">
        <v>699</v>
      </c>
      <c r="S35" s="96" t="s">
        <v>699</v>
      </c>
      <c r="T35" s="26" t="s">
        <v>938</v>
      </c>
      <c r="U35" s="28">
        <v>0</v>
      </c>
      <c r="V35" s="28" t="s">
        <v>579</v>
      </c>
      <c r="W35" s="28" t="s">
        <v>579</v>
      </c>
      <c r="X35" s="28" t="s">
        <v>579</v>
      </c>
      <c r="Y35" s="28" t="s">
        <v>796</v>
      </c>
      <c r="Z35" s="28" t="s">
        <v>796</v>
      </c>
      <c r="AA35" s="28">
        <v>0</v>
      </c>
      <c r="AB35" s="28" t="s">
        <v>796</v>
      </c>
      <c r="AC35" s="28" t="s">
        <v>796</v>
      </c>
      <c r="AD35" s="28" t="s">
        <v>796</v>
      </c>
      <c r="AE35" s="28" t="s">
        <v>796</v>
      </c>
      <c r="AF35" s="28" t="s">
        <v>796</v>
      </c>
      <c r="AG35" s="28">
        <v>0</v>
      </c>
      <c r="AH35" s="26" t="s">
        <v>579</v>
      </c>
      <c r="AI35" s="34">
        <v>0</v>
      </c>
      <c r="AJ35" s="26" t="s">
        <v>579</v>
      </c>
      <c r="AK35" s="26" t="s">
        <v>579</v>
      </c>
      <c r="AL35" s="26" t="s">
        <v>579</v>
      </c>
      <c r="AM35" s="34" t="s">
        <v>669</v>
      </c>
      <c r="AN35" s="34">
        <v>1</v>
      </c>
      <c r="AO35" s="26" t="s">
        <v>579</v>
      </c>
      <c r="AP35" s="26" t="s">
        <v>579</v>
      </c>
      <c r="AQ35" s="26" t="s">
        <v>579</v>
      </c>
      <c r="AR35" s="26">
        <v>1</v>
      </c>
      <c r="AS35" s="26">
        <v>0</v>
      </c>
      <c r="AT35" s="26" t="s">
        <v>244</v>
      </c>
      <c r="AU35" s="26">
        <v>0</v>
      </c>
      <c r="AV35" s="26">
        <v>0</v>
      </c>
      <c r="AW35" s="26">
        <v>0</v>
      </c>
      <c r="AX35" s="28" t="s">
        <v>236</v>
      </c>
      <c r="AY35" s="96" t="s">
        <v>235</v>
      </c>
      <c r="AZ35" s="28" t="s">
        <v>579</v>
      </c>
      <c r="BA35" s="28" t="s">
        <v>579</v>
      </c>
      <c r="BB35" s="28" t="s">
        <v>579</v>
      </c>
      <c r="BC35" s="26">
        <v>85</v>
      </c>
      <c r="BD35" s="26">
        <v>50</v>
      </c>
      <c r="BE35" s="26">
        <v>6</v>
      </c>
      <c r="BF35" s="26">
        <v>2</v>
      </c>
      <c r="BG35" s="26">
        <v>1</v>
      </c>
      <c r="BH35" s="26">
        <v>1</v>
      </c>
      <c r="BI35" s="26">
        <v>0</v>
      </c>
      <c r="BJ35" s="26">
        <v>0</v>
      </c>
      <c r="BK35" s="26">
        <v>0</v>
      </c>
      <c r="BL35" s="26">
        <v>0</v>
      </c>
      <c r="BM35" s="26">
        <v>0</v>
      </c>
      <c r="BN35" s="26">
        <v>7</v>
      </c>
      <c r="BO35" s="26">
        <v>0</v>
      </c>
      <c r="BP35" s="33">
        <v>24</v>
      </c>
      <c r="BQ35" s="33">
        <v>6.8</v>
      </c>
      <c r="BR35" s="33">
        <v>7.3</v>
      </c>
      <c r="BS35" s="104">
        <v>56.2</v>
      </c>
      <c r="BT35" s="108" t="s">
        <v>579</v>
      </c>
      <c r="BU35" s="108">
        <v>10.8</v>
      </c>
      <c r="BV35" s="108" t="s">
        <v>579</v>
      </c>
      <c r="BW35" s="108" t="s">
        <v>579</v>
      </c>
      <c r="BX35" s="108" t="s">
        <v>579</v>
      </c>
      <c r="BY35" s="104">
        <v>39</v>
      </c>
      <c r="BZ35" s="104">
        <v>62.8</v>
      </c>
      <c r="CA35" s="104">
        <v>23.2</v>
      </c>
      <c r="CB35" s="104" t="s">
        <v>198</v>
      </c>
      <c r="CC35" s="108" t="s">
        <v>317</v>
      </c>
      <c r="CD35" s="108" t="s">
        <v>169</v>
      </c>
      <c r="CE35" s="108" t="s">
        <v>169</v>
      </c>
      <c r="CF35" s="108" t="s">
        <v>169</v>
      </c>
      <c r="CG35" s="108">
        <f>AVERAGE(CH35:CJ35)</f>
        <v>9.5</v>
      </c>
      <c r="CH35" s="108">
        <v>12.2</v>
      </c>
      <c r="CI35" s="108">
        <v>8.6999999999999993</v>
      </c>
      <c r="CJ35" s="108">
        <v>7.6</v>
      </c>
      <c r="CK35" s="70" t="s">
        <v>317</v>
      </c>
      <c r="CL35" s="70" t="s">
        <v>337</v>
      </c>
      <c r="CM35" s="70" t="s">
        <v>579</v>
      </c>
      <c r="CN35" s="70" t="s">
        <v>579</v>
      </c>
      <c r="CO35" s="70" t="s">
        <v>317</v>
      </c>
      <c r="CP35" s="70" t="s">
        <v>672</v>
      </c>
      <c r="CQ35" s="70" t="s">
        <v>389</v>
      </c>
      <c r="CR35" s="70" t="s">
        <v>389</v>
      </c>
      <c r="CS35" s="70" t="s">
        <v>139</v>
      </c>
      <c r="CT35" s="70" t="s">
        <v>320</v>
      </c>
      <c r="CU35" s="70" t="s">
        <v>320</v>
      </c>
      <c r="CV35" s="70" t="s">
        <v>579</v>
      </c>
      <c r="CW35" s="61" t="s">
        <v>198</v>
      </c>
      <c r="CX35" s="61">
        <v>7.4</v>
      </c>
      <c r="CY35" s="61" t="s">
        <v>198</v>
      </c>
      <c r="CZ35" s="61" t="s">
        <v>198</v>
      </c>
      <c r="DA35" s="61" t="s">
        <v>198</v>
      </c>
      <c r="DB35" s="61" t="s">
        <v>198</v>
      </c>
      <c r="DC35" s="61">
        <v>12.7</v>
      </c>
      <c r="DD35" s="61" t="s">
        <v>198</v>
      </c>
      <c r="DE35" s="61" t="s">
        <v>198</v>
      </c>
      <c r="DF35" s="61" t="s">
        <v>198</v>
      </c>
      <c r="DG35" s="61" t="s">
        <v>198</v>
      </c>
      <c r="DH35" s="61" t="s">
        <v>240</v>
      </c>
      <c r="DI35" s="61" t="s">
        <v>198</v>
      </c>
      <c r="DJ35" s="61" t="s">
        <v>198</v>
      </c>
      <c r="DK35" s="61" t="s">
        <v>198</v>
      </c>
      <c r="DL35" s="61" t="s">
        <v>198</v>
      </c>
      <c r="DM35" s="61" t="s">
        <v>240</v>
      </c>
      <c r="DN35" s="61" t="s">
        <v>198</v>
      </c>
      <c r="DO35" s="61" t="s">
        <v>198</v>
      </c>
      <c r="DP35" s="61" t="s">
        <v>198</v>
      </c>
      <c r="DQ35" s="61" t="s">
        <v>198</v>
      </c>
      <c r="DR35" s="61">
        <v>2.2000000000000002</v>
      </c>
      <c r="DS35" s="61" t="s">
        <v>198</v>
      </c>
      <c r="DT35" s="61" t="s">
        <v>198</v>
      </c>
      <c r="DU35" s="61" t="s">
        <v>198</v>
      </c>
      <c r="DV35" s="26">
        <v>45.6</v>
      </c>
      <c r="DW35" s="108" t="s">
        <v>579</v>
      </c>
      <c r="DX35" s="108">
        <v>15.6</v>
      </c>
      <c r="DY35" s="108" t="s">
        <v>579</v>
      </c>
      <c r="DZ35" s="108" t="s">
        <v>579</v>
      </c>
      <c r="EA35" s="108" t="s">
        <v>579</v>
      </c>
      <c r="EB35" s="26">
        <v>37</v>
      </c>
      <c r="EC35" s="26">
        <v>23</v>
      </c>
      <c r="ED35" s="26">
        <v>60</v>
      </c>
      <c r="EE35" s="26" t="s">
        <v>241</v>
      </c>
      <c r="EF35" s="108" t="s">
        <v>464</v>
      </c>
      <c r="EG35" s="108" t="s">
        <v>579</v>
      </c>
      <c r="EH35" s="108" t="s">
        <v>579</v>
      </c>
      <c r="EI35" s="108" t="s">
        <v>579</v>
      </c>
      <c r="EJ35" s="108">
        <f>AVERAGE(EK35:EM35)</f>
        <v>15.9</v>
      </c>
      <c r="EK35" s="108">
        <v>17.3</v>
      </c>
      <c r="EL35" s="108">
        <v>18.3</v>
      </c>
      <c r="EM35" s="108">
        <v>12.1</v>
      </c>
      <c r="EN35" s="108" t="s">
        <v>464</v>
      </c>
      <c r="EO35" s="111" t="s">
        <v>579</v>
      </c>
      <c r="EP35" s="111" t="s">
        <v>579</v>
      </c>
      <c r="EQ35" s="111" t="s">
        <v>579</v>
      </c>
      <c r="ER35" s="108" t="s">
        <v>464</v>
      </c>
      <c r="ES35" s="108" t="s">
        <v>791</v>
      </c>
      <c r="ET35" s="108" t="s">
        <v>791</v>
      </c>
      <c r="EU35" s="108" t="s">
        <v>791</v>
      </c>
      <c r="EV35" s="108" t="s">
        <v>464</v>
      </c>
      <c r="EW35" s="108" t="s">
        <v>579</v>
      </c>
      <c r="EX35" s="108" t="s">
        <v>579</v>
      </c>
      <c r="EY35" s="108" t="s">
        <v>579</v>
      </c>
      <c r="EZ35" s="104" t="s">
        <v>198</v>
      </c>
      <c r="FA35" s="104">
        <v>4.45</v>
      </c>
      <c r="FB35" s="104" t="s">
        <v>198</v>
      </c>
      <c r="FC35" s="104" t="s">
        <v>198</v>
      </c>
      <c r="FD35" s="104" t="s">
        <v>198</v>
      </c>
      <c r="FE35" s="26" t="s">
        <v>579</v>
      </c>
      <c r="FF35" s="26">
        <v>3</v>
      </c>
      <c r="FG35" s="26">
        <v>7</v>
      </c>
      <c r="FH35" s="26">
        <v>0</v>
      </c>
      <c r="FI35" s="26">
        <v>0</v>
      </c>
      <c r="FJ35" s="26">
        <v>10</v>
      </c>
      <c r="FK35" s="26">
        <v>1</v>
      </c>
      <c r="FL35" s="26">
        <v>0</v>
      </c>
      <c r="FM35" s="26">
        <v>0</v>
      </c>
      <c r="FN35" s="26">
        <v>0</v>
      </c>
      <c r="FO35" s="26">
        <v>0</v>
      </c>
      <c r="FP35" s="26" t="s">
        <v>665</v>
      </c>
      <c r="FQ35" s="26" t="s">
        <v>696</v>
      </c>
      <c r="FR35" s="26" t="s">
        <v>665</v>
      </c>
      <c r="FS35" s="96" t="s">
        <v>458</v>
      </c>
      <c r="FT35" s="96" t="s">
        <v>458</v>
      </c>
      <c r="FU35" s="96" t="s">
        <v>458</v>
      </c>
      <c r="FV35" s="26" t="s">
        <v>665</v>
      </c>
      <c r="FW35" s="26" t="s">
        <v>665</v>
      </c>
      <c r="FX35" s="26" t="s">
        <v>665</v>
      </c>
      <c r="FY35" s="26" t="s">
        <v>665</v>
      </c>
      <c r="FZ35" s="34" t="s">
        <v>464</v>
      </c>
      <c r="GA35" s="96" t="s">
        <v>582</v>
      </c>
      <c r="GB35" s="96" t="s">
        <v>582</v>
      </c>
      <c r="GC35" s="96" t="s">
        <v>582</v>
      </c>
      <c r="GD35" s="96" t="s">
        <v>446</v>
      </c>
      <c r="GE35" s="26" t="s">
        <v>254</v>
      </c>
      <c r="GF35" s="26" t="s">
        <v>254</v>
      </c>
      <c r="GG35" s="26" t="s">
        <v>254</v>
      </c>
      <c r="GH35" s="96" t="s">
        <v>464</v>
      </c>
      <c r="GI35" s="96" t="s">
        <v>245</v>
      </c>
      <c r="GJ35" s="96" t="s">
        <v>245</v>
      </c>
      <c r="GK35" s="96" t="s">
        <v>706</v>
      </c>
      <c r="GL35" s="96" t="s">
        <v>464</v>
      </c>
      <c r="GM35" s="96" t="s">
        <v>571</v>
      </c>
      <c r="GN35" s="96" t="s">
        <v>571</v>
      </c>
      <c r="GO35" s="96" t="s">
        <v>571</v>
      </c>
      <c r="GP35" s="96" t="s">
        <v>464</v>
      </c>
      <c r="GQ35" s="96" t="s">
        <v>253</v>
      </c>
      <c r="GR35" s="96" t="s">
        <v>253</v>
      </c>
      <c r="GS35" s="96" t="s">
        <v>253</v>
      </c>
      <c r="GT35" s="96" t="s">
        <v>198</v>
      </c>
      <c r="GU35" s="96" t="s">
        <v>240</v>
      </c>
      <c r="GV35" s="96" t="s">
        <v>275</v>
      </c>
      <c r="GW35" s="96" t="s">
        <v>275</v>
      </c>
      <c r="GX35" s="96" t="s">
        <v>275</v>
      </c>
      <c r="GY35" s="96" t="s">
        <v>198</v>
      </c>
      <c r="GZ35" s="96" t="s">
        <v>240</v>
      </c>
      <c r="HA35" s="96" t="s">
        <v>275</v>
      </c>
      <c r="HB35" s="96" t="s">
        <v>275</v>
      </c>
      <c r="HC35" s="96" t="s">
        <v>275</v>
      </c>
      <c r="HD35" s="96" t="s">
        <v>198</v>
      </c>
      <c r="HE35" s="96" t="s">
        <v>240</v>
      </c>
      <c r="HF35" s="96" t="s">
        <v>275</v>
      </c>
      <c r="HG35" s="96" t="s">
        <v>275</v>
      </c>
      <c r="HH35" s="96" t="s">
        <v>275</v>
      </c>
      <c r="HI35" s="96" t="s">
        <v>198</v>
      </c>
      <c r="HJ35" s="96" t="s">
        <v>240</v>
      </c>
      <c r="HK35" s="96" t="s">
        <v>275</v>
      </c>
      <c r="HL35" s="96" t="s">
        <v>275</v>
      </c>
      <c r="HM35" s="96" t="s">
        <v>275</v>
      </c>
      <c r="HN35" s="96" t="s">
        <v>198</v>
      </c>
      <c r="HO35" s="96" t="s">
        <v>240</v>
      </c>
      <c r="HP35" s="96" t="s">
        <v>275</v>
      </c>
      <c r="HQ35" s="96" t="s">
        <v>275</v>
      </c>
      <c r="HR35" s="96" t="s">
        <v>275</v>
      </c>
      <c r="HS35" s="26" t="s">
        <v>696</v>
      </c>
      <c r="HT35" s="26">
        <v>0</v>
      </c>
      <c r="HU35" s="26">
        <v>0</v>
      </c>
      <c r="HV35" s="26">
        <v>0</v>
      </c>
      <c r="HW35" s="26">
        <v>0</v>
      </c>
      <c r="HX35" s="97" t="s">
        <v>205</v>
      </c>
      <c r="HY35" s="97" t="s">
        <v>205</v>
      </c>
      <c r="HZ35" s="97" t="s">
        <v>205</v>
      </c>
      <c r="IA35" s="97" t="s">
        <v>205</v>
      </c>
      <c r="IB35" s="97" t="s">
        <v>205</v>
      </c>
      <c r="IC35" s="97" t="s">
        <v>205</v>
      </c>
      <c r="ID35" s="97" t="s">
        <v>205</v>
      </c>
      <c r="IE35" s="97" t="s">
        <v>205</v>
      </c>
      <c r="IF35" s="97" t="s">
        <v>205</v>
      </c>
      <c r="IG35" s="97" t="s">
        <v>205</v>
      </c>
      <c r="IH35" s="97" t="s">
        <v>205</v>
      </c>
      <c r="II35" s="97" t="s">
        <v>205</v>
      </c>
      <c r="IJ35" s="97" t="s">
        <v>205</v>
      </c>
      <c r="IK35" s="97" t="s">
        <v>205</v>
      </c>
      <c r="IL35" s="97" t="s">
        <v>205</v>
      </c>
      <c r="IM35" s="97" t="s">
        <v>205</v>
      </c>
      <c r="IN35" s="97" t="s">
        <v>205</v>
      </c>
      <c r="IO35" s="97" t="s">
        <v>205</v>
      </c>
      <c r="IP35" s="97" t="s">
        <v>205</v>
      </c>
      <c r="IQ35" s="97" t="s">
        <v>205</v>
      </c>
      <c r="IR35" s="97" t="s">
        <v>205</v>
      </c>
      <c r="IS35" s="97" t="s">
        <v>205</v>
      </c>
      <c r="IT35" s="97" t="s">
        <v>205</v>
      </c>
      <c r="IU35" s="97" t="s">
        <v>205</v>
      </c>
      <c r="IV35" s="97" t="s">
        <v>205</v>
      </c>
      <c r="IW35" s="97" t="s">
        <v>205</v>
      </c>
      <c r="IX35" s="97" t="s">
        <v>205</v>
      </c>
      <c r="IY35" s="97" t="s">
        <v>205</v>
      </c>
      <c r="IZ35" s="97" t="s">
        <v>205</v>
      </c>
      <c r="JA35" s="97" t="s">
        <v>205</v>
      </c>
      <c r="JB35" s="97" t="s">
        <v>205</v>
      </c>
      <c r="JC35" s="97" t="s">
        <v>205</v>
      </c>
      <c r="JD35" s="97" t="s">
        <v>205</v>
      </c>
      <c r="JE35" s="97" t="s">
        <v>205</v>
      </c>
      <c r="JF35" s="97" t="s">
        <v>205</v>
      </c>
      <c r="JG35" s="97" t="s">
        <v>205</v>
      </c>
      <c r="JH35" s="97" t="s">
        <v>205</v>
      </c>
      <c r="JI35" s="97" t="s">
        <v>205</v>
      </c>
      <c r="JJ35" s="97" t="s">
        <v>205</v>
      </c>
      <c r="JK35" s="97" t="s">
        <v>205</v>
      </c>
      <c r="JL35" s="97" t="s">
        <v>205</v>
      </c>
      <c r="JM35" s="97" t="s">
        <v>205</v>
      </c>
      <c r="JN35" s="97" t="s">
        <v>205</v>
      </c>
      <c r="JO35" s="97" t="s">
        <v>205</v>
      </c>
      <c r="JP35" s="97" t="s">
        <v>205</v>
      </c>
      <c r="JQ35" s="97" t="s">
        <v>205</v>
      </c>
      <c r="JR35" s="97" t="s">
        <v>205</v>
      </c>
      <c r="JS35" s="97" t="s">
        <v>205</v>
      </c>
      <c r="JT35" s="97" t="s">
        <v>205</v>
      </c>
      <c r="JU35" s="97" t="s">
        <v>205</v>
      </c>
      <c r="JV35" s="97" t="s">
        <v>205</v>
      </c>
      <c r="JW35" s="97" t="s">
        <v>205</v>
      </c>
      <c r="JX35" s="97" t="s">
        <v>205</v>
      </c>
      <c r="JY35" s="97" t="s">
        <v>205</v>
      </c>
      <c r="JZ35" s="97" t="s">
        <v>205</v>
      </c>
      <c r="KA35" s="97" t="s">
        <v>205</v>
      </c>
      <c r="KB35" s="97" t="s">
        <v>205</v>
      </c>
      <c r="KC35" s="97" t="s">
        <v>205</v>
      </c>
      <c r="KD35" s="97" t="s">
        <v>205</v>
      </c>
      <c r="KE35" s="97" t="s">
        <v>205</v>
      </c>
      <c r="KF35" s="97" t="s">
        <v>205</v>
      </c>
      <c r="KG35" s="97" t="s">
        <v>205</v>
      </c>
      <c r="KH35" s="97" t="s">
        <v>205</v>
      </c>
      <c r="KI35" s="97" t="s">
        <v>205</v>
      </c>
      <c r="KJ35" s="97" t="s">
        <v>205</v>
      </c>
      <c r="KK35" s="97" t="s">
        <v>205</v>
      </c>
      <c r="KL35" s="97" t="s">
        <v>205</v>
      </c>
      <c r="KM35" s="97" t="s">
        <v>205</v>
      </c>
      <c r="KN35" s="97" t="s">
        <v>205</v>
      </c>
      <c r="KO35" s="97" t="s">
        <v>205</v>
      </c>
      <c r="KP35" s="97" t="s">
        <v>15</v>
      </c>
      <c r="KQ35" s="97" t="s">
        <v>15</v>
      </c>
      <c r="KR35" s="97" t="s">
        <v>15</v>
      </c>
      <c r="KS35" s="97" t="s">
        <v>15</v>
      </c>
      <c r="KT35" s="97" t="s">
        <v>15</v>
      </c>
      <c r="KU35" s="97" t="s">
        <v>15</v>
      </c>
      <c r="KV35" s="97" t="s">
        <v>15</v>
      </c>
      <c r="KW35" s="97" t="s">
        <v>15</v>
      </c>
      <c r="KX35" s="97" t="s">
        <v>15</v>
      </c>
      <c r="KY35" s="97" t="s">
        <v>15</v>
      </c>
      <c r="KZ35" s="97" t="s">
        <v>15</v>
      </c>
      <c r="LA35" s="97" t="s">
        <v>15</v>
      </c>
      <c r="LB35" s="97" t="s">
        <v>15</v>
      </c>
      <c r="LC35" s="97" t="s">
        <v>15</v>
      </c>
      <c r="LD35" s="97" t="s">
        <v>15</v>
      </c>
      <c r="LE35" s="97" t="s">
        <v>15</v>
      </c>
      <c r="LF35" s="97" t="s">
        <v>15</v>
      </c>
      <c r="LG35" s="97" t="s">
        <v>15</v>
      </c>
      <c r="LH35" s="97" t="s">
        <v>15</v>
      </c>
      <c r="LI35" s="97" t="s">
        <v>15</v>
      </c>
      <c r="LJ35" s="97" t="s">
        <v>15</v>
      </c>
      <c r="LK35" s="97" t="s">
        <v>15</v>
      </c>
      <c r="LL35" s="97" t="s">
        <v>15</v>
      </c>
      <c r="LM35" s="97" t="s">
        <v>15</v>
      </c>
      <c r="LN35" s="97" t="s">
        <v>15</v>
      </c>
      <c r="LO35" s="97" t="s">
        <v>15</v>
      </c>
      <c r="LP35" s="97" t="s">
        <v>15</v>
      </c>
      <c r="LQ35" s="97" t="s">
        <v>15</v>
      </c>
      <c r="LR35" s="97" t="s">
        <v>15</v>
      </c>
      <c r="LS35" s="97" t="s">
        <v>15</v>
      </c>
      <c r="LT35" s="97" t="s">
        <v>15</v>
      </c>
      <c r="LU35" s="97" t="s">
        <v>15</v>
      </c>
      <c r="LV35" s="97" t="s">
        <v>15</v>
      </c>
      <c r="LW35" s="97" t="s">
        <v>15</v>
      </c>
      <c r="LX35" s="97" t="s">
        <v>15</v>
      </c>
      <c r="LY35" s="97" t="s">
        <v>15</v>
      </c>
      <c r="LZ35" s="97" t="s">
        <v>15</v>
      </c>
      <c r="MA35" s="97" t="s">
        <v>15</v>
      </c>
      <c r="MB35" s="97" t="s">
        <v>15</v>
      </c>
      <c r="MC35" s="97" t="s">
        <v>15</v>
      </c>
      <c r="MD35" s="97" t="s">
        <v>15</v>
      </c>
      <c r="ME35" s="97" t="s">
        <v>15</v>
      </c>
      <c r="MF35" s="97" t="s">
        <v>15</v>
      </c>
      <c r="MG35" s="97" t="s">
        <v>15</v>
      </c>
      <c r="MH35" s="97" t="s">
        <v>15</v>
      </c>
      <c r="MI35" s="97" t="s">
        <v>15</v>
      </c>
      <c r="MJ35" s="97" t="s">
        <v>15</v>
      </c>
      <c r="MK35" s="97" t="s">
        <v>15</v>
      </c>
      <c r="ML35" s="97" t="s">
        <v>15</v>
      </c>
      <c r="MM35" s="97" t="s">
        <v>15</v>
      </c>
      <c r="MN35" s="97" t="s">
        <v>15</v>
      </c>
      <c r="MO35" s="97" t="s">
        <v>15</v>
      </c>
      <c r="MP35" s="97" t="s">
        <v>15</v>
      </c>
      <c r="MQ35" s="97" t="s">
        <v>15</v>
      </c>
      <c r="MR35" s="97" t="s">
        <v>15</v>
      </c>
      <c r="MS35" s="97" t="s">
        <v>15</v>
      </c>
      <c r="MT35" s="97" t="s">
        <v>15</v>
      </c>
      <c r="MU35" s="97" t="s">
        <v>15</v>
      </c>
      <c r="MV35" s="97" t="s">
        <v>15</v>
      </c>
      <c r="MW35" s="97" t="s">
        <v>15</v>
      </c>
      <c r="MX35" s="97" t="s">
        <v>15</v>
      </c>
      <c r="MY35" s="97" t="s">
        <v>15</v>
      </c>
      <c r="MZ35" s="97" t="s">
        <v>15</v>
      </c>
      <c r="NA35" s="97" t="s">
        <v>15</v>
      </c>
      <c r="NB35" s="97" t="s">
        <v>15</v>
      </c>
      <c r="NC35" s="97" t="s">
        <v>15</v>
      </c>
      <c r="ND35" s="97" t="s">
        <v>15</v>
      </c>
      <c r="NE35" s="97" t="s">
        <v>15</v>
      </c>
      <c r="NF35" s="97" t="s">
        <v>15</v>
      </c>
      <c r="NG35" s="97" t="s">
        <v>15</v>
      </c>
      <c r="NH35" s="26"/>
      <c r="NI35" s="26"/>
      <c r="NJ35" s="26"/>
      <c r="NK35" s="26"/>
      <c r="NL35" s="26"/>
      <c r="NM35" s="26"/>
      <c r="NN35" s="26"/>
      <c r="NO35" s="26"/>
      <c r="NP35" s="26"/>
      <c r="NQ35" s="26"/>
      <c r="NR35" s="26"/>
      <c r="NS35" s="26"/>
      <c r="NT35" s="26"/>
      <c r="NU35" s="26"/>
      <c r="NV35" s="26"/>
      <c r="NW35" s="26"/>
      <c r="NX35" s="26"/>
      <c r="NY35" s="26"/>
      <c r="NZ35" s="26"/>
      <c r="OA35" s="26"/>
      <c r="OB35" s="34"/>
      <c r="OC35" s="26"/>
      <c r="OD35" s="26"/>
      <c r="OE35" s="26"/>
      <c r="OF35" s="34"/>
      <c r="OG35" s="26"/>
      <c r="OH35" s="26"/>
      <c r="OI35" s="26"/>
      <c r="OJ35" s="34"/>
      <c r="OK35" s="26"/>
      <c r="OL35" s="26"/>
      <c r="OM35" s="26"/>
      <c r="ON35" s="34"/>
      <c r="OO35" s="26"/>
      <c r="OP35" s="26"/>
      <c r="OQ35" s="26"/>
      <c r="OR35" s="34"/>
      <c r="OS35" s="26"/>
      <c r="OT35" s="26"/>
      <c r="OU35" s="26"/>
      <c r="OV35" s="26"/>
      <c r="OW35" s="26"/>
      <c r="OX35" s="26"/>
      <c r="OY35" s="26"/>
      <c r="OZ35" s="26"/>
      <c r="PA35" s="26"/>
      <c r="PB35" s="26"/>
      <c r="PC35" s="26"/>
      <c r="PD35" s="26"/>
      <c r="PE35" s="26"/>
      <c r="PF35" s="26"/>
      <c r="PG35" s="26"/>
      <c r="PH35" s="26"/>
      <c r="PI35" s="26"/>
      <c r="PJ35" s="26"/>
      <c r="PK35" s="26"/>
      <c r="PL35" s="26"/>
      <c r="PM35" s="26"/>
      <c r="PN35" s="26"/>
      <c r="PO35" s="26"/>
      <c r="PP35" s="26"/>
      <c r="PQ35" s="26"/>
      <c r="PR35" s="26"/>
      <c r="PS35" s="26"/>
      <c r="PT35" s="26"/>
      <c r="PU35" s="26"/>
      <c r="PV35" s="26"/>
      <c r="PW35" s="26"/>
      <c r="PX35" s="26"/>
      <c r="PY35" s="26"/>
      <c r="PZ35" s="29">
        <v>0</v>
      </c>
      <c r="QC35" s="38"/>
    </row>
    <row r="36" spans="1:445" s="1" customFormat="1" ht="17" customHeight="1">
      <c r="A36" s="94">
        <v>22</v>
      </c>
      <c r="B36" s="27">
        <v>39373</v>
      </c>
      <c r="C36" s="26" t="s">
        <v>423</v>
      </c>
      <c r="D36" s="26">
        <v>73</v>
      </c>
      <c r="E36" s="26">
        <v>3</v>
      </c>
      <c r="F36" s="26">
        <v>90</v>
      </c>
      <c r="G36" s="26">
        <v>172</v>
      </c>
      <c r="H36" s="28">
        <v>2</v>
      </c>
      <c r="I36" s="28" t="s">
        <v>579</v>
      </c>
      <c r="J36" s="28" t="s">
        <v>356</v>
      </c>
      <c r="K36" s="28" t="s">
        <v>356</v>
      </c>
      <c r="L36" s="28" t="s">
        <v>356</v>
      </c>
      <c r="M36" s="26" t="s">
        <v>784</v>
      </c>
      <c r="N36" s="26" t="s">
        <v>227</v>
      </c>
      <c r="O36" s="26" t="s">
        <v>227</v>
      </c>
      <c r="P36" s="26" t="s">
        <v>297</v>
      </c>
      <c r="Q36" s="26" t="s">
        <v>297</v>
      </c>
      <c r="R36" s="26" t="s">
        <v>205</v>
      </c>
      <c r="S36" s="26" t="s">
        <v>205</v>
      </c>
      <c r="T36" s="26" t="s">
        <v>938</v>
      </c>
      <c r="U36" s="28">
        <v>0</v>
      </c>
      <c r="V36" s="28" t="s">
        <v>579</v>
      </c>
      <c r="W36" s="28" t="s">
        <v>579</v>
      </c>
      <c r="X36" s="28" t="s">
        <v>579</v>
      </c>
      <c r="Y36" s="28" t="s">
        <v>796</v>
      </c>
      <c r="Z36" s="28" t="s">
        <v>796</v>
      </c>
      <c r="AA36" s="28">
        <v>0</v>
      </c>
      <c r="AB36" s="28" t="s">
        <v>796</v>
      </c>
      <c r="AC36" s="28" t="s">
        <v>796</v>
      </c>
      <c r="AD36" s="28" t="s">
        <v>796</v>
      </c>
      <c r="AE36" s="28" t="s">
        <v>796</v>
      </c>
      <c r="AF36" s="28" t="s">
        <v>796</v>
      </c>
      <c r="AG36" s="28">
        <v>0</v>
      </c>
      <c r="AH36" s="26">
        <v>0</v>
      </c>
      <c r="AI36" s="26" t="s">
        <v>562</v>
      </c>
      <c r="AJ36" s="26" t="s">
        <v>562</v>
      </c>
      <c r="AK36" s="26" t="s">
        <v>562</v>
      </c>
      <c r="AL36" s="26" t="s">
        <v>562</v>
      </c>
      <c r="AM36" s="26">
        <v>1</v>
      </c>
      <c r="AN36" s="26" t="s">
        <v>579</v>
      </c>
      <c r="AO36" s="26" t="s">
        <v>579</v>
      </c>
      <c r="AP36" s="26" t="s">
        <v>579</v>
      </c>
      <c r="AQ36" s="26" t="s">
        <v>579</v>
      </c>
      <c r="AR36" s="26">
        <v>1</v>
      </c>
      <c r="AS36" s="26" t="s">
        <v>401</v>
      </c>
      <c r="AT36" s="26">
        <v>0</v>
      </c>
      <c r="AU36" s="26">
        <v>0</v>
      </c>
      <c r="AV36" s="26">
        <v>0</v>
      </c>
      <c r="AW36" s="26">
        <v>0</v>
      </c>
      <c r="AX36" s="28" t="s">
        <v>562</v>
      </c>
      <c r="AY36" s="28" t="s">
        <v>562</v>
      </c>
      <c r="AZ36" s="28" t="s">
        <v>562</v>
      </c>
      <c r="BA36" s="28" t="s">
        <v>562</v>
      </c>
      <c r="BB36" s="28" t="s">
        <v>562</v>
      </c>
      <c r="BC36" s="26">
        <v>100</v>
      </c>
      <c r="BD36" s="26" t="s">
        <v>120</v>
      </c>
      <c r="BE36" s="26">
        <v>8</v>
      </c>
      <c r="BF36" s="26">
        <v>2</v>
      </c>
      <c r="BG36" s="26">
        <v>2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v>0</v>
      </c>
      <c r="BN36" s="26">
        <v>9</v>
      </c>
      <c r="BO36" s="26">
        <v>1</v>
      </c>
      <c r="BP36" s="33">
        <v>29</v>
      </c>
      <c r="BQ36" s="33">
        <v>10</v>
      </c>
      <c r="BR36" s="33">
        <v>10</v>
      </c>
      <c r="BS36" s="104">
        <v>40.9</v>
      </c>
      <c r="BT36" s="108">
        <v>8.6</v>
      </c>
      <c r="BU36" s="108" t="s">
        <v>562</v>
      </c>
      <c r="BV36" s="108" t="s">
        <v>562</v>
      </c>
      <c r="BW36" s="108" t="s">
        <v>562</v>
      </c>
      <c r="BX36" s="108" t="s">
        <v>562</v>
      </c>
      <c r="BY36" s="104">
        <v>23.4</v>
      </c>
      <c r="BZ36" s="104">
        <v>44.4</v>
      </c>
      <c r="CA36" s="104">
        <v>43.8</v>
      </c>
      <c r="CB36" s="104" t="s">
        <v>56</v>
      </c>
      <c r="CC36" s="108">
        <f>AVERAGE(CD36:CF36)</f>
        <v>4.9666666666666659</v>
      </c>
      <c r="CD36" s="108">
        <v>8.1999999999999993</v>
      </c>
      <c r="CE36" s="108">
        <v>5</v>
      </c>
      <c r="CF36" s="108">
        <v>1.7</v>
      </c>
      <c r="CG36" s="108" t="s">
        <v>317</v>
      </c>
      <c r="CH36" s="108" t="s">
        <v>562</v>
      </c>
      <c r="CI36" s="108" t="s">
        <v>562</v>
      </c>
      <c r="CJ36" s="108" t="s">
        <v>562</v>
      </c>
      <c r="CK36" s="70" t="s">
        <v>317</v>
      </c>
      <c r="CL36" s="70" t="s">
        <v>121</v>
      </c>
      <c r="CM36" s="70" t="s">
        <v>398</v>
      </c>
      <c r="CN36" s="70" t="s">
        <v>486</v>
      </c>
      <c r="CO36" s="70" t="s">
        <v>317</v>
      </c>
      <c r="CP36" s="70" t="s">
        <v>31</v>
      </c>
      <c r="CQ36" s="70" t="s">
        <v>31</v>
      </c>
      <c r="CR36" s="70" t="s">
        <v>31</v>
      </c>
      <c r="CS36" s="70" t="s">
        <v>139</v>
      </c>
      <c r="CT36" s="70" t="s">
        <v>579</v>
      </c>
      <c r="CU36" s="70" t="s">
        <v>579</v>
      </c>
      <c r="CV36" s="70" t="s">
        <v>251</v>
      </c>
      <c r="CW36" s="61" t="s">
        <v>240</v>
      </c>
      <c r="CX36" s="61" t="s">
        <v>240</v>
      </c>
      <c r="CY36" s="61" t="s">
        <v>240</v>
      </c>
      <c r="CZ36" s="61" t="s">
        <v>198</v>
      </c>
      <c r="DA36" s="61" t="s">
        <v>198</v>
      </c>
      <c r="DB36" s="61" t="s">
        <v>240</v>
      </c>
      <c r="DC36" s="61" t="s">
        <v>240</v>
      </c>
      <c r="DD36" s="61" t="s">
        <v>240</v>
      </c>
      <c r="DE36" s="61" t="s">
        <v>198</v>
      </c>
      <c r="DF36" s="61" t="s">
        <v>198</v>
      </c>
      <c r="DG36" s="61" t="s">
        <v>240</v>
      </c>
      <c r="DH36" s="61" t="s">
        <v>240</v>
      </c>
      <c r="DI36" s="61" t="s">
        <v>240</v>
      </c>
      <c r="DJ36" s="61" t="s">
        <v>198</v>
      </c>
      <c r="DK36" s="61" t="s">
        <v>198</v>
      </c>
      <c r="DL36" s="61" t="s">
        <v>240</v>
      </c>
      <c r="DM36" s="61" t="s">
        <v>240</v>
      </c>
      <c r="DN36" s="61" t="s">
        <v>240</v>
      </c>
      <c r="DO36" s="61" t="s">
        <v>198</v>
      </c>
      <c r="DP36" s="61" t="s">
        <v>198</v>
      </c>
      <c r="DQ36" s="61">
        <v>1.24</v>
      </c>
      <c r="DR36" s="61">
        <v>1.57</v>
      </c>
      <c r="DS36" s="61">
        <v>1.61</v>
      </c>
      <c r="DT36" s="61" t="s">
        <v>198</v>
      </c>
      <c r="DU36" s="61" t="s">
        <v>198</v>
      </c>
      <c r="DV36" s="26">
        <v>39</v>
      </c>
      <c r="DW36" s="108">
        <v>9.5</v>
      </c>
      <c r="DX36" s="108" t="s">
        <v>579</v>
      </c>
      <c r="DY36" s="108" t="s">
        <v>579</v>
      </c>
      <c r="DZ36" s="108" t="s">
        <v>579</v>
      </c>
      <c r="EA36" s="108" t="s">
        <v>579</v>
      </c>
      <c r="EB36" s="26">
        <v>24</v>
      </c>
      <c r="EC36" s="26">
        <v>49</v>
      </c>
      <c r="ED36" s="26">
        <v>27</v>
      </c>
      <c r="EE36" s="26" t="s">
        <v>241</v>
      </c>
      <c r="EF36" s="108">
        <f>AVERAGE(EG36:EI36)</f>
        <v>12.5</v>
      </c>
      <c r="EG36" s="108">
        <v>14.8</v>
      </c>
      <c r="EH36" s="108">
        <v>12.6</v>
      </c>
      <c r="EI36" s="108">
        <v>10.1</v>
      </c>
      <c r="EJ36" s="108" t="s">
        <v>464</v>
      </c>
      <c r="EK36" s="108" t="s">
        <v>252</v>
      </c>
      <c r="EL36" s="108" t="s">
        <v>252</v>
      </c>
      <c r="EM36" s="108" t="s">
        <v>252</v>
      </c>
      <c r="EN36" s="108" t="s">
        <v>464</v>
      </c>
      <c r="EO36" s="111" t="s">
        <v>579</v>
      </c>
      <c r="EP36" s="111" t="s">
        <v>579</v>
      </c>
      <c r="EQ36" s="111" t="s">
        <v>579</v>
      </c>
      <c r="ER36" s="108" t="s">
        <v>464</v>
      </c>
      <c r="ES36" s="108" t="s">
        <v>791</v>
      </c>
      <c r="ET36" s="108" t="s">
        <v>791</v>
      </c>
      <c r="EU36" s="108" t="s">
        <v>791</v>
      </c>
      <c r="EV36" s="108" t="s">
        <v>464</v>
      </c>
      <c r="EW36" s="108" t="s">
        <v>579</v>
      </c>
      <c r="EX36" s="108" t="s">
        <v>579</v>
      </c>
      <c r="EY36" s="108" t="s">
        <v>579</v>
      </c>
      <c r="EZ36" s="104">
        <v>3.24</v>
      </c>
      <c r="FA36" s="104" t="s">
        <v>241</v>
      </c>
      <c r="FB36" s="104" t="s">
        <v>241</v>
      </c>
      <c r="FC36" s="104" t="s">
        <v>241</v>
      </c>
      <c r="FD36" s="104" t="s">
        <v>241</v>
      </c>
      <c r="FE36" s="26">
        <v>0</v>
      </c>
      <c r="FF36" s="26">
        <v>3</v>
      </c>
      <c r="FG36" s="26">
        <v>16</v>
      </c>
      <c r="FH36" s="26">
        <v>2.2000000000000002</v>
      </c>
      <c r="FI36" s="26">
        <v>1.1000000000000001</v>
      </c>
      <c r="FJ36" s="26">
        <v>7</v>
      </c>
      <c r="FK36" s="26">
        <v>1</v>
      </c>
      <c r="FL36" s="26">
        <v>1</v>
      </c>
      <c r="FM36" s="26">
        <v>0</v>
      </c>
      <c r="FN36" s="26">
        <v>0</v>
      </c>
      <c r="FO36" s="26">
        <v>0</v>
      </c>
      <c r="FP36" s="26" t="s">
        <v>298</v>
      </c>
      <c r="FQ36" s="26" t="s">
        <v>298</v>
      </c>
      <c r="FR36" s="26" t="s">
        <v>205</v>
      </c>
      <c r="FS36" s="26" t="s">
        <v>205</v>
      </c>
      <c r="FT36" s="26" t="s">
        <v>205</v>
      </c>
      <c r="FU36" s="26" t="s">
        <v>205</v>
      </c>
      <c r="FV36" s="26" t="s">
        <v>206</v>
      </c>
      <c r="FW36" s="26" t="s">
        <v>206</v>
      </c>
      <c r="FX36" s="26" t="s">
        <v>206</v>
      </c>
      <c r="FY36" s="26" t="s">
        <v>206</v>
      </c>
      <c r="FZ36" s="26" t="s">
        <v>206</v>
      </c>
      <c r="GA36" s="26" t="s">
        <v>206</v>
      </c>
      <c r="GB36" s="26" t="s">
        <v>206</v>
      </c>
      <c r="GC36" s="26" t="s">
        <v>206</v>
      </c>
      <c r="GD36" s="34" t="s">
        <v>205</v>
      </c>
      <c r="GE36" s="34" t="s">
        <v>205</v>
      </c>
      <c r="GF36" s="34" t="s">
        <v>205</v>
      </c>
      <c r="GG36" s="34" t="s">
        <v>205</v>
      </c>
      <c r="GH36" s="34" t="s">
        <v>205</v>
      </c>
      <c r="GI36" s="34" t="s">
        <v>205</v>
      </c>
      <c r="GJ36" s="34" t="s">
        <v>205</v>
      </c>
      <c r="GK36" s="34" t="s">
        <v>205</v>
      </c>
      <c r="GL36" s="34" t="s">
        <v>205</v>
      </c>
      <c r="GM36" s="34" t="s">
        <v>205</v>
      </c>
      <c r="GN36" s="34" t="s">
        <v>205</v>
      </c>
      <c r="GO36" s="34" t="s">
        <v>205</v>
      </c>
      <c r="GP36" s="34" t="s">
        <v>205</v>
      </c>
      <c r="GQ36" s="34" t="s">
        <v>205</v>
      </c>
      <c r="GR36" s="34" t="s">
        <v>205</v>
      </c>
      <c r="GS36" s="34" t="s">
        <v>205</v>
      </c>
      <c r="GT36" s="34" t="s">
        <v>370</v>
      </c>
      <c r="GU36" s="34" t="s">
        <v>205</v>
      </c>
      <c r="GV36" s="34" t="s">
        <v>205</v>
      </c>
      <c r="GW36" s="34" t="s">
        <v>205</v>
      </c>
      <c r="GX36" s="34" t="s">
        <v>205</v>
      </c>
      <c r="GY36" s="34" t="s">
        <v>370</v>
      </c>
      <c r="GZ36" s="34" t="s">
        <v>205</v>
      </c>
      <c r="HA36" s="34" t="s">
        <v>205</v>
      </c>
      <c r="HB36" s="34" t="s">
        <v>205</v>
      </c>
      <c r="HC36" s="34" t="s">
        <v>205</v>
      </c>
      <c r="HD36" s="34" t="s">
        <v>370</v>
      </c>
      <c r="HE36" s="34" t="s">
        <v>205</v>
      </c>
      <c r="HF36" s="34" t="s">
        <v>205</v>
      </c>
      <c r="HG36" s="34" t="s">
        <v>205</v>
      </c>
      <c r="HH36" s="34" t="s">
        <v>205</v>
      </c>
      <c r="HI36" s="34" t="s">
        <v>370</v>
      </c>
      <c r="HJ36" s="34" t="s">
        <v>205</v>
      </c>
      <c r="HK36" s="34" t="s">
        <v>205</v>
      </c>
      <c r="HL36" s="34" t="s">
        <v>205</v>
      </c>
      <c r="HM36" s="34" t="s">
        <v>205</v>
      </c>
      <c r="HN36" s="34" t="s">
        <v>370</v>
      </c>
      <c r="HO36" s="34" t="s">
        <v>205</v>
      </c>
      <c r="HP36" s="34" t="s">
        <v>205</v>
      </c>
      <c r="HQ36" s="34" t="s">
        <v>205</v>
      </c>
      <c r="HR36" s="34" t="s">
        <v>205</v>
      </c>
      <c r="HS36" s="26">
        <v>0</v>
      </c>
      <c r="HT36" s="26">
        <v>0</v>
      </c>
      <c r="HU36" s="26">
        <v>0</v>
      </c>
      <c r="HV36" s="26">
        <v>0</v>
      </c>
      <c r="HW36" s="26">
        <v>0</v>
      </c>
      <c r="HX36" s="26">
        <v>6</v>
      </c>
      <c r="HY36" s="26">
        <v>21</v>
      </c>
      <c r="HZ36" s="26">
        <v>4.9000000000000004</v>
      </c>
      <c r="IA36" s="26">
        <v>2.2000000000000002</v>
      </c>
      <c r="IB36" s="26">
        <v>5.6</v>
      </c>
      <c r="IC36" s="26">
        <v>2</v>
      </c>
      <c r="ID36" s="26">
        <v>1</v>
      </c>
      <c r="IE36" s="26">
        <v>1</v>
      </c>
      <c r="IF36" s="26">
        <v>0</v>
      </c>
      <c r="IG36" s="26">
        <v>0</v>
      </c>
      <c r="IH36" s="26" t="s">
        <v>298</v>
      </c>
      <c r="II36" s="26" t="s">
        <v>298</v>
      </c>
      <c r="IJ36" s="26" t="s">
        <v>205</v>
      </c>
      <c r="IK36" s="26" t="s">
        <v>205</v>
      </c>
      <c r="IL36" s="26" t="s">
        <v>205</v>
      </c>
      <c r="IM36" s="26" t="s">
        <v>205</v>
      </c>
      <c r="IN36" s="26" t="s">
        <v>206</v>
      </c>
      <c r="IO36" s="26" t="s">
        <v>206</v>
      </c>
      <c r="IP36" s="26" t="s">
        <v>206</v>
      </c>
      <c r="IQ36" s="26" t="s">
        <v>206</v>
      </c>
      <c r="IR36" s="26" t="s">
        <v>206</v>
      </c>
      <c r="IS36" s="26" t="s">
        <v>206</v>
      </c>
      <c r="IT36" s="26" t="s">
        <v>206</v>
      </c>
      <c r="IU36" s="26" t="s">
        <v>206</v>
      </c>
      <c r="IV36" s="34" t="s">
        <v>205</v>
      </c>
      <c r="IW36" s="34" t="s">
        <v>205</v>
      </c>
      <c r="IX36" s="34" t="s">
        <v>205</v>
      </c>
      <c r="IY36" s="34" t="s">
        <v>205</v>
      </c>
      <c r="IZ36" s="34" t="s">
        <v>205</v>
      </c>
      <c r="JA36" s="34" t="s">
        <v>205</v>
      </c>
      <c r="JB36" s="34" t="s">
        <v>205</v>
      </c>
      <c r="JC36" s="34" t="s">
        <v>205</v>
      </c>
      <c r="JD36" s="34" t="s">
        <v>205</v>
      </c>
      <c r="JE36" s="34" t="s">
        <v>205</v>
      </c>
      <c r="JF36" s="34" t="s">
        <v>205</v>
      </c>
      <c r="JG36" s="34" t="s">
        <v>205</v>
      </c>
      <c r="JH36" s="34" t="s">
        <v>205</v>
      </c>
      <c r="JI36" s="34" t="s">
        <v>205</v>
      </c>
      <c r="JJ36" s="34" t="s">
        <v>205</v>
      </c>
      <c r="JK36" s="34" t="s">
        <v>205</v>
      </c>
      <c r="JL36" s="34" t="s">
        <v>370</v>
      </c>
      <c r="JM36" s="34" t="s">
        <v>205</v>
      </c>
      <c r="JN36" s="34" t="s">
        <v>205</v>
      </c>
      <c r="JO36" s="34" t="s">
        <v>205</v>
      </c>
      <c r="JP36" s="34" t="s">
        <v>205</v>
      </c>
      <c r="JQ36" s="34" t="s">
        <v>370</v>
      </c>
      <c r="JR36" s="34" t="s">
        <v>205</v>
      </c>
      <c r="JS36" s="34" t="s">
        <v>205</v>
      </c>
      <c r="JT36" s="34" t="s">
        <v>205</v>
      </c>
      <c r="JU36" s="34" t="s">
        <v>205</v>
      </c>
      <c r="JV36" s="34" t="s">
        <v>370</v>
      </c>
      <c r="JW36" s="34" t="s">
        <v>205</v>
      </c>
      <c r="JX36" s="34" t="s">
        <v>205</v>
      </c>
      <c r="JY36" s="34" t="s">
        <v>205</v>
      </c>
      <c r="JZ36" s="34" t="s">
        <v>205</v>
      </c>
      <c r="KA36" s="34" t="s">
        <v>370</v>
      </c>
      <c r="KB36" s="34" t="s">
        <v>205</v>
      </c>
      <c r="KC36" s="34" t="s">
        <v>205</v>
      </c>
      <c r="KD36" s="34" t="s">
        <v>205</v>
      </c>
      <c r="KE36" s="34" t="s">
        <v>205</v>
      </c>
      <c r="KF36" s="34" t="s">
        <v>370</v>
      </c>
      <c r="KG36" s="34" t="s">
        <v>205</v>
      </c>
      <c r="KH36" s="34" t="s">
        <v>205</v>
      </c>
      <c r="KI36" s="34" t="s">
        <v>205</v>
      </c>
      <c r="KJ36" s="34" t="s">
        <v>205</v>
      </c>
      <c r="KK36" s="26">
        <v>1</v>
      </c>
      <c r="KL36" s="26">
        <v>0</v>
      </c>
      <c r="KM36" s="26">
        <v>0</v>
      </c>
      <c r="KN36" s="26">
        <v>0</v>
      </c>
      <c r="KO36" s="26">
        <v>0</v>
      </c>
      <c r="KP36" s="97" t="s">
        <v>15</v>
      </c>
      <c r="KQ36" s="97" t="s">
        <v>15</v>
      </c>
      <c r="KR36" s="97" t="s">
        <v>15</v>
      </c>
      <c r="KS36" s="97" t="s">
        <v>15</v>
      </c>
      <c r="KT36" s="97" t="s">
        <v>15</v>
      </c>
      <c r="KU36" s="97" t="s">
        <v>15</v>
      </c>
      <c r="KV36" s="97" t="s">
        <v>15</v>
      </c>
      <c r="KW36" s="97" t="s">
        <v>15</v>
      </c>
      <c r="KX36" s="97" t="s">
        <v>15</v>
      </c>
      <c r="KY36" s="97" t="s">
        <v>15</v>
      </c>
      <c r="KZ36" s="97" t="s">
        <v>15</v>
      </c>
      <c r="LA36" s="97" t="s">
        <v>15</v>
      </c>
      <c r="LB36" s="97" t="s">
        <v>15</v>
      </c>
      <c r="LC36" s="97" t="s">
        <v>15</v>
      </c>
      <c r="LD36" s="97" t="s">
        <v>15</v>
      </c>
      <c r="LE36" s="97" t="s">
        <v>15</v>
      </c>
      <c r="LF36" s="97" t="s">
        <v>15</v>
      </c>
      <c r="LG36" s="97" t="s">
        <v>15</v>
      </c>
      <c r="LH36" s="97" t="s">
        <v>15</v>
      </c>
      <c r="LI36" s="97" t="s">
        <v>15</v>
      </c>
      <c r="LJ36" s="97" t="s">
        <v>15</v>
      </c>
      <c r="LK36" s="97" t="s">
        <v>15</v>
      </c>
      <c r="LL36" s="97" t="s">
        <v>15</v>
      </c>
      <c r="LM36" s="97" t="s">
        <v>15</v>
      </c>
      <c r="LN36" s="97" t="s">
        <v>15</v>
      </c>
      <c r="LO36" s="97" t="s">
        <v>15</v>
      </c>
      <c r="LP36" s="97" t="s">
        <v>15</v>
      </c>
      <c r="LQ36" s="97" t="s">
        <v>15</v>
      </c>
      <c r="LR36" s="97" t="s">
        <v>15</v>
      </c>
      <c r="LS36" s="97" t="s">
        <v>15</v>
      </c>
      <c r="LT36" s="97" t="s">
        <v>15</v>
      </c>
      <c r="LU36" s="97" t="s">
        <v>15</v>
      </c>
      <c r="LV36" s="97" t="s">
        <v>15</v>
      </c>
      <c r="LW36" s="97" t="s">
        <v>15</v>
      </c>
      <c r="LX36" s="97" t="s">
        <v>15</v>
      </c>
      <c r="LY36" s="97" t="s">
        <v>15</v>
      </c>
      <c r="LZ36" s="97" t="s">
        <v>15</v>
      </c>
      <c r="MA36" s="97" t="s">
        <v>15</v>
      </c>
      <c r="MB36" s="97" t="s">
        <v>15</v>
      </c>
      <c r="MC36" s="97" t="s">
        <v>15</v>
      </c>
      <c r="MD36" s="97" t="s">
        <v>15</v>
      </c>
      <c r="ME36" s="97" t="s">
        <v>15</v>
      </c>
      <c r="MF36" s="97" t="s">
        <v>15</v>
      </c>
      <c r="MG36" s="97" t="s">
        <v>15</v>
      </c>
      <c r="MH36" s="97" t="s">
        <v>15</v>
      </c>
      <c r="MI36" s="97" t="s">
        <v>15</v>
      </c>
      <c r="MJ36" s="97" t="s">
        <v>15</v>
      </c>
      <c r="MK36" s="97" t="s">
        <v>15</v>
      </c>
      <c r="ML36" s="97" t="s">
        <v>15</v>
      </c>
      <c r="MM36" s="97" t="s">
        <v>15</v>
      </c>
      <c r="MN36" s="97" t="s">
        <v>15</v>
      </c>
      <c r="MO36" s="97" t="s">
        <v>15</v>
      </c>
      <c r="MP36" s="97" t="s">
        <v>15</v>
      </c>
      <c r="MQ36" s="97" t="s">
        <v>15</v>
      </c>
      <c r="MR36" s="97" t="s">
        <v>15</v>
      </c>
      <c r="MS36" s="97" t="s">
        <v>15</v>
      </c>
      <c r="MT36" s="97" t="s">
        <v>15</v>
      </c>
      <c r="MU36" s="97" t="s">
        <v>15</v>
      </c>
      <c r="MV36" s="97" t="s">
        <v>15</v>
      </c>
      <c r="MW36" s="97" t="s">
        <v>15</v>
      </c>
      <c r="MX36" s="97" t="s">
        <v>15</v>
      </c>
      <c r="MY36" s="97" t="s">
        <v>15</v>
      </c>
      <c r="MZ36" s="97" t="s">
        <v>15</v>
      </c>
      <c r="NA36" s="97" t="s">
        <v>15</v>
      </c>
      <c r="NB36" s="97" t="s">
        <v>15</v>
      </c>
      <c r="NC36" s="97" t="s">
        <v>15</v>
      </c>
      <c r="ND36" s="97" t="s">
        <v>15</v>
      </c>
      <c r="NE36" s="97" t="s">
        <v>15</v>
      </c>
      <c r="NF36" s="97" t="s">
        <v>15</v>
      </c>
      <c r="NG36" s="97" t="s">
        <v>15</v>
      </c>
      <c r="NH36" s="26"/>
      <c r="NI36" s="26"/>
      <c r="NJ36" s="26"/>
      <c r="NK36" s="26"/>
      <c r="NL36" s="26"/>
      <c r="NM36" s="26"/>
      <c r="NN36" s="26"/>
      <c r="NO36" s="26"/>
      <c r="NP36" s="26"/>
      <c r="NQ36" s="26"/>
      <c r="NR36" s="26"/>
      <c r="NS36" s="26"/>
      <c r="NT36" s="26"/>
      <c r="NU36" s="26"/>
      <c r="NV36" s="26"/>
      <c r="NW36" s="26"/>
      <c r="NX36" s="26"/>
      <c r="NY36" s="26"/>
      <c r="NZ36" s="26"/>
      <c r="OA36" s="26"/>
      <c r="OB36" s="34"/>
      <c r="OC36" s="26"/>
      <c r="OD36" s="26"/>
      <c r="OE36" s="26"/>
      <c r="OF36" s="34"/>
      <c r="OG36" s="26"/>
      <c r="OH36" s="26"/>
      <c r="OI36" s="26"/>
      <c r="OJ36" s="34"/>
      <c r="OK36" s="26"/>
      <c r="OL36" s="26"/>
      <c r="OM36" s="26"/>
      <c r="ON36" s="34"/>
      <c r="OO36" s="26"/>
      <c r="OP36" s="26"/>
      <c r="OQ36" s="26"/>
      <c r="OR36" s="34"/>
      <c r="OS36" s="26"/>
      <c r="OT36" s="26"/>
      <c r="OU36" s="26"/>
      <c r="OV36" s="26"/>
      <c r="OW36" s="26"/>
      <c r="OX36" s="26"/>
      <c r="OY36" s="26"/>
      <c r="OZ36" s="26"/>
      <c r="PA36" s="26"/>
      <c r="PB36" s="26"/>
      <c r="PC36" s="26"/>
      <c r="PD36" s="26"/>
      <c r="PE36" s="26"/>
      <c r="PF36" s="26"/>
      <c r="PG36" s="26"/>
      <c r="PH36" s="26"/>
      <c r="PI36" s="26"/>
      <c r="PJ36" s="26"/>
      <c r="PK36" s="26"/>
      <c r="PL36" s="26"/>
      <c r="PM36" s="26"/>
      <c r="PN36" s="26"/>
      <c r="PO36" s="26"/>
      <c r="PP36" s="26"/>
      <c r="PQ36" s="26"/>
      <c r="PR36" s="26"/>
      <c r="PS36" s="26"/>
      <c r="PT36" s="26"/>
      <c r="PU36" s="26"/>
      <c r="PV36" s="26"/>
      <c r="PW36" s="26"/>
      <c r="PX36" s="26"/>
      <c r="PY36" s="26"/>
      <c r="PZ36" s="29">
        <v>0</v>
      </c>
      <c r="QC36" s="38" t="s">
        <v>326</v>
      </c>
    </row>
    <row r="37" spans="1:445" s="1" customFormat="1" ht="17" customHeight="1">
      <c r="A37" s="94">
        <v>23</v>
      </c>
      <c r="B37" s="27">
        <v>39373</v>
      </c>
      <c r="C37" s="26" t="s">
        <v>435</v>
      </c>
      <c r="D37" s="26">
        <v>54</v>
      </c>
      <c r="E37" s="26">
        <v>3</v>
      </c>
      <c r="F37" s="26">
        <v>65</v>
      </c>
      <c r="G37" s="26">
        <v>150</v>
      </c>
      <c r="H37" s="28">
        <v>0</v>
      </c>
      <c r="I37" s="28" t="s">
        <v>579</v>
      </c>
      <c r="J37" s="28" t="s">
        <v>356</v>
      </c>
      <c r="K37" s="28" t="s">
        <v>356</v>
      </c>
      <c r="L37" s="28" t="s">
        <v>356</v>
      </c>
      <c r="M37" s="26" t="s">
        <v>165</v>
      </c>
      <c r="N37" s="26" t="s">
        <v>58</v>
      </c>
      <c r="O37" s="26" t="s">
        <v>57</v>
      </c>
      <c r="P37" s="26" t="s">
        <v>58</v>
      </c>
      <c r="Q37" s="26" t="s">
        <v>57</v>
      </c>
      <c r="R37" s="26" t="s">
        <v>57</v>
      </c>
      <c r="S37" s="26" t="s">
        <v>57</v>
      </c>
      <c r="T37" s="26" t="s">
        <v>938</v>
      </c>
      <c r="U37" s="28">
        <v>1</v>
      </c>
      <c r="V37" s="28">
        <v>1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 t="s">
        <v>796</v>
      </c>
      <c r="AC37" s="28" t="s">
        <v>796</v>
      </c>
      <c r="AD37" s="28" t="s">
        <v>796</v>
      </c>
      <c r="AE37" s="28" t="s">
        <v>796</v>
      </c>
      <c r="AF37" s="28" t="s">
        <v>796</v>
      </c>
      <c r="AG37" s="28">
        <v>0</v>
      </c>
      <c r="AH37" s="26" t="s">
        <v>579</v>
      </c>
      <c r="AI37" s="34">
        <v>1</v>
      </c>
      <c r="AJ37" s="26" t="s">
        <v>579</v>
      </c>
      <c r="AK37" s="26" t="s">
        <v>579</v>
      </c>
      <c r="AL37" s="26" t="s">
        <v>579</v>
      </c>
      <c r="AM37" s="26" t="s">
        <v>579</v>
      </c>
      <c r="AN37" s="34">
        <v>0</v>
      </c>
      <c r="AO37" s="26" t="s">
        <v>579</v>
      </c>
      <c r="AP37" s="26" t="s">
        <v>579</v>
      </c>
      <c r="AQ37" s="26" t="s">
        <v>579</v>
      </c>
      <c r="AR37" s="26">
        <v>1</v>
      </c>
      <c r="AS37" s="26">
        <v>0</v>
      </c>
      <c r="AT37" s="26" t="s">
        <v>401</v>
      </c>
      <c r="AU37" s="26">
        <v>0</v>
      </c>
      <c r="AV37" s="26">
        <v>0</v>
      </c>
      <c r="AW37" s="26">
        <v>0</v>
      </c>
      <c r="AX37" s="28" t="s">
        <v>791</v>
      </c>
      <c r="AY37" s="28" t="s">
        <v>791</v>
      </c>
      <c r="AZ37" s="28" t="s">
        <v>791</v>
      </c>
      <c r="BA37" s="28" t="s">
        <v>791</v>
      </c>
      <c r="BB37" s="28" t="s">
        <v>791</v>
      </c>
      <c r="BC37" s="26">
        <v>90</v>
      </c>
      <c r="BD37" s="26" t="s">
        <v>396</v>
      </c>
      <c r="BE37" s="26">
        <v>8</v>
      </c>
      <c r="BF37" s="26">
        <v>2</v>
      </c>
      <c r="BG37" s="26">
        <v>1</v>
      </c>
      <c r="BH37" s="26">
        <v>1</v>
      </c>
      <c r="BI37" s="26">
        <v>0</v>
      </c>
      <c r="BJ37" s="26">
        <v>0</v>
      </c>
      <c r="BK37" s="26">
        <v>1</v>
      </c>
      <c r="BL37" s="26">
        <v>0</v>
      </c>
      <c r="BM37" s="26">
        <v>0</v>
      </c>
      <c r="BN37" s="26">
        <v>9</v>
      </c>
      <c r="BO37" s="26">
        <v>1</v>
      </c>
      <c r="BP37" s="33">
        <v>13</v>
      </c>
      <c r="BQ37" s="33">
        <v>6.8</v>
      </c>
      <c r="BR37" s="33">
        <v>5.6</v>
      </c>
      <c r="BS37" s="104" t="s">
        <v>120</v>
      </c>
      <c r="BT37" s="108" t="s">
        <v>579</v>
      </c>
      <c r="BU37" s="108" t="s">
        <v>120</v>
      </c>
      <c r="BV37" s="108" t="s">
        <v>619</v>
      </c>
      <c r="BW37" s="108" t="s">
        <v>619</v>
      </c>
      <c r="BX37" s="108" t="s">
        <v>619</v>
      </c>
      <c r="BY37" s="104" t="s">
        <v>120</v>
      </c>
      <c r="BZ37" s="104" t="s">
        <v>120</v>
      </c>
      <c r="CA37" s="104" t="s">
        <v>120</v>
      </c>
      <c r="CB37" s="104" t="s">
        <v>120</v>
      </c>
      <c r="CC37" s="108" t="s">
        <v>317</v>
      </c>
      <c r="CD37" s="108" t="s">
        <v>579</v>
      </c>
      <c r="CE37" s="108" t="s">
        <v>579</v>
      </c>
      <c r="CF37" s="108" t="s">
        <v>579</v>
      </c>
      <c r="CG37" s="108">
        <f>AVERAGE(CH37:CJ37)</f>
        <v>4.8999999999999995</v>
      </c>
      <c r="CH37" s="108">
        <v>5.9</v>
      </c>
      <c r="CI37" s="108">
        <v>6.1</v>
      </c>
      <c r="CJ37" s="108">
        <v>2.7</v>
      </c>
      <c r="CK37" s="70" t="s">
        <v>317</v>
      </c>
      <c r="CL37" s="70" t="s">
        <v>395</v>
      </c>
      <c r="CM37" s="70" t="s">
        <v>392</v>
      </c>
      <c r="CN37" s="70" t="s">
        <v>392</v>
      </c>
      <c r="CO37" s="70" t="s">
        <v>317</v>
      </c>
      <c r="CP37" s="70" t="s">
        <v>247</v>
      </c>
      <c r="CQ37" s="70" t="s">
        <v>137</v>
      </c>
      <c r="CR37" s="70" t="s">
        <v>579</v>
      </c>
      <c r="CS37" s="70" t="s">
        <v>139</v>
      </c>
      <c r="CT37" s="70" t="s">
        <v>247</v>
      </c>
      <c r="CU37" s="70" t="s">
        <v>647</v>
      </c>
      <c r="CV37" s="70" t="s">
        <v>137</v>
      </c>
      <c r="CW37" s="61" t="s">
        <v>198</v>
      </c>
      <c r="CX37" s="61" t="s">
        <v>240</v>
      </c>
      <c r="CY37" s="61" t="s">
        <v>198</v>
      </c>
      <c r="CZ37" s="61" t="s">
        <v>198</v>
      </c>
      <c r="DA37" s="61" t="s">
        <v>198</v>
      </c>
      <c r="DB37" s="61" t="s">
        <v>198</v>
      </c>
      <c r="DC37" s="61" t="s">
        <v>240</v>
      </c>
      <c r="DD37" s="61" t="s">
        <v>198</v>
      </c>
      <c r="DE37" s="61" t="s">
        <v>198</v>
      </c>
      <c r="DF37" s="61" t="s">
        <v>198</v>
      </c>
      <c r="DG37" s="61" t="s">
        <v>198</v>
      </c>
      <c r="DH37" s="61" t="s">
        <v>240</v>
      </c>
      <c r="DI37" s="61" t="s">
        <v>198</v>
      </c>
      <c r="DJ37" s="61" t="s">
        <v>198</v>
      </c>
      <c r="DK37" s="61" t="s">
        <v>198</v>
      </c>
      <c r="DL37" s="61" t="s">
        <v>198</v>
      </c>
      <c r="DM37" s="61" t="s">
        <v>240</v>
      </c>
      <c r="DN37" s="61" t="s">
        <v>198</v>
      </c>
      <c r="DO37" s="61" t="s">
        <v>198</v>
      </c>
      <c r="DP37" s="61" t="s">
        <v>198</v>
      </c>
      <c r="DQ37" s="61" t="s">
        <v>198</v>
      </c>
      <c r="DR37" s="61">
        <v>0.8</v>
      </c>
      <c r="DS37" s="61" t="s">
        <v>198</v>
      </c>
      <c r="DT37" s="61" t="s">
        <v>198</v>
      </c>
      <c r="DU37" s="61" t="s">
        <v>198</v>
      </c>
      <c r="DV37" s="26">
        <v>65</v>
      </c>
      <c r="DW37" s="108" t="s">
        <v>562</v>
      </c>
      <c r="DX37" s="108">
        <v>11</v>
      </c>
      <c r="DY37" s="108" t="s">
        <v>562</v>
      </c>
      <c r="DZ37" s="108" t="s">
        <v>562</v>
      </c>
      <c r="EA37" s="108" t="s">
        <v>562</v>
      </c>
      <c r="EB37" s="26">
        <v>45</v>
      </c>
      <c r="EC37" s="26">
        <v>54</v>
      </c>
      <c r="ED37" s="26">
        <v>13</v>
      </c>
      <c r="EE37" s="26" t="s">
        <v>241</v>
      </c>
      <c r="EF37" s="108" t="s">
        <v>464</v>
      </c>
      <c r="EG37" s="108" t="s">
        <v>648</v>
      </c>
      <c r="EH37" s="108" t="s">
        <v>648</v>
      </c>
      <c r="EI37" s="108" t="s">
        <v>648</v>
      </c>
      <c r="EJ37" s="108">
        <f>AVERAGE(EK37:EM37)</f>
        <v>11.333333333333334</v>
      </c>
      <c r="EK37" s="108">
        <v>12</v>
      </c>
      <c r="EL37" s="108">
        <v>12</v>
      </c>
      <c r="EM37" s="108">
        <v>10</v>
      </c>
      <c r="EN37" s="108" t="s">
        <v>464</v>
      </c>
      <c r="EO37" s="108" t="s">
        <v>791</v>
      </c>
      <c r="EP37" s="108" t="s">
        <v>791</v>
      </c>
      <c r="EQ37" s="108" t="s">
        <v>791</v>
      </c>
      <c r="ER37" s="108" t="s">
        <v>464</v>
      </c>
      <c r="ES37" s="108" t="s">
        <v>791</v>
      </c>
      <c r="ET37" s="108" t="s">
        <v>791</v>
      </c>
      <c r="EU37" s="108" t="s">
        <v>791</v>
      </c>
      <c r="EV37" s="108" t="s">
        <v>464</v>
      </c>
      <c r="EW37" s="108" t="s">
        <v>579</v>
      </c>
      <c r="EX37" s="108" t="s">
        <v>579</v>
      </c>
      <c r="EY37" s="108" t="s">
        <v>579</v>
      </c>
      <c r="EZ37" s="108" t="s">
        <v>625</v>
      </c>
      <c r="FA37" s="108">
        <v>1.1000000000000001</v>
      </c>
      <c r="FB37" s="108" t="s">
        <v>625</v>
      </c>
      <c r="FC37" s="108" t="s">
        <v>625</v>
      </c>
      <c r="FD37" s="108" t="s">
        <v>625</v>
      </c>
      <c r="FE37" s="26">
        <v>0</v>
      </c>
      <c r="FF37" s="26">
        <v>3</v>
      </c>
      <c r="FG37" s="26">
        <v>15</v>
      </c>
      <c r="FH37" s="26">
        <v>5.8</v>
      </c>
      <c r="FI37" s="26">
        <v>0</v>
      </c>
      <c r="FJ37" s="26">
        <v>7.6</v>
      </c>
      <c r="FK37" s="26">
        <v>1</v>
      </c>
      <c r="FL37" s="26">
        <v>0</v>
      </c>
      <c r="FM37" s="26">
        <v>0</v>
      </c>
      <c r="FN37" s="26">
        <v>0</v>
      </c>
      <c r="FO37" s="26">
        <v>0</v>
      </c>
      <c r="FP37" s="26" t="s">
        <v>206</v>
      </c>
      <c r="FQ37" s="26" t="s">
        <v>371</v>
      </c>
      <c r="FR37" s="26" t="s">
        <v>206</v>
      </c>
      <c r="FS37" s="26" t="s">
        <v>371</v>
      </c>
      <c r="FT37" s="26" t="s">
        <v>371</v>
      </c>
      <c r="FU37" s="26" t="s">
        <v>371</v>
      </c>
      <c r="FV37" s="26" t="s">
        <v>206</v>
      </c>
      <c r="FW37" s="26" t="s">
        <v>206</v>
      </c>
      <c r="FX37" s="26" t="s">
        <v>206</v>
      </c>
      <c r="FY37" s="26" t="s">
        <v>206</v>
      </c>
      <c r="FZ37" s="34" t="s">
        <v>205</v>
      </c>
      <c r="GA37" s="34" t="s">
        <v>205</v>
      </c>
      <c r="GB37" s="34" t="s">
        <v>205</v>
      </c>
      <c r="GC37" s="34" t="s">
        <v>205</v>
      </c>
      <c r="GD37" s="34" t="s">
        <v>370</v>
      </c>
      <c r="GE37" s="34" t="s">
        <v>370</v>
      </c>
      <c r="GF37" s="34" t="s">
        <v>370</v>
      </c>
      <c r="GG37" s="34" t="s">
        <v>370</v>
      </c>
      <c r="GH37" s="34" t="s">
        <v>205</v>
      </c>
      <c r="GI37" s="34" t="s">
        <v>205</v>
      </c>
      <c r="GJ37" s="34" t="s">
        <v>205</v>
      </c>
      <c r="GK37" s="34" t="s">
        <v>205</v>
      </c>
      <c r="GL37" s="34" t="s">
        <v>205</v>
      </c>
      <c r="GM37" s="34" t="s">
        <v>205</v>
      </c>
      <c r="GN37" s="34" t="s">
        <v>205</v>
      </c>
      <c r="GO37" s="34" t="s">
        <v>205</v>
      </c>
      <c r="GP37" s="34" t="s">
        <v>205</v>
      </c>
      <c r="GQ37" s="34" t="s">
        <v>205</v>
      </c>
      <c r="GR37" s="34" t="s">
        <v>205</v>
      </c>
      <c r="GS37" s="34" t="s">
        <v>205</v>
      </c>
      <c r="GT37" s="34" t="s">
        <v>205</v>
      </c>
      <c r="GU37" s="34" t="s">
        <v>370</v>
      </c>
      <c r="GV37" s="34" t="s">
        <v>205</v>
      </c>
      <c r="GW37" s="34" t="s">
        <v>205</v>
      </c>
      <c r="GX37" s="34" t="s">
        <v>205</v>
      </c>
      <c r="GY37" s="34" t="s">
        <v>205</v>
      </c>
      <c r="GZ37" s="34" t="s">
        <v>370</v>
      </c>
      <c r="HA37" s="34" t="s">
        <v>205</v>
      </c>
      <c r="HB37" s="34" t="s">
        <v>205</v>
      </c>
      <c r="HC37" s="34" t="s">
        <v>205</v>
      </c>
      <c r="HD37" s="34" t="s">
        <v>205</v>
      </c>
      <c r="HE37" s="34" t="s">
        <v>370</v>
      </c>
      <c r="HF37" s="34" t="s">
        <v>205</v>
      </c>
      <c r="HG37" s="34" t="s">
        <v>205</v>
      </c>
      <c r="HH37" s="34" t="s">
        <v>205</v>
      </c>
      <c r="HI37" s="34" t="s">
        <v>205</v>
      </c>
      <c r="HJ37" s="34" t="s">
        <v>370</v>
      </c>
      <c r="HK37" s="34" t="s">
        <v>205</v>
      </c>
      <c r="HL37" s="34" t="s">
        <v>205</v>
      </c>
      <c r="HM37" s="34" t="s">
        <v>205</v>
      </c>
      <c r="HN37" s="34" t="s">
        <v>205</v>
      </c>
      <c r="HO37" s="34" t="s">
        <v>370</v>
      </c>
      <c r="HP37" s="34" t="s">
        <v>205</v>
      </c>
      <c r="HQ37" s="34" t="s">
        <v>205</v>
      </c>
      <c r="HR37" s="34" t="s">
        <v>205</v>
      </c>
      <c r="HS37" s="26" t="s">
        <v>206</v>
      </c>
      <c r="HT37" s="26">
        <v>0</v>
      </c>
      <c r="HU37" s="26">
        <v>0</v>
      </c>
      <c r="HV37" s="26">
        <v>0</v>
      </c>
      <c r="HW37" s="26">
        <v>0</v>
      </c>
      <c r="HX37" s="26">
        <v>6</v>
      </c>
      <c r="HY37" s="26"/>
      <c r="HZ37" s="26"/>
      <c r="IA37" s="26"/>
      <c r="IB37" s="26"/>
      <c r="IC37" s="26"/>
      <c r="ID37" s="26"/>
      <c r="IE37" s="26"/>
      <c r="IF37" s="26"/>
      <c r="IG37" s="26"/>
      <c r="IH37" s="26" t="s">
        <v>206</v>
      </c>
      <c r="II37" s="26" t="s">
        <v>371</v>
      </c>
      <c r="IJ37" s="26" t="s">
        <v>206</v>
      </c>
      <c r="IK37" s="26" t="s">
        <v>371</v>
      </c>
      <c r="IL37" s="26" t="s">
        <v>371</v>
      </c>
      <c r="IM37" s="26" t="s">
        <v>371</v>
      </c>
      <c r="IN37" s="26" t="s">
        <v>206</v>
      </c>
      <c r="IO37" s="26" t="s">
        <v>206</v>
      </c>
      <c r="IP37" s="26" t="s">
        <v>206</v>
      </c>
      <c r="IQ37" s="26" t="s">
        <v>206</v>
      </c>
      <c r="IR37" s="34" t="s">
        <v>205</v>
      </c>
      <c r="IS37" s="34" t="s">
        <v>205</v>
      </c>
      <c r="IT37" s="34" t="s">
        <v>205</v>
      </c>
      <c r="IU37" s="34" t="s">
        <v>205</v>
      </c>
      <c r="IV37" s="34" t="s">
        <v>370</v>
      </c>
      <c r="IW37" s="34" t="s">
        <v>370</v>
      </c>
      <c r="IX37" s="34" t="s">
        <v>370</v>
      </c>
      <c r="IY37" s="34" t="s">
        <v>370</v>
      </c>
      <c r="IZ37" s="34" t="s">
        <v>205</v>
      </c>
      <c r="JA37" s="34" t="s">
        <v>205</v>
      </c>
      <c r="JB37" s="34" t="s">
        <v>205</v>
      </c>
      <c r="JC37" s="34" t="s">
        <v>205</v>
      </c>
      <c r="JD37" s="34" t="s">
        <v>205</v>
      </c>
      <c r="JE37" s="34" t="s">
        <v>205</v>
      </c>
      <c r="JF37" s="34" t="s">
        <v>205</v>
      </c>
      <c r="JG37" s="34" t="s">
        <v>205</v>
      </c>
      <c r="JH37" s="34" t="s">
        <v>205</v>
      </c>
      <c r="JI37" s="34" t="s">
        <v>205</v>
      </c>
      <c r="JJ37" s="34" t="s">
        <v>205</v>
      </c>
      <c r="JK37" s="34" t="s">
        <v>205</v>
      </c>
      <c r="JL37" s="34" t="s">
        <v>205</v>
      </c>
      <c r="JM37" s="34" t="s">
        <v>370</v>
      </c>
      <c r="JN37" s="34" t="s">
        <v>205</v>
      </c>
      <c r="JO37" s="34" t="s">
        <v>205</v>
      </c>
      <c r="JP37" s="34" t="s">
        <v>205</v>
      </c>
      <c r="JQ37" s="34" t="s">
        <v>205</v>
      </c>
      <c r="JR37" s="34" t="s">
        <v>370</v>
      </c>
      <c r="JS37" s="34" t="s">
        <v>205</v>
      </c>
      <c r="JT37" s="34" t="s">
        <v>205</v>
      </c>
      <c r="JU37" s="34" t="s">
        <v>205</v>
      </c>
      <c r="JV37" s="34" t="s">
        <v>205</v>
      </c>
      <c r="JW37" s="34" t="s">
        <v>370</v>
      </c>
      <c r="JX37" s="34" t="s">
        <v>205</v>
      </c>
      <c r="JY37" s="34" t="s">
        <v>205</v>
      </c>
      <c r="JZ37" s="34" t="s">
        <v>205</v>
      </c>
      <c r="KA37" s="34" t="s">
        <v>205</v>
      </c>
      <c r="KB37" s="34" t="s">
        <v>370</v>
      </c>
      <c r="KC37" s="34" t="s">
        <v>205</v>
      </c>
      <c r="KD37" s="34" t="s">
        <v>205</v>
      </c>
      <c r="KE37" s="34" t="s">
        <v>205</v>
      </c>
      <c r="KF37" s="34" t="s">
        <v>205</v>
      </c>
      <c r="KG37" s="34" t="s">
        <v>370</v>
      </c>
      <c r="KH37" s="34" t="s">
        <v>205</v>
      </c>
      <c r="KI37" s="34" t="s">
        <v>205</v>
      </c>
      <c r="KJ37" s="34" t="s">
        <v>205</v>
      </c>
      <c r="KK37" s="26">
        <v>2</v>
      </c>
      <c r="KL37" s="26">
        <v>0</v>
      </c>
      <c r="KM37" s="26">
        <v>0</v>
      </c>
      <c r="KN37" s="26">
        <v>0</v>
      </c>
      <c r="KO37" s="26">
        <v>0</v>
      </c>
      <c r="KP37" s="26">
        <v>12</v>
      </c>
      <c r="KQ37" s="26" t="s">
        <v>206</v>
      </c>
      <c r="KR37" s="26" t="s">
        <v>206</v>
      </c>
      <c r="KS37" s="26" t="s">
        <v>206</v>
      </c>
      <c r="KT37" s="26" t="s">
        <v>206</v>
      </c>
      <c r="KU37" s="26" t="s">
        <v>206</v>
      </c>
      <c r="KV37" s="26" t="s">
        <v>206</v>
      </c>
      <c r="KW37" s="26" t="s">
        <v>206</v>
      </c>
      <c r="KX37" s="26" t="s">
        <v>206</v>
      </c>
      <c r="KY37" s="26" t="s">
        <v>206</v>
      </c>
      <c r="KZ37" s="26" t="s">
        <v>206</v>
      </c>
      <c r="LA37" s="26" t="s">
        <v>371</v>
      </c>
      <c r="LB37" s="26" t="s">
        <v>206</v>
      </c>
      <c r="LC37" s="26" t="s">
        <v>371</v>
      </c>
      <c r="LD37" s="26" t="s">
        <v>371</v>
      </c>
      <c r="LE37" s="26" t="s">
        <v>371</v>
      </c>
      <c r="LF37" s="26" t="s">
        <v>206</v>
      </c>
      <c r="LG37" s="26" t="s">
        <v>206</v>
      </c>
      <c r="LH37" s="26" t="s">
        <v>206</v>
      </c>
      <c r="LI37" s="26" t="s">
        <v>206</v>
      </c>
      <c r="LJ37" s="34" t="s">
        <v>205</v>
      </c>
      <c r="LK37" s="34" t="s">
        <v>205</v>
      </c>
      <c r="LL37" s="34" t="s">
        <v>205</v>
      </c>
      <c r="LM37" s="34" t="s">
        <v>205</v>
      </c>
      <c r="LN37" s="34" t="s">
        <v>370</v>
      </c>
      <c r="LO37" s="34" t="s">
        <v>370</v>
      </c>
      <c r="LP37" s="34" t="s">
        <v>370</v>
      </c>
      <c r="LQ37" s="34" t="s">
        <v>370</v>
      </c>
      <c r="LR37" s="34" t="s">
        <v>205</v>
      </c>
      <c r="LS37" s="34" t="s">
        <v>205</v>
      </c>
      <c r="LT37" s="34" t="s">
        <v>205</v>
      </c>
      <c r="LU37" s="34" t="s">
        <v>205</v>
      </c>
      <c r="LV37" s="34" t="s">
        <v>205</v>
      </c>
      <c r="LW37" s="34" t="s">
        <v>205</v>
      </c>
      <c r="LX37" s="34" t="s">
        <v>205</v>
      </c>
      <c r="LY37" s="34" t="s">
        <v>205</v>
      </c>
      <c r="LZ37" s="34" t="s">
        <v>205</v>
      </c>
      <c r="MA37" s="34" t="s">
        <v>205</v>
      </c>
      <c r="MB37" s="34" t="s">
        <v>205</v>
      </c>
      <c r="MC37" s="34" t="s">
        <v>205</v>
      </c>
      <c r="MD37" s="34" t="s">
        <v>205</v>
      </c>
      <c r="ME37" s="34" t="s">
        <v>370</v>
      </c>
      <c r="MF37" s="34" t="s">
        <v>205</v>
      </c>
      <c r="MG37" s="34" t="s">
        <v>205</v>
      </c>
      <c r="MH37" s="34" t="s">
        <v>205</v>
      </c>
      <c r="MI37" s="34" t="s">
        <v>205</v>
      </c>
      <c r="MJ37" s="34" t="s">
        <v>370</v>
      </c>
      <c r="MK37" s="34" t="s">
        <v>205</v>
      </c>
      <c r="ML37" s="34" t="s">
        <v>205</v>
      </c>
      <c r="MM37" s="34" t="s">
        <v>205</v>
      </c>
      <c r="MN37" s="34" t="s">
        <v>205</v>
      </c>
      <c r="MO37" s="34" t="s">
        <v>370</v>
      </c>
      <c r="MP37" s="34" t="s">
        <v>205</v>
      </c>
      <c r="MQ37" s="34" t="s">
        <v>205</v>
      </c>
      <c r="MR37" s="34" t="s">
        <v>205</v>
      </c>
      <c r="MS37" s="34" t="s">
        <v>205</v>
      </c>
      <c r="MT37" s="34" t="s">
        <v>370</v>
      </c>
      <c r="MU37" s="34" t="s">
        <v>205</v>
      </c>
      <c r="MV37" s="34" t="s">
        <v>205</v>
      </c>
      <c r="MW37" s="34" t="s">
        <v>205</v>
      </c>
      <c r="MX37" s="34" t="s">
        <v>205</v>
      </c>
      <c r="MY37" s="34" t="s">
        <v>370</v>
      </c>
      <c r="MZ37" s="34" t="s">
        <v>205</v>
      </c>
      <c r="NA37" s="34" t="s">
        <v>205</v>
      </c>
      <c r="NB37" s="34" t="s">
        <v>205</v>
      </c>
      <c r="NC37" s="26">
        <v>1</v>
      </c>
      <c r="ND37" s="26">
        <v>0</v>
      </c>
      <c r="NE37" s="26">
        <v>0</v>
      </c>
      <c r="NF37" s="26">
        <v>0</v>
      </c>
      <c r="NG37" s="26">
        <v>0</v>
      </c>
      <c r="NH37" s="26"/>
      <c r="NI37" s="26"/>
      <c r="NJ37" s="26"/>
      <c r="NK37" s="26"/>
      <c r="NL37" s="26"/>
      <c r="NM37" s="26"/>
      <c r="NN37" s="26"/>
      <c r="NO37" s="26"/>
      <c r="NP37" s="26"/>
      <c r="NQ37" s="26"/>
      <c r="NR37" s="26"/>
      <c r="NS37" s="26"/>
      <c r="NT37" s="26"/>
      <c r="NU37" s="26"/>
      <c r="NV37" s="26"/>
      <c r="NW37" s="26"/>
      <c r="NX37" s="26"/>
      <c r="NY37" s="26"/>
      <c r="NZ37" s="26"/>
      <c r="OA37" s="26"/>
      <c r="OB37" s="34"/>
      <c r="OC37" s="26"/>
      <c r="OD37" s="26"/>
      <c r="OE37" s="26"/>
      <c r="OF37" s="34"/>
      <c r="OG37" s="26"/>
      <c r="OH37" s="26"/>
      <c r="OI37" s="26"/>
      <c r="OJ37" s="34"/>
      <c r="OK37" s="26"/>
      <c r="OL37" s="26"/>
      <c r="OM37" s="26"/>
      <c r="ON37" s="34"/>
      <c r="OO37" s="26"/>
      <c r="OP37" s="26"/>
      <c r="OQ37" s="26"/>
      <c r="OR37" s="34"/>
      <c r="OS37" s="26"/>
      <c r="OT37" s="26"/>
      <c r="OU37" s="26"/>
      <c r="OV37" s="26"/>
      <c r="OW37" s="26"/>
      <c r="OX37" s="26"/>
      <c r="OY37" s="26"/>
      <c r="OZ37" s="26"/>
      <c r="PA37" s="26"/>
      <c r="PB37" s="26"/>
      <c r="PC37" s="26"/>
      <c r="PD37" s="26"/>
      <c r="PE37" s="26"/>
      <c r="PF37" s="26"/>
      <c r="PG37" s="26"/>
      <c r="PH37" s="26"/>
      <c r="PI37" s="26"/>
      <c r="PJ37" s="26"/>
      <c r="PK37" s="26"/>
      <c r="PL37" s="26"/>
      <c r="PM37" s="26"/>
      <c r="PN37" s="26"/>
      <c r="PO37" s="26"/>
      <c r="PP37" s="26"/>
      <c r="PQ37" s="26"/>
      <c r="PR37" s="26"/>
      <c r="PS37" s="26"/>
      <c r="PT37" s="26"/>
      <c r="PU37" s="26"/>
      <c r="PV37" s="26"/>
      <c r="PW37" s="26"/>
      <c r="PX37" s="26"/>
      <c r="PY37" s="26"/>
      <c r="PZ37" s="29">
        <v>0</v>
      </c>
      <c r="QC37" s="38" t="s">
        <v>341</v>
      </c>
    </row>
    <row r="38" spans="1:445" s="1" customFormat="1" ht="17" customHeight="1">
      <c r="A38" s="94">
        <v>24</v>
      </c>
      <c r="B38" s="27">
        <v>39375</v>
      </c>
      <c r="C38" s="96" t="s">
        <v>740</v>
      </c>
      <c r="D38" s="96">
        <v>57</v>
      </c>
      <c r="E38" s="96">
        <v>2</v>
      </c>
      <c r="F38" s="96">
        <v>65</v>
      </c>
      <c r="G38" s="96">
        <v>175</v>
      </c>
      <c r="H38" s="96">
        <v>1</v>
      </c>
      <c r="I38" s="96" t="s">
        <v>579</v>
      </c>
      <c r="J38" s="96">
        <v>2</v>
      </c>
      <c r="K38" s="26" t="s">
        <v>480</v>
      </c>
      <c r="L38" s="96">
        <v>8</v>
      </c>
      <c r="M38" s="26" t="s">
        <v>166</v>
      </c>
      <c r="N38" s="96" t="s">
        <v>905</v>
      </c>
      <c r="O38" s="96" t="s">
        <v>218</v>
      </c>
      <c r="P38" s="96" t="s">
        <v>87</v>
      </c>
      <c r="Q38" s="96" t="s">
        <v>88</v>
      </c>
      <c r="R38" s="96" t="s">
        <v>163</v>
      </c>
      <c r="S38" s="96" t="s">
        <v>163</v>
      </c>
      <c r="T38" s="96" t="s">
        <v>910</v>
      </c>
      <c r="U38" s="28">
        <v>0</v>
      </c>
      <c r="V38" s="96" t="s">
        <v>579</v>
      </c>
      <c r="W38" s="96" t="s">
        <v>579</v>
      </c>
      <c r="X38" s="96" t="s">
        <v>579</v>
      </c>
      <c r="Y38" s="28" t="s">
        <v>796</v>
      </c>
      <c r="Z38" s="28" t="s">
        <v>796</v>
      </c>
      <c r="AA38" s="28">
        <v>0</v>
      </c>
      <c r="AB38" s="28" t="s">
        <v>796</v>
      </c>
      <c r="AC38" s="28" t="s">
        <v>796</v>
      </c>
      <c r="AD38" s="28" t="s">
        <v>796</v>
      </c>
      <c r="AE38" s="28" t="s">
        <v>796</v>
      </c>
      <c r="AF38" s="28" t="s">
        <v>796</v>
      </c>
      <c r="AG38" s="96">
        <v>0</v>
      </c>
      <c r="AH38" s="35">
        <v>2</v>
      </c>
      <c r="AI38" s="35">
        <v>2</v>
      </c>
      <c r="AJ38" s="35">
        <v>1</v>
      </c>
      <c r="AK38" s="35" t="s">
        <v>252</v>
      </c>
      <c r="AL38" s="35" t="s">
        <v>252</v>
      </c>
      <c r="AM38" s="35">
        <v>0</v>
      </c>
      <c r="AN38" s="35">
        <v>0</v>
      </c>
      <c r="AO38" s="35">
        <v>0</v>
      </c>
      <c r="AP38" s="35" t="s">
        <v>252</v>
      </c>
      <c r="AQ38" s="35" t="s">
        <v>252</v>
      </c>
      <c r="AR38" s="35">
        <v>3</v>
      </c>
      <c r="AS38" s="35" t="s">
        <v>518</v>
      </c>
      <c r="AT38" s="35" t="s">
        <v>518</v>
      </c>
      <c r="AU38" s="35" t="s">
        <v>518</v>
      </c>
      <c r="AV38" s="35">
        <v>0</v>
      </c>
      <c r="AW38" s="35">
        <v>0</v>
      </c>
      <c r="AX38" s="96" t="s">
        <v>579</v>
      </c>
      <c r="AY38" s="96" t="s">
        <v>579</v>
      </c>
      <c r="AZ38" s="96" t="s">
        <v>579</v>
      </c>
      <c r="BA38" s="96" t="s">
        <v>579</v>
      </c>
      <c r="BB38" s="96" t="s">
        <v>579</v>
      </c>
      <c r="BC38" s="96">
        <v>115</v>
      </c>
      <c r="BD38" s="96">
        <v>75</v>
      </c>
      <c r="BE38" s="96">
        <v>10</v>
      </c>
      <c r="BF38" s="96">
        <v>2</v>
      </c>
      <c r="BG38" s="96">
        <v>2</v>
      </c>
      <c r="BH38" s="96">
        <v>1</v>
      </c>
      <c r="BI38" s="96">
        <v>0</v>
      </c>
      <c r="BJ38" s="96">
        <v>0</v>
      </c>
      <c r="BK38" s="96">
        <v>1</v>
      </c>
      <c r="BL38" s="96">
        <v>0</v>
      </c>
      <c r="BM38" s="96">
        <v>0</v>
      </c>
      <c r="BN38" s="96">
        <v>7</v>
      </c>
      <c r="BO38" s="96">
        <v>1</v>
      </c>
      <c r="BP38" s="33">
        <v>15</v>
      </c>
      <c r="BQ38" s="33">
        <v>9.6999999999999993</v>
      </c>
      <c r="BR38" s="33">
        <v>4.5999999999999996</v>
      </c>
      <c r="BS38" s="61">
        <v>77</v>
      </c>
      <c r="BT38" s="70">
        <v>13.6</v>
      </c>
      <c r="BU38" s="70" t="s">
        <v>240</v>
      </c>
      <c r="BV38" s="70" t="s">
        <v>240</v>
      </c>
      <c r="BW38" s="70" t="s">
        <v>252</v>
      </c>
      <c r="BX38" s="70" t="s">
        <v>252</v>
      </c>
      <c r="BY38" s="61">
        <v>28.5</v>
      </c>
      <c r="BZ38" s="61">
        <v>32.299999999999997</v>
      </c>
      <c r="CA38" s="61">
        <v>8.9</v>
      </c>
      <c r="CB38" s="61" t="s">
        <v>233</v>
      </c>
      <c r="CC38" s="70">
        <f>AVERAGE(CD38:CF38)</f>
        <v>8.5</v>
      </c>
      <c r="CD38" s="70">
        <v>6.5</v>
      </c>
      <c r="CE38" s="70">
        <v>9</v>
      </c>
      <c r="CF38" s="70">
        <v>10</v>
      </c>
      <c r="CG38" s="70">
        <f>AVERAGE(CH38:CJ38)</f>
        <v>6.166666666666667</v>
      </c>
      <c r="CH38" s="51">
        <v>5.5</v>
      </c>
      <c r="CI38" s="51">
        <v>7</v>
      </c>
      <c r="CJ38" s="51">
        <v>6</v>
      </c>
      <c r="CK38" s="39">
        <f>AVERAGE(CL38:CN38)</f>
        <v>2.0333333333333332</v>
      </c>
      <c r="CL38" s="70">
        <v>2.1</v>
      </c>
      <c r="CM38" s="70">
        <v>2.1</v>
      </c>
      <c r="CN38" s="70">
        <v>1.9</v>
      </c>
      <c r="CO38" s="70" t="s">
        <v>317</v>
      </c>
      <c r="CP38" s="51" t="s">
        <v>247</v>
      </c>
      <c r="CQ38" s="51" t="s">
        <v>137</v>
      </c>
      <c r="CR38" s="51" t="s">
        <v>579</v>
      </c>
      <c r="CS38" s="70" t="s">
        <v>139</v>
      </c>
      <c r="CT38" s="51" t="s">
        <v>247</v>
      </c>
      <c r="CU38" s="51" t="s">
        <v>647</v>
      </c>
      <c r="CV38" s="51" t="s">
        <v>137</v>
      </c>
      <c r="CW38" s="61" t="s">
        <v>240</v>
      </c>
      <c r="CX38" s="61" t="s">
        <v>240</v>
      </c>
      <c r="CY38" s="61" t="s">
        <v>240</v>
      </c>
      <c r="CZ38" s="61" t="s">
        <v>198</v>
      </c>
      <c r="DA38" s="61" t="s">
        <v>198</v>
      </c>
      <c r="DB38" s="61" t="s">
        <v>240</v>
      </c>
      <c r="DC38" s="61" t="s">
        <v>240</v>
      </c>
      <c r="DD38" s="61" t="s">
        <v>240</v>
      </c>
      <c r="DE38" s="61" t="s">
        <v>198</v>
      </c>
      <c r="DF38" s="61" t="s">
        <v>198</v>
      </c>
      <c r="DG38" s="61" t="s">
        <v>240</v>
      </c>
      <c r="DH38" s="61" t="s">
        <v>240</v>
      </c>
      <c r="DI38" s="61" t="s">
        <v>240</v>
      </c>
      <c r="DJ38" s="61" t="s">
        <v>198</v>
      </c>
      <c r="DK38" s="61" t="s">
        <v>198</v>
      </c>
      <c r="DL38" s="61" t="s">
        <v>240</v>
      </c>
      <c r="DM38" s="61" t="s">
        <v>240</v>
      </c>
      <c r="DN38" s="61" t="s">
        <v>240</v>
      </c>
      <c r="DO38" s="61" t="s">
        <v>198</v>
      </c>
      <c r="DP38" s="61" t="s">
        <v>198</v>
      </c>
      <c r="DQ38" s="61">
        <v>1.3</v>
      </c>
      <c r="DR38" s="61">
        <v>1.75</v>
      </c>
      <c r="DS38" s="61">
        <v>2</v>
      </c>
      <c r="DT38" s="61" t="s">
        <v>198</v>
      </c>
      <c r="DU38" s="61" t="s">
        <v>198</v>
      </c>
      <c r="DV38" s="96">
        <v>46.6</v>
      </c>
      <c r="DW38" s="70">
        <v>15.6</v>
      </c>
      <c r="DX38" s="70">
        <v>17.100000000000001</v>
      </c>
      <c r="DY38" s="70">
        <v>14.8</v>
      </c>
      <c r="DZ38" s="70" t="s">
        <v>579</v>
      </c>
      <c r="EA38" s="70" t="s">
        <v>579</v>
      </c>
      <c r="EB38" s="96">
        <v>26.8</v>
      </c>
      <c r="EC38" s="96">
        <v>31.2</v>
      </c>
      <c r="ED38" s="96">
        <v>8</v>
      </c>
      <c r="EE38" s="26" t="s">
        <v>241</v>
      </c>
      <c r="EF38" s="70">
        <f>AVERAGE(EG38:EI38)</f>
        <v>10.666666666666666</v>
      </c>
      <c r="EG38" s="70">
        <v>11</v>
      </c>
      <c r="EH38" s="70">
        <v>12</v>
      </c>
      <c r="EI38" s="70">
        <v>9</v>
      </c>
      <c r="EJ38" s="70">
        <f>AVERAGE(EK38:EM38)</f>
        <v>9.6666666666666661</v>
      </c>
      <c r="EK38" s="70">
        <v>10</v>
      </c>
      <c r="EL38" s="70">
        <v>11</v>
      </c>
      <c r="EM38" s="70">
        <v>8</v>
      </c>
      <c r="EN38" s="70">
        <f>AVERAGE(EO38:EQ38)</f>
        <v>10.666666666666666</v>
      </c>
      <c r="EO38" s="70">
        <v>13</v>
      </c>
      <c r="EP38" s="70">
        <v>13</v>
      </c>
      <c r="EQ38" s="70">
        <v>6</v>
      </c>
      <c r="ER38" s="108" t="s">
        <v>464</v>
      </c>
      <c r="ES38" s="108" t="s">
        <v>791</v>
      </c>
      <c r="ET38" s="108" t="s">
        <v>791</v>
      </c>
      <c r="EU38" s="108" t="s">
        <v>791</v>
      </c>
      <c r="EV38" s="108" t="s">
        <v>464</v>
      </c>
      <c r="EW38" s="108" t="s">
        <v>579</v>
      </c>
      <c r="EX38" s="108" t="s">
        <v>579</v>
      </c>
      <c r="EY38" s="108" t="s">
        <v>579</v>
      </c>
      <c r="EZ38" s="50">
        <v>3.2</v>
      </c>
      <c r="FA38" s="50">
        <v>2.2000000000000002</v>
      </c>
      <c r="FB38" s="50">
        <v>2.2000000000000002</v>
      </c>
      <c r="FC38" s="61" t="s">
        <v>241</v>
      </c>
      <c r="FD38" s="61" t="s">
        <v>241</v>
      </c>
      <c r="FE38" s="96">
        <v>0</v>
      </c>
      <c r="FF38" s="96">
        <v>3</v>
      </c>
      <c r="FG38" s="96"/>
      <c r="FH38" s="96"/>
      <c r="FI38" s="96"/>
      <c r="FJ38" s="96"/>
      <c r="FK38" s="96"/>
      <c r="FL38" s="96"/>
      <c r="FM38" s="96"/>
      <c r="FN38" s="96"/>
      <c r="FO38" s="96"/>
      <c r="FP38" s="96" t="s">
        <v>298</v>
      </c>
      <c r="FQ38" s="96" t="s">
        <v>298</v>
      </c>
      <c r="FR38" s="96" t="s">
        <v>298</v>
      </c>
      <c r="FS38" s="96" t="s">
        <v>298</v>
      </c>
      <c r="FT38" s="96" t="s">
        <v>371</v>
      </c>
      <c r="FU38" s="96" t="s">
        <v>371</v>
      </c>
      <c r="FV38" s="96" t="s">
        <v>298</v>
      </c>
      <c r="FW38" s="96" t="s">
        <v>298</v>
      </c>
      <c r="FX38" s="96" t="s">
        <v>298</v>
      </c>
      <c r="FY38" s="96" t="s">
        <v>298</v>
      </c>
      <c r="FZ38" s="96" t="s">
        <v>298</v>
      </c>
      <c r="GA38" s="96" t="s">
        <v>298</v>
      </c>
      <c r="GB38" s="96" t="s">
        <v>298</v>
      </c>
      <c r="GC38" s="96" t="s">
        <v>298</v>
      </c>
      <c r="GD38" s="96" t="s">
        <v>298</v>
      </c>
      <c r="GE38" s="96" t="s">
        <v>298</v>
      </c>
      <c r="GF38" s="96" t="s">
        <v>298</v>
      </c>
      <c r="GG38" s="96" t="s">
        <v>298</v>
      </c>
      <c r="GH38" s="96" t="s">
        <v>298</v>
      </c>
      <c r="GI38" s="96" t="s">
        <v>298</v>
      </c>
      <c r="GJ38" s="96" t="s">
        <v>298</v>
      </c>
      <c r="GK38" s="96" t="s">
        <v>298</v>
      </c>
      <c r="GL38" s="96" t="s">
        <v>152</v>
      </c>
      <c r="GM38" s="96" t="s">
        <v>152</v>
      </c>
      <c r="GN38" s="96" t="s">
        <v>152</v>
      </c>
      <c r="GO38" s="96" t="s">
        <v>152</v>
      </c>
      <c r="GP38" s="96" t="s">
        <v>152</v>
      </c>
      <c r="GQ38" s="96" t="s">
        <v>152</v>
      </c>
      <c r="GR38" s="96" t="s">
        <v>152</v>
      </c>
      <c r="GS38" s="96" t="s">
        <v>152</v>
      </c>
      <c r="GT38" s="96" t="s">
        <v>370</v>
      </c>
      <c r="GU38" s="96" t="s">
        <v>370</v>
      </c>
      <c r="GV38" s="96" t="s">
        <v>370</v>
      </c>
      <c r="GW38" s="96" t="s">
        <v>152</v>
      </c>
      <c r="GX38" s="96" t="s">
        <v>152</v>
      </c>
      <c r="GY38" s="96" t="s">
        <v>370</v>
      </c>
      <c r="GZ38" s="96" t="s">
        <v>370</v>
      </c>
      <c r="HA38" s="96" t="s">
        <v>370</v>
      </c>
      <c r="HB38" s="96" t="s">
        <v>152</v>
      </c>
      <c r="HC38" s="96" t="s">
        <v>152</v>
      </c>
      <c r="HD38" s="96" t="s">
        <v>370</v>
      </c>
      <c r="HE38" s="96" t="s">
        <v>370</v>
      </c>
      <c r="HF38" s="96" t="s">
        <v>370</v>
      </c>
      <c r="HG38" s="96" t="s">
        <v>152</v>
      </c>
      <c r="HH38" s="96" t="s">
        <v>152</v>
      </c>
      <c r="HI38" s="96" t="s">
        <v>370</v>
      </c>
      <c r="HJ38" s="96" t="s">
        <v>370</v>
      </c>
      <c r="HK38" s="96" t="s">
        <v>370</v>
      </c>
      <c r="HL38" s="96" t="s">
        <v>152</v>
      </c>
      <c r="HM38" s="96" t="s">
        <v>152</v>
      </c>
      <c r="HN38" s="96" t="s">
        <v>370</v>
      </c>
      <c r="HO38" s="96" t="s">
        <v>370</v>
      </c>
      <c r="HP38" s="96" t="s">
        <v>370</v>
      </c>
      <c r="HQ38" s="96" t="s">
        <v>152</v>
      </c>
      <c r="HR38" s="96" t="s">
        <v>152</v>
      </c>
      <c r="HS38" s="96" t="s">
        <v>206</v>
      </c>
      <c r="HT38" s="96">
        <v>0</v>
      </c>
      <c r="HU38" s="96">
        <v>0</v>
      </c>
      <c r="HV38" s="96">
        <v>0</v>
      </c>
      <c r="HW38" s="96">
        <v>0</v>
      </c>
      <c r="HX38" s="96">
        <v>6</v>
      </c>
      <c r="HY38" s="96">
        <v>4</v>
      </c>
      <c r="HZ38" s="96">
        <v>2.2000000000000002</v>
      </c>
      <c r="IA38" s="96">
        <v>0</v>
      </c>
      <c r="IB38" s="96">
        <v>10</v>
      </c>
      <c r="IC38" s="96">
        <v>1</v>
      </c>
      <c r="ID38" s="96">
        <v>0</v>
      </c>
      <c r="IE38" s="96">
        <v>0</v>
      </c>
      <c r="IF38" s="96">
        <v>0</v>
      </c>
      <c r="IG38" s="96">
        <v>0</v>
      </c>
      <c r="IH38" s="96" t="s">
        <v>298</v>
      </c>
      <c r="II38" s="96" t="s">
        <v>298</v>
      </c>
      <c r="IJ38" s="96" t="s">
        <v>298</v>
      </c>
      <c r="IK38" s="96" t="s">
        <v>298</v>
      </c>
      <c r="IL38" s="96" t="s">
        <v>371</v>
      </c>
      <c r="IM38" s="96" t="s">
        <v>371</v>
      </c>
      <c r="IN38" s="96" t="s">
        <v>298</v>
      </c>
      <c r="IO38" s="96" t="s">
        <v>298</v>
      </c>
      <c r="IP38" s="96" t="s">
        <v>298</v>
      </c>
      <c r="IQ38" s="96" t="s">
        <v>298</v>
      </c>
      <c r="IR38" s="96" t="s">
        <v>298</v>
      </c>
      <c r="IS38" s="96" t="s">
        <v>298</v>
      </c>
      <c r="IT38" s="96" t="s">
        <v>298</v>
      </c>
      <c r="IU38" s="96" t="s">
        <v>298</v>
      </c>
      <c r="IV38" s="96" t="s">
        <v>298</v>
      </c>
      <c r="IW38" s="96" t="s">
        <v>298</v>
      </c>
      <c r="IX38" s="96" t="s">
        <v>298</v>
      </c>
      <c r="IY38" s="96" t="s">
        <v>298</v>
      </c>
      <c r="IZ38" s="96" t="s">
        <v>298</v>
      </c>
      <c r="JA38" s="96" t="s">
        <v>298</v>
      </c>
      <c r="JB38" s="96" t="s">
        <v>298</v>
      </c>
      <c r="JC38" s="96" t="s">
        <v>298</v>
      </c>
      <c r="JD38" s="96" t="s">
        <v>152</v>
      </c>
      <c r="JE38" s="96" t="s">
        <v>152</v>
      </c>
      <c r="JF38" s="96" t="s">
        <v>152</v>
      </c>
      <c r="JG38" s="96" t="s">
        <v>152</v>
      </c>
      <c r="JH38" s="96" t="s">
        <v>152</v>
      </c>
      <c r="JI38" s="96" t="s">
        <v>152</v>
      </c>
      <c r="JJ38" s="96" t="s">
        <v>152</v>
      </c>
      <c r="JK38" s="96" t="s">
        <v>152</v>
      </c>
      <c r="JL38" s="96" t="s">
        <v>370</v>
      </c>
      <c r="JM38" s="96" t="s">
        <v>370</v>
      </c>
      <c r="JN38" s="96" t="s">
        <v>370</v>
      </c>
      <c r="JO38" s="96" t="s">
        <v>152</v>
      </c>
      <c r="JP38" s="96" t="s">
        <v>152</v>
      </c>
      <c r="JQ38" s="96" t="s">
        <v>370</v>
      </c>
      <c r="JR38" s="96" t="s">
        <v>370</v>
      </c>
      <c r="JS38" s="96" t="s">
        <v>370</v>
      </c>
      <c r="JT38" s="96" t="s">
        <v>152</v>
      </c>
      <c r="JU38" s="96" t="s">
        <v>152</v>
      </c>
      <c r="JV38" s="96" t="s">
        <v>370</v>
      </c>
      <c r="JW38" s="96" t="s">
        <v>370</v>
      </c>
      <c r="JX38" s="96" t="s">
        <v>370</v>
      </c>
      <c r="JY38" s="96" t="s">
        <v>152</v>
      </c>
      <c r="JZ38" s="96" t="s">
        <v>152</v>
      </c>
      <c r="KA38" s="96" t="s">
        <v>370</v>
      </c>
      <c r="KB38" s="96" t="s">
        <v>370</v>
      </c>
      <c r="KC38" s="96" t="s">
        <v>370</v>
      </c>
      <c r="KD38" s="96" t="s">
        <v>152</v>
      </c>
      <c r="KE38" s="96" t="s">
        <v>152</v>
      </c>
      <c r="KF38" s="96" t="s">
        <v>370</v>
      </c>
      <c r="KG38" s="96" t="s">
        <v>370</v>
      </c>
      <c r="KH38" s="96" t="s">
        <v>370</v>
      </c>
      <c r="KI38" s="96" t="s">
        <v>152</v>
      </c>
      <c r="KJ38" s="96" t="s">
        <v>152</v>
      </c>
      <c r="KK38" s="96">
        <v>1</v>
      </c>
      <c r="KL38" s="96">
        <v>0</v>
      </c>
      <c r="KM38" s="96">
        <v>0</v>
      </c>
      <c r="KN38" s="96">
        <v>0</v>
      </c>
      <c r="KO38" s="96">
        <v>0</v>
      </c>
      <c r="KP38" s="96">
        <v>15</v>
      </c>
      <c r="KQ38" s="96">
        <v>3</v>
      </c>
      <c r="KR38" s="96">
        <v>3.5</v>
      </c>
      <c r="KS38" s="96">
        <v>0</v>
      </c>
      <c r="KT38" s="96">
        <v>10</v>
      </c>
      <c r="KU38" s="96">
        <v>1</v>
      </c>
      <c r="KV38" s="96">
        <v>0</v>
      </c>
      <c r="KW38" s="96">
        <v>0</v>
      </c>
      <c r="KX38" s="96">
        <v>0</v>
      </c>
      <c r="KY38" s="96">
        <v>0</v>
      </c>
      <c r="KZ38" s="96">
        <v>40.799999999999997</v>
      </c>
      <c r="LA38" s="96">
        <v>26.2</v>
      </c>
      <c r="LB38" s="96" t="s">
        <v>269</v>
      </c>
      <c r="LC38" s="96" t="s">
        <v>269</v>
      </c>
      <c r="LD38" s="96" t="s">
        <v>205</v>
      </c>
      <c r="LE38" s="96" t="s">
        <v>205</v>
      </c>
      <c r="LF38" s="96">
        <v>35</v>
      </c>
      <c r="LG38" s="96">
        <v>36.799999999999997</v>
      </c>
      <c r="LH38" s="96">
        <v>7</v>
      </c>
      <c r="LI38" s="96">
        <v>44</v>
      </c>
      <c r="LJ38" s="95">
        <f>AVERAGE(LK38:LM38)</f>
        <v>10</v>
      </c>
      <c r="LK38" s="95">
        <v>12</v>
      </c>
      <c r="LL38" s="95">
        <v>10</v>
      </c>
      <c r="LM38" s="95">
        <v>8</v>
      </c>
      <c r="LN38" s="95">
        <f>AVERAGE(LO38:LQ38)</f>
        <v>10.333333333333334</v>
      </c>
      <c r="LO38" s="95">
        <v>12</v>
      </c>
      <c r="LP38" s="95">
        <v>12</v>
      </c>
      <c r="LQ38" s="95">
        <v>7</v>
      </c>
      <c r="LR38" s="95">
        <f>AVERAGE(LS38:LU38)</f>
        <v>10.333333333333334</v>
      </c>
      <c r="LS38" s="96">
        <v>12</v>
      </c>
      <c r="LT38" s="96">
        <v>11</v>
      </c>
      <c r="LU38" s="96">
        <v>8</v>
      </c>
      <c r="LV38" s="96" t="s">
        <v>153</v>
      </c>
      <c r="LW38" s="96" t="s">
        <v>153</v>
      </c>
      <c r="LX38" s="96" t="s">
        <v>153</v>
      </c>
      <c r="LY38" s="96" t="s">
        <v>153</v>
      </c>
      <c r="LZ38" s="96" t="s">
        <v>153</v>
      </c>
      <c r="MA38" s="96" t="s">
        <v>153</v>
      </c>
      <c r="MB38" s="96" t="s">
        <v>153</v>
      </c>
      <c r="MC38" s="96" t="s">
        <v>153</v>
      </c>
      <c r="MD38" s="96" t="s">
        <v>267</v>
      </c>
      <c r="ME38" s="96" t="s">
        <v>267</v>
      </c>
      <c r="MF38" s="96" t="s">
        <v>267</v>
      </c>
      <c r="MG38" s="96" t="s">
        <v>153</v>
      </c>
      <c r="MH38" s="96" t="s">
        <v>153</v>
      </c>
      <c r="MI38" s="96" t="s">
        <v>267</v>
      </c>
      <c r="MJ38" s="96" t="s">
        <v>267</v>
      </c>
      <c r="MK38" s="96" t="s">
        <v>267</v>
      </c>
      <c r="ML38" s="96" t="s">
        <v>153</v>
      </c>
      <c r="MM38" s="96" t="s">
        <v>153</v>
      </c>
      <c r="MN38" s="96" t="s">
        <v>267</v>
      </c>
      <c r="MO38" s="96" t="s">
        <v>267</v>
      </c>
      <c r="MP38" s="96" t="s">
        <v>267</v>
      </c>
      <c r="MQ38" s="96" t="s">
        <v>153</v>
      </c>
      <c r="MR38" s="96" t="s">
        <v>153</v>
      </c>
      <c r="MS38" s="96" t="s">
        <v>267</v>
      </c>
      <c r="MT38" s="96" t="s">
        <v>267</v>
      </c>
      <c r="MU38" s="96" t="s">
        <v>267</v>
      </c>
      <c r="MV38" s="96" t="s">
        <v>153</v>
      </c>
      <c r="MW38" s="96" t="s">
        <v>153</v>
      </c>
      <c r="MX38" s="96">
        <v>2</v>
      </c>
      <c r="MY38" s="96">
        <v>3</v>
      </c>
      <c r="MZ38" s="96">
        <v>2.5</v>
      </c>
      <c r="NA38" s="96" t="s">
        <v>153</v>
      </c>
      <c r="NB38" s="96" t="s">
        <v>153</v>
      </c>
      <c r="NC38" s="96">
        <v>2</v>
      </c>
      <c r="ND38" s="96">
        <v>0</v>
      </c>
      <c r="NE38" s="96">
        <v>0</v>
      </c>
      <c r="NF38" s="96">
        <v>0</v>
      </c>
      <c r="NG38" s="96">
        <v>0</v>
      </c>
      <c r="NH38" s="96">
        <v>25</v>
      </c>
      <c r="NI38" s="96">
        <v>7</v>
      </c>
      <c r="NJ38" s="96">
        <v>1.9</v>
      </c>
      <c r="NK38" s="96">
        <v>0</v>
      </c>
      <c r="NL38" s="96">
        <v>9.5</v>
      </c>
      <c r="NM38" s="96">
        <v>1</v>
      </c>
      <c r="NN38" s="96">
        <v>0</v>
      </c>
      <c r="NO38" s="96">
        <v>0</v>
      </c>
      <c r="NP38" s="96">
        <v>0</v>
      </c>
      <c r="NQ38" s="96">
        <v>0</v>
      </c>
      <c r="NR38" s="96" t="s">
        <v>6</v>
      </c>
      <c r="NS38" s="96" t="s">
        <v>6</v>
      </c>
      <c r="NT38" s="96" t="s">
        <v>6</v>
      </c>
      <c r="NU38" s="96" t="s">
        <v>6</v>
      </c>
      <c r="NV38" s="96" t="s">
        <v>7</v>
      </c>
      <c r="NW38" s="96" t="s">
        <v>7</v>
      </c>
      <c r="NX38" s="96" t="s">
        <v>6</v>
      </c>
      <c r="NY38" s="96" t="s">
        <v>6</v>
      </c>
      <c r="NZ38" s="96" t="s">
        <v>6</v>
      </c>
      <c r="OA38" s="96" t="s">
        <v>6</v>
      </c>
      <c r="OB38" s="111">
        <f t="shared" ref="OB38" si="40">AVERAGE(OC38:OE38)</f>
        <v>11.666666666666666</v>
      </c>
      <c r="OC38" s="96">
        <v>14</v>
      </c>
      <c r="OD38" s="96">
        <v>12</v>
      </c>
      <c r="OE38" s="96">
        <v>9</v>
      </c>
      <c r="OF38" s="111">
        <f t="shared" ref="OF38" si="41">AVERAGE(OG38:OI38)</f>
        <v>10</v>
      </c>
      <c r="OG38" s="96">
        <v>11</v>
      </c>
      <c r="OH38" s="96">
        <v>10</v>
      </c>
      <c r="OI38" s="96">
        <v>9</v>
      </c>
      <c r="OJ38" s="111">
        <f t="shared" ref="OJ38" si="42">AVERAGE(OK38:OM38)</f>
        <v>9.3333333333333339</v>
      </c>
      <c r="OK38" s="96">
        <v>9</v>
      </c>
      <c r="OL38" s="96">
        <v>10</v>
      </c>
      <c r="OM38" s="96">
        <v>9</v>
      </c>
      <c r="ON38" s="96" t="s">
        <v>4</v>
      </c>
      <c r="OO38" s="96" t="s">
        <v>4</v>
      </c>
      <c r="OP38" s="96" t="s">
        <v>4</v>
      </c>
      <c r="OQ38" s="96" t="s">
        <v>4</v>
      </c>
      <c r="OR38" s="96" t="s">
        <v>4</v>
      </c>
      <c r="OS38" s="96" t="s">
        <v>4</v>
      </c>
      <c r="OT38" s="96" t="s">
        <v>4</v>
      </c>
      <c r="OU38" s="96" t="s">
        <v>4</v>
      </c>
      <c r="OV38" s="96" t="s">
        <v>8</v>
      </c>
      <c r="OW38" s="96" t="s">
        <v>8</v>
      </c>
      <c r="OX38" s="96" t="s">
        <v>8</v>
      </c>
      <c r="OY38" s="96" t="s">
        <v>4</v>
      </c>
      <c r="OZ38" s="96" t="s">
        <v>4</v>
      </c>
      <c r="PA38" s="96" t="s">
        <v>8</v>
      </c>
      <c r="PB38" s="96" t="s">
        <v>8</v>
      </c>
      <c r="PC38" s="96" t="s">
        <v>8</v>
      </c>
      <c r="PD38" s="96" t="s">
        <v>4</v>
      </c>
      <c r="PE38" s="96" t="s">
        <v>4</v>
      </c>
      <c r="PF38" s="96" t="s">
        <v>8</v>
      </c>
      <c r="PG38" s="96" t="s">
        <v>8</v>
      </c>
      <c r="PH38" s="96" t="s">
        <v>8</v>
      </c>
      <c r="PI38" s="96" t="s">
        <v>4</v>
      </c>
      <c r="PJ38" s="96" t="s">
        <v>4</v>
      </c>
      <c r="PK38" s="96" t="s">
        <v>8</v>
      </c>
      <c r="PL38" s="96" t="s">
        <v>8</v>
      </c>
      <c r="PM38" s="96" t="s">
        <v>8</v>
      </c>
      <c r="PN38" s="96" t="s">
        <v>4</v>
      </c>
      <c r="PO38" s="96" t="s">
        <v>4</v>
      </c>
      <c r="PP38" s="96" t="s">
        <v>8</v>
      </c>
      <c r="PQ38" s="96" t="s">
        <v>8</v>
      </c>
      <c r="PR38" s="96" t="s">
        <v>8</v>
      </c>
      <c r="PS38" s="96" t="s">
        <v>4</v>
      </c>
      <c r="PT38" s="96" t="s">
        <v>4</v>
      </c>
      <c r="PU38" s="96">
        <v>1</v>
      </c>
      <c r="PV38" s="96">
        <v>0</v>
      </c>
      <c r="PW38" s="96">
        <v>0</v>
      </c>
      <c r="PX38" s="96">
        <v>0</v>
      </c>
      <c r="PY38" s="96">
        <v>0</v>
      </c>
      <c r="PZ38" s="96">
        <v>0</v>
      </c>
      <c r="QC38" s="38"/>
    </row>
    <row r="39" spans="1:445" s="1" customFormat="1" ht="17" customHeight="1">
      <c r="A39" s="94">
        <v>25</v>
      </c>
      <c r="B39" s="27">
        <v>39378</v>
      </c>
      <c r="C39" s="96" t="s">
        <v>740</v>
      </c>
      <c r="D39" s="96">
        <v>34</v>
      </c>
      <c r="E39" s="96">
        <v>1</v>
      </c>
      <c r="F39" s="96">
        <v>78</v>
      </c>
      <c r="G39" s="96">
        <v>173</v>
      </c>
      <c r="H39" s="96">
        <v>4</v>
      </c>
      <c r="I39" s="96" t="s">
        <v>399</v>
      </c>
      <c r="J39" s="96">
        <v>3</v>
      </c>
      <c r="K39" s="96">
        <v>3</v>
      </c>
      <c r="L39" s="96"/>
      <c r="M39" s="96" t="s">
        <v>880</v>
      </c>
      <c r="N39" s="96" t="s">
        <v>894</v>
      </c>
      <c r="O39" s="96" t="s">
        <v>882</v>
      </c>
      <c r="P39" s="96" t="s">
        <v>883</v>
      </c>
      <c r="Q39" s="96" t="s">
        <v>882</v>
      </c>
      <c r="R39" s="96" t="s">
        <v>882</v>
      </c>
      <c r="S39" s="96" t="s">
        <v>882</v>
      </c>
      <c r="T39" s="26" t="s">
        <v>938</v>
      </c>
      <c r="U39" s="96">
        <v>1</v>
      </c>
      <c r="V39" s="96">
        <v>1</v>
      </c>
      <c r="W39" s="96">
        <v>0</v>
      </c>
      <c r="X39" s="96">
        <v>0</v>
      </c>
      <c r="Y39" s="28">
        <v>0</v>
      </c>
      <c r="Z39" s="28">
        <v>0</v>
      </c>
      <c r="AA39" s="96">
        <v>0</v>
      </c>
      <c r="AB39" s="28" t="s">
        <v>796</v>
      </c>
      <c r="AC39" s="28" t="s">
        <v>796</v>
      </c>
      <c r="AD39" s="28" t="s">
        <v>796</v>
      </c>
      <c r="AE39" s="28" t="s">
        <v>796</v>
      </c>
      <c r="AF39" s="28" t="s">
        <v>796</v>
      </c>
      <c r="AG39" s="96">
        <v>0</v>
      </c>
      <c r="AH39" s="35" t="s">
        <v>579</v>
      </c>
      <c r="AI39" s="35" t="s">
        <v>900</v>
      </c>
      <c r="AJ39" s="35" t="s">
        <v>579</v>
      </c>
      <c r="AK39" s="35" t="s">
        <v>579</v>
      </c>
      <c r="AL39" s="35" t="s">
        <v>579</v>
      </c>
      <c r="AM39" s="35" t="s">
        <v>442</v>
      </c>
      <c r="AN39" s="35">
        <v>0</v>
      </c>
      <c r="AO39" s="35" t="s">
        <v>741</v>
      </c>
      <c r="AP39" s="35" t="s">
        <v>741</v>
      </c>
      <c r="AQ39" s="35" t="s">
        <v>741</v>
      </c>
      <c r="AR39" s="35">
        <v>1</v>
      </c>
      <c r="AS39" s="35">
        <v>0</v>
      </c>
      <c r="AT39" s="35" t="s">
        <v>244</v>
      </c>
      <c r="AU39" s="35">
        <v>0</v>
      </c>
      <c r="AV39" s="35">
        <v>0</v>
      </c>
      <c r="AW39" s="35">
        <v>0</v>
      </c>
      <c r="AX39" s="96" t="s">
        <v>579</v>
      </c>
      <c r="AY39" s="96" t="s">
        <v>376</v>
      </c>
      <c r="AZ39" s="96" t="s">
        <v>579</v>
      </c>
      <c r="BA39" s="96" t="s">
        <v>579</v>
      </c>
      <c r="BB39" s="96" t="s">
        <v>579</v>
      </c>
      <c r="BC39" s="96">
        <v>60</v>
      </c>
      <c r="BD39" s="96">
        <v>50</v>
      </c>
      <c r="BE39" s="96">
        <v>6</v>
      </c>
      <c r="BF39" s="96">
        <v>2</v>
      </c>
      <c r="BG39" s="96">
        <v>1</v>
      </c>
      <c r="BH39" s="96">
        <v>1</v>
      </c>
      <c r="BI39" s="96">
        <v>0</v>
      </c>
      <c r="BJ39" s="96">
        <v>0</v>
      </c>
      <c r="BK39" s="96">
        <v>0</v>
      </c>
      <c r="BL39" s="96">
        <v>0</v>
      </c>
      <c r="BM39" s="96">
        <v>0</v>
      </c>
      <c r="BN39" s="96">
        <v>7</v>
      </c>
      <c r="BO39" s="96">
        <v>0</v>
      </c>
      <c r="BP39" s="33">
        <v>30</v>
      </c>
      <c r="BQ39" s="33">
        <v>8.3000000000000007</v>
      </c>
      <c r="BR39" s="33">
        <v>7.9</v>
      </c>
      <c r="BS39" s="61">
        <v>49</v>
      </c>
      <c r="BT39" s="70" t="s">
        <v>579</v>
      </c>
      <c r="BU39" s="70">
        <v>3.6</v>
      </c>
      <c r="BV39" s="70" t="s">
        <v>579</v>
      </c>
      <c r="BW39" s="70" t="s">
        <v>579</v>
      </c>
      <c r="BX39" s="70" t="s">
        <v>579</v>
      </c>
      <c r="BY39" s="61">
        <v>35</v>
      </c>
      <c r="BZ39" s="61">
        <v>56</v>
      </c>
      <c r="CA39" s="61">
        <v>23</v>
      </c>
      <c r="CB39" s="61" t="s">
        <v>241</v>
      </c>
      <c r="CC39" s="108" t="s">
        <v>317</v>
      </c>
      <c r="CD39" s="70" t="s">
        <v>579</v>
      </c>
      <c r="CE39" s="70" t="s">
        <v>579</v>
      </c>
      <c r="CF39" s="70" t="s">
        <v>579</v>
      </c>
      <c r="CG39" s="108" t="s">
        <v>140</v>
      </c>
      <c r="CH39" s="70" t="s">
        <v>343</v>
      </c>
      <c r="CI39" s="70" t="s">
        <v>343</v>
      </c>
      <c r="CJ39" s="70" t="s">
        <v>343</v>
      </c>
      <c r="CK39" s="70" t="s">
        <v>317</v>
      </c>
      <c r="CL39" s="70" t="s">
        <v>492</v>
      </c>
      <c r="CM39" s="70" t="s">
        <v>492</v>
      </c>
      <c r="CN39" s="70" t="s">
        <v>492</v>
      </c>
      <c r="CO39" s="70" t="s">
        <v>317</v>
      </c>
      <c r="CP39" s="70" t="s">
        <v>172</v>
      </c>
      <c r="CQ39" s="70" t="s">
        <v>172</v>
      </c>
      <c r="CR39" s="70" t="s">
        <v>172</v>
      </c>
      <c r="CS39" s="70" t="s">
        <v>139</v>
      </c>
      <c r="CT39" s="70" t="s">
        <v>248</v>
      </c>
      <c r="CU39" s="70" t="s">
        <v>382</v>
      </c>
      <c r="CV39" s="70" t="s">
        <v>248</v>
      </c>
      <c r="CW39" s="61" t="s">
        <v>198</v>
      </c>
      <c r="CX39" s="61" t="s">
        <v>240</v>
      </c>
      <c r="CY39" s="61" t="s">
        <v>198</v>
      </c>
      <c r="CZ39" s="61" t="s">
        <v>198</v>
      </c>
      <c r="DA39" s="61" t="s">
        <v>198</v>
      </c>
      <c r="DB39" s="61" t="s">
        <v>198</v>
      </c>
      <c r="DC39" s="61" t="s">
        <v>240</v>
      </c>
      <c r="DD39" s="61" t="s">
        <v>198</v>
      </c>
      <c r="DE39" s="61" t="s">
        <v>198</v>
      </c>
      <c r="DF39" s="61" t="s">
        <v>198</v>
      </c>
      <c r="DG39" s="61" t="s">
        <v>198</v>
      </c>
      <c r="DH39" s="61" t="s">
        <v>240</v>
      </c>
      <c r="DI39" s="61" t="s">
        <v>198</v>
      </c>
      <c r="DJ39" s="61" t="s">
        <v>198</v>
      </c>
      <c r="DK39" s="61" t="s">
        <v>198</v>
      </c>
      <c r="DL39" s="61" t="s">
        <v>198</v>
      </c>
      <c r="DM39" s="61" t="s">
        <v>240</v>
      </c>
      <c r="DN39" s="61" t="s">
        <v>198</v>
      </c>
      <c r="DO39" s="61" t="s">
        <v>198</v>
      </c>
      <c r="DP39" s="61" t="s">
        <v>198</v>
      </c>
      <c r="DQ39" s="61" t="s">
        <v>198</v>
      </c>
      <c r="DR39" s="61" t="s">
        <v>240</v>
      </c>
      <c r="DS39" s="61" t="s">
        <v>198</v>
      </c>
      <c r="DT39" s="61" t="s">
        <v>198</v>
      </c>
      <c r="DU39" s="61" t="s">
        <v>198</v>
      </c>
      <c r="DV39" s="96">
        <v>41.1</v>
      </c>
      <c r="DW39" s="70" t="s">
        <v>579</v>
      </c>
      <c r="DX39" s="70">
        <v>12</v>
      </c>
      <c r="DY39" s="70" t="s">
        <v>579</v>
      </c>
      <c r="DZ39" s="70" t="s">
        <v>579</v>
      </c>
      <c r="EA39" s="70" t="s">
        <v>579</v>
      </c>
      <c r="EB39" s="96">
        <v>30.3</v>
      </c>
      <c r="EC39" s="96">
        <v>28.4</v>
      </c>
      <c r="ED39" s="96">
        <v>57</v>
      </c>
      <c r="EE39" s="26" t="s">
        <v>241</v>
      </c>
      <c r="EF39" s="108" t="s">
        <v>464</v>
      </c>
      <c r="EG39" s="70" t="s">
        <v>791</v>
      </c>
      <c r="EH39" s="70" t="s">
        <v>791</v>
      </c>
      <c r="EI39" s="70" t="s">
        <v>791</v>
      </c>
      <c r="EJ39" s="70">
        <f>AVERAGE(EK39:EM39)</f>
        <v>15</v>
      </c>
      <c r="EK39" s="70">
        <v>16</v>
      </c>
      <c r="EL39" s="70">
        <v>16</v>
      </c>
      <c r="EM39" s="70">
        <v>13</v>
      </c>
      <c r="EN39" s="108" t="s">
        <v>464</v>
      </c>
      <c r="EO39" s="70" t="s">
        <v>339</v>
      </c>
      <c r="EP39" s="70" t="s">
        <v>339</v>
      </c>
      <c r="EQ39" s="70" t="s">
        <v>339</v>
      </c>
      <c r="ER39" s="108" t="s">
        <v>464</v>
      </c>
      <c r="ES39" s="108" t="s">
        <v>791</v>
      </c>
      <c r="ET39" s="108" t="s">
        <v>791</v>
      </c>
      <c r="EU39" s="108" t="s">
        <v>791</v>
      </c>
      <c r="EV39" s="108" t="s">
        <v>464</v>
      </c>
      <c r="EW39" s="108" t="s">
        <v>579</v>
      </c>
      <c r="EX39" s="108" t="s">
        <v>579</v>
      </c>
      <c r="EY39" s="108" t="s">
        <v>579</v>
      </c>
      <c r="EZ39" s="50" t="s">
        <v>198</v>
      </c>
      <c r="FA39" s="50">
        <v>2</v>
      </c>
      <c r="FB39" s="50" t="s">
        <v>198</v>
      </c>
      <c r="FC39" s="50" t="s">
        <v>198</v>
      </c>
      <c r="FD39" s="50" t="s">
        <v>198</v>
      </c>
      <c r="FE39" s="96" t="s">
        <v>450</v>
      </c>
      <c r="FF39" s="84" t="s">
        <v>574</v>
      </c>
      <c r="FG39" s="84" t="s">
        <v>574</v>
      </c>
      <c r="FH39" s="84" t="s">
        <v>574</v>
      </c>
      <c r="FI39" s="84" t="s">
        <v>574</v>
      </c>
      <c r="FJ39" s="84" t="s">
        <v>574</v>
      </c>
      <c r="FK39" s="84" t="s">
        <v>574</v>
      </c>
      <c r="FL39" s="84" t="s">
        <v>574</v>
      </c>
      <c r="FM39" s="84" t="s">
        <v>574</v>
      </c>
      <c r="FN39" s="84" t="s">
        <v>574</v>
      </c>
      <c r="FO39" s="84" t="s">
        <v>574</v>
      </c>
      <c r="FP39" s="84" t="s">
        <v>574</v>
      </c>
      <c r="FQ39" s="84" t="s">
        <v>574</v>
      </c>
      <c r="FR39" s="84" t="s">
        <v>574</v>
      </c>
      <c r="FS39" s="84" t="s">
        <v>574</v>
      </c>
      <c r="FT39" s="84" t="s">
        <v>574</v>
      </c>
      <c r="FU39" s="84" t="s">
        <v>574</v>
      </c>
      <c r="FV39" s="84" t="s">
        <v>574</v>
      </c>
      <c r="FW39" s="84" t="s">
        <v>574</v>
      </c>
      <c r="FX39" s="84" t="s">
        <v>574</v>
      </c>
      <c r="FY39" s="84" t="s">
        <v>574</v>
      </c>
      <c r="FZ39" s="84" t="s">
        <v>574</v>
      </c>
      <c r="GA39" s="84" t="s">
        <v>574</v>
      </c>
      <c r="GB39" s="84" t="s">
        <v>574</v>
      </c>
      <c r="GC39" s="84" t="s">
        <v>574</v>
      </c>
      <c r="GD39" s="84" t="s">
        <v>574</v>
      </c>
      <c r="GE39" s="84" t="s">
        <v>574</v>
      </c>
      <c r="GF39" s="84" t="s">
        <v>574</v>
      </c>
      <c r="GG39" s="84" t="s">
        <v>574</v>
      </c>
      <c r="GH39" s="84" t="s">
        <v>574</v>
      </c>
      <c r="GI39" s="84" t="s">
        <v>574</v>
      </c>
      <c r="GJ39" s="84" t="s">
        <v>574</v>
      </c>
      <c r="GK39" s="84" t="s">
        <v>574</v>
      </c>
      <c r="GL39" s="84" t="s">
        <v>574</v>
      </c>
      <c r="GM39" s="84" t="s">
        <v>574</v>
      </c>
      <c r="GN39" s="84" t="s">
        <v>574</v>
      </c>
      <c r="GO39" s="84" t="s">
        <v>574</v>
      </c>
      <c r="GP39" s="84" t="s">
        <v>574</v>
      </c>
      <c r="GQ39" s="84" t="s">
        <v>574</v>
      </c>
      <c r="GR39" s="84" t="s">
        <v>574</v>
      </c>
      <c r="GS39" s="84" t="s">
        <v>574</v>
      </c>
      <c r="GT39" s="84" t="s">
        <v>574</v>
      </c>
      <c r="GU39" s="84" t="s">
        <v>574</v>
      </c>
      <c r="GV39" s="84" t="s">
        <v>574</v>
      </c>
      <c r="GW39" s="84" t="s">
        <v>574</v>
      </c>
      <c r="GX39" s="84" t="s">
        <v>574</v>
      </c>
      <c r="GY39" s="84" t="s">
        <v>574</v>
      </c>
      <c r="GZ39" s="84" t="s">
        <v>574</v>
      </c>
      <c r="HA39" s="84" t="s">
        <v>574</v>
      </c>
      <c r="HB39" s="84" t="s">
        <v>574</v>
      </c>
      <c r="HC39" s="84" t="s">
        <v>574</v>
      </c>
      <c r="HD39" s="84" t="s">
        <v>574</v>
      </c>
      <c r="HE39" s="84" t="s">
        <v>574</v>
      </c>
      <c r="HF39" s="84" t="s">
        <v>574</v>
      </c>
      <c r="HG39" s="84" t="s">
        <v>574</v>
      </c>
      <c r="HH39" s="84" t="s">
        <v>574</v>
      </c>
      <c r="HI39" s="84" t="s">
        <v>574</v>
      </c>
      <c r="HJ39" s="84" t="s">
        <v>574</v>
      </c>
      <c r="HK39" s="84" t="s">
        <v>574</v>
      </c>
      <c r="HL39" s="84" t="s">
        <v>574</v>
      </c>
      <c r="HM39" s="84" t="s">
        <v>574</v>
      </c>
      <c r="HN39" s="84" t="s">
        <v>574</v>
      </c>
      <c r="HO39" s="84" t="s">
        <v>574</v>
      </c>
      <c r="HP39" s="84" t="s">
        <v>574</v>
      </c>
      <c r="HQ39" s="84" t="s">
        <v>574</v>
      </c>
      <c r="HR39" s="84" t="s">
        <v>574</v>
      </c>
      <c r="HS39" s="84" t="s">
        <v>574</v>
      </c>
      <c r="HT39" s="84" t="s">
        <v>574</v>
      </c>
      <c r="HU39" s="84" t="s">
        <v>574</v>
      </c>
      <c r="HV39" s="84" t="s">
        <v>574</v>
      </c>
      <c r="HW39" s="84" t="s">
        <v>574</v>
      </c>
      <c r="HX39" s="84" t="s">
        <v>574</v>
      </c>
      <c r="HY39" s="84" t="s">
        <v>574</v>
      </c>
      <c r="HZ39" s="84" t="s">
        <v>574</v>
      </c>
      <c r="IA39" s="84" t="s">
        <v>574</v>
      </c>
      <c r="IB39" s="84" t="s">
        <v>574</v>
      </c>
      <c r="IC39" s="84" t="s">
        <v>574</v>
      </c>
      <c r="ID39" s="84" t="s">
        <v>574</v>
      </c>
      <c r="IE39" s="84" t="s">
        <v>574</v>
      </c>
      <c r="IF39" s="84" t="s">
        <v>574</v>
      </c>
      <c r="IG39" s="84" t="s">
        <v>574</v>
      </c>
      <c r="IH39" s="84" t="s">
        <v>574</v>
      </c>
      <c r="II39" s="84" t="s">
        <v>574</v>
      </c>
      <c r="IJ39" s="84" t="s">
        <v>574</v>
      </c>
      <c r="IK39" s="84" t="s">
        <v>574</v>
      </c>
      <c r="IL39" s="84" t="s">
        <v>574</v>
      </c>
      <c r="IM39" s="84" t="s">
        <v>574</v>
      </c>
      <c r="IN39" s="84" t="s">
        <v>574</v>
      </c>
      <c r="IO39" s="84" t="s">
        <v>574</v>
      </c>
      <c r="IP39" s="84" t="s">
        <v>574</v>
      </c>
      <c r="IQ39" s="84" t="s">
        <v>574</v>
      </c>
      <c r="IR39" s="84" t="s">
        <v>574</v>
      </c>
      <c r="IS39" s="84" t="s">
        <v>574</v>
      </c>
      <c r="IT39" s="84" t="s">
        <v>574</v>
      </c>
      <c r="IU39" s="84" t="s">
        <v>574</v>
      </c>
      <c r="IV39" s="84" t="s">
        <v>574</v>
      </c>
      <c r="IW39" s="84" t="s">
        <v>574</v>
      </c>
      <c r="IX39" s="84" t="s">
        <v>574</v>
      </c>
      <c r="IY39" s="84" t="s">
        <v>574</v>
      </c>
      <c r="IZ39" s="84" t="s">
        <v>574</v>
      </c>
      <c r="JA39" s="84" t="s">
        <v>574</v>
      </c>
      <c r="JB39" s="84" t="s">
        <v>574</v>
      </c>
      <c r="JC39" s="84" t="s">
        <v>574</v>
      </c>
      <c r="JD39" s="84" t="s">
        <v>574</v>
      </c>
      <c r="JE39" s="84" t="s">
        <v>574</v>
      </c>
      <c r="JF39" s="84" t="s">
        <v>574</v>
      </c>
      <c r="JG39" s="84" t="s">
        <v>574</v>
      </c>
      <c r="JH39" s="84" t="s">
        <v>574</v>
      </c>
      <c r="JI39" s="84" t="s">
        <v>574</v>
      </c>
      <c r="JJ39" s="84" t="s">
        <v>574</v>
      </c>
      <c r="JK39" s="84" t="s">
        <v>574</v>
      </c>
      <c r="JL39" s="84" t="s">
        <v>574</v>
      </c>
      <c r="JM39" s="84" t="s">
        <v>574</v>
      </c>
      <c r="JN39" s="84" t="s">
        <v>574</v>
      </c>
      <c r="JO39" s="84" t="s">
        <v>574</v>
      </c>
      <c r="JP39" s="84" t="s">
        <v>574</v>
      </c>
      <c r="JQ39" s="84" t="s">
        <v>574</v>
      </c>
      <c r="JR39" s="84" t="s">
        <v>574</v>
      </c>
      <c r="JS39" s="84" t="s">
        <v>574</v>
      </c>
      <c r="JT39" s="84" t="s">
        <v>574</v>
      </c>
      <c r="JU39" s="84" t="s">
        <v>574</v>
      </c>
      <c r="JV39" s="84" t="s">
        <v>574</v>
      </c>
      <c r="JW39" s="84" t="s">
        <v>574</v>
      </c>
      <c r="JX39" s="84" t="s">
        <v>574</v>
      </c>
      <c r="JY39" s="84" t="s">
        <v>574</v>
      </c>
      <c r="JZ39" s="84" t="s">
        <v>574</v>
      </c>
      <c r="KA39" s="84" t="s">
        <v>574</v>
      </c>
      <c r="KB39" s="84" t="s">
        <v>574</v>
      </c>
      <c r="KC39" s="84" t="s">
        <v>574</v>
      </c>
      <c r="KD39" s="84" t="s">
        <v>574</v>
      </c>
      <c r="KE39" s="84" t="s">
        <v>574</v>
      </c>
      <c r="KF39" s="84" t="s">
        <v>574</v>
      </c>
      <c r="KG39" s="84" t="s">
        <v>574</v>
      </c>
      <c r="KH39" s="84" t="s">
        <v>574</v>
      </c>
      <c r="KI39" s="84" t="s">
        <v>574</v>
      </c>
      <c r="KJ39" s="84" t="s">
        <v>574</v>
      </c>
      <c r="KK39" s="84" t="s">
        <v>574</v>
      </c>
      <c r="KL39" s="84" t="s">
        <v>574</v>
      </c>
      <c r="KM39" s="84" t="s">
        <v>574</v>
      </c>
      <c r="KN39" s="84" t="s">
        <v>574</v>
      </c>
      <c r="KO39" s="84" t="s">
        <v>574</v>
      </c>
      <c r="KP39" s="84" t="s">
        <v>13</v>
      </c>
      <c r="KQ39" s="84" t="s">
        <v>13</v>
      </c>
      <c r="KR39" s="84" t="s">
        <v>13</v>
      </c>
      <c r="KS39" s="84" t="s">
        <v>13</v>
      </c>
      <c r="KT39" s="84" t="s">
        <v>13</v>
      </c>
      <c r="KU39" s="84" t="s">
        <v>13</v>
      </c>
      <c r="KV39" s="84" t="s">
        <v>13</v>
      </c>
      <c r="KW39" s="84" t="s">
        <v>13</v>
      </c>
      <c r="KX39" s="84" t="s">
        <v>13</v>
      </c>
      <c r="KY39" s="84" t="s">
        <v>13</v>
      </c>
      <c r="KZ39" s="84" t="s">
        <v>13</v>
      </c>
      <c r="LA39" s="84" t="s">
        <v>13</v>
      </c>
      <c r="LB39" s="84" t="s">
        <v>13</v>
      </c>
      <c r="LC39" s="84" t="s">
        <v>13</v>
      </c>
      <c r="LD39" s="84" t="s">
        <v>13</v>
      </c>
      <c r="LE39" s="84" t="s">
        <v>13</v>
      </c>
      <c r="LF39" s="84" t="s">
        <v>13</v>
      </c>
      <c r="LG39" s="84" t="s">
        <v>13</v>
      </c>
      <c r="LH39" s="84" t="s">
        <v>13</v>
      </c>
      <c r="LI39" s="84" t="s">
        <v>13</v>
      </c>
      <c r="LJ39" s="84" t="s">
        <v>13</v>
      </c>
      <c r="LK39" s="84" t="s">
        <v>13</v>
      </c>
      <c r="LL39" s="84" t="s">
        <v>13</v>
      </c>
      <c r="LM39" s="84" t="s">
        <v>13</v>
      </c>
      <c r="LN39" s="84" t="s">
        <v>13</v>
      </c>
      <c r="LO39" s="84" t="s">
        <v>13</v>
      </c>
      <c r="LP39" s="84" t="s">
        <v>13</v>
      </c>
      <c r="LQ39" s="84" t="s">
        <v>13</v>
      </c>
      <c r="LR39" s="84" t="s">
        <v>13</v>
      </c>
      <c r="LS39" s="84" t="s">
        <v>13</v>
      </c>
      <c r="LT39" s="84" t="s">
        <v>13</v>
      </c>
      <c r="LU39" s="84" t="s">
        <v>13</v>
      </c>
      <c r="LV39" s="84" t="s">
        <v>13</v>
      </c>
      <c r="LW39" s="84" t="s">
        <v>13</v>
      </c>
      <c r="LX39" s="84" t="s">
        <v>13</v>
      </c>
      <c r="LY39" s="84" t="s">
        <v>13</v>
      </c>
      <c r="LZ39" s="84" t="s">
        <v>13</v>
      </c>
      <c r="MA39" s="84" t="s">
        <v>13</v>
      </c>
      <c r="MB39" s="84" t="s">
        <v>13</v>
      </c>
      <c r="MC39" s="84" t="s">
        <v>13</v>
      </c>
      <c r="MD39" s="84" t="s">
        <v>13</v>
      </c>
      <c r="ME39" s="84" t="s">
        <v>13</v>
      </c>
      <c r="MF39" s="84" t="s">
        <v>13</v>
      </c>
      <c r="MG39" s="84" t="s">
        <v>13</v>
      </c>
      <c r="MH39" s="84" t="s">
        <v>13</v>
      </c>
      <c r="MI39" s="84" t="s">
        <v>13</v>
      </c>
      <c r="MJ39" s="84" t="s">
        <v>13</v>
      </c>
      <c r="MK39" s="84" t="s">
        <v>13</v>
      </c>
      <c r="ML39" s="84" t="s">
        <v>13</v>
      </c>
      <c r="MM39" s="84" t="s">
        <v>13</v>
      </c>
      <c r="MN39" s="84" t="s">
        <v>13</v>
      </c>
      <c r="MO39" s="84" t="s">
        <v>13</v>
      </c>
      <c r="MP39" s="84" t="s">
        <v>13</v>
      </c>
      <c r="MQ39" s="84" t="s">
        <v>13</v>
      </c>
      <c r="MR39" s="84" t="s">
        <v>13</v>
      </c>
      <c r="MS39" s="84" t="s">
        <v>13</v>
      </c>
      <c r="MT39" s="84" t="s">
        <v>13</v>
      </c>
      <c r="MU39" s="84" t="s">
        <v>13</v>
      </c>
      <c r="MV39" s="84" t="s">
        <v>13</v>
      </c>
      <c r="MW39" s="84" t="s">
        <v>13</v>
      </c>
      <c r="MX39" s="84" t="s">
        <v>13</v>
      </c>
      <c r="MY39" s="84" t="s">
        <v>13</v>
      </c>
      <c r="MZ39" s="84" t="s">
        <v>13</v>
      </c>
      <c r="NA39" s="84" t="s">
        <v>13</v>
      </c>
      <c r="NB39" s="84" t="s">
        <v>13</v>
      </c>
      <c r="NC39" s="84" t="s">
        <v>13</v>
      </c>
      <c r="ND39" s="84" t="s">
        <v>13</v>
      </c>
      <c r="NE39" s="84" t="s">
        <v>13</v>
      </c>
      <c r="NF39" s="84" t="s">
        <v>13</v>
      </c>
      <c r="NG39" s="84" t="s">
        <v>13</v>
      </c>
      <c r="NH39" s="96"/>
      <c r="NI39" s="96"/>
      <c r="NJ39" s="96"/>
      <c r="NK39" s="96"/>
      <c r="NL39" s="96"/>
      <c r="NM39" s="96"/>
      <c r="NN39" s="96"/>
      <c r="NO39" s="96"/>
      <c r="NP39" s="96"/>
      <c r="NQ39" s="96"/>
      <c r="NR39" s="96"/>
      <c r="NS39" s="96"/>
      <c r="NT39" s="96"/>
      <c r="NU39" s="96"/>
      <c r="NV39" s="96"/>
      <c r="NW39" s="96"/>
      <c r="NX39" s="96"/>
      <c r="NY39" s="96"/>
      <c r="NZ39" s="96"/>
      <c r="OA39" s="96"/>
      <c r="OB39" s="33"/>
      <c r="OC39" s="96"/>
      <c r="OD39" s="96"/>
      <c r="OE39" s="96"/>
      <c r="OF39" s="33"/>
      <c r="OG39" s="96"/>
      <c r="OH39" s="96"/>
      <c r="OI39" s="96"/>
      <c r="OJ39" s="33"/>
      <c r="OK39" s="96"/>
      <c r="OL39" s="96"/>
      <c r="OM39" s="96"/>
      <c r="ON39" s="33"/>
      <c r="OO39" s="96"/>
      <c r="OP39" s="96"/>
      <c r="OQ39" s="96"/>
      <c r="OR39" s="33"/>
      <c r="OS39" s="96"/>
      <c r="OT39" s="96"/>
      <c r="OU39" s="96"/>
      <c r="OV39" s="96"/>
      <c r="OW39" s="96"/>
      <c r="OX39" s="96"/>
      <c r="OY39" s="96"/>
      <c r="OZ39" s="96"/>
      <c r="PA39" s="96"/>
      <c r="PB39" s="96"/>
      <c r="PC39" s="96"/>
      <c r="PD39" s="96"/>
      <c r="PE39" s="96"/>
      <c r="PF39" s="96"/>
      <c r="PG39" s="96"/>
      <c r="PH39" s="96"/>
      <c r="PI39" s="96"/>
      <c r="PJ39" s="96"/>
      <c r="PK39" s="96"/>
      <c r="PL39" s="96"/>
      <c r="PM39" s="96"/>
      <c r="PN39" s="96"/>
      <c r="PO39" s="96"/>
      <c r="PP39" s="96"/>
      <c r="PQ39" s="96"/>
      <c r="PR39" s="96"/>
      <c r="PS39" s="96"/>
      <c r="PT39" s="96"/>
      <c r="PU39" s="96"/>
      <c r="PV39" s="96"/>
      <c r="PW39" s="96"/>
      <c r="PX39" s="96"/>
      <c r="PY39" s="96"/>
      <c r="PZ39" s="96">
        <v>0</v>
      </c>
      <c r="QC39" s="38"/>
    </row>
    <row r="40" spans="1:445" ht="17" customHeight="1">
      <c r="A40" s="94">
        <v>26</v>
      </c>
      <c r="B40" s="27">
        <v>39379</v>
      </c>
      <c r="C40" s="96" t="s">
        <v>740</v>
      </c>
      <c r="D40" s="96">
        <v>62</v>
      </c>
      <c r="E40" s="96">
        <v>1</v>
      </c>
      <c r="F40" s="96">
        <v>60</v>
      </c>
      <c r="G40" s="96">
        <v>161</v>
      </c>
      <c r="H40" s="96">
        <v>2</v>
      </c>
      <c r="I40" s="96" t="s">
        <v>579</v>
      </c>
      <c r="J40" s="28" t="s">
        <v>356</v>
      </c>
      <c r="K40" s="28" t="s">
        <v>356</v>
      </c>
      <c r="L40" s="28" t="s">
        <v>356</v>
      </c>
      <c r="M40" s="26" t="s">
        <v>479</v>
      </c>
      <c r="N40" s="96" t="s">
        <v>600</v>
      </c>
      <c r="O40" s="96" t="s">
        <v>800</v>
      </c>
      <c r="P40" s="96" t="s">
        <v>574</v>
      </c>
      <c r="Q40" s="96" t="s">
        <v>574</v>
      </c>
      <c r="R40" s="96" t="s">
        <v>574</v>
      </c>
      <c r="S40" s="96" t="s">
        <v>574</v>
      </c>
      <c r="T40" s="26" t="s">
        <v>938</v>
      </c>
      <c r="U40" s="28">
        <v>0</v>
      </c>
      <c r="V40" s="96" t="s">
        <v>579</v>
      </c>
      <c r="W40" s="96" t="s">
        <v>579</v>
      </c>
      <c r="X40" s="96" t="s">
        <v>579</v>
      </c>
      <c r="Y40" s="28" t="s">
        <v>796</v>
      </c>
      <c r="Z40" s="28" t="s">
        <v>796</v>
      </c>
      <c r="AA40" s="28">
        <v>0</v>
      </c>
      <c r="AB40" s="28" t="s">
        <v>796</v>
      </c>
      <c r="AC40" s="28" t="s">
        <v>796</v>
      </c>
      <c r="AD40" s="28" t="s">
        <v>796</v>
      </c>
      <c r="AE40" s="28" t="s">
        <v>796</v>
      </c>
      <c r="AF40" s="28" t="s">
        <v>796</v>
      </c>
      <c r="AG40" s="96">
        <v>0</v>
      </c>
      <c r="AH40" s="35">
        <v>2</v>
      </c>
      <c r="AI40" s="35" t="s">
        <v>579</v>
      </c>
      <c r="AJ40" s="35" t="s">
        <v>579</v>
      </c>
      <c r="AK40" s="35" t="s">
        <v>579</v>
      </c>
      <c r="AL40" s="35" t="s">
        <v>579</v>
      </c>
      <c r="AM40" s="35">
        <v>0</v>
      </c>
      <c r="AN40" s="35" t="s">
        <v>579</v>
      </c>
      <c r="AO40" s="35" t="s">
        <v>579</v>
      </c>
      <c r="AP40" s="35" t="s">
        <v>579</v>
      </c>
      <c r="AQ40" s="35" t="s">
        <v>579</v>
      </c>
      <c r="AR40" s="35">
        <v>1</v>
      </c>
      <c r="AS40" s="35" t="s">
        <v>518</v>
      </c>
      <c r="AT40" s="35">
        <v>0</v>
      </c>
      <c r="AU40" s="35">
        <v>0</v>
      </c>
      <c r="AV40" s="35">
        <v>0</v>
      </c>
      <c r="AW40" s="35">
        <v>0</v>
      </c>
      <c r="AX40" s="96" t="s">
        <v>579</v>
      </c>
      <c r="AY40" s="96" t="s">
        <v>579</v>
      </c>
      <c r="AZ40" s="96" t="s">
        <v>579</v>
      </c>
      <c r="BA40" s="96" t="s">
        <v>579</v>
      </c>
      <c r="BB40" s="96" t="s">
        <v>579</v>
      </c>
      <c r="BC40" s="96">
        <v>55</v>
      </c>
      <c r="BD40" s="96">
        <v>50</v>
      </c>
      <c r="BE40" s="96">
        <v>6</v>
      </c>
      <c r="BF40" s="96">
        <v>2</v>
      </c>
      <c r="BG40" s="96">
        <v>2</v>
      </c>
      <c r="BH40" s="96">
        <v>0</v>
      </c>
      <c r="BI40" s="96">
        <v>0</v>
      </c>
      <c r="BJ40" s="96">
        <v>0</v>
      </c>
      <c r="BK40" s="96">
        <v>0</v>
      </c>
      <c r="BL40" s="96">
        <v>0</v>
      </c>
      <c r="BM40" s="96">
        <v>0</v>
      </c>
      <c r="BN40" s="96">
        <v>8</v>
      </c>
      <c r="BO40" s="96">
        <v>0</v>
      </c>
      <c r="BP40" s="33">
        <v>19</v>
      </c>
      <c r="BQ40" s="33">
        <v>7.3</v>
      </c>
      <c r="BR40" s="33">
        <v>0</v>
      </c>
      <c r="BS40" s="61" t="s">
        <v>120</v>
      </c>
      <c r="BT40" s="70" t="s">
        <v>120</v>
      </c>
      <c r="BU40" s="70" t="s">
        <v>579</v>
      </c>
      <c r="BV40" s="70" t="s">
        <v>579</v>
      </c>
      <c r="BW40" s="70" t="s">
        <v>579</v>
      </c>
      <c r="BX40" s="70" t="s">
        <v>579</v>
      </c>
      <c r="BY40" s="61" t="s">
        <v>120</v>
      </c>
      <c r="BZ40" s="61" t="s">
        <v>120</v>
      </c>
      <c r="CA40" s="61" t="s">
        <v>120</v>
      </c>
      <c r="CB40" s="61" t="s">
        <v>120</v>
      </c>
      <c r="CC40" s="70">
        <f>AVERAGE(CD40:CF40)</f>
        <v>2.6666666666666665</v>
      </c>
      <c r="CD40" s="70">
        <v>4</v>
      </c>
      <c r="CE40" s="70">
        <v>3</v>
      </c>
      <c r="CF40" s="70">
        <v>1</v>
      </c>
      <c r="CG40" s="108" t="s">
        <v>317</v>
      </c>
      <c r="CH40" s="70" t="s">
        <v>579</v>
      </c>
      <c r="CI40" s="70" t="s">
        <v>579</v>
      </c>
      <c r="CJ40" s="70" t="s">
        <v>579</v>
      </c>
      <c r="CK40" s="70" t="s">
        <v>317</v>
      </c>
      <c r="CL40" s="70" t="s">
        <v>246</v>
      </c>
      <c r="CM40" s="70" t="s">
        <v>379</v>
      </c>
      <c r="CN40" s="70" t="s">
        <v>247</v>
      </c>
      <c r="CO40" s="70" t="s">
        <v>317</v>
      </c>
      <c r="CP40" s="70" t="s">
        <v>381</v>
      </c>
      <c r="CQ40" s="70" t="s">
        <v>381</v>
      </c>
      <c r="CR40" s="70" t="s">
        <v>381</v>
      </c>
      <c r="CS40" s="70" t="s">
        <v>139</v>
      </c>
      <c r="CT40" s="70" t="s">
        <v>741</v>
      </c>
      <c r="CU40" s="70" t="s">
        <v>219</v>
      </c>
      <c r="CV40" s="70" t="s">
        <v>579</v>
      </c>
      <c r="CW40" s="61" t="s">
        <v>240</v>
      </c>
      <c r="CX40" s="61" t="s">
        <v>198</v>
      </c>
      <c r="CY40" s="61" t="s">
        <v>198</v>
      </c>
      <c r="CZ40" s="61" t="s">
        <v>198</v>
      </c>
      <c r="DA40" s="61" t="s">
        <v>198</v>
      </c>
      <c r="DB40" s="61" t="s">
        <v>240</v>
      </c>
      <c r="DC40" s="61" t="s">
        <v>198</v>
      </c>
      <c r="DD40" s="61" t="s">
        <v>198</v>
      </c>
      <c r="DE40" s="61" t="s">
        <v>198</v>
      </c>
      <c r="DF40" s="61" t="s">
        <v>198</v>
      </c>
      <c r="DG40" s="61" t="s">
        <v>240</v>
      </c>
      <c r="DH40" s="61" t="s">
        <v>198</v>
      </c>
      <c r="DI40" s="61" t="s">
        <v>198</v>
      </c>
      <c r="DJ40" s="61" t="s">
        <v>198</v>
      </c>
      <c r="DK40" s="61" t="s">
        <v>198</v>
      </c>
      <c r="DL40" s="61" t="s">
        <v>240</v>
      </c>
      <c r="DM40" s="61" t="s">
        <v>198</v>
      </c>
      <c r="DN40" s="61" t="s">
        <v>198</v>
      </c>
      <c r="DO40" s="61" t="s">
        <v>198</v>
      </c>
      <c r="DP40" s="61" t="s">
        <v>198</v>
      </c>
      <c r="DQ40" s="61">
        <v>2.1</v>
      </c>
      <c r="DR40" s="61" t="s">
        <v>198</v>
      </c>
      <c r="DS40" s="61" t="s">
        <v>198</v>
      </c>
      <c r="DT40" s="61" t="s">
        <v>198</v>
      </c>
      <c r="DU40" s="61" t="s">
        <v>198</v>
      </c>
      <c r="DV40" s="96">
        <v>56.8</v>
      </c>
      <c r="DW40" s="70">
        <v>16.7</v>
      </c>
      <c r="DX40" s="70" t="s">
        <v>579</v>
      </c>
      <c r="DY40" s="70" t="s">
        <v>579</v>
      </c>
      <c r="DZ40" s="70" t="s">
        <v>579</v>
      </c>
      <c r="EA40" s="70" t="s">
        <v>579</v>
      </c>
      <c r="EB40" s="96">
        <v>29.2</v>
      </c>
      <c r="EC40" s="96">
        <v>18.8</v>
      </c>
      <c r="ED40" s="96">
        <v>15</v>
      </c>
      <c r="EE40" s="26" t="s">
        <v>241</v>
      </c>
      <c r="EF40" s="70">
        <f>AVERAGE(EG40:EI40)</f>
        <v>12.866666666666667</v>
      </c>
      <c r="EG40" s="70">
        <v>16</v>
      </c>
      <c r="EH40" s="70">
        <v>12.6</v>
      </c>
      <c r="EI40" s="70">
        <v>10</v>
      </c>
      <c r="EJ40" s="108" t="s">
        <v>464</v>
      </c>
      <c r="EK40" s="70" t="s">
        <v>250</v>
      </c>
      <c r="EL40" s="70" t="s">
        <v>250</v>
      </c>
      <c r="EM40" s="70" t="s">
        <v>250</v>
      </c>
      <c r="EN40" s="108" t="s">
        <v>464</v>
      </c>
      <c r="EO40" s="70" t="s">
        <v>339</v>
      </c>
      <c r="EP40" s="70" t="s">
        <v>339</v>
      </c>
      <c r="EQ40" s="70" t="s">
        <v>339</v>
      </c>
      <c r="ER40" s="108" t="s">
        <v>464</v>
      </c>
      <c r="ES40" s="108" t="s">
        <v>791</v>
      </c>
      <c r="ET40" s="108" t="s">
        <v>791</v>
      </c>
      <c r="EU40" s="108" t="s">
        <v>791</v>
      </c>
      <c r="EV40" s="108" t="s">
        <v>464</v>
      </c>
      <c r="EW40" s="108" t="s">
        <v>579</v>
      </c>
      <c r="EX40" s="108" t="s">
        <v>579</v>
      </c>
      <c r="EY40" s="108" t="s">
        <v>579</v>
      </c>
      <c r="EZ40" s="50">
        <v>1.72</v>
      </c>
      <c r="FA40" s="50" t="s">
        <v>241</v>
      </c>
      <c r="FB40" s="50" t="s">
        <v>241</v>
      </c>
      <c r="FC40" s="50" t="s">
        <v>241</v>
      </c>
      <c r="FD40" s="50" t="s">
        <v>241</v>
      </c>
      <c r="FE40" s="96">
        <v>0</v>
      </c>
      <c r="FF40" s="96">
        <v>3</v>
      </c>
      <c r="FG40" s="96">
        <v>8</v>
      </c>
      <c r="FH40" s="96">
        <v>1.8</v>
      </c>
      <c r="FI40" s="96">
        <v>1.6</v>
      </c>
      <c r="FJ40" s="96">
        <v>10</v>
      </c>
      <c r="FK40" s="96">
        <v>1</v>
      </c>
      <c r="FL40" s="96">
        <v>0</v>
      </c>
      <c r="FM40" s="96">
        <v>0</v>
      </c>
      <c r="FN40" s="96">
        <v>0</v>
      </c>
      <c r="FO40" s="96">
        <v>0</v>
      </c>
      <c r="FP40" s="96" t="s">
        <v>133</v>
      </c>
      <c r="FQ40" s="96" t="s">
        <v>133</v>
      </c>
      <c r="FR40" s="96" t="s">
        <v>38</v>
      </c>
      <c r="FS40" s="96" t="s">
        <v>133</v>
      </c>
      <c r="FT40" s="96" t="s">
        <v>133</v>
      </c>
      <c r="FU40" s="96" t="s">
        <v>133</v>
      </c>
      <c r="FV40" s="96" t="s">
        <v>133</v>
      </c>
      <c r="FW40" s="96" t="s">
        <v>133</v>
      </c>
      <c r="FX40" s="96" t="s">
        <v>133</v>
      </c>
      <c r="FY40" s="96" t="s">
        <v>133</v>
      </c>
      <c r="FZ40" s="96" t="s">
        <v>446</v>
      </c>
      <c r="GA40" s="96" t="s">
        <v>133</v>
      </c>
      <c r="GB40" s="96" t="s">
        <v>133</v>
      </c>
      <c r="GC40" s="96" t="s">
        <v>133</v>
      </c>
      <c r="GD40" s="34" t="s">
        <v>464</v>
      </c>
      <c r="GE40" s="96" t="s">
        <v>38</v>
      </c>
      <c r="GF40" s="96" t="s">
        <v>38</v>
      </c>
      <c r="GG40" s="96" t="s">
        <v>38</v>
      </c>
      <c r="GH40" s="96" t="s">
        <v>464</v>
      </c>
      <c r="GI40" s="96" t="s">
        <v>38</v>
      </c>
      <c r="GJ40" s="96" t="s">
        <v>38</v>
      </c>
      <c r="GK40" s="96" t="s">
        <v>38</v>
      </c>
      <c r="GL40" s="96" t="s">
        <v>464</v>
      </c>
      <c r="GM40" s="96" t="s">
        <v>38</v>
      </c>
      <c r="GN40" s="96" t="s">
        <v>38</v>
      </c>
      <c r="GO40" s="96" t="s">
        <v>38</v>
      </c>
      <c r="GP40" s="33" t="s">
        <v>464</v>
      </c>
      <c r="GQ40" s="96" t="s">
        <v>38</v>
      </c>
      <c r="GR40" s="96" t="s">
        <v>38</v>
      </c>
      <c r="GS40" s="96" t="s">
        <v>38</v>
      </c>
      <c r="GT40" s="96" t="s">
        <v>133</v>
      </c>
      <c r="GU40" s="96" t="s">
        <v>38</v>
      </c>
      <c r="GV40" s="96" t="s">
        <v>38</v>
      </c>
      <c r="GW40" s="96" t="s">
        <v>38</v>
      </c>
      <c r="GX40" s="96" t="s">
        <v>38</v>
      </c>
      <c r="GY40" s="96" t="s">
        <v>133</v>
      </c>
      <c r="GZ40" s="96" t="s">
        <v>38</v>
      </c>
      <c r="HA40" s="96" t="s">
        <v>38</v>
      </c>
      <c r="HB40" s="96" t="s">
        <v>38</v>
      </c>
      <c r="HC40" s="96" t="s">
        <v>38</v>
      </c>
      <c r="HD40" s="96" t="s">
        <v>133</v>
      </c>
      <c r="HE40" s="96" t="s">
        <v>38</v>
      </c>
      <c r="HF40" s="96" t="s">
        <v>38</v>
      </c>
      <c r="HG40" s="96" t="s">
        <v>38</v>
      </c>
      <c r="HH40" s="96" t="s">
        <v>38</v>
      </c>
      <c r="HI40" s="96" t="s">
        <v>133</v>
      </c>
      <c r="HJ40" s="96" t="s">
        <v>38</v>
      </c>
      <c r="HK40" s="96" t="s">
        <v>38</v>
      </c>
      <c r="HL40" s="96" t="s">
        <v>38</v>
      </c>
      <c r="HM40" s="96" t="s">
        <v>38</v>
      </c>
      <c r="HN40" s="96" t="s">
        <v>133</v>
      </c>
      <c r="HO40" s="96" t="s">
        <v>38</v>
      </c>
      <c r="HP40" s="96" t="s">
        <v>38</v>
      </c>
      <c r="HQ40" s="96" t="s">
        <v>38</v>
      </c>
      <c r="HR40" s="96" t="s">
        <v>38</v>
      </c>
      <c r="HS40" s="96" t="s">
        <v>133</v>
      </c>
      <c r="HT40" s="96">
        <v>0</v>
      </c>
      <c r="HU40" s="96">
        <v>0</v>
      </c>
      <c r="HV40" s="96">
        <v>0</v>
      </c>
      <c r="HW40" s="96">
        <v>0</v>
      </c>
      <c r="HX40" s="96">
        <v>6</v>
      </c>
      <c r="HY40" s="96">
        <v>1</v>
      </c>
      <c r="HZ40" s="96">
        <v>0.9</v>
      </c>
      <c r="IA40" s="96">
        <v>0</v>
      </c>
      <c r="IB40" s="96">
        <v>10</v>
      </c>
      <c r="IC40" s="96">
        <v>1</v>
      </c>
      <c r="ID40" s="96">
        <v>0</v>
      </c>
      <c r="IE40" s="96">
        <v>0</v>
      </c>
      <c r="IF40" s="96">
        <v>0</v>
      </c>
      <c r="IG40" s="96">
        <v>0</v>
      </c>
      <c r="IH40" s="96" t="s">
        <v>133</v>
      </c>
      <c r="II40" s="96" t="s">
        <v>133</v>
      </c>
      <c r="IJ40" s="96" t="s">
        <v>38</v>
      </c>
      <c r="IK40" s="96" t="s">
        <v>38</v>
      </c>
      <c r="IL40" s="96" t="s">
        <v>38</v>
      </c>
      <c r="IM40" s="96" t="s">
        <v>38</v>
      </c>
      <c r="IN40" s="96" t="s">
        <v>133</v>
      </c>
      <c r="IO40" s="96" t="s">
        <v>133</v>
      </c>
      <c r="IP40" s="96" t="s">
        <v>133</v>
      </c>
      <c r="IQ40" s="96" t="s">
        <v>133</v>
      </c>
      <c r="IR40" s="74">
        <f>AVERAGE(IS40:IU40)</f>
        <v>13.533333333333333</v>
      </c>
      <c r="IS40" s="96">
        <v>14.8</v>
      </c>
      <c r="IT40" s="96">
        <v>14.7</v>
      </c>
      <c r="IU40" s="96">
        <v>11.1</v>
      </c>
      <c r="IV40" s="34" t="s">
        <v>464</v>
      </c>
      <c r="IW40" s="96" t="s">
        <v>124</v>
      </c>
      <c r="IX40" s="96" t="s">
        <v>124</v>
      </c>
      <c r="IY40" s="96" t="s">
        <v>124</v>
      </c>
      <c r="IZ40" s="96" t="s">
        <v>464</v>
      </c>
      <c r="JA40" s="96" t="s">
        <v>124</v>
      </c>
      <c r="JB40" s="96" t="s">
        <v>124</v>
      </c>
      <c r="JC40" s="96" t="s">
        <v>124</v>
      </c>
      <c r="JD40" s="96" t="s">
        <v>464</v>
      </c>
      <c r="JE40" s="96" t="s">
        <v>124</v>
      </c>
      <c r="JF40" s="96" t="s">
        <v>124</v>
      </c>
      <c r="JG40" s="96" t="s">
        <v>124</v>
      </c>
      <c r="JH40" s="33" t="s">
        <v>464</v>
      </c>
      <c r="JI40" s="96" t="s">
        <v>124</v>
      </c>
      <c r="JJ40" s="96" t="s">
        <v>124</v>
      </c>
      <c r="JK40" s="96" t="s">
        <v>124</v>
      </c>
      <c r="JL40" s="96" t="s">
        <v>125</v>
      </c>
      <c r="JM40" s="96" t="s">
        <v>124</v>
      </c>
      <c r="JN40" s="96" t="s">
        <v>124</v>
      </c>
      <c r="JO40" s="96" t="s">
        <v>124</v>
      </c>
      <c r="JP40" s="96" t="s">
        <v>124</v>
      </c>
      <c r="JQ40" s="96" t="s">
        <v>125</v>
      </c>
      <c r="JR40" s="96" t="s">
        <v>124</v>
      </c>
      <c r="JS40" s="96" t="s">
        <v>124</v>
      </c>
      <c r="JT40" s="96" t="s">
        <v>124</v>
      </c>
      <c r="JU40" s="96" t="s">
        <v>124</v>
      </c>
      <c r="JV40" s="96" t="s">
        <v>125</v>
      </c>
      <c r="JW40" s="96" t="s">
        <v>124</v>
      </c>
      <c r="JX40" s="96" t="s">
        <v>124</v>
      </c>
      <c r="JY40" s="96" t="s">
        <v>124</v>
      </c>
      <c r="JZ40" s="96" t="s">
        <v>124</v>
      </c>
      <c r="KA40" s="96" t="s">
        <v>125</v>
      </c>
      <c r="KB40" s="96" t="s">
        <v>124</v>
      </c>
      <c r="KC40" s="96" t="s">
        <v>124</v>
      </c>
      <c r="KD40" s="96" t="s">
        <v>124</v>
      </c>
      <c r="KE40" s="96" t="s">
        <v>124</v>
      </c>
      <c r="KF40" s="96">
        <v>2.64</v>
      </c>
      <c r="KG40" s="96" t="s">
        <v>124</v>
      </c>
      <c r="KH40" s="96" t="s">
        <v>124</v>
      </c>
      <c r="KI40" s="96" t="s">
        <v>124</v>
      </c>
      <c r="KJ40" s="96" t="s">
        <v>124</v>
      </c>
      <c r="KK40" s="96">
        <v>1</v>
      </c>
      <c r="KL40" s="96">
        <v>0</v>
      </c>
      <c r="KM40" s="96">
        <v>0</v>
      </c>
      <c r="KN40" s="96">
        <v>0</v>
      </c>
      <c r="KO40" s="96">
        <v>0</v>
      </c>
      <c r="KP40" s="96">
        <v>12</v>
      </c>
      <c r="KQ40" s="96">
        <v>1</v>
      </c>
      <c r="KR40" s="96">
        <v>0</v>
      </c>
      <c r="KS40" s="96">
        <v>0</v>
      </c>
      <c r="KT40" s="96">
        <v>10</v>
      </c>
      <c r="KU40" s="96">
        <v>1</v>
      </c>
      <c r="KV40" s="96">
        <v>0</v>
      </c>
      <c r="KW40" s="96">
        <v>0</v>
      </c>
      <c r="KX40" s="96">
        <v>0</v>
      </c>
      <c r="KY40" s="96">
        <v>0</v>
      </c>
      <c r="KZ40" s="96" t="s">
        <v>133</v>
      </c>
      <c r="LA40" s="96" t="s">
        <v>133</v>
      </c>
      <c r="LB40" s="96" t="s">
        <v>38</v>
      </c>
      <c r="LC40" s="96" t="s">
        <v>38</v>
      </c>
      <c r="LD40" s="96" t="s">
        <v>38</v>
      </c>
      <c r="LE40" s="96" t="s">
        <v>38</v>
      </c>
      <c r="LF40" s="96" t="s">
        <v>133</v>
      </c>
      <c r="LG40" s="96" t="s">
        <v>133</v>
      </c>
      <c r="LH40" s="96" t="s">
        <v>133</v>
      </c>
      <c r="LI40" s="96" t="s">
        <v>133</v>
      </c>
      <c r="LJ40" s="96">
        <f>AVERAGE(LK40:LM40)</f>
        <v>11</v>
      </c>
      <c r="LK40" s="96">
        <v>13</v>
      </c>
      <c r="LL40" s="96">
        <v>11</v>
      </c>
      <c r="LM40" s="96">
        <v>9</v>
      </c>
      <c r="LN40" s="96" t="s">
        <v>124</v>
      </c>
      <c r="LO40" s="96" t="s">
        <v>124</v>
      </c>
      <c r="LP40" s="96" t="s">
        <v>124</v>
      </c>
      <c r="LQ40" s="96" t="s">
        <v>124</v>
      </c>
      <c r="LR40" s="96" t="s">
        <v>124</v>
      </c>
      <c r="LS40" s="96" t="s">
        <v>124</v>
      </c>
      <c r="LT40" s="96" t="s">
        <v>124</v>
      </c>
      <c r="LU40" s="96" t="s">
        <v>124</v>
      </c>
      <c r="LV40" s="96" t="s">
        <v>124</v>
      </c>
      <c r="LW40" s="96" t="s">
        <v>124</v>
      </c>
      <c r="LX40" s="96" t="s">
        <v>124</v>
      </c>
      <c r="LY40" s="96" t="s">
        <v>124</v>
      </c>
      <c r="LZ40" s="96" t="s">
        <v>124</v>
      </c>
      <c r="MA40" s="96" t="s">
        <v>124</v>
      </c>
      <c r="MB40" s="96" t="s">
        <v>124</v>
      </c>
      <c r="MC40" s="96" t="s">
        <v>124</v>
      </c>
      <c r="MD40" s="96" t="s">
        <v>125</v>
      </c>
      <c r="ME40" s="96" t="s">
        <v>124</v>
      </c>
      <c r="MF40" s="96" t="s">
        <v>124</v>
      </c>
      <c r="MG40" s="96" t="s">
        <v>124</v>
      </c>
      <c r="MH40" s="96" t="s">
        <v>124</v>
      </c>
      <c r="MI40" s="96" t="s">
        <v>125</v>
      </c>
      <c r="MJ40" s="96" t="s">
        <v>124</v>
      </c>
      <c r="MK40" s="96" t="s">
        <v>124</v>
      </c>
      <c r="ML40" s="96" t="s">
        <v>124</v>
      </c>
      <c r="MM40" s="96" t="s">
        <v>124</v>
      </c>
      <c r="MN40" s="96" t="s">
        <v>125</v>
      </c>
      <c r="MO40" s="96" t="s">
        <v>124</v>
      </c>
      <c r="MP40" s="96" t="s">
        <v>124</v>
      </c>
      <c r="MQ40" s="96" t="s">
        <v>124</v>
      </c>
      <c r="MR40" s="96" t="s">
        <v>124</v>
      </c>
      <c r="MS40" s="96" t="s">
        <v>125</v>
      </c>
      <c r="MT40" s="96" t="s">
        <v>124</v>
      </c>
      <c r="MU40" s="96" t="s">
        <v>124</v>
      </c>
      <c r="MV40" s="96" t="s">
        <v>124</v>
      </c>
      <c r="MW40" s="96" t="s">
        <v>124</v>
      </c>
      <c r="MX40" s="96">
        <v>2.5</v>
      </c>
      <c r="MY40" s="96" t="s">
        <v>124</v>
      </c>
      <c r="MZ40" s="96" t="s">
        <v>124</v>
      </c>
      <c r="NA40" s="96" t="s">
        <v>124</v>
      </c>
      <c r="NB40" s="96" t="s">
        <v>124</v>
      </c>
      <c r="NC40" s="96">
        <v>1</v>
      </c>
      <c r="ND40" s="96">
        <v>0</v>
      </c>
      <c r="NE40" s="96">
        <v>0</v>
      </c>
      <c r="NF40" s="96">
        <v>0</v>
      </c>
      <c r="NG40" s="96">
        <v>0</v>
      </c>
      <c r="NH40" s="96">
        <v>24</v>
      </c>
      <c r="NI40" s="96">
        <v>2</v>
      </c>
      <c r="NJ40" s="96">
        <v>0</v>
      </c>
      <c r="NK40" s="96">
        <v>0</v>
      </c>
      <c r="NL40" s="96">
        <v>10</v>
      </c>
      <c r="NM40" s="96">
        <v>1</v>
      </c>
      <c r="NN40" s="96">
        <v>0</v>
      </c>
      <c r="NO40" s="96">
        <v>0</v>
      </c>
      <c r="NP40" s="96">
        <v>0</v>
      </c>
      <c r="NQ40" s="96">
        <v>0</v>
      </c>
      <c r="NR40" s="96">
        <v>67.5</v>
      </c>
      <c r="NS40" s="96">
        <v>22.7</v>
      </c>
      <c r="NT40" s="96" t="s">
        <v>4</v>
      </c>
      <c r="NU40" s="96" t="s">
        <v>4</v>
      </c>
      <c r="NV40" s="96" t="s">
        <v>4</v>
      </c>
      <c r="NW40" s="96" t="s">
        <v>4</v>
      </c>
      <c r="NX40" s="96">
        <v>43.7</v>
      </c>
      <c r="NY40" s="96">
        <v>48.5</v>
      </c>
      <c r="NZ40" s="96">
        <v>9.1</v>
      </c>
      <c r="OA40" s="96" t="s">
        <v>2</v>
      </c>
      <c r="OB40" s="111">
        <f t="shared" ref="OB40" si="43">AVERAGE(OC40:OE40)</f>
        <v>7.9333333333333336</v>
      </c>
      <c r="OC40" s="96">
        <v>9</v>
      </c>
      <c r="OD40" s="96">
        <v>8.3000000000000007</v>
      </c>
      <c r="OE40" s="96">
        <v>6.5</v>
      </c>
      <c r="OF40" s="96" t="s">
        <v>3</v>
      </c>
      <c r="OG40" s="96" t="s">
        <v>3</v>
      </c>
      <c r="OH40" s="96" t="s">
        <v>3</v>
      </c>
      <c r="OI40" s="96" t="s">
        <v>3</v>
      </c>
      <c r="OJ40" s="96" t="s">
        <v>3</v>
      </c>
      <c r="OK40" s="96" t="s">
        <v>3</v>
      </c>
      <c r="OL40" s="96" t="s">
        <v>3</v>
      </c>
      <c r="OM40" s="96" t="s">
        <v>3</v>
      </c>
      <c r="ON40" s="96" t="s">
        <v>3</v>
      </c>
      <c r="OO40" s="96" t="s">
        <v>3</v>
      </c>
      <c r="OP40" s="96" t="s">
        <v>3</v>
      </c>
      <c r="OQ40" s="96" t="s">
        <v>3</v>
      </c>
      <c r="OR40" s="96" t="s">
        <v>3</v>
      </c>
      <c r="OS40" s="96" t="s">
        <v>3</v>
      </c>
      <c r="OT40" s="96" t="s">
        <v>3</v>
      </c>
      <c r="OU40" s="96" t="s">
        <v>3</v>
      </c>
      <c r="OV40" s="96" t="s">
        <v>5</v>
      </c>
      <c r="OW40" s="96" t="s">
        <v>4</v>
      </c>
      <c r="OX40" s="96" t="s">
        <v>4</v>
      </c>
      <c r="OY40" s="96" t="s">
        <v>4</v>
      </c>
      <c r="OZ40" s="96" t="s">
        <v>4</v>
      </c>
      <c r="PA40" s="96" t="s">
        <v>5</v>
      </c>
      <c r="PB40" s="96" t="s">
        <v>4</v>
      </c>
      <c r="PC40" s="96" t="s">
        <v>4</v>
      </c>
      <c r="PD40" s="96" t="s">
        <v>4</v>
      </c>
      <c r="PE40" s="96" t="s">
        <v>4</v>
      </c>
      <c r="PF40" s="96" t="s">
        <v>5</v>
      </c>
      <c r="PG40" s="96" t="s">
        <v>4</v>
      </c>
      <c r="PH40" s="96" t="s">
        <v>4</v>
      </c>
      <c r="PI40" s="96" t="s">
        <v>4</v>
      </c>
      <c r="PJ40" s="96" t="s">
        <v>4</v>
      </c>
      <c r="PK40" s="96" t="s">
        <v>5</v>
      </c>
      <c r="PL40" s="96" t="s">
        <v>4</v>
      </c>
      <c r="PM40" s="96" t="s">
        <v>4</v>
      </c>
      <c r="PN40" s="96" t="s">
        <v>4</v>
      </c>
      <c r="PO40" s="96" t="s">
        <v>4</v>
      </c>
      <c r="PP40" s="96">
        <v>2.36</v>
      </c>
      <c r="PQ40" s="96" t="s">
        <v>4</v>
      </c>
      <c r="PR40" s="96" t="s">
        <v>4</v>
      </c>
      <c r="PS40" s="96" t="s">
        <v>4</v>
      </c>
      <c r="PT40" s="96" t="s">
        <v>4</v>
      </c>
      <c r="PU40" s="96">
        <v>1</v>
      </c>
      <c r="PV40" s="96">
        <v>0</v>
      </c>
      <c r="PW40" s="96">
        <v>0</v>
      </c>
      <c r="PX40" s="96">
        <v>0</v>
      </c>
      <c r="PY40" s="96">
        <v>0</v>
      </c>
      <c r="PZ40" s="96">
        <v>0</v>
      </c>
      <c r="QC40" s="99"/>
    </row>
    <row r="41" spans="1:445" ht="17" customHeight="1">
      <c r="A41" s="94">
        <v>27</v>
      </c>
      <c r="B41" s="27">
        <v>39379</v>
      </c>
      <c r="C41" s="96" t="s">
        <v>743</v>
      </c>
      <c r="D41" s="96">
        <v>56</v>
      </c>
      <c r="E41" s="96">
        <v>3</v>
      </c>
      <c r="F41" s="96">
        <v>98</v>
      </c>
      <c r="G41" s="96">
        <v>180</v>
      </c>
      <c r="H41" s="96">
        <v>4</v>
      </c>
      <c r="I41" s="96" t="s">
        <v>296</v>
      </c>
      <c r="J41" s="96">
        <v>12</v>
      </c>
      <c r="K41" s="96">
        <v>1</v>
      </c>
      <c r="L41" s="96">
        <v>12</v>
      </c>
      <c r="M41" s="26" t="s">
        <v>150</v>
      </c>
      <c r="N41" s="96"/>
      <c r="O41" s="96" t="s">
        <v>884</v>
      </c>
      <c r="P41" s="96" t="s">
        <v>885</v>
      </c>
      <c r="Q41" s="96" t="s">
        <v>882</v>
      </c>
      <c r="R41" s="96" t="s">
        <v>882</v>
      </c>
      <c r="S41" s="96" t="s">
        <v>882</v>
      </c>
      <c r="T41" s="26" t="s">
        <v>938</v>
      </c>
      <c r="U41" s="96">
        <v>2</v>
      </c>
      <c r="V41" s="96">
        <v>2</v>
      </c>
      <c r="W41" s="96">
        <v>0</v>
      </c>
      <c r="X41" s="96">
        <v>0</v>
      </c>
      <c r="Y41" s="28">
        <v>0</v>
      </c>
      <c r="Z41" s="28">
        <v>0</v>
      </c>
      <c r="AA41" s="96">
        <v>0</v>
      </c>
      <c r="AB41" s="28" t="s">
        <v>796</v>
      </c>
      <c r="AC41" s="28" t="s">
        <v>796</v>
      </c>
      <c r="AD41" s="28" t="s">
        <v>796</v>
      </c>
      <c r="AE41" s="28" t="s">
        <v>796</v>
      </c>
      <c r="AF41" s="28" t="s">
        <v>796</v>
      </c>
      <c r="AG41" s="96">
        <v>0</v>
      </c>
      <c r="AH41" s="35">
        <v>2</v>
      </c>
      <c r="AI41" s="35">
        <v>2</v>
      </c>
      <c r="AJ41" s="35" t="s">
        <v>149</v>
      </c>
      <c r="AK41" s="35" t="s">
        <v>149</v>
      </c>
      <c r="AL41" s="35" t="s">
        <v>149</v>
      </c>
      <c r="AM41" s="35">
        <v>0</v>
      </c>
      <c r="AN41" s="35">
        <v>0</v>
      </c>
      <c r="AO41" s="35" t="s">
        <v>146</v>
      </c>
      <c r="AP41" s="35" t="s">
        <v>146</v>
      </c>
      <c r="AQ41" s="35" t="s">
        <v>766</v>
      </c>
      <c r="AR41" s="35">
        <v>2</v>
      </c>
      <c r="AS41" s="35" t="s">
        <v>778</v>
      </c>
      <c r="AT41" s="35" t="s">
        <v>778</v>
      </c>
      <c r="AU41" s="35">
        <v>0</v>
      </c>
      <c r="AV41" s="35">
        <v>0</v>
      </c>
      <c r="AW41" s="35">
        <v>0</v>
      </c>
      <c r="AX41" s="96" t="s">
        <v>487</v>
      </c>
      <c r="AY41" s="96" t="s">
        <v>487</v>
      </c>
      <c r="AZ41" s="96" t="s">
        <v>487</v>
      </c>
      <c r="BA41" s="96" t="s">
        <v>487</v>
      </c>
      <c r="BB41" s="96" t="s">
        <v>487</v>
      </c>
      <c r="BC41" s="96">
        <v>195</v>
      </c>
      <c r="BD41" s="96">
        <v>300</v>
      </c>
      <c r="BE41" s="96">
        <v>12</v>
      </c>
      <c r="BF41" s="96">
        <v>2</v>
      </c>
      <c r="BG41" s="96">
        <v>1</v>
      </c>
      <c r="BH41" s="96">
        <v>1</v>
      </c>
      <c r="BI41" s="96">
        <v>0</v>
      </c>
      <c r="BJ41" s="96">
        <v>0</v>
      </c>
      <c r="BK41" s="96">
        <v>0</v>
      </c>
      <c r="BL41" s="96">
        <v>0</v>
      </c>
      <c r="BM41" s="96">
        <v>0</v>
      </c>
      <c r="BN41" s="96">
        <v>14</v>
      </c>
      <c r="BO41" s="96">
        <v>1</v>
      </c>
      <c r="BP41" s="33">
        <v>35</v>
      </c>
      <c r="BQ41" s="33">
        <v>9.3000000000000007</v>
      </c>
      <c r="BR41" s="33">
        <v>10</v>
      </c>
      <c r="BS41" s="61">
        <v>25</v>
      </c>
      <c r="BT41" s="70">
        <v>6</v>
      </c>
      <c r="BU41" s="70">
        <v>8</v>
      </c>
      <c r="BV41" s="70" t="s">
        <v>779</v>
      </c>
      <c r="BW41" s="70" t="s">
        <v>779</v>
      </c>
      <c r="BX41" s="70" t="s">
        <v>779</v>
      </c>
      <c r="BY41" s="61">
        <v>18</v>
      </c>
      <c r="BZ41" s="61">
        <v>48</v>
      </c>
      <c r="CA41" s="61">
        <v>30</v>
      </c>
      <c r="CB41" s="61" t="s">
        <v>198</v>
      </c>
      <c r="CC41" s="70">
        <f>AVERAGE(CD41:CF41)</f>
        <v>6.333333333333333</v>
      </c>
      <c r="CD41" s="70">
        <v>3</v>
      </c>
      <c r="CE41" s="70">
        <v>5</v>
      </c>
      <c r="CF41" s="70">
        <v>11</v>
      </c>
      <c r="CG41" s="70">
        <f>AVERAGE(CH41:CJ41)</f>
        <v>5</v>
      </c>
      <c r="CH41" s="70">
        <v>2</v>
      </c>
      <c r="CI41" s="70">
        <v>6</v>
      </c>
      <c r="CJ41" s="70">
        <v>7</v>
      </c>
      <c r="CK41" s="70" t="s">
        <v>317</v>
      </c>
      <c r="CL41" s="70" t="s">
        <v>779</v>
      </c>
      <c r="CM41" s="70" t="s">
        <v>779</v>
      </c>
      <c r="CN41" s="70" t="s">
        <v>779</v>
      </c>
      <c r="CO41" s="70" t="s">
        <v>317</v>
      </c>
      <c r="CP41" s="70" t="s">
        <v>832</v>
      </c>
      <c r="CQ41" s="70" t="s">
        <v>793</v>
      </c>
      <c r="CR41" s="70" t="s">
        <v>793</v>
      </c>
      <c r="CS41" s="70" t="s">
        <v>139</v>
      </c>
      <c r="CT41" s="70" t="s">
        <v>832</v>
      </c>
      <c r="CU41" s="70" t="s">
        <v>716</v>
      </c>
      <c r="CV41" s="70" t="s">
        <v>716</v>
      </c>
      <c r="CW41" s="61" t="s">
        <v>240</v>
      </c>
      <c r="CX41" s="61" t="s">
        <v>240</v>
      </c>
      <c r="CY41" s="61" t="s">
        <v>198</v>
      </c>
      <c r="CZ41" s="61" t="s">
        <v>198</v>
      </c>
      <c r="DA41" s="61" t="s">
        <v>198</v>
      </c>
      <c r="DB41" s="61" t="s">
        <v>240</v>
      </c>
      <c r="DC41" s="61" t="s">
        <v>240</v>
      </c>
      <c r="DD41" s="61" t="s">
        <v>198</v>
      </c>
      <c r="DE41" s="61" t="s">
        <v>198</v>
      </c>
      <c r="DF41" s="61" t="s">
        <v>198</v>
      </c>
      <c r="DG41" s="61" t="s">
        <v>240</v>
      </c>
      <c r="DH41" s="61" t="s">
        <v>240</v>
      </c>
      <c r="DI41" s="61" t="s">
        <v>198</v>
      </c>
      <c r="DJ41" s="61" t="s">
        <v>198</v>
      </c>
      <c r="DK41" s="61" t="s">
        <v>198</v>
      </c>
      <c r="DL41" s="61" t="s">
        <v>240</v>
      </c>
      <c r="DM41" s="61" t="s">
        <v>240</v>
      </c>
      <c r="DN41" s="61" t="s">
        <v>198</v>
      </c>
      <c r="DO41" s="61" t="s">
        <v>198</v>
      </c>
      <c r="DP41" s="61" t="s">
        <v>198</v>
      </c>
      <c r="DQ41" s="61" t="s">
        <v>240</v>
      </c>
      <c r="DR41" s="61" t="s">
        <v>240</v>
      </c>
      <c r="DS41" s="61" t="s">
        <v>198</v>
      </c>
      <c r="DT41" s="61" t="s">
        <v>198</v>
      </c>
      <c r="DU41" s="61" t="s">
        <v>198</v>
      </c>
      <c r="DV41" s="96">
        <v>29.9</v>
      </c>
      <c r="DW41" s="70">
        <v>18.399999999999999</v>
      </c>
      <c r="DX41" s="70">
        <v>7.5</v>
      </c>
      <c r="DY41" s="70" t="s">
        <v>779</v>
      </c>
      <c r="DZ41" s="70" t="s">
        <v>779</v>
      </c>
      <c r="EA41" s="70" t="s">
        <v>779</v>
      </c>
      <c r="EB41" s="96">
        <v>20.9</v>
      </c>
      <c r="EC41" s="96">
        <v>47.2</v>
      </c>
      <c r="ED41" s="96">
        <v>27.5</v>
      </c>
      <c r="EE41" s="26" t="s">
        <v>241</v>
      </c>
      <c r="EF41" s="70">
        <f>AVERAGE(EG41:EI41)</f>
        <v>11.433333333333332</v>
      </c>
      <c r="EG41" s="70">
        <v>6.1</v>
      </c>
      <c r="EH41" s="70">
        <v>12.3</v>
      </c>
      <c r="EI41" s="70">
        <v>15.9</v>
      </c>
      <c r="EJ41" s="70">
        <f>AVERAGE(EK41:EM41)</f>
        <v>12.299999999999999</v>
      </c>
      <c r="EK41" s="70">
        <v>11.8</v>
      </c>
      <c r="EL41" s="70">
        <v>12.2</v>
      </c>
      <c r="EM41" s="70">
        <v>12.9</v>
      </c>
      <c r="EN41" s="108" t="s">
        <v>464</v>
      </c>
      <c r="EO41" s="70" t="s">
        <v>779</v>
      </c>
      <c r="EP41" s="70" t="s">
        <v>779</v>
      </c>
      <c r="EQ41" s="70" t="s">
        <v>779</v>
      </c>
      <c r="ER41" s="108" t="s">
        <v>464</v>
      </c>
      <c r="ES41" s="108" t="s">
        <v>791</v>
      </c>
      <c r="ET41" s="108" t="s">
        <v>791</v>
      </c>
      <c r="EU41" s="108" t="s">
        <v>791</v>
      </c>
      <c r="EV41" s="108" t="s">
        <v>464</v>
      </c>
      <c r="EW41" s="108" t="s">
        <v>579</v>
      </c>
      <c r="EX41" s="108" t="s">
        <v>579</v>
      </c>
      <c r="EY41" s="108" t="s">
        <v>579</v>
      </c>
      <c r="EZ41" s="50">
        <v>2.83</v>
      </c>
      <c r="FA41" s="50">
        <v>1.67</v>
      </c>
      <c r="FB41" s="50" t="s">
        <v>241</v>
      </c>
      <c r="FC41" s="50" t="s">
        <v>241</v>
      </c>
      <c r="FD41" s="50" t="s">
        <v>241</v>
      </c>
      <c r="FE41" s="96">
        <v>0</v>
      </c>
      <c r="FF41" s="96">
        <v>3</v>
      </c>
      <c r="FG41" s="96">
        <v>30</v>
      </c>
      <c r="FH41" s="96">
        <v>2.1</v>
      </c>
      <c r="FI41" s="96">
        <v>7.2</v>
      </c>
      <c r="FJ41" s="96">
        <v>9.3000000000000007</v>
      </c>
      <c r="FK41" s="96">
        <v>1</v>
      </c>
      <c r="FL41" s="96">
        <v>0</v>
      </c>
      <c r="FM41" s="96">
        <v>1</v>
      </c>
      <c r="FN41" s="96">
        <v>0</v>
      </c>
      <c r="FO41" s="96">
        <v>0</v>
      </c>
      <c r="FP41" s="96" t="s">
        <v>155</v>
      </c>
      <c r="FQ41" s="96" t="s">
        <v>155</v>
      </c>
      <c r="FR41" s="96" t="s">
        <v>155</v>
      </c>
      <c r="FS41" s="96" t="s">
        <v>154</v>
      </c>
      <c r="FT41" s="96" t="s">
        <v>154</v>
      </c>
      <c r="FU41" s="96" t="s">
        <v>154</v>
      </c>
      <c r="FV41" s="96" t="s">
        <v>155</v>
      </c>
      <c r="FW41" s="96" t="s">
        <v>155</v>
      </c>
      <c r="FX41" s="96" t="s">
        <v>155</v>
      </c>
      <c r="FY41" s="96" t="s">
        <v>155</v>
      </c>
      <c r="FZ41" s="96" t="s">
        <v>446</v>
      </c>
      <c r="GA41" s="96" t="s">
        <v>155</v>
      </c>
      <c r="GB41" s="96" t="s">
        <v>155</v>
      </c>
      <c r="GC41" s="96" t="s">
        <v>155</v>
      </c>
      <c r="GD41" s="33" t="s">
        <v>446</v>
      </c>
      <c r="GE41" s="96" t="s">
        <v>155</v>
      </c>
      <c r="GF41" s="96" t="s">
        <v>155</v>
      </c>
      <c r="GG41" s="96" t="s">
        <v>155</v>
      </c>
      <c r="GH41" s="96" t="s">
        <v>464</v>
      </c>
      <c r="GI41" s="96" t="s">
        <v>154</v>
      </c>
      <c r="GJ41" s="96" t="s">
        <v>154</v>
      </c>
      <c r="GK41" s="96" t="s">
        <v>154</v>
      </c>
      <c r="GL41" s="33" t="s">
        <v>464</v>
      </c>
      <c r="GM41" s="96" t="s">
        <v>154</v>
      </c>
      <c r="GN41" s="96" t="s">
        <v>154</v>
      </c>
      <c r="GO41" s="96" t="s">
        <v>154</v>
      </c>
      <c r="GP41" s="33" t="s">
        <v>464</v>
      </c>
      <c r="GQ41" s="96" t="s">
        <v>154</v>
      </c>
      <c r="GR41" s="96" t="s">
        <v>154</v>
      </c>
      <c r="GS41" s="96" t="s">
        <v>154</v>
      </c>
      <c r="GT41" s="96" t="s">
        <v>240</v>
      </c>
      <c r="GU41" s="96" t="s">
        <v>240</v>
      </c>
      <c r="GV41" s="96" t="s">
        <v>154</v>
      </c>
      <c r="GW41" s="96" t="s">
        <v>154</v>
      </c>
      <c r="GX41" s="96" t="s">
        <v>154</v>
      </c>
      <c r="GY41" s="96" t="s">
        <v>240</v>
      </c>
      <c r="GZ41" s="96" t="s">
        <v>240</v>
      </c>
      <c r="HA41" s="96" t="s">
        <v>154</v>
      </c>
      <c r="HB41" s="96" t="s">
        <v>154</v>
      </c>
      <c r="HC41" s="96" t="s">
        <v>154</v>
      </c>
      <c r="HD41" s="96" t="s">
        <v>240</v>
      </c>
      <c r="HE41" s="96" t="s">
        <v>240</v>
      </c>
      <c r="HF41" s="96" t="s">
        <v>154</v>
      </c>
      <c r="HG41" s="96" t="s">
        <v>154</v>
      </c>
      <c r="HH41" s="96" t="s">
        <v>154</v>
      </c>
      <c r="HI41" s="96" t="s">
        <v>240</v>
      </c>
      <c r="HJ41" s="96" t="s">
        <v>240</v>
      </c>
      <c r="HK41" s="96" t="s">
        <v>154</v>
      </c>
      <c r="HL41" s="96" t="s">
        <v>154</v>
      </c>
      <c r="HM41" s="96" t="s">
        <v>154</v>
      </c>
      <c r="HN41" s="96" t="s">
        <v>240</v>
      </c>
      <c r="HO41" s="96" t="s">
        <v>240</v>
      </c>
      <c r="HP41" s="96" t="s">
        <v>154</v>
      </c>
      <c r="HQ41" s="96" t="s">
        <v>154</v>
      </c>
      <c r="HR41" s="96" t="s">
        <v>154</v>
      </c>
      <c r="HS41" s="96" t="s">
        <v>240</v>
      </c>
      <c r="HT41" s="96">
        <v>0</v>
      </c>
      <c r="HU41" s="96">
        <v>0</v>
      </c>
      <c r="HV41" s="96">
        <v>0</v>
      </c>
      <c r="HW41" s="96">
        <v>0</v>
      </c>
      <c r="HX41" s="96">
        <v>6</v>
      </c>
      <c r="HY41" s="96">
        <v>14</v>
      </c>
      <c r="HZ41" s="96">
        <v>0.2</v>
      </c>
      <c r="IA41" s="96">
        <v>8.9</v>
      </c>
      <c r="IB41" s="96">
        <v>10</v>
      </c>
      <c r="IC41" s="96">
        <v>1</v>
      </c>
      <c r="ID41" s="96">
        <v>0</v>
      </c>
      <c r="IE41" s="96">
        <v>1</v>
      </c>
      <c r="IF41" s="96">
        <v>1</v>
      </c>
      <c r="IG41" s="96">
        <v>1</v>
      </c>
      <c r="IH41" s="96" t="s">
        <v>133</v>
      </c>
      <c r="II41" s="96" t="s">
        <v>133</v>
      </c>
      <c r="IJ41" s="96" t="s">
        <v>133</v>
      </c>
      <c r="IK41" s="96" t="s">
        <v>89</v>
      </c>
      <c r="IL41" s="96" t="s">
        <v>89</v>
      </c>
      <c r="IM41" s="96" t="s">
        <v>89</v>
      </c>
      <c r="IN41" s="96" t="s">
        <v>133</v>
      </c>
      <c r="IO41" s="96" t="s">
        <v>133</v>
      </c>
      <c r="IP41" s="96" t="s">
        <v>133</v>
      </c>
      <c r="IQ41" s="96" t="s">
        <v>133</v>
      </c>
      <c r="IR41" s="74">
        <f>AVERAGE(IS41:IU41)</f>
        <v>9.3333333333333339</v>
      </c>
      <c r="IS41" s="96">
        <v>12</v>
      </c>
      <c r="IT41" s="96">
        <v>8</v>
      </c>
      <c r="IU41" s="96">
        <v>8</v>
      </c>
      <c r="IV41" s="75">
        <f>AVERAGE(IW41:IY41)</f>
        <v>8.2000000000000011</v>
      </c>
      <c r="IW41" s="96">
        <v>10</v>
      </c>
      <c r="IX41" s="96">
        <v>6.5</v>
      </c>
      <c r="IY41" s="96">
        <v>8.1</v>
      </c>
      <c r="IZ41" s="96" t="s">
        <v>464</v>
      </c>
      <c r="JA41" s="96" t="s">
        <v>78</v>
      </c>
      <c r="JB41" s="96" t="s">
        <v>78</v>
      </c>
      <c r="JC41" s="96" t="s">
        <v>78</v>
      </c>
      <c r="JD41" s="33" t="s">
        <v>464</v>
      </c>
      <c r="JE41" s="96" t="s">
        <v>78</v>
      </c>
      <c r="JF41" s="96" t="s">
        <v>78</v>
      </c>
      <c r="JG41" s="96" t="s">
        <v>78</v>
      </c>
      <c r="JH41" s="33" t="s">
        <v>464</v>
      </c>
      <c r="JI41" s="96" t="s">
        <v>78</v>
      </c>
      <c r="JJ41" s="96" t="s">
        <v>78</v>
      </c>
      <c r="JK41" s="96" t="s">
        <v>78</v>
      </c>
      <c r="JL41" s="96" t="s">
        <v>133</v>
      </c>
      <c r="JM41" s="96" t="s">
        <v>133</v>
      </c>
      <c r="JN41" s="96" t="s">
        <v>38</v>
      </c>
      <c r="JO41" s="96" t="s">
        <v>38</v>
      </c>
      <c r="JP41" s="96" t="s">
        <v>38</v>
      </c>
      <c r="JQ41" s="96" t="s">
        <v>133</v>
      </c>
      <c r="JR41" s="96" t="s">
        <v>133</v>
      </c>
      <c r="JS41" s="96" t="s">
        <v>38</v>
      </c>
      <c r="JT41" s="96" t="s">
        <v>38</v>
      </c>
      <c r="JU41" s="96" t="s">
        <v>38</v>
      </c>
      <c r="JV41" s="96" t="s">
        <v>133</v>
      </c>
      <c r="JW41" s="96" t="s">
        <v>133</v>
      </c>
      <c r="JX41" s="96" t="s">
        <v>38</v>
      </c>
      <c r="JY41" s="96" t="s">
        <v>38</v>
      </c>
      <c r="JZ41" s="96" t="s">
        <v>38</v>
      </c>
      <c r="KA41" s="96" t="s">
        <v>133</v>
      </c>
      <c r="KB41" s="96" t="s">
        <v>133</v>
      </c>
      <c r="KC41" s="96" t="s">
        <v>38</v>
      </c>
      <c r="KD41" s="96" t="s">
        <v>38</v>
      </c>
      <c r="KE41" s="96" t="s">
        <v>38</v>
      </c>
      <c r="KF41" s="96">
        <v>3.6</v>
      </c>
      <c r="KG41" s="96">
        <v>2.7</v>
      </c>
      <c r="KH41" s="96" t="s">
        <v>38</v>
      </c>
      <c r="KI41" s="96" t="s">
        <v>38</v>
      </c>
      <c r="KJ41" s="96" t="s">
        <v>38</v>
      </c>
      <c r="KK41" s="96">
        <v>1</v>
      </c>
      <c r="KL41" s="96">
        <v>0</v>
      </c>
      <c r="KM41" s="96">
        <v>0</v>
      </c>
      <c r="KN41" s="96">
        <v>4</v>
      </c>
      <c r="KO41" s="96">
        <v>0</v>
      </c>
      <c r="KP41" s="96">
        <v>12</v>
      </c>
      <c r="KQ41" s="96">
        <v>23</v>
      </c>
      <c r="KR41" s="96">
        <v>0.5</v>
      </c>
      <c r="KS41" s="96">
        <v>9.6999999999999993</v>
      </c>
      <c r="KT41" s="96">
        <v>9.5</v>
      </c>
      <c r="KU41" s="96">
        <v>1</v>
      </c>
      <c r="KV41" s="96">
        <v>0</v>
      </c>
      <c r="KW41" s="96">
        <v>0</v>
      </c>
      <c r="KX41" s="96">
        <v>0</v>
      </c>
      <c r="KY41" s="96">
        <v>0</v>
      </c>
      <c r="KZ41" s="96" t="s">
        <v>133</v>
      </c>
      <c r="LA41" s="96" t="s">
        <v>133</v>
      </c>
      <c r="LB41" s="96" t="s">
        <v>133</v>
      </c>
      <c r="LC41" s="96" t="s">
        <v>89</v>
      </c>
      <c r="LD41" s="96" t="s">
        <v>89</v>
      </c>
      <c r="LE41" s="96" t="s">
        <v>89</v>
      </c>
      <c r="LF41" s="96" t="s">
        <v>133</v>
      </c>
      <c r="LG41" s="96" t="s">
        <v>133</v>
      </c>
      <c r="LH41" s="96" t="s">
        <v>133</v>
      </c>
      <c r="LI41" s="96" t="s">
        <v>133</v>
      </c>
      <c r="LJ41" s="74">
        <f>AVERAGE(LK41:LM41)</f>
        <v>9.3333333333333339</v>
      </c>
      <c r="LK41" s="96">
        <v>12</v>
      </c>
      <c r="LL41" s="96">
        <v>8</v>
      </c>
      <c r="LM41" s="96">
        <v>8</v>
      </c>
      <c r="LN41" s="75">
        <f>AVERAGE(LO41:LQ41)</f>
        <v>8.2000000000000011</v>
      </c>
      <c r="LO41" s="96">
        <v>10</v>
      </c>
      <c r="LP41" s="96">
        <v>6.5</v>
      </c>
      <c r="LQ41" s="96">
        <v>8.1</v>
      </c>
      <c r="LR41" s="96" t="s">
        <v>78</v>
      </c>
      <c r="LS41" s="96" t="s">
        <v>78</v>
      </c>
      <c r="LT41" s="96" t="s">
        <v>78</v>
      </c>
      <c r="LU41" s="96" t="s">
        <v>78</v>
      </c>
      <c r="LV41" s="33" t="s">
        <v>78</v>
      </c>
      <c r="LW41" s="96" t="s">
        <v>78</v>
      </c>
      <c r="LX41" s="96" t="s">
        <v>78</v>
      </c>
      <c r="LY41" s="96" t="s">
        <v>78</v>
      </c>
      <c r="LZ41" s="33" t="s">
        <v>78</v>
      </c>
      <c r="MA41" s="96" t="s">
        <v>78</v>
      </c>
      <c r="MB41" s="96" t="s">
        <v>78</v>
      </c>
      <c r="MC41" s="96" t="s">
        <v>78</v>
      </c>
      <c r="MD41" s="96" t="s">
        <v>133</v>
      </c>
      <c r="ME41" s="96" t="s">
        <v>133</v>
      </c>
      <c r="MF41" s="96" t="s">
        <v>38</v>
      </c>
      <c r="MG41" s="96" t="s">
        <v>38</v>
      </c>
      <c r="MH41" s="96" t="s">
        <v>38</v>
      </c>
      <c r="MI41" s="96" t="s">
        <v>133</v>
      </c>
      <c r="MJ41" s="96" t="s">
        <v>133</v>
      </c>
      <c r="MK41" s="96" t="s">
        <v>38</v>
      </c>
      <c r="ML41" s="96" t="s">
        <v>38</v>
      </c>
      <c r="MM41" s="96" t="s">
        <v>38</v>
      </c>
      <c r="MN41" s="96" t="s">
        <v>133</v>
      </c>
      <c r="MO41" s="96" t="s">
        <v>133</v>
      </c>
      <c r="MP41" s="96" t="s">
        <v>38</v>
      </c>
      <c r="MQ41" s="96" t="s">
        <v>38</v>
      </c>
      <c r="MR41" s="96" t="s">
        <v>38</v>
      </c>
      <c r="MS41" s="96" t="s">
        <v>133</v>
      </c>
      <c r="MT41" s="96" t="s">
        <v>133</v>
      </c>
      <c r="MU41" s="96" t="s">
        <v>38</v>
      </c>
      <c r="MV41" s="96" t="s">
        <v>38</v>
      </c>
      <c r="MW41" s="96" t="s">
        <v>38</v>
      </c>
      <c r="MX41" s="96">
        <v>2.5</v>
      </c>
      <c r="MY41" s="96">
        <v>1.8</v>
      </c>
      <c r="MZ41" s="96" t="s">
        <v>38</v>
      </c>
      <c r="NA41" s="96" t="s">
        <v>38</v>
      </c>
      <c r="NB41" s="96" t="s">
        <v>38</v>
      </c>
      <c r="NC41" s="96">
        <v>1</v>
      </c>
      <c r="ND41" s="96">
        <v>0</v>
      </c>
      <c r="NE41" s="96">
        <v>0</v>
      </c>
      <c r="NF41" s="96">
        <v>0</v>
      </c>
      <c r="NG41" s="96">
        <v>0</v>
      </c>
      <c r="NH41" s="96"/>
      <c r="NI41" s="96"/>
      <c r="NJ41" s="96"/>
      <c r="NK41" s="96"/>
      <c r="NL41" s="96"/>
      <c r="NM41" s="96"/>
      <c r="NN41" s="96"/>
      <c r="NO41" s="96"/>
      <c r="NP41" s="96"/>
      <c r="NQ41" s="96"/>
      <c r="NR41" s="96"/>
      <c r="NS41" s="96"/>
      <c r="NT41" s="96"/>
      <c r="NU41" s="96"/>
      <c r="NV41" s="96"/>
      <c r="NW41" s="96"/>
      <c r="NX41" s="96"/>
      <c r="NY41" s="96"/>
      <c r="NZ41" s="96"/>
      <c r="OA41" s="96"/>
      <c r="OB41" s="96"/>
      <c r="OC41" s="96"/>
      <c r="OD41" s="96"/>
      <c r="OE41" s="96"/>
      <c r="OF41" s="96"/>
      <c r="OG41" s="96"/>
      <c r="OH41" s="96"/>
      <c r="OI41" s="96"/>
      <c r="OJ41" s="96"/>
      <c r="OK41" s="96"/>
      <c r="OL41" s="96"/>
      <c r="OM41" s="96"/>
      <c r="ON41" s="96"/>
      <c r="OO41" s="96"/>
      <c r="OP41" s="96"/>
      <c r="OQ41" s="96"/>
      <c r="OR41" s="96"/>
      <c r="OS41" s="96"/>
      <c r="OT41" s="96"/>
      <c r="OU41" s="96"/>
      <c r="OV41" s="96"/>
      <c r="OW41" s="96"/>
      <c r="OX41" s="96"/>
      <c r="OY41" s="96"/>
      <c r="OZ41" s="96"/>
      <c r="PA41" s="96"/>
      <c r="PB41" s="96"/>
      <c r="PC41" s="96"/>
      <c r="PD41" s="96"/>
      <c r="PE41" s="96"/>
      <c r="PF41" s="96"/>
      <c r="PG41" s="96"/>
      <c r="PH41" s="96"/>
      <c r="PI41" s="96"/>
      <c r="PJ41" s="96"/>
      <c r="PK41" s="96"/>
      <c r="PL41" s="96"/>
      <c r="PM41" s="96"/>
      <c r="PN41" s="96"/>
      <c r="PO41" s="96"/>
      <c r="PP41" s="96"/>
      <c r="PQ41" s="96"/>
      <c r="PR41" s="96"/>
      <c r="PS41" s="96"/>
      <c r="PT41" s="96"/>
      <c r="PU41" s="96"/>
      <c r="PV41" s="96"/>
      <c r="PW41" s="96"/>
      <c r="PX41" s="96"/>
      <c r="PY41" s="96"/>
      <c r="PZ41" s="96">
        <v>0</v>
      </c>
      <c r="QC41" s="100" t="s">
        <v>342</v>
      </c>
    </row>
    <row r="42" spans="1:445" ht="17" customHeight="1">
      <c r="A42" s="94">
        <v>28</v>
      </c>
      <c r="B42" s="27">
        <v>39380</v>
      </c>
      <c r="C42" s="96" t="s">
        <v>740</v>
      </c>
      <c r="D42" s="96">
        <v>51</v>
      </c>
      <c r="E42" s="96">
        <v>2</v>
      </c>
      <c r="F42" s="96">
        <v>51</v>
      </c>
      <c r="G42" s="96">
        <v>154</v>
      </c>
      <c r="H42" s="96">
        <v>1</v>
      </c>
      <c r="I42" s="96" t="s">
        <v>779</v>
      </c>
      <c r="J42" s="96">
        <v>1</v>
      </c>
      <c r="K42" s="26" t="s">
        <v>480</v>
      </c>
      <c r="L42" s="96">
        <v>7</v>
      </c>
      <c r="M42" s="26" t="s">
        <v>798</v>
      </c>
      <c r="N42" s="96" t="s">
        <v>933</v>
      </c>
      <c r="O42" s="96" t="s">
        <v>886</v>
      </c>
      <c r="P42" s="96" t="s">
        <v>574</v>
      </c>
      <c r="Q42" s="96" t="s">
        <v>574</v>
      </c>
      <c r="R42" s="96" t="s">
        <v>574</v>
      </c>
      <c r="S42" s="96" t="s">
        <v>574</v>
      </c>
      <c r="T42" s="26" t="s">
        <v>938</v>
      </c>
      <c r="U42" s="96">
        <v>2</v>
      </c>
      <c r="V42" s="96">
        <v>2</v>
      </c>
      <c r="W42" s="96">
        <v>0</v>
      </c>
      <c r="X42" s="96">
        <v>0</v>
      </c>
      <c r="Y42" s="28">
        <v>0</v>
      </c>
      <c r="Z42" s="28">
        <v>0</v>
      </c>
      <c r="AA42" s="96">
        <v>0</v>
      </c>
      <c r="AB42" s="28" t="s">
        <v>796</v>
      </c>
      <c r="AC42" s="28" t="s">
        <v>796</v>
      </c>
      <c r="AD42" s="28" t="s">
        <v>796</v>
      </c>
      <c r="AE42" s="28" t="s">
        <v>796</v>
      </c>
      <c r="AF42" s="28" t="s">
        <v>796</v>
      </c>
      <c r="AG42" s="96">
        <v>0</v>
      </c>
      <c r="AH42" s="35">
        <v>1</v>
      </c>
      <c r="AI42" s="35" t="s">
        <v>850</v>
      </c>
      <c r="AJ42" s="35" t="s">
        <v>850</v>
      </c>
      <c r="AK42" s="35" t="s">
        <v>850</v>
      </c>
      <c r="AL42" s="35" t="s">
        <v>850</v>
      </c>
      <c r="AM42" s="35">
        <v>1</v>
      </c>
      <c r="AN42" s="35" t="s">
        <v>786</v>
      </c>
      <c r="AO42" s="35" t="s">
        <v>832</v>
      </c>
      <c r="AP42" s="35" t="s">
        <v>704</v>
      </c>
      <c r="AQ42" s="35" t="s">
        <v>766</v>
      </c>
      <c r="AR42" s="35">
        <v>1</v>
      </c>
      <c r="AS42" s="35" t="s">
        <v>778</v>
      </c>
      <c r="AT42" s="35">
        <v>0</v>
      </c>
      <c r="AU42" s="35">
        <v>0</v>
      </c>
      <c r="AV42" s="35">
        <v>0</v>
      </c>
      <c r="AW42" s="35">
        <v>0</v>
      </c>
      <c r="AX42" s="96" t="s">
        <v>779</v>
      </c>
      <c r="AY42" s="96" t="s">
        <v>779</v>
      </c>
      <c r="AZ42" s="96" t="s">
        <v>779</v>
      </c>
      <c r="BA42" s="96" t="s">
        <v>779</v>
      </c>
      <c r="BB42" s="96" t="s">
        <v>779</v>
      </c>
      <c r="BC42" s="96">
        <v>60</v>
      </c>
      <c r="BD42" s="96">
        <v>50</v>
      </c>
      <c r="BE42" s="96">
        <v>7</v>
      </c>
      <c r="BF42" s="96">
        <v>2</v>
      </c>
      <c r="BG42" s="96">
        <v>2</v>
      </c>
      <c r="BH42" s="96">
        <v>0</v>
      </c>
      <c r="BI42" s="96">
        <v>0</v>
      </c>
      <c r="BJ42" s="96">
        <v>0</v>
      </c>
      <c r="BK42" s="96">
        <v>0</v>
      </c>
      <c r="BL42" s="96">
        <v>0</v>
      </c>
      <c r="BM42" s="96">
        <v>0</v>
      </c>
      <c r="BN42" s="96">
        <v>8</v>
      </c>
      <c r="BO42" s="96">
        <v>1</v>
      </c>
      <c r="BP42" s="33">
        <v>30</v>
      </c>
      <c r="BQ42" s="33" t="s">
        <v>120</v>
      </c>
      <c r="BR42" s="33" t="s">
        <v>120</v>
      </c>
      <c r="BS42" s="61" t="s">
        <v>157</v>
      </c>
      <c r="BT42" s="70" t="s">
        <v>157</v>
      </c>
      <c r="BU42" s="70" t="s">
        <v>779</v>
      </c>
      <c r="BV42" s="70" t="s">
        <v>779</v>
      </c>
      <c r="BW42" s="70" t="s">
        <v>779</v>
      </c>
      <c r="BX42" s="70" t="s">
        <v>779</v>
      </c>
      <c r="BY42" s="61" t="s">
        <v>831</v>
      </c>
      <c r="BZ42" s="61" t="s">
        <v>831</v>
      </c>
      <c r="CA42" s="61" t="s">
        <v>831</v>
      </c>
      <c r="CB42" s="61" t="s">
        <v>831</v>
      </c>
      <c r="CC42" s="70">
        <f>AVERAGE(CD42:CF42)</f>
        <v>5.8666666666666663</v>
      </c>
      <c r="CD42" s="70">
        <v>8.6</v>
      </c>
      <c r="CE42" s="70">
        <v>7.1</v>
      </c>
      <c r="CF42" s="70">
        <v>1.9</v>
      </c>
      <c r="CG42" s="108" t="s">
        <v>317</v>
      </c>
      <c r="CH42" s="70" t="s">
        <v>779</v>
      </c>
      <c r="CI42" s="70" t="s">
        <v>779</v>
      </c>
      <c r="CJ42" s="70" t="s">
        <v>779</v>
      </c>
      <c r="CK42" s="70" t="s">
        <v>317</v>
      </c>
      <c r="CL42" s="70" t="s">
        <v>693</v>
      </c>
      <c r="CM42" s="70" t="s">
        <v>693</v>
      </c>
      <c r="CN42" s="70" t="s">
        <v>694</v>
      </c>
      <c r="CO42" s="70" t="s">
        <v>317</v>
      </c>
      <c r="CP42" s="70" t="s">
        <v>557</v>
      </c>
      <c r="CQ42" s="70" t="s">
        <v>557</v>
      </c>
      <c r="CR42" s="70" t="s">
        <v>557</v>
      </c>
      <c r="CS42" s="70" t="s">
        <v>139</v>
      </c>
      <c r="CT42" s="70" t="s">
        <v>535</v>
      </c>
      <c r="CU42" s="70" t="s">
        <v>793</v>
      </c>
      <c r="CV42" s="70" t="s">
        <v>833</v>
      </c>
      <c r="CW42" s="61" t="s">
        <v>240</v>
      </c>
      <c r="CX42" s="61" t="s">
        <v>198</v>
      </c>
      <c r="CY42" s="61" t="s">
        <v>198</v>
      </c>
      <c r="CZ42" s="61" t="s">
        <v>198</v>
      </c>
      <c r="DA42" s="61" t="s">
        <v>198</v>
      </c>
      <c r="DB42" s="61" t="s">
        <v>240</v>
      </c>
      <c r="DC42" s="61" t="s">
        <v>198</v>
      </c>
      <c r="DD42" s="61" t="s">
        <v>198</v>
      </c>
      <c r="DE42" s="61" t="s">
        <v>198</v>
      </c>
      <c r="DF42" s="61" t="s">
        <v>198</v>
      </c>
      <c r="DG42" s="61" t="s">
        <v>240</v>
      </c>
      <c r="DH42" s="61" t="s">
        <v>198</v>
      </c>
      <c r="DI42" s="61" t="s">
        <v>198</v>
      </c>
      <c r="DJ42" s="61" t="s">
        <v>198</v>
      </c>
      <c r="DK42" s="61" t="s">
        <v>198</v>
      </c>
      <c r="DL42" s="61" t="s">
        <v>240</v>
      </c>
      <c r="DM42" s="61" t="s">
        <v>198</v>
      </c>
      <c r="DN42" s="61" t="s">
        <v>198</v>
      </c>
      <c r="DO42" s="61" t="s">
        <v>198</v>
      </c>
      <c r="DP42" s="61" t="s">
        <v>198</v>
      </c>
      <c r="DQ42" s="61">
        <v>1.38</v>
      </c>
      <c r="DR42" s="61" t="s">
        <v>198</v>
      </c>
      <c r="DS42" s="61" t="s">
        <v>198</v>
      </c>
      <c r="DT42" s="61" t="s">
        <v>198</v>
      </c>
      <c r="DU42" s="61" t="s">
        <v>198</v>
      </c>
      <c r="DV42" s="96">
        <v>44.2</v>
      </c>
      <c r="DW42" s="70">
        <v>15.5</v>
      </c>
      <c r="DX42" s="70" t="s">
        <v>779</v>
      </c>
      <c r="DY42" s="70" t="s">
        <v>779</v>
      </c>
      <c r="DZ42" s="70" t="s">
        <v>779</v>
      </c>
      <c r="EA42" s="70" t="s">
        <v>779</v>
      </c>
      <c r="EB42" s="96">
        <v>31.9</v>
      </c>
      <c r="EC42" s="96">
        <v>50.4</v>
      </c>
      <c r="ED42" s="96">
        <v>15.4</v>
      </c>
      <c r="EE42" s="26" t="s">
        <v>241</v>
      </c>
      <c r="EF42" s="70">
        <f>AVERAGE(EG42:EI42)</f>
        <v>11.833333333333334</v>
      </c>
      <c r="EG42" s="70">
        <v>15.2</v>
      </c>
      <c r="EH42" s="70">
        <v>13.6</v>
      </c>
      <c r="EI42" s="70">
        <v>6.7</v>
      </c>
      <c r="EJ42" s="108" t="s">
        <v>464</v>
      </c>
      <c r="EK42" s="70" t="s">
        <v>779</v>
      </c>
      <c r="EL42" s="70" t="s">
        <v>779</v>
      </c>
      <c r="EM42" s="70" t="s">
        <v>779</v>
      </c>
      <c r="EN42" s="108" t="s">
        <v>464</v>
      </c>
      <c r="EO42" s="70" t="s">
        <v>779</v>
      </c>
      <c r="EP42" s="70" t="s">
        <v>779</v>
      </c>
      <c r="EQ42" s="70" t="s">
        <v>779</v>
      </c>
      <c r="ER42" s="108" t="s">
        <v>464</v>
      </c>
      <c r="ES42" s="108" t="s">
        <v>791</v>
      </c>
      <c r="ET42" s="108" t="s">
        <v>791</v>
      </c>
      <c r="EU42" s="108" t="s">
        <v>791</v>
      </c>
      <c r="EV42" s="108" t="s">
        <v>464</v>
      </c>
      <c r="EW42" s="108" t="s">
        <v>579</v>
      </c>
      <c r="EX42" s="108" t="s">
        <v>579</v>
      </c>
      <c r="EY42" s="108" t="s">
        <v>579</v>
      </c>
      <c r="EZ42" s="50">
        <v>1.3</v>
      </c>
      <c r="FA42" s="50" t="s">
        <v>241</v>
      </c>
      <c r="FB42" s="50" t="s">
        <v>241</v>
      </c>
      <c r="FC42" s="50" t="s">
        <v>241</v>
      </c>
      <c r="FD42" s="50" t="s">
        <v>241</v>
      </c>
      <c r="FE42" s="96">
        <v>0</v>
      </c>
      <c r="FF42" s="96">
        <v>4</v>
      </c>
      <c r="FG42" s="96">
        <v>4</v>
      </c>
      <c r="FH42" s="96">
        <v>2</v>
      </c>
      <c r="FI42" s="96">
        <v>7.9</v>
      </c>
      <c r="FJ42" s="96">
        <v>8.8000000000000007</v>
      </c>
      <c r="FK42" s="96">
        <v>1</v>
      </c>
      <c r="FL42" s="96" t="s">
        <v>860</v>
      </c>
      <c r="FM42" s="96" t="s">
        <v>860</v>
      </c>
      <c r="FN42" s="96" t="s">
        <v>860</v>
      </c>
      <c r="FO42" s="96" t="s">
        <v>860</v>
      </c>
      <c r="FP42" s="96" t="s">
        <v>861</v>
      </c>
      <c r="FQ42" s="96" t="s">
        <v>861</v>
      </c>
      <c r="FR42" s="96" t="s">
        <v>877</v>
      </c>
      <c r="FS42" s="96" t="s">
        <v>877</v>
      </c>
      <c r="FT42" s="96" t="s">
        <v>877</v>
      </c>
      <c r="FU42" s="96" t="s">
        <v>877</v>
      </c>
      <c r="FV42" s="96" t="s">
        <v>861</v>
      </c>
      <c r="FW42" s="96" t="s">
        <v>861</v>
      </c>
      <c r="FX42" s="96" t="s">
        <v>861</v>
      </c>
      <c r="FY42" s="96" t="s">
        <v>861</v>
      </c>
      <c r="FZ42" s="96" t="s">
        <v>861</v>
      </c>
      <c r="GA42" s="96" t="s">
        <v>861</v>
      </c>
      <c r="GB42" s="96" t="s">
        <v>861</v>
      </c>
      <c r="GC42" s="96" t="s">
        <v>861</v>
      </c>
      <c r="GD42" s="96" t="s">
        <v>574</v>
      </c>
      <c r="GE42" s="96" t="s">
        <v>574</v>
      </c>
      <c r="GF42" s="96" t="s">
        <v>574</v>
      </c>
      <c r="GG42" s="96" t="s">
        <v>574</v>
      </c>
      <c r="GH42" s="96" t="s">
        <v>574</v>
      </c>
      <c r="GI42" s="96" t="s">
        <v>574</v>
      </c>
      <c r="GJ42" s="96" t="s">
        <v>574</v>
      </c>
      <c r="GK42" s="96" t="s">
        <v>574</v>
      </c>
      <c r="GL42" s="96" t="s">
        <v>574</v>
      </c>
      <c r="GM42" s="96" t="s">
        <v>574</v>
      </c>
      <c r="GN42" s="96" t="s">
        <v>574</v>
      </c>
      <c r="GO42" s="96" t="s">
        <v>574</v>
      </c>
      <c r="GP42" s="96" t="s">
        <v>574</v>
      </c>
      <c r="GQ42" s="96" t="s">
        <v>574</v>
      </c>
      <c r="GR42" s="96" t="s">
        <v>574</v>
      </c>
      <c r="GS42" s="96" t="s">
        <v>574</v>
      </c>
      <c r="GT42" s="96" t="s">
        <v>878</v>
      </c>
      <c r="GU42" s="96" t="s">
        <v>574</v>
      </c>
      <c r="GV42" s="96" t="s">
        <v>574</v>
      </c>
      <c r="GW42" s="96" t="s">
        <v>574</v>
      </c>
      <c r="GX42" s="96" t="s">
        <v>574</v>
      </c>
      <c r="GY42" s="96" t="s">
        <v>878</v>
      </c>
      <c r="GZ42" s="96" t="s">
        <v>574</v>
      </c>
      <c r="HA42" s="96" t="s">
        <v>574</v>
      </c>
      <c r="HB42" s="96" t="s">
        <v>574</v>
      </c>
      <c r="HC42" s="96" t="s">
        <v>574</v>
      </c>
      <c r="HD42" s="96" t="s">
        <v>878</v>
      </c>
      <c r="HE42" s="96" t="s">
        <v>574</v>
      </c>
      <c r="HF42" s="96" t="s">
        <v>574</v>
      </c>
      <c r="HG42" s="96" t="s">
        <v>574</v>
      </c>
      <c r="HH42" s="96" t="s">
        <v>574</v>
      </c>
      <c r="HI42" s="96" t="s">
        <v>878</v>
      </c>
      <c r="HJ42" s="96" t="s">
        <v>574</v>
      </c>
      <c r="HK42" s="96" t="s">
        <v>574</v>
      </c>
      <c r="HL42" s="96" t="s">
        <v>574</v>
      </c>
      <c r="HM42" s="96" t="s">
        <v>574</v>
      </c>
      <c r="HN42" s="96" t="s">
        <v>878</v>
      </c>
      <c r="HO42" s="96" t="s">
        <v>574</v>
      </c>
      <c r="HP42" s="96" t="s">
        <v>574</v>
      </c>
      <c r="HQ42" s="96" t="s">
        <v>574</v>
      </c>
      <c r="HR42" s="96" t="s">
        <v>574</v>
      </c>
      <c r="HS42" s="96" t="s">
        <v>861</v>
      </c>
      <c r="HT42" s="96">
        <v>0</v>
      </c>
      <c r="HU42" s="96">
        <v>0</v>
      </c>
      <c r="HV42" s="96">
        <v>0</v>
      </c>
      <c r="HW42" s="96">
        <v>0</v>
      </c>
      <c r="HX42" s="96">
        <v>7</v>
      </c>
      <c r="HY42" s="96">
        <v>5</v>
      </c>
      <c r="HZ42" s="96">
        <v>0</v>
      </c>
      <c r="IA42" s="96">
        <v>4.3</v>
      </c>
      <c r="IB42" s="96">
        <v>8.8000000000000007</v>
      </c>
      <c r="IC42" s="96">
        <v>1</v>
      </c>
      <c r="ID42" s="96">
        <v>0</v>
      </c>
      <c r="IE42" s="96">
        <v>0</v>
      </c>
      <c r="IF42" s="96">
        <v>0</v>
      </c>
      <c r="IG42" s="96">
        <v>0</v>
      </c>
      <c r="IH42" s="96">
        <v>55.6</v>
      </c>
      <c r="II42" s="96">
        <v>17</v>
      </c>
      <c r="IJ42" s="96" t="s">
        <v>574</v>
      </c>
      <c r="IK42" s="96" t="s">
        <v>574</v>
      </c>
      <c r="IL42" s="96" t="s">
        <v>574</v>
      </c>
      <c r="IM42" s="96" t="s">
        <v>574</v>
      </c>
      <c r="IN42" s="96">
        <v>33.6</v>
      </c>
      <c r="IO42" s="96">
        <v>51.7</v>
      </c>
      <c r="IP42" s="96">
        <v>17.899999999999999</v>
      </c>
      <c r="IQ42" s="96" t="s">
        <v>574</v>
      </c>
      <c r="IR42" s="96" t="s">
        <v>861</v>
      </c>
      <c r="IS42" s="96" t="s">
        <v>861</v>
      </c>
      <c r="IT42" s="96" t="s">
        <v>861</v>
      </c>
      <c r="IU42" s="96" t="s">
        <v>861</v>
      </c>
      <c r="IV42" s="96" t="s">
        <v>574</v>
      </c>
      <c r="IW42" s="96" t="s">
        <v>574</v>
      </c>
      <c r="IX42" s="96" t="s">
        <v>574</v>
      </c>
      <c r="IY42" s="96" t="s">
        <v>574</v>
      </c>
      <c r="IZ42" s="96" t="s">
        <v>574</v>
      </c>
      <c r="JA42" s="96" t="s">
        <v>574</v>
      </c>
      <c r="JB42" s="96" t="s">
        <v>574</v>
      </c>
      <c r="JC42" s="96" t="s">
        <v>574</v>
      </c>
      <c r="JD42" s="96" t="s">
        <v>574</v>
      </c>
      <c r="JE42" s="96" t="s">
        <v>574</v>
      </c>
      <c r="JF42" s="96" t="s">
        <v>574</v>
      </c>
      <c r="JG42" s="96" t="s">
        <v>574</v>
      </c>
      <c r="JH42" s="96" t="s">
        <v>574</v>
      </c>
      <c r="JI42" s="96" t="s">
        <v>574</v>
      </c>
      <c r="JJ42" s="96" t="s">
        <v>574</v>
      </c>
      <c r="JK42" s="96" t="s">
        <v>574</v>
      </c>
      <c r="JL42" s="96">
        <v>10.4</v>
      </c>
      <c r="JM42" s="96" t="s">
        <v>876</v>
      </c>
      <c r="JN42" s="96" t="s">
        <v>876</v>
      </c>
      <c r="JO42" s="96" t="s">
        <v>876</v>
      </c>
      <c r="JP42" s="96" t="s">
        <v>876</v>
      </c>
      <c r="JQ42" s="96">
        <v>14.2</v>
      </c>
      <c r="JR42" s="96" t="s">
        <v>876</v>
      </c>
      <c r="JS42" s="96" t="s">
        <v>876</v>
      </c>
      <c r="JT42" s="96" t="s">
        <v>876</v>
      </c>
      <c r="JU42" s="96" t="s">
        <v>876</v>
      </c>
      <c r="JV42" s="96">
        <v>3.4</v>
      </c>
      <c r="JW42" s="96" t="s">
        <v>876</v>
      </c>
      <c r="JX42" s="96" t="s">
        <v>876</v>
      </c>
      <c r="JY42" s="96" t="s">
        <v>876</v>
      </c>
      <c r="JZ42" s="96" t="s">
        <v>876</v>
      </c>
      <c r="KA42" s="96">
        <v>-1.9</v>
      </c>
      <c r="KB42" s="96" t="s">
        <v>876</v>
      </c>
      <c r="KC42" s="96" t="s">
        <v>876</v>
      </c>
      <c r="KD42" s="96" t="s">
        <v>876</v>
      </c>
      <c r="KE42" s="96" t="s">
        <v>876</v>
      </c>
      <c r="KF42" s="96" t="s">
        <v>861</v>
      </c>
      <c r="KG42" s="96" t="s">
        <v>876</v>
      </c>
      <c r="KH42" s="96" t="s">
        <v>876</v>
      </c>
      <c r="KI42" s="96" t="s">
        <v>876</v>
      </c>
      <c r="KJ42" s="96" t="s">
        <v>876</v>
      </c>
      <c r="KK42" s="96" t="s">
        <v>861</v>
      </c>
      <c r="KL42" s="96">
        <v>0</v>
      </c>
      <c r="KM42" s="96">
        <v>0</v>
      </c>
      <c r="KN42" s="96">
        <v>0</v>
      </c>
      <c r="KO42" s="96">
        <v>0</v>
      </c>
      <c r="KP42" s="84" t="s">
        <v>23</v>
      </c>
      <c r="KQ42" s="84" t="s">
        <v>23</v>
      </c>
      <c r="KR42" s="84" t="s">
        <v>23</v>
      </c>
      <c r="KS42" s="84" t="s">
        <v>23</v>
      </c>
      <c r="KT42" s="84" t="s">
        <v>23</v>
      </c>
      <c r="KU42" s="84" t="s">
        <v>23</v>
      </c>
      <c r="KV42" s="84" t="s">
        <v>23</v>
      </c>
      <c r="KW42" s="84" t="s">
        <v>23</v>
      </c>
      <c r="KX42" s="84" t="s">
        <v>23</v>
      </c>
      <c r="KY42" s="84" t="s">
        <v>23</v>
      </c>
      <c r="KZ42" s="84" t="s">
        <v>23</v>
      </c>
      <c r="LA42" s="84" t="s">
        <v>23</v>
      </c>
      <c r="LB42" s="84" t="s">
        <v>23</v>
      </c>
      <c r="LC42" s="84" t="s">
        <v>23</v>
      </c>
      <c r="LD42" s="84" t="s">
        <v>23</v>
      </c>
      <c r="LE42" s="84" t="s">
        <v>23</v>
      </c>
      <c r="LF42" s="84" t="s">
        <v>23</v>
      </c>
      <c r="LG42" s="84" t="s">
        <v>23</v>
      </c>
      <c r="LH42" s="84" t="s">
        <v>23</v>
      </c>
      <c r="LI42" s="84" t="s">
        <v>23</v>
      </c>
      <c r="LJ42" s="84" t="s">
        <v>23</v>
      </c>
      <c r="LK42" s="84" t="s">
        <v>23</v>
      </c>
      <c r="LL42" s="84" t="s">
        <v>23</v>
      </c>
      <c r="LM42" s="84" t="s">
        <v>23</v>
      </c>
      <c r="LN42" s="84" t="s">
        <v>23</v>
      </c>
      <c r="LO42" s="84" t="s">
        <v>23</v>
      </c>
      <c r="LP42" s="84" t="s">
        <v>23</v>
      </c>
      <c r="LQ42" s="84" t="s">
        <v>23</v>
      </c>
      <c r="LR42" s="84" t="s">
        <v>23</v>
      </c>
      <c r="LS42" s="84" t="s">
        <v>23</v>
      </c>
      <c r="LT42" s="84" t="s">
        <v>23</v>
      </c>
      <c r="LU42" s="84" t="s">
        <v>23</v>
      </c>
      <c r="LV42" s="84" t="s">
        <v>23</v>
      </c>
      <c r="LW42" s="84" t="s">
        <v>23</v>
      </c>
      <c r="LX42" s="84" t="s">
        <v>23</v>
      </c>
      <c r="LY42" s="84" t="s">
        <v>23</v>
      </c>
      <c r="LZ42" s="84" t="s">
        <v>23</v>
      </c>
      <c r="MA42" s="84" t="s">
        <v>23</v>
      </c>
      <c r="MB42" s="84" t="s">
        <v>23</v>
      </c>
      <c r="MC42" s="84" t="s">
        <v>23</v>
      </c>
      <c r="MD42" s="84" t="s">
        <v>23</v>
      </c>
      <c r="ME42" s="84" t="s">
        <v>23</v>
      </c>
      <c r="MF42" s="84" t="s">
        <v>23</v>
      </c>
      <c r="MG42" s="84" t="s">
        <v>23</v>
      </c>
      <c r="MH42" s="84" t="s">
        <v>23</v>
      </c>
      <c r="MI42" s="84" t="s">
        <v>23</v>
      </c>
      <c r="MJ42" s="84" t="s">
        <v>23</v>
      </c>
      <c r="MK42" s="84" t="s">
        <v>23</v>
      </c>
      <c r="ML42" s="84" t="s">
        <v>23</v>
      </c>
      <c r="MM42" s="84" t="s">
        <v>23</v>
      </c>
      <c r="MN42" s="84" t="s">
        <v>23</v>
      </c>
      <c r="MO42" s="84" t="s">
        <v>23</v>
      </c>
      <c r="MP42" s="84" t="s">
        <v>23</v>
      </c>
      <c r="MQ42" s="84" t="s">
        <v>23</v>
      </c>
      <c r="MR42" s="84" t="s">
        <v>23</v>
      </c>
      <c r="MS42" s="84" t="s">
        <v>23</v>
      </c>
      <c r="MT42" s="84" t="s">
        <v>23</v>
      </c>
      <c r="MU42" s="84" t="s">
        <v>23</v>
      </c>
      <c r="MV42" s="84" t="s">
        <v>23</v>
      </c>
      <c r="MW42" s="84" t="s">
        <v>23</v>
      </c>
      <c r="MX42" s="84" t="s">
        <v>23</v>
      </c>
      <c r="MY42" s="84" t="s">
        <v>23</v>
      </c>
      <c r="MZ42" s="84" t="s">
        <v>23</v>
      </c>
      <c r="NA42" s="84" t="s">
        <v>23</v>
      </c>
      <c r="NB42" s="84" t="s">
        <v>23</v>
      </c>
      <c r="NC42" s="84" t="s">
        <v>23</v>
      </c>
      <c r="ND42" s="84" t="s">
        <v>23</v>
      </c>
      <c r="NE42" s="84" t="s">
        <v>23</v>
      </c>
      <c r="NF42" s="84" t="s">
        <v>23</v>
      </c>
      <c r="NG42" s="84" t="s">
        <v>23</v>
      </c>
      <c r="NH42" s="96"/>
      <c r="NI42" s="96"/>
      <c r="NJ42" s="96"/>
      <c r="NK42" s="96"/>
      <c r="NL42" s="96"/>
      <c r="NM42" s="96"/>
      <c r="NN42" s="96"/>
      <c r="NO42" s="96"/>
      <c r="NP42" s="96"/>
      <c r="NQ42" s="96"/>
      <c r="NR42" s="96"/>
      <c r="NS42" s="96"/>
      <c r="NT42" s="96"/>
      <c r="NU42" s="96"/>
      <c r="NV42" s="96"/>
      <c r="NW42" s="96"/>
      <c r="NX42" s="96"/>
      <c r="NY42" s="96"/>
      <c r="NZ42" s="96"/>
      <c r="OA42" s="96"/>
      <c r="OB42" s="33"/>
      <c r="OC42" s="96"/>
      <c r="OD42" s="96"/>
      <c r="OE42" s="96"/>
      <c r="OF42" s="33"/>
      <c r="OG42" s="96"/>
      <c r="OH42" s="96"/>
      <c r="OI42" s="96"/>
      <c r="OJ42" s="33"/>
      <c r="OK42" s="96"/>
      <c r="OL42" s="96"/>
      <c r="OM42" s="96"/>
      <c r="ON42" s="33"/>
      <c r="OO42" s="96"/>
      <c r="OP42" s="96"/>
      <c r="OQ42" s="96"/>
      <c r="OR42" s="33"/>
      <c r="OS42" s="96"/>
      <c r="OT42" s="96"/>
      <c r="OU42" s="96"/>
      <c r="OV42" s="96"/>
      <c r="OW42" s="96"/>
      <c r="OX42" s="96"/>
      <c r="OY42" s="96"/>
      <c r="OZ42" s="96"/>
      <c r="PA42" s="96"/>
      <c r="PB42" s="96"/>
      <c r="PC42" s="96"/>
      <c r="PD42" s="96"/>
      <c r="PE42" s="96"/>
      <c r="PF42" s="96"/>
      <c r="PG42" s="96"/>
      <c r="PH42" s="96"/>
      <c r="PI42" s="96"/>
      <c r="PJ42" s="96"/>
      <c r="PK42" s="96"/>
      <c r="PL42" s="96"/>
      <c r="PM42" s="96"/>
      <c r="PN42" s="96"/>
      <c r="PO42" s="96"/>
      <c r="PP42" s="96"/>
      <c r="PQ42" s="96"/>
      <c r="PR42" s="96"/>
      <c r="PS42" s="96"/>
      <c r="PT42" s="96"/>
      <c r="PU42" s="96"/>
      <c r="PV42" s="96"/>
      <c r="PW42" s="96"/>
      <c r="PX42" s="96"/>
      <c r="PY42" s="96"/>
      <c r="PZ42" s="96">
        <v>0</v>
      </c>
      <c r="QC42" s="100"/>
    </row>
    <row r="43" spans="1:445" ht="17" customHeight="1">
      <c r="A43" s="94">
        <v>29</v>
      </c>
      <c r="B43" s="27">
        <v>39381</v>
      </c>
      <c r="C43" s="96" t="s">
        <v>740</v>
      </c>
      <c r="D43" s="96">
        <v>27</v>
      </c>
      <c r="E43" s="96">
        <v>2</v>
      </c>
      <c r="F43" s="96">
        <v>49</v>
      </c>
      <c r="G43" s="96">
        <v>164</v>
      </c>
      <c r="H43" s="96">
        <v>0</v>
      </c>
      <c r="I43" s="96" t="s">
        <v>198</v>
      </c>
      <c r="J43" s="96" t="s">
        <v>198</v>
      </c>
      <c r="K43" s="96" t="s">
        <v>198</v>
      </c>
      <c r="L43" s="96" t="s">
        <v>198</v>
      </c>
      <c r="M43" s="26" t="s">
        <v>798</v>
      </c>
      <c r="N43" s="96" t="s">
        <v>933</v>
      </c>
      <c r="O43" s="96" t="s">
        <v>722</v>
      </c>
      <c r="P43" s="96" t="s">
        <v>723</v>
      </c>
      <c r="Q43" s="96" t="s">
        <v>724</v>
      </c>
      <c r="R43" s="96" t="s">
        <v>724</v>
      </c>
      <c r="S43" s="96" t="s">
        <v>724</v>
      </c>
      <c r="T43" s="26" t="s">
        <v>938</v>
      </c>
      <c r="U43" s="28">
        <v>0</v>
      </c>
      <c r="V43" s="96" t="s">
        <v>509</v>
      </c>
      <c r="W43" s="96" t="s">
        <v>509</v>
      </c>
      <c r="X43" s="96" t="s">
        <v>509</v>
      </c>
      <c r="Y43" s="28" t="s">
        <v>796</v>
      </c>
      <c r="Z43" s="28" t="s">
        <v>796</v>
      </c>
      <c r="AA43" s="28">
        <v>0</v>
      </c>
      <c r="AB43" s="28" t="s">
        <v>796</v>
      </c>
      <c r="AC43" s="28" t="s">
        <v>796</v>
      </c>
      <c r="AD43" s="28" t="s">
        <v>796</v>
      </c>
      <c r="AE43" s="28" t="s">
        <v>796</v>
      </c>
      <c r="AF43" s="28" t="s">
        <v>796</v>
      </c>
      <c r="AG43" s="96">
        <v>0</v>
      </c>
      <c r="AH43" s="35" t="s">
        <v>779</v>
      </c>
      <c r="AI43" s="35" t="s">
        <v>723</v>
      </c>
      <c r="AJ43" s="35" t="s">
        <v>779</v>
      </c>
      <c r="AK43" s="35" t="s">
        <v>779</v>
      </c>
      <c r="AL43" s="35" t="s">
        <v>779</v>
      </c>
      <c r="AM43" s="35" t="s">
        <v>834</v>
      </c>
      <c r="AN43" s="35" t="s">
        <v>723</v>
      </c>
      <c r="AO43" s="35" t="s">
        <v>779</v>
      </c>
      <c r="AP43" s="35" t="s">
        <v>835</v>
      </c>
      <c r="AQ43" s="35" t="s">
        <v>834</v>
      </c>
      <c r="AR43" s="35">
        <v>1</v>
      </c>
      <c r="AS43" s="35">
        <v>0</v>
      </c>
      <c r="AT43" s="35" t="s">
        <v>778</v>
      </c>
      <c r="AU43" s="35">
        <v>0</v>
      </c>
      <c r="AV43" s="35">
        <v>0</v>
      </c>
      <c r="AW43" s="35">
        <v>0</v>
      </c>
      <c r="AX43" s="96" t="s">
        <v>779</v>
      </c>
      <c r="AY43" s="96" t="s">
        <v>779</v>
      </c>
      <c r="AZ43" s="96" t="s">
        <v>779</v>
      </c>
      <c r="BA43" s="96" t="s">
        <v>779</v>
      </c>
      <c r="BB43" s="96" t="s">
        <v>779</v>
      </c>
      <c r="BC43" s="96">
        <v>60</v>
      </c>
      <c r="BD43" s="96">
        <v>50</v>
      </c>
      <c r="BE43" s="96">
        <v>6</v>
      </c>
      <c r="BF43" s="96">
        <v>2</v>
      </c>
      <c r="BG43" s="96">
        <v>2</v>
      </c>
      <c r="BH43" s="96">
        <v>0</v>
      </c>
      <c r="BI43" s="96">
        <v>0</v>
      </c>
      <c r="BJ43" s="96">
        <v>0</v>
      </c>
      <c r="BK43" s="96">
        <v>0</v>
      </c>
      <c r="BL43" s="96">
        <v>0</v>
      </c>
      <c r="BM43" s="96">
        <v>0</v>
      </c>
      <c r="BN43" s="96">
        <v>7</v>
      </c>
      <c r="BO43" s="96">
        <v>1</v>
      </c>
      <c r="BP43" s="33">
        <v>36</v>
      </c>
      <c r="BQ43" s="33">
        <v>8.8000000000000007</v>
      </c>
      <c r="BR43" s="33">
        <v>8.9</v>
      </c>
      <c r="BS43" s="61">
        <v>77</v>
      </c>
      <c r="BT43" s="70" t="s">
        <v>779</v>
      </c>
      <c r="BU43" s="70">
        <v>13</v>
      </c>
      <c r="BV43" s="70" t="s">
        <v>779</v>
      </c>
      <c r="BW43" s="70" t="s">
        <v>779</v>
      </c>
      <c r="BX43" s="70" t="s">
        <v>779</v>
      </c>
      <c r="BY43" s="61">
        <v>62</v>
      </c>
      <c r="BZ43" s="61">
        <v>74</v>
      </c>
      <c r="CA43" s="61">
        <v>14</v>
      </c>
      <c r="CB43" s="61" t="s">
        <v>198</v>
      </c>
      <c r="CC43" s="108" t="s">
        <v>317</v>
      </c>
      <c r="CD43" s="70" t="s">
        <v>145</v>
      </c>
      <c r="CE43" s="70" t="s">
        <v>787</v>
      </c>
      <c r="CF43" s="70" t="s">
        <v>787</v>
      </c>
      <c r="CG43" s="70">
        <f>AVERAGE(CH43:CJ43)</f>
        <v>7.9666666666666677</v>
      </c>
      <c r="CH43" s="70">
        <v>11.7</v>
      </c>
      <c r="CI43" s="70">
        <v>7.9</v>
      </c>
      <c r="CJ43" s="70">
        <v>4.3</v>
      </c>
      <c r="CK43" s="70" t="s">
        <v>317</v>
      </c>
      <c r="CL43" s="70" t="s">
        <v>557</v>
      </c>
      <c r="CM43" s="70" t="s">
        <v>557</v>
      </c>
      <c r="CN43" s="70" t="s">
        <v>557</v>
      </c>
      <c r="CO43" s="70" t="s">
        <v>317</v>
      </c>
      <c r="CP43" s="70" t="s">
        <v>170</v>
      </c>
      <c r="CQ43" s="70" t="s">
        <v>170</v>
      </c>
      <c r="CR43" s="70" t="s">
        <v>170</v>
      </c>
      <c r="CS43" s="70" t="s">
        <v>139</v>
      </c>
      <c r="CT43" s="70" t="s">
        <v>590</v>
      </c>
      <c r="CU43" s="70" t="s">
        <v>590</v>
      </c>
      <c r="CV43" s="70" t="s">
        <v>590</v>
      </c>
      <c r="CW43" s="61" t="s">
        <v>198</v>
      </c>
      <c r="CX43" s="61" t="s">
        <v>240</v>
      </c>
      <c r="CY43" s="61" t="s">
        <v>154</v>
      </c>
      <c r="CZ43" s="61" t="s">
        <v>154</v>
      </c>
      <c r="DA43" s="61" t="s">
        <v>154</v>
      </c>
      <c r="DB43" s="61" t="s">
        <v>198</v>
      </c>
      <c r="DC43" s="61" t="s">
        <v>240</v>
      </c>
      <c r="DD43" s="61" t="s">
        <v>154</v>
      </c>
      <c r="DE43" s="61" t="s">
        <v>154</v>
      </c>
      <c r="DF43" s="61" t="s">
        <v>154</v>
      </c>
      <c r="DG43" s="61" t="s">
        <v>198</v>
      </c>
      <c r="DH43" s="61" t="s">
        <v>240</v>
      </c>
      <c r="DI43" s="61" t="s">
        <v>154</v>
      </c>
      <c r="DJ43" s="61" t="s">
        <v>154</v>
      </c>
      <c r="DK43" s="61" t="s">
        <v>154</v>
      </c>
      <c r="DL43" s="61" t="s">
        <v>198</v>
      </c>
      <c r="DM43" s="61" t="s">
        <v>240</v>
      </c>
      <c r="DN43" s="61" t="s">
        <v>154</v>
      </c>
      <c r="DO43" s="61" t="s">
        <v>154</v>
      </c>
      <c r="DP43" s="61" t="s">
        <v>154</v>
      </c>
      <c r="DQ43" s="61" t="s">
        <v>198</v>
      </c>
      <c r="DR43" s="61">
        <v>1.78</v>
      </c>
      <c r="DS43" s="61" t="s">
        <v>154</v>
      </c>
      <c r="DT43" s="61" t="s">
        <v>154</v>
      </c>
      <c r="DU43" s="61" t="s">
        <v>154</v>
      </c>
      <c r="DV43" s="96">
        <v>60.6</v>
      </c>
      <c r="DW43" s="70" t="s">
        <v>779</v>
      </c>
      <c r="DX43" s="70">
        <v>1.6</v>
      </c>
      <c r="DY43" s="70" t="s">
        <v>779</v>
      </c>
      <c r="DZ43" s="70" t="s">
        <v>779</v>
      </c>
      <c r="EA43" s="70" t="s">
        <v>779</v>
      </c>
      <c r="EB43" s="96">
        <v>53.5</v>
      </c>
      <c r="EC43" s="96">
        <v>74.900000000000006</v>
      </c>
      <c r="ED43" s="96">
        <v>21.2</v>
      </c>
      <c r="EE43" s="26" t="s">
        <v>241</v>
      </c>
      <c r="EF43" s="108" t="s">
        <v>464</v>
      </c>
      <c r="EG43" s="70" t="s">
        <v>779</v>
      </c>
      <c r="EH43" s="70" t="s">
        <v>779</v>
      </c>
      <c r="EI43" s="70" t="s">
        <v>779</v>
      </c>
      <c r="EJ43" s="70">
        <f>AVERAGE(EK43:EM43)</f>
        <v>10.466666666666667</v>
      </c>
      <c r="EK43" s="70">
        <v>11.4</v>
      </c>
      <c r="EL43" s="70">
        <v>12.3</v>
      </c>
      <c r="EM43" s="70">
        <v>7.7</v>
      </c>
      <c r="EN43" s="108" t="s">
        <v>464</v>
      </c>
      <c r="EO43" s="70" t="s">
        <v>779</v>
      </c>
      <c r="EP43" s="70" t="s">
        <v>779</v>
      </c>
      <c r="EQ43" s="70" t="s">
        <v>779</v>
      </c>
      <c r="ER43" s="108" t="s">
        <v>464</v>
      </c>
      <c r="ES43" s="108" t="s">
        <v>791</v>
      </c>
      <c r="ET43" s="108" t="s">
        <v>791</v>
      </c>
      <c r="EU43" s="108" t="s">
        <v>791</v>
      </c>
      <c r="EV43" s="108" t="s">
        <v>464</v>
      </c>
      <c r="EW43" s="108" t="s">
        <v>579</v>
      </c>
      <c r="EX43" s="108" t="s">
        <v>579</v>
      </c>
      <c r="EY43" s="108" t="s">
        <v>579</v>
      </c>
      <c r="EZ43" s="50" t="s">
        <v>198</v>
      </c>
      <c r="FA43" s="50">
        <v>1.67</v>
      </c>
      <c r="FB43" s="50" t="s">
        <v>198</v>
      </c>
      <c r="FC43" s="50" t="s">
        <v>198</v>
      </c>
      <c r="FD43" s="50" t="s">
        <v>198</v>
      </c>
      <c r="FE43" s="96">
        <v>0</v>
      </c>
      <c r="FF43" s="96">
        <v>4</v>
      </c>
      <c r="FG43" s="96">
        <v>26</v>
      </c>
      <c r="FH43" s="96">
        <v>6.3</v>
      </c>
      <c r="FI43" s="96">
        <v>1.6</v>
      </c>
      <c r="FJ43" s="96">
        <v>6.7</v>
      </c>
      <c r="FK43" s="96">
        <v>1</v>
      </c>
      <c r="FL43" s="96">
        <v>0</v>
      </c>
      <c r="FM43" s="96">
        <v>0</v>
      </c>
      <c r="FN43" s="96">
        <v>0</v>
      </c>
      <c r="FO43" s="96">
        <v>1</v>
      </c>
      <c r="FP43" s="96" t="s">
        <v>47</v>
      </c>
      <c r="FQ43" s="96" t="s">
        <v>38</v>
      </c>
      <c r="FR43" s="96" t="s">
        <v>133</v>
      </c>
      <c r="FS43" s="96" t="s">
        <v>38</v>
      </c>
      <c r="FT43" s="96" t="s">
        <v>38</v>
      </c>
      <c r="FU43" s="96" t="s">
        <v>38</v>
      </c>
      <c r="FV43" s="96" t="s">
        <v>133</v>
      </c>
      <c r="FW43" s="96" t="s">
        <v>133</v>
      </c>
      <c r="FX43" s="96" t="s">
        <v>133</v>
      </c>
      <c r="FY43" s="96" t="s">
        <v>133</v>
      </c>
      <c r="FZ43" s="34" t="s">
        <v>464</v>
      </c>
      <c r="GA43" s="96" t="s">
        <v>89</v>
      </c>
      <c r="GB43" s="96" t="s">
        <v>89</v>
      </c>
      <c r="GC43" s="96" t="s">
        <v>89</v>
      </c>
      <c r="GD43" s="33" t="s">
        <v>446</v>
      </c>
      <c r="GE43" s="33" t="s">
        <v>133</v>
      </c>
      <c r="GF43" s="33" t="s">
        <v>133</v>
      </c>
      <c r="GG43" s="33" t="s">
        <v>133</v>
      </c>
      <c r="GH43" s="33" t="s">
        <v>464</v>
      </c>
      <c r="GI43" s="33" t="s">
        <v>38</v>
      </c>
      <c r="GJ43" s="33" t="s">
        <v>38</v>
      </c>
      <c r="GK43" s="33" t="s">
        <v>38</v>
      </c>
      <c r="GL43" s="33" t="s">
        <v>464</v>
      </c>
      <c r="GM43" s="33" t="s">
        <v>38</v>
      </c>
      <c r="GN43" s="33" t="s">
        <v>38</v>
      </c>
      <c r="GO43" s="33" t="s">
        <v>38</v>
      </c>
      <c r="GP43" s="33" t="s">
        <v>464</v>
      </c>
      <c r="GQ43" s="33" t="s">
        <v>38</v>
      </c>
      <c r="GR43" s="33" t="s">
        <v>38</v>
      </c>
      <c r="GS43" s="33" t="s">
        <v>38</v>
      </c>
      <c r="GT43" s="33" t="s">
        <v>38</v>
      </c>
      <c r="GU43" s="33" t="s">
        <v>125</v>
      </c>
      <c r="GV43" s="33" t="s">
        <v>38</v>
      </c>
      <c r="GW43" s="33" t="s">
        <v>38</v>
      </c>
      <c r="GX43" s="33" t="s">
        <v>38</v>
      </c>
      <c r="GY43" s="33" t="s">
        <v>38</v>
      </c>
      <c r="GZ43" s="33" t="s">
        <v>125</v>
      </c>
      <c r="HA43" s="33" t="s">
        <v>38</v>
      </c>
      <c r="HB43" s="33" t="s">
        <v>38</v>
      </c>
      <c r="HC43" s="33" t="s">
        <v>38</v>
      </c>
      <c r="HD43" s="33" t="s">
        <v>38</v>
      </c>
      <c r="HE43" s="33" t="s">
        <v>125</v>
      </c>
      <c r="HF43" s="33" t="s">
        <v>38</v>
      </c>
      <c r="HG43" s="33" t="s">
        <v>38</v>
      </c>
      <c r="HH43" s="33" t="s">
        <v>38</v>
      </c>
      <c r="HI43" s="33" t="s">
        <v>38</v>
      </c>
      <c r="HJ43" s="33" t="s">
        <v>125</v>
      </c>
      <c r="HK43" s="33" t="s">
        <v>38</v>
      </c>
      <c r="HL43" s="33" t="s">
        <v>38</v>
      </c>
      <c r="HM43" s="33" t="s">
        <v>38</v>
      </c>
      <c r="HN43" s="33" t="s">
        <v>38</v>
      </c>
      <c r="HO43" s="33" t="s">
        <v>125</v>
      </c>
      <c r="HP43" s="33" t="s">
        <v>38</v>
      </c>
      <c r="HQ43" s="33" t="s">
        <v>38</v>
      </c>
      <c r="HR43" s="33" t="s">
        <v>38</v>
      </c>
      <c r="HS43" s="96">
        <v>2</v>
      </c>
      <c r="HT43" s="96">
        <v>0</v>
      </c>
      <c r="HU43" s="96">
        <v>0</v>
      </c>
      <c r="HV43" s="96">
        <v>0</v>
      </c>
      <c r="HW43" s="96" t="s">
        <v>879</v>
      </c>
      <c r="HX43" s="96">
        <v>7</v>
      </c>
      <c r="HY43" s="96">
        <v>34</v>
      </c>
      <c r="HZ43" s="96">
        <v>7.1</v>
      </c>
      <c r="IA43" s="96">
        <v>1.1000000000000001</v>
      </c>
      <c r="IB43" s="96">
        <v>6.1</v>
      </c>
      <c r="IC43" s="96">
        <v>1</v>
      </c>
      <c r="ID43" s="96">
        <v>1</v>
      </c>
      <c r="IE43" s="96">
        <v>0</v>
      </c>
      <c r="IF43" s="96">
        <v>0</v>
      </c>
      <c r="IG43" s="96">
        <v>1</v>
      </c>
      <c r="IH43" s="96" t="s">
        <v>47</v>
      </c>
      <c r="II43" s="96" t="s">
        <v>38</v>
      </c>
      <c r="IJ43" s="96" t="s">
        <v>133</v>
      </c>
      <c r="IK43" s="96" t="s">
        <v>38</v>
      </c>
      <c r="IL43" s="96" t="s">
        <v>38</v>
      </c>
      <c r="IM43" s="96" t="s">
        <v>38</v>
      </c>
      <c r="IN43" s="96" t="s">
        <v>133</v>
      </c>
      <c r="IO43" s="96" t="s">
        <v>133</v>
      </c>
      <c r="IP43" s="96" t="s">
        <v>133</v>
      </c>
      <c r="IQ43" s="96" t="s">
        <v>133</v>
      </c>
      <c r="IR43" s="34" t="s">
        <v>464</v>
      </c>
      <c r="IS43" s="96" t="s">
        <v>89</v>
      </c>
      <c r="IT43" s="96" t="s">
        <v>89</v>
      </c>
      <c r="IU43" s="96" t="s">
        <v>89</v>
      </c>
      <c r="IV43" s="33" t="s">
        <v>446</v>
      </c>
      <c r="IW43" s="96" t="s">
        <v>133</v>
      </c>
      <c r="IX43" s="96" t="s">
        <v>133</v>
      </c>
      <c r="IY43" s="96" t="s">
        <v>133</v>
      </c>
      <c r="IZ43" s="33" t="s">
        <v>464</v>
      </c>
      <c r="JA43" s="96" t="s">
        <v>38</v>
      </c>
      <c r="JB43" s="96" t="s">
        <v>38</v>
      </c>
      <c r="JC43" s="96" t="s">
        <v>38</v>
      </c>
      <c r="JD43" s="33" t="s">
        <v>464</v>
      </c>
      <c r="JE43" s="96" t="s">
        <v>38</v>
      </c>
      <c r="JF43" s="96" t="s">
        <v>38</v>
      </c>
      <c r="JG43" s="96" t="s">
        <v>38</v>
      </c>
      <c r="JH43" s="33" t="s">
        <v>464</v>
      </c>
      <c r="JI43" s="96" t="s">
        <v>38</v>
      </c>
      <c r="JJ43" s="96" t="s">
        <v>38</v>
      </c>
      <c r="JK43" s="96" t="s">
        <v>38</v>
      </c>
      <c r="JL43" s="96" t="s">
        <v>38</v>
      </c>
      <c r="JM43" s="96" t="s">
        <v>125</v>
      </c>
      <c r="JN43" s="96" t="s">
        <v>38</v>
      </c>
      <c r="JO43" s="96" t="s">
        <v>38</v>
      </c>
      <c r="JP43" s="96" t="s">
        <v>38</v>
      </c>
      <c r="JQ43" s="96" t="s">
        <v>38</v>
      </c>
      <c r="JR43" s="96" t="s">
        <v>125</v>
      </c>
      <c r="JS43" s="96" t="s">
        <v>38</v>
      </c>
      <c r="JT43" s="96" t="s">
        <v>38</v>
      </c>
      <c r="JU43" s="96" t="s">
        <v>38</v>
      </c>
      <c r="JV43" s="96" t="s">
        <v>38</v>
      </c>
      <c r="JW43" s="96" t="s">
        <v>125</v>
      </c>
      <c r="JX43" s="96" t="s">
        <v>38</v>
      </c>
      <c r="JY43" s="96" t="s">
        <v>38</v>
      </c>
      <c r="JZ43" s="96" t="s">
        <v>38</v>
      </c>
      <c r="KA43" s="96" t="s">
        <v>38</v>
      </c>
      <c r="KB43" s="96" t="s">
        <v>125</v>
      </c>
      <c r="KC43" s="96" t="s">
        <v>38</v>
      </c>
      <c r="KD43" s="96" t="s">
        <v>38</v>
      </c>
      <c r="KE43" s="96" t="s">
        <v>38</v>
      </c>
      <c r="KF43" s="96" t="s">
        <v>38</v>
      </c>
      <c r="KG43" s="96" t="s">
        <v>125</v>
      </c>
      <c r="KH43" s="96" t="s">
        <v>38</v>
      </c>
      <c r="KI43" s="96" t="s">
        <v>38</v>
      </c>
      <c r="KJ43" s="96" t="s">
        <v>38</v>
      </c>
      <c r="KK43" s="96">
        <v>1</v>
      </c>
      <c r="KL43" s="96">
        <v>0</v>
      </c>
      <c r="KM43" s="96">
        <v>0</v>
      </c>
      <c r="KN43" s="96">
        <v>0</v>
      </c>
      <c r="KO43" s="96">
        <v>0</v>
      </c>
      <c r="KP43" s="96">
        <v>12</v>
      </c>
      <c r="KQ43" s="96">
        <v>25</v>
      </c>
      <c r="KR43" s="96">
        <v>7.8</v>
      </c>
      <c r="KS43" s="96">
        <v>4.9000000000000004</v>
      </c>
      <c r="KT43" s="96">
        <v>5.6</v>
      </c>
      <c r="KU43" s="96">
        <v>1</v>
      </c>
      <c r="KV43" s="96">
        <v>0</v>
      </c>
      <c r="KW43" s="96">
        <v>0</v>
      </c>
      <c r="KX43" s="96">
        <v>0</v>
      </c>
      <c r="KY43" s="96">
        <v>1</v>
      </c>
      <c r="KZ43" s="71" t="s">
        <v>215</v>
      </c>
      <c r="LA43" s="71" t="s">
        <v>348</v>
      </c>
      <c r="LB43" s="71" t="s">
        <v>215</v>
      </c>
      <c r="LC43" s="71" t="s">
        <v>348</v>
      </c>
      <c r="LD43" s="71" t="s">
        <v>348</v>
      </c>
      <c r="LE43" s="71" t="s">
        <v>348</v>
      </c>
      <c r="LF43" s="71" t="s">
        <v>215</v>
      </c>
      <c r="LG43" s="71" t="s">
        <v>215</v>
      </c>
      <c r="LH43" s="71" t="s">
        <v>215</v>
      </c>
      <c r="LI43" s="71" t="s">
        <v>215</v>
      </c>
      <c r="LJ43" s="71" t="s">
        <v>348</v>
      </c>
      <c r="LK43" s="71" t="s">
        <v>348</v>
      </c>
      <c r="LL43" s="71" t="s">
        <v>348</v>
      </c>
      <c r="LM43" s="71" t="s">
        <v>348</v>
      </c>
      <c r="LN43" s="71" t="s">
        <v>215</v>
      </c>
      <c r="LO43" s="71" t="s">
        <v>215</v>
      </c>
      <c r="LP43" s="71" t="s">
        <v>215</v>
      </c>
      <c r="LQ43" s="71" t="s">
        <v>215</v>
      </c>
      <c r="LR43" s="71" t="s">
        <v>348</v>
      </c>
      <c r="LS43" s="71" t="s">
        <v>348</v>
      </c>
      <c r="LT43" s="71" t="s">
        <v>348</v>
      </c>
      <c r="LU43" s="71" t="s">
        <v>348</v>
      </c>
      <c r="LV43" s="71" t="s">
        <v>348</v>
      </c>
      <c r="LW43" s="71" t="s">
        <v>348</v>
      </c>
      <c r="LX43" s="71" t="s">
        <v>348</v>
      </c>
      <c r="LY43" s="71" t="s">
        <v>348</v>
      </c>
      <c r="LZ43" s="71" t="s">
        <v>348</v>
      </c>
      <c r="MA43" s="71" t="s">
        <v>348</v>
      </c>
      <c r="MB43" s="71" t="s">
        <v>348</v>
      </c>
      <c r="MC43" s="71" t="s">
        <v>348</v>
      </c>
      <c r="MD43" s="71" t="s">
        <v>348</v>
      </c>
      <c r="ME43" s="71" t="s">
        <v>215</v>
      </c>
      <c r="MF43" s="71" t="s">
        <v>348</v>
      </c>
      <c r="MG43" s="71" t="s">
        <v>348</v>
      </c>
      <c r="MH43" s="71" t="s">
        <v>348</v>
      </c>
      <c r="MI43" s="71" t="s">
        <v>348</v>
      </c>
      <c r="MJ43" s="71" t="s">
        <v>215</v>
      </c>
      <c r="MK43" s="71" t="s">
        <v>348</v>
      </c>
      <c r="ML43" s="71" t="s">
        <v>348</v>
      </c>
      <c r="MM43" s="71" t="s">
        <v>348</v>
      </c>
      <c r="MN43" s="71" t="s">
        <v>348</v>
      </c>
      <c r="MO43" s="71" t="s">
        <v>215</v>
      </c>
      <c r="MP43" s="71" t="s">
        <v>348</v>
      </c>
      <c r="MQ43" s="71" t="s">
        <v>348</v>
      </c>
      <c r="MR43" s="71" t="s">
        <v>348</v>
      </c>
      <c r="MS43" s="71" t="s">
        <v>348</v>
      </c>
      <c r="MT43" s="71" t="s">
        <v>215</v>
      </c>
      <c r="MU43" s="71" t="s">
        <v>348</v>
      </c>
      <c r="MV43" s="71" t="s">
        <v>348</v>
      </c>
      <c r="MW43" s="71" t="s">
        <v>348</v>
      </c>
      <c r="MX43" s="71" t="s">
        <v>348</v>
      </c>
      <c r="MY43" s="71" t="s">
        <v>215</v>
      </c>
      <c r="MZ43" s="71" t="s">
        <v>348</v>
      </c>
      <c r="NA43" s="71" t="s">
        <v>348</v>
      </c>
      <c r="NB43" s="71" t="s">
        <v>348</v>
      </c>
      <c r="NC43" s="96" t="s">
        <v>133</v>
      </c>
      <c r="ND43" s="96">
        <v>0</v>
      </c>
      <c r="NE43" s="96">
        <v>0</v>
      </c>
      <c r="NF43" s="96">
        <v>0</v>
      </c>
      <c r="NG43" s="96">
        <v>0</v>
      </c>
      <c r="NH43" s="96"/>
      <c r="NI43" s="96"/>
      <c r="NJ43" s="96"/>
      <c r="NK43" s="96"/>
      <c r="NL43" s="96"/>
      <c r="NM43" s="96"/>
      <c r="NN43" s="96"/>
      <c r="NO43" s="96"/>
      <c r="NP43" s="96"/>
      <c r="NQ43" s="96"/>
      <c r="NR43" s="96"/>
      <c r="NS43" s="96"/>
      <c r="NT43" s="96"/>
      <c r="NU43" s="96"/>
      <c r="NV43" s="96"/>
      <c r="NW43" s="96"/>
      <c r="NX43" s="96"/>
      <c r="NY43" s="96"/>
      <c r="NZ43" s="96"/>
      <c r="OA43" s="96"/>
      <c r="OB43" s="33"/>
      <c r="OC43" s="96"/>
      <c r="OD43" s="96"/>
      <c r="OE43" s="96"/>
      <c r="OF43" s="33"/>
      <c r="OG43" s="96"/>
      <c r="OH43" s="96"/>
      <c r="OI43" s="96"/>
      <c r="OJ43" s="33"/>
      <c r="OK43" s="96"/>
      <c r="OL43" s="96"/>
      <c r="OM43" s="96"/>
      <c r="ON43" s="33"/>
      <c r="OO43" s="96"/>
      <c r="OP43" s="96"/>
      <c r="OQ43" s="96"/>
      <c r="OR43" s="33"/>
      <c r="OS43" s="96"/>
      <c r="OT43" s="96"/>
      <c r="OU43" s="96"/>
      <c r="OV43" s="96"/>
      <c r="OW43" s="96"/>
      <c r="OX43" s="96"/>
      <c r="OY43" s="96"/>
      <c r="OZ43" s="96"/>
      <c r="PA43" s="96"/>
      <c r="PB43" s="96"/>
      <c r="PC43" s="96"/>
      <c r="PD43" s="96"/>
      <c r="PE43" s="96"/>
      <c r="PF43" s="96"/>
      <c r="PG43" s="96"/>
      <c r="PH43" s="96"/>
      <c r="PI43" s="96"/>
      <c r="PJ43" s="96"/>
      <c r="PK43" s="96"/>
      <c r="PL43" s="96"/>
      <c r="PM43" s="96"/>
      <c r="PN43" s="96"/>
      <c r="PO43" s="96"/>
      <c r="PP43" s="96"/>
      <c r="PQ43" s="96"/>
      <c r="PR43" s="96"/>
      <c r="PS43" s="96"/>
      <c r="PT43" s="96"/>
      <c r="PU43" s="96"/>
      <c r="PV43" s="96"/>
      <c r="PW43" s="96"/>
      <c r="PX43" s="96"/>
      <c r="PY43" s="96"/>
      <c r="PZ43" s="96">
        <v>0</v>
      </c>
      <c r="QC43" s="100"/>
    </row>
    <row r="44" spans="1:445" s="1" customFormat="1" ht="17" customHeight="1">
      <c r="A44" s="94">
        <v>30</v>
      </c>
      <c r="B44" s="27">
        <v>39382</v>
      </c>
      <c r="C44" s="96" t="s">
        <v>740</v>
      </c>
      <c r="D44" s="96">
        <v>75</v>
      </c>
      <c r="E44" s="96">
        <v>2</v>
      </c>
      <c r="F44" s="96">
        <v>65</v>
      </c>
      <c r="G44" s="96">
        <v>167</v>
      </c>
      <c r="H44" s="96">
        <v>2</v>
      </c>
      <c r="I44" s="96" t="s">
        <v>779</v>
      </c>
      <c r="J44" s="28" t="s">
        <v>356</v>
      </c>
      <c r="K44" s="28" t="s">
        <v>356</v>
      </c>
      <c r="L44" s="28" t="s">
        <v>356</v>
      </c>
      <c r="M44" s="26" t="s">
        <v>798</v>
      </c>
      <c r="N44" s="96" t="s">
        <v>933</v>
      </c>
      <c r="O44" s="96" t="s">
        <v>724</v>
      </c>
      <c r="P44" s="96" t="s">
        <v>873</v>
      </c>
      <c r="Q44" s="96" t="s">
        <v>724</v>
      </c>
      <c r="R44" s="96" t="s">
        <v>724</v>
      </c>
      <c r="S44" s="96" t="s">
        <v>724</v>
      </c>
      <c r="T44" s="26" t="s">
        <v>938</v>
      </c>
      <c r="U44" s="96">
        <v>1</v>
      </c>
      <c r="V44" s="96">
        <v>1</v>
      </c>
      <c r="W44" s="96">
        <v>0</v>
      </c>
      <c r="X44" s="96">
        <v>0</v>
      </c>
      <c r="Y44" s="28">
        <v>0</v>
      </c>
      <c r="Z44" s="28">
        <v>0</v>
      </c>
      <c r="AA44" s="96">
        <v>0</v>
      </c>
      <c r="AB44" s="26" t="s">
        <v>348</v>
      </c>
      <c r="AC44" s="26" t="s">
        <v>348</v>
      </c>
      <c r="AD44" s="26" t="s">
        <v>348</v>
      </c>
      <c r="AE44" s="26" t="s">
        <v>348</v>
      </c>
      <c r="AF44" s="26" t="s">
        <v>348</v>
      </c>
      <c r="AG44" s="96">
        <v>2</v>
      </c>
      <c r="AH44" s="35" t="s">
        <v>779</v>
      </c>
      <c r="AI44" s="35">
        <v>2</v>
      </c>
      <c r="AJ44" s="35" t="s">
        <v>779</v>
      </c>
      <c r="AK44" s="35" t="s">
        <v>779</v>
      </c>
      <c r="AL44" s="35" t="s">
        <v>779</v>
      </c>
      <c r="AM44" s="35" t="s">
        <v>779</v>
      </c>
      <c r="AN44" s="35">
        <v>1</v>
      </c>
      <c r="AO44" s="35" t="s">
        <v>779</v>
      </c>
      <c r="AP44" s="35" t="s">
        <v>779</v>
      </c>
      <c r="AQ44" s="35" t="s">
        <v>779</v>
      </c>
      <c r="AR44" s="35">
        <v>1</v>
      </c>
      <c r="AS44" s="35">
        <v>0</v>
      </c>
      <c r="AT44" s="35" t="s">
        <v>778</v>
      </c>
      <c r="AU44" s="35">
        <v>0</v>
      </c>
      <c r="AV44" s="35">
        <v>0</v>
      </c>
      <c r="AW44" s="35">
        <v>0</v>
      </c>
      <c r="AX44" s="96" t="s">
        <v>779</v>
      </c>
      <c r="AY44" s="96" t="s">
        <v>779</v>
      </c>
      <c r="AZ44" s="96" t="s">
        <v>779</v>
      </c>
      <c r="BA44" s="96" t="s">
        <v>779</v>
      </c>
      <c r="BB44" s="96" t="s">
        <v>779</v>
      </c>
      <c r="BC44" s="96">
        <v>80</v>
      </c>
      <c r="BD44" s="96">
        <v>322</v>
      </c>
      <c r="BE44" s="96">
        <v>7</v>
      </c>
      <c r="BF44" s="96">
        <v>2</v>
      </c>
      <c r="BG44" s="96">
        <v>1</v>
      </c>
      <c r="BH44" s="96">
        <v>1</v>
      </c>
      <c r="BI44" s="96">
        <v>0</v>
      </c>
      <c r="BJ44" s="96">
        <v>0</v>
      </c>
      <c r="BK44" s="96">
        <v>0</v>
      </c>
      <c r="BL44" s="96">
        <v>0</v>
      </c>
      <c r="BM44" s="96">
        <v>0</v>
      </c>
      <c r="BN44" s="96">
        <v>10</v>
      </c>
      <c r="BO44" s="96">
        <v>1</v>
      </c>
      <c r="BP44" s="33">
        <v>39</v>
      </c>
      <c r="BQ44" s="33">
        <v>8.8000000000000007</v>
      </c>
      <c r="BR44" s="33">
        <v>8.8000000000000007</v>
      </c>
      <c r="BS44" s="61" t="s">
        <v>240</v>
      </c>
      <c r="BT44" s="70" t="s">
        <v>779</v>
      </c>
      <c r="BU44" s="70" t="s">
        <v>240</v>
      </c>
      <c r="BV44" s="70" t="s">
        <v>467</v>
      </c>
      <c r="BW44" s="70" t="s">
        <v>467</v>
      </c>
      <c r="BX44" s="70" t="s">
        <v>467</v>
      </c>
      <c r="BY44" s="61" t="s">
        <v>240</v>
      </c>
      <c r="BZ44" s="61" t="s">
        <v>240</v>
      </c>
      <c r="CA44" s="61" t="s">
        <v>240</v>
      </c>
      <c r="CB44" s="61" t="s">
        <v>240</v>
      </c>
      <c r="CC44" s="108" t="s">
        <v>317</v>
      </c>
      <c r="CD44" s="70" t="s">
        <v>237</v>
      </c>
      <c r="CE44" s="70" t="s">
        <v>237</v>
      </c>
      <c r="CF44" s="70" t="s">
        <v>237</v>
      </c>
      <c r="CG44" s="70">
        <f>AVERAGE(CH44:CJ44)</f>
        <v>13.333333333333334</v>
      </c>
      <c r="CH44" s="70">
        <v>25</v>
      </c>
      <c r="CI44" s="70">
        <v>10</v>
      </c>
      <c r="CJ44" s="70">
        <v>5</v>
      </c>
      <c r="CK44" s="70" t="s">
        <v>317</v>
      </c>
      <c r="CL44" s="70" t="s">
        <v>239</v>
      </c>
      <c r="CM44" s="70" t="s">
        <v>779</v>
      </c>
      <c r="CN44" s="70" t="s">
        <v>238</v>
      </c>
      <c r="CO44" s="70" t="s">
        <v>317</v>
      </c>
      <c r="CP44" s="70" t="s">
        <v>779</v>
      </c>
      <c r="CQ44" s="70" t="s">
        <v>779</v>
      </c>
      <c r="CR44" s="70" t="s">
        <v>779</v>
      </c>
      <c r="CS44" s="70" t="s">
        <v>139</v>
      </c>
      <c r="CT44" s="70" t="s">
        <v>590</v>
      </c>
      <c r="CU44" s="70" t="s">
        <v>590</v>
      </c>
      <c r="CV44" s="70" t="s">
        <v>590</v>
      </c>
      <c r="CW44" s="61" t="s">
        <v>198</v>
      </c>
      <c r="CX44" s="61" t="s">
        <v>240</v>
      </c>
      <c r="CY44" s="61" t="s">
        <v>198</v>
      </c>
      <c r="CZ44" s="61" t="s">
        <v>198</v>
      </c>
      <c r="DA44" s="61" t="s">
        <v>198</v>
      </c>
      <c r="DB44" s="61" t="s">
        <v>198</v>
      </c>
      <c r="DC44" s="61" t="s">
        <v>240</v>
      </c>
      <c r="DD44" s="61" t="s">
        <v>198</v>
      </c>
      <c r="DE44" s="61" t="s">
        <v>198</v>
      </c>
      <c r="DF44" s="61" t="s">
        <v>198</v>
      </c>
      <c r="DG44" s="61" t="s">
        <v>198</v>
      </c>
      <c r="DH44" s="61" t="s">
        <v>240</v>
      </c>
      <c r="DI44" s="61" t="s">
        <v>198</v>
      </c>
      <c r="DJ44" s="61" t="s">
        <v>198</v>
      </c>
      <c r="DK44" s="61" t="s">
        <v>198</v>
      </c>
      <c r="DL44" s="61" t="s">
        <v>198</v>
      </c>
      <c r="DM44" s="61" t="s">
        <v>240</v>
      </c>
      <c r="DN44" s="61" t="s">
        <v>198</v>
      </c>
      <c r="DO44" s="61" t="s">
        <v>198</v>
      </c>
      <c r="DP44" s="61" t="s">
        <v>198</v>
      </c>
      <c r="DQ44" s="61" t="s">
        <v>198</v>
      </c>
      <c r="DR44" s="61">
        <v>0.82</v>
      </c>
      <c r="DS44" s="61" t="s">
        <v>198</v>
      </c>
      <c r="DT44" s="61" t="s">
        <v>198</v>
      </c>
      <c r="DU44" s="61" t="s">
        <v>198</v>
      </c>
      <c r="DV44" s="96">
        <v>29.1</v>
      </c>
      <c r="DW44" s="70" t="s">
        <v>237</v>
      </c>
      <c r="DX44" s="70">
        <v>11.3</v>
      </c>
      <c r="DY44" s="70" t="s">
        <v>237</v>
      </c>
      <c r="DZ44" s="70" t="s">
        <v>237</v>
      </c>
      <c r="EA44" s="70" t="s">
        <v>237</v>
      </c>
      <c r="EB44" s="96">
        <v>23.7</v>
      </c>
      <c r="EC44" s="96">
        <v>46</v>
      </c>
      <c r="ED44" s="96">
        <v>23.2</v>
      </c>
      <c r="EE44" s="26" t="s">
        <v>241</v>
      </c>
      <c r="EF44" s="108" t="s">
        <v>464</v>
      </c>
      <c r="EG44" s="70" t="s">
        <v>237</v>
      </c>
      <c r="EH44" s="70" t="s">
        <v>237</v>
      </c>
      <c r="EI44" s="70" t="s">
        <v>237</v>
      </c>
      <c r="EJ44" s="70">
        <f>AVERAGE(EK44:EM44)</f>
        <v>11.666666666666666</v>
      </c>
      <c r="EK44" s="70">
        <v>12.2</v>
      </c>
      <c r="EL44" s="70">
        <v>13.9</v>
      </c>
      <c r="EM44" s="70">
        <v>8.9</v>
      </c>
      <c r="EN44" s="108" t="s">
        <v>464</v>
      </c>
      <c r="EO44" s="70" t="s">
        <v>237</v>
      </c>
      <c r="EP44" s="70" t="s">
        <v>237</v>
      </c>
      <c r="EQ44" s="70" t="s">
        <v>237</v>
      </c>
      <c r="ER44" s="108" t="s">
        <v>464</v>
      </c>
      <c r="ES44" s="108" t="s">
        <v>791</v>
      </c>
      <c r="ET44" s="108" t="s">
        <v>791</v>
      </c>
      <c r="EU44" s="108" t="s">
        <v>791</v>
      </c>
      <c r="EV44" s="108" t="s">
        <v>464</v>
      </c>
      <c r="EW44" s="108" t="s">
        <v>579</v>
      </c>
      <c r="EX44" s="108" t="s">
        <v>579</v>
      </c>
      <c r="EY44" s="108" t="s">
        <v>579</v>
      </c>
      <c r="EZ44" s="50" t="s">
        <v>198</v>
      </c>
      <c r="FA44" s="50">
        <v>1.1399999999999999</v>
      </c>
      <c r="FB44" s="50" t="s">
        <v>198</v>
      </c>
      <c r="FC44" s="50" t="s">
        <v>198</v>
      </c>
      <c r="FD44" s="50" t="s">
        <v>198</v>
      </c>
      <c r="FE44" s="96">
        <v>0</v>
      </c>
      <c r="FF44" s="96">
        <v>4</v>
      </c>
      <c r="FG44" s="96">
        <v>16</v>
      </c>
      <c r="FH44" s="96" t="s">
        <v>98</v>
      </c>
      <c r="FI44" s="96" t="s">
        <v>98</v>
      </c>
      <c r="FJ44" s="96">
        <v>5.6</v>
      </c>
      <c r="FK44" s="96">
        <v>1</v>
      </c>
      <c r="FL44" s="96">
        <v>0</v>
      </c>
      <c r="FM44" s="96">
        <v>0</v>
      </c>
      <c r="FN44" s="96">
        <v>0</v>
      </c>
      <c r="FO44" s="96">
        <v>0</v>
      </c>
      <c r="FP44" s="96" t="s">
        <v>874</v>
      </c>
      <c r="FQ44" s="96" t="s">
        <v>761</v>
      </c>
      <c r="FR44" s="96" t="s">
        <v>874</v>
      </c>
      <c r="FS44" s="96" t="s">
        <v>761</v>
      </c>
      <c r="FT44" s="96" t="s">
        <v>761</v>
      </c>
      <c r="FU44" s="96" t="s">
        <v>761</v>
      </c>
      <c r="FV44" s="96" t="s">
        <v>874</v>
      </c>
      <c r="FW44" s="96" t="s">
        <v>874</v>
      </c>
      <c r="FX44" s="96" t="s">
        <v>874</v>
      </c>
      <c r="FY44" s="96" t="s">
        <v>874</v>
      </c>
      <c r="FZ44" s="96" t="s">
        <v>541</v>
      </c>
      <c r="GA44" s="96" t="s">
        <v>541</v>
      </c>
      <c r="GB44" s="96" t="s">
        <v>541</v>
      </c>
      <c r="GC44" s="96" t="s">
        <v>541</v>
      </c>
      <c r="GD44" s="96" t="s">
        <v>542</v>
      </c>
      <c r="GE44" s="96" t="s">
        <v>542</v>
      </c>
      <c r="GF44" s="96" t="s">
        <v>542</v>
      </c>
      <c r="GG44" s="96" t="s">
        <v>542</v>
      </c>
      <c r="GH44" s="96" t="s">
        <v>724</v>
      </c>
      <c r="GI44" s="96" t="s">
        <v>724</v>
      </c>
      <c r="GJ44" s="96" t="s">
        <v>724</v>
      </c>
      <c r="GK44" s="96" t="s">
        <v>724</v>
      </c>
      <c r="GL44" s="96" t="s">
        <v>724</v>
      </c>
      <c r="GM44" s="96" t="s">
        <v>724</v>
      </c>
      <c r="GN44" s="96" t="s">
        <v>724</v>
      </c>
      <c r="GO44" s="96" t="s">
        <v>724</v>
      </c>
      <c r="GP44" s="96" t="s">
        <v>724</v>
      </c>
      <c r="GQ44" s="96" t="s">
        <v>724</v>
      </c>
      <c r="GR44" s="96" t="s">
        <v>724</v>
      </c>
      <c r="GS44" s="96" t="s">
        <v>724</v>
      </c>
      <c r="GT44" s="96" t="s">
        <v>724</v>
      </c>
      <c r="GU44" s="96" t="s">
        <v>723</v>
      </c>
      <c r="GV44" s="96" t="s">
        <v>649</v>
      </c>
      <c r="GW44" s="96" t="s">
        <v>649</v>
      </c>
      <c r="GX44" s="96" t="s">
        <v>649</v>
      </c>
      <c r="GY44" s="96" t="s">
        <v>724</v>
      </c>
      <c r="GZ44" s="96" t="s">
        <v>723</v>
      </c>
      <c r="HA44" s="96" t="s">
        <v>649</v>
      </c>
      <c r="HB44" s="96" t="s">
        <v>649</v>
      </c>
      <c r="HC44" s="96" t="s">
        <v>649</v>
      </c>
      <c r="HD44" s="96" t="s">
        <v>724</v>
      </c>
      <c r="HE44" s="96" t="s">
        <v>723</v>
      </c>
      <c r="HF44" s="96" t="s">
        <v>649</v>
      </c>
      <c r="HG44" s="96" t="s">
        <v>649</v>
      </c>
      <c r="HH44" s="96" t="s">
        <v>649</v>
      </c>
      <c r="HI44" s="96" t="s">
        <v>724</v>
      </c>
      <c r="HJ44" s="96" t="s">
        <v>723</v>
      </c>
      <c r="HK44" s="96" t="s">
        <v>649</v>
      </c>
      <c r="HL44" s="96" t="s">
        <v>649</v>
      </c>
      <c r="HM44" s="96" t="s">
        <v>649</v>
      </c>
      <c r="HN44" s="96" t="s">
        <v>724</v>
      </c>
      <c r="HO44" s="96" t="s">
        <v>723</v>
      </c>
      <c r="HP44" s="96" t="s">
        <v>649</v>
      </c>
      <c r="HQ44" s="96" t="s">
        <v>649</v>
      </c>
      <c r="HR44" s="96" t="s">
        <v>649</v>
      </c>
      <c r="HS44" s="96">
        <v>1</v>
      </c>
      <c r="HT44" s="96">
        <v>0</v>
      </c>
      <c r="HU44" s="96">
        <v>0</v>
      </c>
      <c r="HV44" s="96">
        <v>0</v>
      </c>
      <c r="HW44" s="96">
        <v>0</v>
      </c>
      <c r="HX44" s="84" t="s">
        <v>650</v>
      </c>
      <c r="HY44" s="84" t="s">
        <v>650</v>
      </c>
      <c r="HZ44" s="84" t="s">
        <v>650</v>
      </c>
      <c r="IA44" s="84" t="s">
        <v>650</v>
      </c>
      <c r="IB44" s="84" t="s">
        <v>650</v>
      </c>
      <c r="IC44" s="84" t="s">
        <v>650</v>
      </c>
      <c r="ID44" s="84" t="s">
        <v>650</v>
      </c>
      <c r="IE44" s="84" t="s">
        <v>650</v>
      </c>
      <c r="IF44" s="84" t="s">
        <v>650</v>
      </c>
      <c r="IG44" s="84" t="s">
        <v>650</v>
      </c>
      <c r="IH44" s="84" t="s">
        <v>650</v>
      </c>
      <c r="II44" s="84" t="s">
        <v>650</v>
      </c>
      <c r="IJ44" s="84" t="s">
        <v>650</v>
      </c>
      <c r="IK44" s="84" t="s">
        <v>650</v>
      </c>
      <c r="IL44" s="84" t="s">
        <v>650</v>
      </c>
      <c r="IM44" s="84" t="s">
        <v>650</v>
      </c>
      <c r="IN44" s="84" t="s">
        <v>650</v>
      </c>
      <c r="IO44" s="84" t="s">
        <v>650</v>
      </c>
      <c r="IP44" s="84" t="s">
        <v>650</v>
      </c>
      <c r="IQ44" s="84" t="s">
        <v>650</v>
      </c>
      <c r="IR44" s="84" t="s">
        <v>650</v>
      </c>
      <c r="IS44" s="84" t="s">
        <v>650</v>
      </c>
      <c r="IT44" s="84" t="s">
        <v>650</v>
      </c>
      <c r="IU44" s="84" t="s">
        <v>650</v>
      </c>
      <c r="IV44" s="84" t="s">
        <v>650</v>
      </c>
      <c r="IW44" s="84" t="s">
        <v>650</v>
      </c>
      <c r="IX44" s="84" t="s">
        <v>650</v>
      </c>
      <c r="IY44" s="84" t="s">
        <v>650</v>
      </c>
      <c r="IZ44" s="84" t="s">
        <v>650</v>
      </c>
      <c r="JA44" s="84" t="s">
        <v>650</v>
      </c>
      <c r="JB44" s="84" t="s">
        <v>650</v>
      </c>
      <c r="JC44" s="84" t="s">
        <v>650</v>
      </c>
      <c r="JD44" s="84" t="s">
        <v>650</v>
      </c>
      <c r="JE44" s="84" t="s">
        <v>650</v>
      </c>
      <c r="JF44" s="84" t="s">
        <v>650</v>
      </c>
      <c r="JG44" s="84" t="s">
        <v>650</v>
      </c>
      <c r="JH44" s="84" t="s">
        <v>650</v>
      </c>
      <c r="JI44" s="84" t="s">
        <v>650</v>
      </c>
      <c r="JJ44" s="84" t="s">
        <v>650</v>
      </c>
      <c r="JK44" s="84" t="s">
        <v>650</v>
      </c>
      <c r="JL44" s="84" t="s">
        <v>650</v>
      </c>
      <c r="JM44" s="84" t="s">
        <v>650</v>
      </c>
      <c r="JN44" s="84" t="s">
        <v>650</v>
      </c>
      <c r="JO44" s="84" t="s">
        <v>650</v>
      </c>
      <c r="JP44" s="84" t="s">
        <v>650</v>
      </c>
      <c r="JQ44" s="84" t="s">
        <v>650</v>
      </c>
      <c r="JR44" s="84" t="s">
        <v>650</v>
      </c>
      <c r="JS44" s="84" t="s">
        <v>650</v>
      </c>
      <c r="JT44" s="84" t="s">
        <v>650</v>
      </c>
      <c r="JU44" s="84" t="s">
        <v>650</v>
      </c>
      <c r="JV44" s="84" t="s">
        <v>650</v>
      </c>
      <c r="JW44" s="84" t="s">
        <v>650</v>
      </c>
      <c r="JX44" s="84" t="s">
        <v>650</v>
      </c>
      <c r="JY44" s="84" t="s">
        <v>650</v>
      </c>
      <c r="JZ44" s="84" t="s">
        <v>650</v>
      </c>
      <c r="KA44" s="84" t="s">
        <v>650</v>
      </c>
      <c r="KB44" s="84" t="s">
        <v>650</v>
      </c>
      <c r="KC44" s="84" t="s">
        <v>650</v>
      </c>
      <c r="KD44" s="84" t="s">
        <v>650</v>
      </c>
      <c r="KE44" s="84" t="s">
        <v>650</v>
      </c>
      <c r="KF44" s="84" t="s">
        <v>650</v>
      </c>
      <c r="KG44" s="84" t="s">
        <v>650</v>
      </c>
      <c r="KH44" s="84" t="s">
        <v>650</v>
      </c>
      <c r="KI44" s="84" t="s">
        <v>650</v>
      </c>
      <c r="KJ44" s="84" t="s">
        <v>650</v>
      </c>
      <c r="KK44" s="84" t="s">
        <v>650</v>
      </c>
      <c r="KL44" s="84" t="s">
        <v>650</v>
      </c>
      <c r="KM44" s="84" t="s">
        <v>650</v>
      </c>
      <c r="KN44" s="84" t="s">
        <v>650</v>
      </c>
      <c r="KO44" s="84" t="s">
        <v>650</v>
      </c>
      <c r="KP44" s="96">
        <v>18</v>
      </c>
      <c r="KQ44" s="96">
        <v>25</v>
      </c>
      <c r="KR44" s="96" t="s">
        <v>18</v>
      </c>
      <c r="KS44" s="96" t="s">
        <v>18</v>
      </c>
      <c r="KT44" s="96" t="s">
        <v>18</v>
      </c>
      <c r="KU44" s="96" t="s">
        <v>18</v>
      </c>
      <c r="KV44" s="96">
        <v>0</v>
      </c>
      <c r="KW44" s="96">
        <v>0</v>
      </c>
      <c r="KX44" s="96">
        <v>0</v>
      </c>
      <c r="KY44" s="96">
        <v>1</v>
      </c>
      <c r="KZ44" s="96" t="s">
        <v>18</v>
      </c>
      <c r="LA44" s="96" t="s">
        <v>19</v>
      </c>
      <c r="LB44" s="96" t="s">
        <v>21</v>
      </c>
      <c r="LC44" s="96" t="s">
        <v>19</v>
      </c>
      <c r="LD44" s="96" t="s">
        <v>19</v>
      </c>
      <c r="LE44" s="96" t="s">
        <v>19</v>
      </c>
      <c r="LF44" s="96" t="s">
        <v>18</v>
      </c>
      <c r="LG44" s="96" t="s">
        <v>18</v>
      </c>
      <c r="LH44" s="96" t="s">
        <v>18</v>
      </c>
      <c r="LI44" s="96" t="s">
        <v>18</v>
      </c>
      <c r="LJ44" s="96" t="s">
        <v>19</v>
      </c>
      <c r="LK44" s="96" t="s">
        <v>19</v>
      </c>
      <c r="LL44" s="96" t="s">
        <v>19</v>
      </c>
      <c r="LM44" s="96" t="s">
        <v>19</v>
      </c>
      <c r="LN44" s="111">
        <f t="shared" ref="LN44" si="44">AVERAGE(LO44:LQ44)</f>
        <v>9.8666666666666671</v>
      </c>
      <c r="LO44" s="96">
        <v>10.6</v>
      </c>
      <c r="LP44" s="96">
        <v>11</v>
      </c>
      <c r="LQ44" s="96">
        <v>8</v>
      </c>
      <c r="LR44" s="96" t="s">
        <v>19</v>
      </c>
      <c r="LS44" s="96" t="s">
        <v>19</v>
      </c>
      <c r="LT44" s="96" t="s">
        <v>19</v>
      </c>
      <c r="LU44" s="96" t="s">
        <v>19</v>
      </c>
      <c r="LV44" s="96" t="s">
        <v>19</v>
      </c>
      <c r="LW44" s="96" t="s">
        <v>19</v>
      </c>
      <c r="LX44" s="96" t="s">
        <v>19</v>
      </c>
      <c r="LY44" s="96" t="s">
        <v>19</v>
      </c>
      <c r="LZ44" s="96" t="s">
        <v>19</v>
      </c>
      <c r="MA44" s="96" t="s">
        <v>19</v>
      </c>
      <c r="MB44" s="96" t="s">
        <v>19</v>
      </c>
      <c r="MC44" s="96" t="s">
        <v>19</v>
      </c>
      <c r="MD44" s="96" t="s">
        <v>19</v>
      </c>
      <c r="ME44" s="96" t="s">
        <v>21</v>
      </c>
      <c r="MF44" s="96" t="s">
        <v>19</v>
      </c>
      <c r="MG44" s="96" t="s">
        <v>19</v>
      </c>
      <c r="MH44" s="96" t="s">
        <v>19</v>
      </c>
      <c r="MI44" s="96" t="s">
        <v>19</v>
      </c>
      <c r="MJ44" s="96" t="s">
        <v>21</v>
      </c>
      <c r="MK44" s="96" t="s">
        <v>19</v>
      </c>
      <c r="ML44" s="96" t="s">
        <v>19</v>
      </c>
      <c r="MM44" s="96" t="s">
        <v>19</v>
      </c>
      <c r="MN44" s="96" t="s">
        <v>19</v>
      </c>
      <c r="MO44" s="96" t="s">
        <v>21</v>
      </c>
      <c r="MP44" s="96" t="s">
        <v>19</v>
      </c>
      <c r="MQ44" s="96" t="s">
        <v>19</v>
      </c>
      <c r="MR44" s="96" t="s">
        <v>19</v>
      </c>
      <c r="MS44" s="96" t="s">
        <v>19</v>
      </c>
      <c r="MT44" s="96" t="s">
        <v>21</v>
      </c>
      <c r="MU44" s="96" t="s">
        <v>19</v>
      </c>
      <c r="MV44" s="96" t="s">
        <v>19</v>
      </c>
      <c r="MW44" s="96" t="s">
        <v>19</v>
      </c>
      <c r="MX44" s="96" t="s">
        <v>19</v>
      </c>
      <c r="MY44" s="96" t="s">
        <v>21</v>
      </c>
      <c r="MZ44" s="96" t="s">
        <v>19</v>
      </c>
      <c r="NA44" s="96" t="s">
        <v>19</v>
      </c>
      <c r="NB44" s="96" t="s">
        <v>19</v>
      </c>
      <c r="NC44" s="96">
        <v>1</v>
      </c>
      <c r="ND44" s="96">
        <v>0</v>
      </c>
      <c r="NE44" s="96">
        <v>0</v>
      </c>
      <c r="NF44" s="96">
        <v>0</v>
      </c>
      <c r="NG44" s="96">
        <v>0</v>
      </c>
      <c r="NH44" s="96"/>
      <c r="NI44" s="96"/>
      <c r="NJ44" s="96"/>
      <c r="NK44" s="96"/>
      <c r="NL44" s="96"/>
      <c r="NM44" s="96"/>
      <c r="NN44" s="96"/>
      <c r="NO44" s="96"/>
      <c r="NP44" s="96"/>
      <c r="NQ44" s="96"/>
      <c r="NR44" s="96"/>
      <c r="NS44" s="96"/>
      <c r="NT44" s="96"/>
      <c r="NU44" s="96"/>
      <c r="NV44" s="96"/>
      <c r="NW44" s="96"/>
      <c r="NX44" s="96"/>
      <c r="NY44" s="96"/>
      <c r="NZ44" s="96"/>
      <c r="OA44" s="96"/>
      <c r="OB44" s="33"/>
      <c r="OC44" s="96"/>
      <c r="OD44" s="96"/>
      <c r="OE44" s="96"/>
      <c r="OF44" s="33"/>
      <c r="OG44" s="96"/>
      <c r="OH44" s="96"/>
      <c r="OI44" s="96"/>
      <c r="OJ44" s="33"/>
      <c r="OK44" s="96"/>
      <c r="OL44" s="96"/>
      <c r="OM44" s="96"/>
      <c r="ON44" s="33"/>
      <c r="OO44" s="96"/>
      <c r="OP44" s="96"/>
      <c r="OQ44" s="96"/>
      <c r="OR44" s="33"/>
      <c r="OS44" s="96"/>
      <c r="OT44" s="96"/>
      <c r="OU44" s="96"/>
      <c r="OV44" s="96"/>
      <c r="OW44" s="96"/>
      <c r="OX44" s="96"/>
      <c r="OY44" s="96"/>
      <c r="OZ44" s="96"/>
      <c r="PA44" s="96"/>
      <c r="PB44" s="96"/>
      <c r="PC44" s="96"/>
      <c r="PD44" s="96"/>
      <c r="PE44" s="96"/>
      <c r="PF44" s="96"/>
      <c r="PG44" s="96"/>
      <c r="PH44" s="96"/>
      <c r="PI44" s="96"/>
      <c r="PJ44" s="96"/>
      <c r="PK44" s="96"/>
      <c r="PL44" s="96"/>
      <c r="PM44" s="96"/>
      <c r="PN44" s="96"/>
      <c r="PO44" s="96"/>
      <c r="PP44" s="96"/>
      <c r="PQ44" s="96"/>
      <c r="PR44" s="96"/>
      <c r="PS44" s="96"/>
      <c r="PT44" s="96"/>
      <c r="PU44" s="96"/>
      <c r="PV44" s="96"/>
      <c r="PW44" s="96"/>
      <c r="PX44" s="96"/>
      <c r="PY44" s="96"/>
      <c r="PZ44" s="96">
        <v>0</v>
      </c>
      <c r="QC44" s="38"/>
    </row>
    <row r="45" spans="1:445" s="1" customFormat="1" ht="17" customHeight="1">
      <c r="A45" s="94">
        <v>31</v>
      </c>
      <c r="B45" s="27">
        <v>39385</v>
      </c>
      <c r="C45" s="96" t="s">
        <v>743</v>
      </c>
      <c r="D45" s="96">
        <v>45</v>
      </c>
      <c r="E45" s="96">
        <v>3</v>
      </c>
      <c r="F45" s="96">
        <v>71</v>
      </c>
      <c r="G45" s="96">
        <v>170</v>
      </c>
      <c r="H45" s="96"/>
      <c r="I45" s="96"/>
      <c r="J45" s="96"/>
      <c r="K45" s="96"/>
      <c r="L45" s="96"/>
      <c r="M45" s="26" t="s">
        <v>798</v>
      </c>
      <c r="N45" s="96"/>
      <c r="O45" s="96" t="s">
        <v>644</v>
      </c>
      <c r="P45" s="96" t="s">
        <v>642</v>
      </c>
      <c r="Q45" s="96" t="s">
        <v>733</v>
      </c>
      <c r="R45" s="96" t="s">
        <v>755</v>
      </c>
      <c r="S45" s="96" t="s">
        <v>779</v>
      </c>
      <c r="T45" s="26" t="s">
        <v>938</v>
      </c>
      <c r="U45" s="28">
        <v>0</v>
      </c>
      <c r="V45" s="96" t="s">
        <v>509</v>
      </c>
      <c r="W45" s="96" t="s">
        <v>509</v>
      </c>
      <c r="X45" s="96" t="s">
        <v>509</v>
      </c>
      <c r="Y45" s="28" t="s">
        <v>796</v>
      </c>
      <c r="Z45" s="28" t="s">
        <v>796</v>
      </c>
      <c r="AA45" s="28">
        <v>0</v>
      </c>
      <c r="AB45" s="28" t="s">
        <v>796</v>
      </c>
      <c r="AC45" s="28" t="s">
        <v>796</v>
      </c>
      <c r="AD45" s="28" t="s">
        <v>796</v>
      </c>
      <c r="AE45" s="28" t="s">
        <v>796</v>
      </c>
      <c r="AF45" s="28" t="s">
        <v>796</v>
      </c>
      <c r="AG45" s="96">
        <v>0</v>
      </c>
      <c r="AH45" s="35">
        <v>1</v>
      </c>
      <c r="AI45" s="35">
        <v>1</v>
      </c>
      <c r="AJ45" s="35">
        <v>1</v>
      </c>
      <c r="AK45" s="35">
        <v>1</v>
      </c>
      <c r="AL45" s="35">
        <v>0</v>
      </c>
      <c r="AM45" s="35">
        <v>0</v>
      </c>
      <c r="AN45" s="35">
        <v>1</v>
      </c>
      <c r="AO45" s="35">
        <v>0</v>
      </c>
      <c r="AP45" s="35">
        <v>0</v>
      </c>
      <c r="AQ45" s="35">
        <v>0</v>
      </c>
      <c r="AR45" s="35">
        <v>4</v>
      </c>
      <c r="AS45" s="35" t="s">
        <v>778</v>
      </c>
      <c r="AT45" s="35" t="s">
        <v>778</v>
      </c>
      <c r="AU45" s="35" t="s">
        <v>752</v>
      </c>
      <c r="AV45" s="35" t="s">
        <v>752</v>
      </c>
      <c r="AW45" s="35">
        <v>0</v>
      </c>
      <c r="AX45" s="96" t="s">
        <v>779</v>
      </c>
      <c r="AY45" s="96" t="s">
        <v>779</v>
      </c>
      <c r="AZ45" s="96" t="s">
        <v>614</v>
      </c>
      <c r="BA45" s="96" t="s">
        <v>516</v>
      </c>
      <c r="BB45" s="96" t="s">
        <v>779</v>
      </c>
      <c r="BC45" s="96">
        <v>285</v>
      </c>
      <c r="BD45" s="96">
        <v>369</v>
      </c>
      <c r="BE45" s="96">
        <v>20</v>
      </c>
      <c r="BF45" s="96">
        <v>2</v>
      </c>
      <c r="BG45" s="96">
        <v>2</v>
      </c>
      <c r="BH45" s="96">
        <v>1</v>
      </c>
      <c r="BI45" s="96">
        <v>0</v>
      </c>
      <c r="BJ45" s="96">
        <v>0</v>
      </c>
      <c r="BK45" s="96">
        <v>1</v>
      </c>
      <c r="BL45" s="96">
        <v>0</v>
      </c>
      <c r="BM45" s="96">
        <v>0</v>
      </c>
      <c r="BN45" s="96">
        <v>16</v>
      </c>
      <c r="BO45" s="96">
        <v>1</v>
      </c>
      <c r="BP45" s="33"/>
      <c r="BQ45" s="33"/>
      <c r="BR45" s="33"/>
      <c r="BS45" s="61">
        <v>62.1</v>
      </c>
      <c r="BT45" s="70">
        <v>7.4</v>
      </c>
      <c r="BU45" s="70">
        <v>9.1</v>
      </c>
      <c r="BV45" s="70">
        <v>8.3000000000000007</v>
      </c>
      <c r="BW45" s="70">
        <v>5.8</v>
      </c>
      <c r="BX45" s="70" t="s">
        <v>779</v>
      </c>
      <c r="BY45" s="61">
        <v>43.8</v>
      </c>
      <c r="BZ45" s="61">
        <v>45.9</v>
      </c>
      <c r="CA45" s="61">
        <v>3.9</v>
      </c>
      <c r="CB45" s="61" t="s">
        <v>198</v>
      </c>
      <c r="CC45" s="108" t="s">
        <v>228</v>
      </c>
      <c r="CD45" s="70" t="s">
        <v>155</v>
      </c>
      <c r="CE45" s="70" t="s">
        <v>155</v>
      </c>
      <c r="CF45" s="70" t="s">
        <v>155</v>
      </c>
      <c r="CG45" s="108" t="s">
        <v>140</v>
      </c>
      <c r="CH45" s="70" t="s">
        <v>155</v>
      </c>
      <c r="CI45" s="70" t="s">
        <v>155</v>
      </c>
      <c r="CJ45" s="70" t="s">
        <v>155</v>
      </c>
      <c r="CK45" s="108" t="s">
        <v>228</v>
      </c>
      <c r="CL45" s="70" t="s">
        <v>155</v>
      </c>
      <c r="CM45" s="70" t="s">
        <v>155</v>
      </c>
      <c r="CN45" s="70" t="s">
        <v>155</v>
      </c>
      <c r="CO45" s="108" t="s">
        <v>69</v>
      </c>
      <c r="CP45" s="70" t="s">
        <v>155</v>
      </c>
      <c r="CQ45" s="70" t="s">
        <v>155</v>
      </c>
      <c r="CR45" s="70" t="s">
        <v>155</v>
      </c>
      <c r="CS45" s="70" t="s">
        <v>139</v>
      </c>
      <c r="CT45" s="70" t="s">
        <v>779</v>
      </c>
      <c r="CU45" s="70" t="s">
        <v>779</v>
      </c>
      <c r="CV45" s="70" t="s">
        <v>779</v>
      </c>
      <c r="CW45" s="70" t="s">
        <v>155</v>
      </c>
      <c r="CX45" s="70" t="s">
        <v>155</v>
      </c>
      <c r="CY45" s="70" t="s">
        <v>155</v>
      </c>
      <c r="CZ45" s="70" t="s">
        <v>155</v>
      </c>
      <c r="DA45" s="61" t="s">
        <v>198</v>
      </c>
      <c r="DB45" s="70" t="s">
        <v>155</v>
      </c>
      <c r="DC45" s="70" t="s">
        <v>155</v>
      </c>
      <c r="DD45" s="70" t="s">
        <v>155</v>
      </c>
      <c r="DE45" s="70" t="s">
        <v>155</v>
      </c>
      <c r="DF45" s="61" t="s">
        <v>198</v>
      </c>
      <c r="DG45" s="70" t="s">
        <v>155</v>
      </c>
      <c r="DH45" s="70" t="s">
        <v>155</v>
      </c>
      <c r="DI45" s="70" t="s">
        <v>155</v>
      </c>
      <c r="DJ45" s="70" t="s">
        <v>155</v>
      </c>
      <c r="DK45" s="61" t="s">
        <v>198</v>
      </c>
      <c r="DL45" s="70" t="s">
        <v>155</v>
      </c>
      <c r="DM45" s="70" t="s">
        <v>155</v>
      </c>
      <c r="DN45" s="70" t="s">
        <v>155</v>
      </c>
      <c r="DO45" s="70" t="s">
        <v>155</v>
      </c>
      <c r="DP45" s="61" t="s">
        <v>198</v>
      </c>
      <c r="DQ45" s="70" t="s">
        <v>155</v>
      </c>
      <c r="DR45" s="70" t="s">
        <v>155</v>
      </c>
      <c r="DS45" s="70" t="s">
        <v>155</v>
      </c>
      <c r="DT45" s="70" t="s">
        <v>155</v>
      </c>
      <c r="DU45" s="61" t="s">
        <v>198</v>
      </c>
      <c r="DV45" s="96">
        <v>70</v>
      </c>
      <c r="DW45" s="70">
        <v>14</v>
      </c>
      <c r="DX45" s="70">
        <v>7</v>
      </c>
      <c r="DY45" s="70">
        <v>13</v>
      </c>
      <c r="DZ45" s="70">
        <v>15</v>
      </c>
      <c r="EA45" s="70" t="s">
        <v>237</v>
      </c>
      <c r="EB45" s="96">
        <v>40</v>
      </c>
      <c r="EC45" s="96">
        <v>45</v>
      </c>
      <c r="ED45" s="96">
        <v>5</v>
      </c>
      <c r="EE45" s="26" t="s">
        <v>241</v>
      </c>
      <c r="EF45" s="70">
        <f t="shared" ref="EF45:EF52" si="45">AVERAGE(EG45:EI45)</f>
        <v>11.333333333333334</v>
      </c>
      <c r="EG45" s="70">
        <v>9</v>
      </c>
      <c r="EH45" s="70">
        <v>14</v>
      </c>
      <c r="EI45" s="70">
        <v>11</v>
      </c>
      <c r="EJ45" s="70">
        <f>AVERAGE(EK45:EM45)</f>
        <v>11.666666666666666</v>
      </c>
      <c r="EK45" s="70">
        <v>9</v>
      </c>
      <c r="EL45" s="70">
        <v>13</v>
      </c>
      <c r="EM45" s="70">
        <v>13</v>
      </c>
      <c r="EN45" s="70">
        <f>AVERAGE(EO45:EQ45)</f>
        <v>12.333333333333334</v>
      </c>
      <c r="EO45" s="70">
        <v>9</v>
      </c>
      <c r="EP45" s="70">
        <v>12</v>
      </c>
      <c r="EQ45" s="70">
        <v>16</v>
      </c>
      <c r="ER45" s="70">
        <f>AVERAGE(ES45:EU45)</f>
        <v>12.333333333333334</v>
      </c>
      <c r="ES45" s="108">
        <v>9</v>
      </c>
      <c r="ET45" s="108">
        <v>14</v>
      </c>
      <c r="EU45" s="108">
        <v>14</v>
      </c>
      <c r="EV45" s="108" t="s">
        <v>464</v>
      </c>
      <c r="EW45" s="108" t="s">
        <v>579</v>
      </c>
      <c r="EX45" s="108" t="s">
        <v>579</v>
      </c>
      <c r="EY45" s="108" t="s">
        <v>579</v>
      </c>
      <c r="EZ45" s="50">
        <v>3.1</v>
      </c>
      <c r="FA45" s="50">
        <v>1.3</v>
      </c>
      <c r="FB45" s="50">
        <v>2.2999999999999998</v>
      </c>
      <c r="FC45" s="61">
        <v>2.6</v>
      </c>
      <c r="FD45" s="61" t="s">
        <v>198</v>
      </c>
      <c r="FE45" s="96">
        <v>0</v>
      </c>
      <c r="FF45" s="96">
        <v>3</v>
      </c>
      <c r="FG45" s="96"/>
      <c r="FH45" s="96"/>
      <c r="FI45" s="96"/>
      <c r="FJ45" s="96"/>
      <c r="FK45" s="96"/>
      <c r="FL45" s="96"/>
      <c r="FM45" s="96"/>
      <c r="FN45" s="96"/>
      <c r="FO45" s="96"/>
      <c r="FP45" s="96">
        <v>61</v>
      </c>
      <c r="FQ45" s="96">
        <v>10</v>
      </c>
      <c r="FR45" s="96">
        <v>9</v>
      </c>
      <c r="FS45" s="96">
        <v>10</v>
      </c>
      <c r="FT45" s="96">
        <v>13</v>
      </c>
      <c r="FU45" s="96" t="s">
        <v>266</v>
      </c>
      <c r="FV45" s="96">
        <v>55</v>
      </c>
      <c r="FW45" s="96">
        <v>53</v>
      </c>
      <c r="FX45" s="96">
        <v>9</v>
      </c>
      <c r="FY45" s="96" t="s">
        <v>266</v>
      </c>
      <c r="FZ45" s="96" t="s">
        <v>267</v>
      </c>
      <c r="GA45" s="96" t="s">
        <v>267</v>
      </c>
      <c r="GB45" s="96" t="s">
        <v>267</v>
      </c>
      <c r="GC45" s="96" t="s">
        <v>267</v>
      </c>
      <c r="GD45" s="96" t="s">
        <v>267</v>
      </c>
      <c r="GE45" s="96" t="s">
        <v>267</v>
      </c>
      <c r="GF45" s="96" t="s">
        <v>267</v>
      </c>
      <c r="GG45" s="96" t="s">
        <v>267</v>
      </c>
      <c r="GH45" s="96" t="s">
        <v>267</v>
      </c>
      <c r="GI45" s="96" t="s">
        <v>267</v>
      </c>
      <c r="GJ45" s="96" t="s">
        <v>267</v>
      </c>
      <c r="GK45" s="96" t="s">
        <v>267</v>
      </c>
      <c r="GL45" s="96" t="s">
        <v>267</v>
      </c>
      <c r="GM45" s="96" t="s">
        <v>267</v>
      </c>
      <c r="GN45" s="96" t="s">
        <v>267</v>
      </c>
      <c r="GO45" s="96" t="s">
        <v>267</v>
      </c>
      <c r="GP45" s="96" t="s">
        <v>268</v>
      </c>
      <c r="GQ45" s="96" t="s">
        <v>268</v>
      </c>
      <c r="GR45" s="96" t="s">
        <v>268</v>
      </c>
      <c r="GS45" s="96" t="s">
        <v>268</v>
      </c>
      <c r="GT45" s="96" t="s">
        <v>269</v>
      </c>
      <c r="GU45" s="96" t="s">
        <v>269</v>
      </c>
      <c r="GV45" s="96" t="s">
        <v>269</v>
      </c>
      <c r="GW45" s="96" t="s">
        <v>269</v>
      </c>
      <c r="GX45" s="96" t="s">
        <v>268</v>
      </c>
      <c r="GY45" s="96" t="s">
        <v>269</v>
      </c>
      <c r="GZ45" s="96" t="s">
        <v>269</v>
      </c>
      <c r="HA45" s="96" t="s">
        <v>269</v>
      </c>
      <c r="HB45" s="96" t="s">
        <v>269</v>
      </c>
      <c r="HC45" s="96" t="s">
        <v>268</v>
      </c>
      <c r="HD45" s="96" t="s">
        <v>269</v>
      </c>
      <c r="HE45" s="96" t="s">
        <v>269</v>
      </c>
      <c r="HF45" s="96" t="s">
        <v>269</v>
      </c>
      <c r="HG45" s="96" t="s">
        <v>269</v>
      </c>
      <c r="HH45" s="96" t="s">
        <v>268</v>
      </c>
      <c r="HI45" s="96" t="s">
        <v>269</v>
      </c>
      <c r="HJ45" s="96" t="s">
        <v>269</v>
      </c>
      <c r="HK45" s="96" t="s">
        <v>269</v>
      </c>
      <c r="HL45" s="96" t="s">
        <v>269</v>
      </c>
      <c r="HM45" s="96" t="s">
        <v>268</v>
      </c>
      <c r="HN45" s="96" t="s">
        <v>269</v>
      </c>
      <c r="HO45" s="96" t="s">
        <v>269</v>
      </c>
      <c r="HP45" s="96" t="s">
        <v>269</v>
      </c>
      <c r="HQ45" s="96" t="s">
        <v>269</v>
      </c>
      <c r="HR45" s="96" t="s">
        <v>268</v>
      </c>
      <c r="HS45" s="96">
        <v>1</v>
      </c>
      <c r="HT45" s="96">
        <v>0</v>
      </c>
      <c r="HU45" s="96">
        <v>0</v>
      </c>
      <c r="HV45" s="96">
        <v>0</v>
      </c>
      <c r="HW45" s="96">
        <v>0</v>
      </c>
      <c r="HX45" s="96">
        <v>6</v>
      </c>
      <c r="HY45" s="96"/>
      <c r="HZ45" s="96"/>
      <c r="IA45" s="96"/>
      <c r="IB45" s="96"/>
      <c r="IC45" s="96"/>
      <c r="ID45" s="96"/>
      <c r="IE45" s="96"/>
      <c r="IF45" s="96"/>
      <c r="IG45" s="96"/>
      <c r="IH45" s="96">
        <v>63</v>
      </c>
      <c r="II45" s="96">
        <v>12.4</v>
      </c>
      <c r="IJ45" s="96">
        <v>9.1</v>
      </c>
      <c r="IK45" s="96">
        <v>7.6</v>
      </c>
      <c r="IL45" s="96">
        <v>13.5</v>
      </c>
      <c r="IM45" s="96" t="s">
        <v>270</v>
      </c>
      <c r="IN45" s="96">
        <v>47</v>
      </c>
      <c r="IO45" s="96">
        <v>53</v>
      </c>
      <c r="IP45" s="96">
        <v>11</v>
      </c>
      <c r="IQ45" s="96" t="s">
        <v>196</v>
      </c>
      <c r="IR45" s="34">
        <f>AVERAGE(IS45:IU45)</f>
        <v>9</v>
      </c>
      <c r="IS45" s="34">
        <v>11</v>
      </c>
      <c r="IT45" s="34">
        <v>10</v>
      </c>
      <c r="IU45" s="34">
        <v>6</v>
      </c>
      <c r="IV45" s="34">
        <f>AVERAGE(IW45:IY45)</f>
        <v>10.333333333333334</v>
      </c>
      <c r="IW45" s="34">
        <v>12</v>
      </c>
      <c r="IX45" s="34">
        <v>11</v>
      </c>
      <c r="IY45" s="34">
        <v>8</v>
      </c>
      <c r="IZ45" s="34">
        <f>AVERAGE(JA45:JC45)</f>
        <v>11.666666666666666</v>
      </c>
      <c r="JA45" s="34">
        <v>12</v>
      </c>
      <c r="JB45" s="34">
        <v>11</v>
      </c>
      <c r="JC45" s="34">
        <v>12</v>
      </c>
      <c r="JD45" s="34">
        <f>AVERAGE(JE45:JG45)</f>
        <v>10.333333333333334</v>
      </c>
      <c r="JE45" s="96">
        <v>11</v>
      </c>
      <c r="JF45" s="96">
        <v>12</v>
      </c>
      <c r="JG45" s="96">
        <v>8</v>
      </c>
      <c r="JH45" s="96" t="s">
        <v>266</v>
      </c>
      <c r="JI45" s="96" t="s">
        <v>266</v>
      </c>
      <c r="JJ45" s="96" t="s">
        <v>266</v>
      </c>
      <c r="JK45" s="96" t="s">
        <v>266</v>
      </c>
      <c r="JL45" s="96">
        <v>11.3</v>
      </c>
      <c r="JM45" s="96">
        <v>8</v>
      </c>
      <c r="JN45" s="96">
        <v>3.9</v>
      </c>
      <c r="JO45" s="96">
        <v>11.2</v>
      </c>
      <c r="JP45" s="96" t="s">
        <v>266</v>
      </c>
      <c r="JQ45" s="96">
        <v>8</v>
      </c>
      <c r="JR45" s="96">
        <v>9.6</v>
      </c>
      <c r="JS45" s="96">
        <v>8.4</v>
      </c>
      <c r="JT45" s="96">
        <v>12.5</v>
      </c>
      <c r="JU45" s="96" t="s">
        <v>266</v>
      </c>
      <c r="JV45" s="96" t="s">
        <v>269</v>
      </c>
      <c r="JW45" s="96" t="s">
        <v>269</v>
      </c>
      <c r="JX45" s="96">
        <v>0.2</v>
      </c>
      <c r="JY45" s="96">
        <v>6</v>
      </c>
      <c r="JZ45" s="96" t="s">
        <v>266</v>
      </c>
      <c r="KA45" s="96" t="s">
        <v>269</v>
      </c>
      <c r="KB45" s="96" t="s">
        <v>269</v>
      </c>
      <c r="KC45" s="96">
        <v>4.8</v>
      </c>
      <c r="KD45" s="96">
        <v>0</v>
      </c>
      <c r="KE45" s="96" t="s">
        <v>266</v>
      </c>
      <c r="KF45" s="96">
        <v>2.5</v>
      </c>
      <c r="KG45" s="96">
        <v>1.8</v>
      </c>
      <c r="KH45" s="71" t="s">
        <v>215</v>
      </c>
      <c r="KI45" s="71" t="s">
        <v>215</v>
      </c>
      <c r="KJ45" s="96" t="s">
        <v>266</v>
      </c>
      <c r="KK45" s="96">
        <v>1</v>
      </c>
      <c r="KL45" s="96">
        <v>0</v>
      </c>
      <c r="KM45" s="96">
        <v>0</v>
      </c>
      <c r="KN45" s="96">
        <v>0</v>
      </c>
      <c r="KO45" s="96">
        <v>0</v>
      </c>
      <c r="KP45" s="96">
        <v>12</v>
      </c>
      <c r="KQ45" s="96">
        <v>1</v>
      </c>
      <c r="KR45" s="96">
        <v>0.8</v>
      </c>
      <c r="KS45" s="96">
        <v>0</v>
      </c>
      <c r="KT45" s="96">
        <v>10</v>
      </c>
      <c r="KU45" s="96">
        <v>1</v>
      </c>
      <c r="KV45" s="96">
        <v>0</v>
      </c>
      <c r="KW45" s="96">
        <v>0</v>
      </c>
      <c r="KX45" s="96">
        <v>0</v>
      </c>
      <c r="KY45" s="96">
        <v>0</v>
      </c>
      <c r="KZ45" s="96" t="s">
        <v>133</v>
      </c>
      <c r="LA45" s="96" t="s">
        <v>133</v>
      </c>
      <c r="LB45" s="96" t="s">
        <v>133</v>
      </c>
      <c r="LC45" s="96" t="s">
        <v>133</v>
      </c>
      <c r="LD45" s="96" t="s">
        <v>133</v>
      </c>
      <c r="LE45" s="96" t="s">
        <v>124</v>
      </c>
      <c r="LF45" s="96" t="s">
        <v>133</v>
      </c>
      <c r="LG45" s="96" t="s">
        <v>133</v>
      </c>
      <c r="LH45" s="96" t="s">
        <v>133</v>
      </c>
      <c r="LI45" s="96" t="s">
        <v>133</v>
      </c>
      <c r="LJ45" s="96">
        <f>AVERAGE(LK45:LM45)</f>
        <v>12.666666666666666</v>
      </c>
      <c r="LK45" s="96">
        <v>17</v>
      </c>
      <c r="LL45" s="96">
        <v>12</v>
      </c>
      <c r="LM45" s="96">
        <v>9</v>
      </c>
      <c r="LN45" s="96">
        <f>AVERAGE(LO45:LQ45)</f>
        <v>12.333333333333334</v>
      </c>
      <c r="LO45" s="96">
        <v>14</v>
      </c>
      <c r="LP45" s="96">
        <v>13</v>
      </c>
      <c r="LQ45" s="96">
        <v>10</v>
      </c>
      <c r="LR45" s="96">
        <f>AVERAGE(LS45:LU45)</f>
        <v>13.666666666666666</v>
      </c>
      <c r="LS45" s="96">
        <v>15</v>
      </c>
      <c r="LT45" s="96">
        <v>16</v>
      </c>
      <c r="LU45" s="96">
        <v>10</v>
      </c>
      <c r="LV45" s="96">
        <f>AVERAGE(LW45:LY45)</f>
        <v>12.333333333333334</v>
      </c>
      <c r="LW45" s="96">
        <v>14</v>
      </c>
      <c r="LX45" s="96">
        <v>14</v>
      </c>
      <c r="LY45" s="96">
        <v>9</v>
      </c>
      <c r="LZ45" s="96" t="s">
        <v>124</v>
      </c>
      <c r="MA45" s="96" t="s">
        <v>124</v>
      </c>
      <c r="MB45" s="96" t="s">
        <v>124</v>
      </c>
      <c r="MC45" s="96" t="s">
        <v>124</v>
      </c>
      <c r="MD45" s="96">
        <v>5.8</v>
      </c>
      <c r="ME45" s="96">
        <v>1.1000000000000001</v>
      </c>
      <c r="MF45" s="96">
        <v>9.1</v>
      </c>
      <c r="MG45" s="96">
        <v>10.6</v>
      </c>
      <c r="MH45" s="96" t="s">
        <v>38</v>
      </c>
      <c r="MI45" s="96">
        <v>5.8</v>
      </c>
      <c r="MJ45" s="96">
        <v>4.4000000000000004</v>
      </c>
      <c r="MK45" s="96">
        <v>9.4</v>
      </c>
      <c r="ML45" s="96">
        <v>13.6</v>
      </c>
      <c r="MM45" s="96" t="s">
        <v>38</v>
      </c>
      <c r="MN45" s="96" t="s">
        <v>125</v>
      </c>
      <c r="MO45" s="96" t="s">
        <v>125</v>
      </c>
      <c r="MP45" s="96">
        <v>3</v>
      </c>
      <c r="MQ45" s="96">
        <v>3.8</v>
      </c>
      <c r="MR45" s="96" t="s">
        <v>38</v>
      </c>
      <c r="MS45" s="96" t="s">
        <v>125</v>
      </c>
      <c r="MT45" s="96" t="s">
        <v>125</v>
      </c>
      <c r="MU45" s="96">
        <v>-1.6</v>
      </c>
      <c r="MV45" s="96">
        <v>1.3</v>
      </c>
      <c r="MW45" s="96" t="s">
        <v>38</v>
      </c>
      <c r="MX45" s="96">
        <v>2</v>
      </c>
      <c r="MY45" s="96">
        <v>1.9</v>
      </c>
      <c r="MZ45" s="96" t="s">
        <v>125</v>
      </c>
      <c r="NA45" s="96" t="s">
        <v>125</v>
      </c>
      <c r="NB45" s="96" t="s">
        <v>38</v>
      </c>
      <c r="NC45" s="96">
        <v>1</v>
      </c>
      <c r="ND45" s="96">
        <v>0</v>
      </c>
      <c r="NE45" s="96">
        <v>0</v>
      </c>
      <c r="NF45" s="96">
        <v>0</v>
      </c>
      <c r="NG45" s="96">
        <v>0</v>
      </c>
      <c r="NH45" s="96"/>
      <c r="NI45" s="96"/>
      <c r="NJ45" s="96"/>
      <c r="NK45" s="96"/>
      <c r="NL45" s="96"/>
      <c r="NM45" s="96"/>
      <c r="NN45" s="96"/>
      <c r="NO45" s="96"/>
      <c r="NP45" s="96"/>
      <c r="NQ45" s="96"/>
      <c r="NR45" s="96"/>
      <c r="NS45" s="96"/>
      <c r="NT45" s="96"/>
      <c r="NU45" s="96"/>
      <c r="NV45" s="96"/>
      <c r="NW45" s="96"/>
      <c r="NX45" s="96"/>
      <c r="NY45" s="96"/>
      <c r="NZ45" s="96"/>
      <c r="OA45" s="96"/>
      <c r="OB45" s="96"/>
      <c r="OC45" s="96"/>
      <c r="OD45" s="96"/>
      <c r="OE45" s="96"/>
      <c r="OF45" s="96"/>
      <c r="OG45" s="96"/>
      <c r="OH45" s="96"/>
      <c r="OI45" s="96"/>
      <c r="OJ45" s="96"/>
      <c r="OK45" s="96"/>
      <c r="OL45" s="96"/>
      <c r="OM45" s="96"/>
      <c r="ON45" s="96"/>
      <c r="OO45" s="96"/>
      <c r="OP45" s="96"/>
      <c r="OQ45" s="96"/>
      <c r="OR45" s="96"/>
      <c r="OS45" s="96"/>
      <c r="OT45" s="96"/>
      <c r="OU45" s="96"/>
      <c r="OV45" s="96"/>
      <c r="OW45" s="96"/>
      <c r="OX45" s="96"/>
      <c r="OY45" s="96"/>
      <c r="OZ45" s="96"/>
      <c r="PA45" s="96"/>
      <c r="PB45" s="96"/>
      <c r="PC45" s="96"/>
      <c r="PD45" s="96"/>
      <c r="PE45" s="96"/>
      <c r="PF45" s="96"/>
      <c r="PG45" s="96"/>
      <c r="PH45" s="96"/>
      <c r="PI45" s="96"/>
      <c r="PJ45" s="96"/>
      <c r="PK45" s="96"/>
      <c r="PL45" s="96"/>
      <c r="PM45" s="96"/>
      <c r="PN45" s="96"/>
      <c r="PO45" s="96"/>
      <c r="PP45" s="96"/>
      <c r="PQ45" s="96"/>
      <c r="PR45" s="96"/>
      <c r="PS45" s="96"/>
      <c r="PT45" s="96"/>
      <c r="PU45" s="96"/>
      <c r="PV45" s="96"/>
      <c r="PW45" s="96"/>
      <c r="PX45" s="96"/>
      <c r="PY45" s="96"/>
      <c r="PZ45" s="96">
        <v>0</v>
      </c>
      <c r="QC45" s="38"/>
    </row>
    <row r="46" spans="1:445" s="1" customFormat="1" ht="17" customHeight="1">
      <c r="A46" s="94">
        <v>32</v>
      </c>
      <c r="B46" s="27">
        <v>39385</v>
      </c>
      <c r="C46" s="96" t="s">
        <v>740</v>
      </c>
      <c r="D46" s="96">
        <v>49</v>
      </c>
      <c r="E46" s="96">
        <v>3</v>
      </c>
      <c r="F46" s="96">
        <v>53</v>
      </c>
      <c r="G46" s="96">
        <v>166</v>
      </c>
      <c r="H46" s="96">
        <v>0</v>
      </c>
      <c r="I46" s="28" t="s">
        <v>356</v>
      </c>
      <c r="J46" s="28" t="s">
        <v>356</v>
      </c>
      <c r="K46" s="28" t="s">
        <v>356</v>
      </c>
      <c r="L46" s="28" t="s">
        <v>356</v>
      </c>
      <c r="M46" s="26" t="s">
        <v>784</v>
      </c>
      <c r="N46" s="96" t="s">
        <v>746</v>
      </c>
      <c r="O46" s="96" t="s">
        <v>747</v>
      </c>
      <c r="P46" s="96" t="s">
        <v>748</v>
      </c>
      <c r="Q46" s="96" t="s">
        <v>748</v>
      </c>
      <c r="R46" s="96" t="s">
        <v>748</v>
      </c>
      <c r="S46" s="96" t="s">
        <v>748</v>
      </c>
      <c r="T46" s="26" t="s">
        <v>938</v>
      </c>
      <c r="U46" s="28">
        <v>0</v>
      </c>
      <c r="V46" s="96" t="s">
        <v>509</v>
      </c>
      <c r="W46" s="96" t="s">
        <v>509</v>
      </c>
      <c r="X46" s="96" t="s">
        <v>509</v>
      </c>
      <c r="Y46" s="28" t="s">
        <v>796</v>
      </c>
      <c r="Z46" s="28" t="s">
        <v>796</v>
      </c>
      <c r="AA46" s="28">
        <v>0</v>
      </c>
      <c r="AB46" s="28" t="s">
        <v>796</v>
      </c>
      <c r="AC46" s="28" t="s">
        <v>796</v>
      </c>
      <c r="AD46" s="28" t="s">
        <v>796</v>
      </c>
      <c r="AE46" s="28" t="s">
        <v>796</v>
      </c>
      <c r="AF46" s="28" t="s">
        <v>796</v>
      </c>
      <c r="AG46" s="96">
        <v>0</v>
      </c>
      <c r="AH46" s="35">
        <v>0</v>
      </c>
      <c r="AI46" s="35" t="s">
        <v>237</v>
      </c>
      <c r="AJ46" s="35" t="s">
        <v>237</v>
      </c>
      <c r="AK46" s="35" t="s">
        <v>237</v>
      </c>
      <c r="AL46" s="35" t="s">
        <v>237</v>
      </c>
      <c r="AM46" s="35">
        <v>1</v>
      </c>
      <c r="AN46" s="35" t="s">
        <v>237</v>
      </c>
      <c r="AO46" s="35" t="s">
        <v>237</v>
      </c>
      <c r="AP46" s="35" t="s">
        <v>237</v>
      </c>
      <c r="AQ46" s="35" t="s">
        <v>237</v>
      </c>
      <c r="AR46" s="35">
        <v>1</v>
      </c>
      <c r="AS46" s="35" t="s">
        <v>778</v>
      </c>
      <c r="AT46" s="35">
        <v>0</v>
      </c>
      <c r="AU46" s="35">
        <v>0</v>
      </c>
      <c r="AV46" s="35">
        <v>0</v>
      </c>
      <c r="AW46" s="35">
        <v>0</v>
      </c>
      <c r="AX46" s="96" t="s">
        <v>779</v>
      </c>
      <c r="AY46" s="96" t="s">
        <v>779</v>
      </c>
      <c r="AZ46" s="96" t="s">
        <v>779</v>
      </c>
      <c r="BA46" s="96" t="s">
        <v>779</v>
      </c>
      <c r="BB46" s="96" t="s">
        <v>779</v>
      </c>
      <c r="BC46" s="96">
        <v>60</v>
      </c>
      <c r="BD46" s="96" t="s">
        <v>805</v>
      </c>
      <c r="BE46" s="96">
        <v>6</v>
      </c>
      <c r="BF46" s="96">
        <v>2</v>
      </c>
      <c r="BG46" s="96">
        <v>2</v>
      </c>
      <c r="BH46" s="96">
        <v>0</v>
      </c>
      <c r="BI46" s="96">
        <v>0</v>
      </c>
      <c r="BJ46" s="96">
        <v>0</v>
      </c>
      <c r="BK46" s="96">
        <v>0</v>
      </c>
      <c r="BL46" s="96">
        <v>0</v>
      </c>
      <c r="BM46" s="96">
        <v>0</v>
      </c>
      <c r="BN46" s="96">
        <v>10</v>
      </c>
      <c r="BO46" s="96">
        <v>1</v>
      </c>
      <c r="BP46" s="33">
        <v>27</v>
      </c>
      <c r="BQ46" s="33">
        <v>4.4000000000000004</v>
      </c>
      <c r="BR46" s="33">
        <v>8.1</v>
      </c>
      <c r="BS46" s="61" t="s">
        <v>240</v>
      </c>
      <c r="BT46" s="61" t="s">
        <v>240</v>
      </c>
      <c r="BU46" s="70" t="s">
        <v>779</v>
      </c>
      <c r="BV46" s="70" t="s">
        <v>779</v>
      </c>
      <c r="BW46" s="70" t="s">
        <v>779</v>
      </c>
      <c r="BX46" s="70" t="s">
        <v>779</v>
      </c>
      <c r="BY46" s="61" t="s">
        <v>36</v>
      </c>
      <c r="BZ46" s="61" t="s">
        <v>36</v>
      </c>
      <c r="CA46" s="61" t="s">
        <v>36</v>
      </c>
      <c r="CB46" s="61" t="s">
        <v>36</v>
      </c>
      <c r="CC46" s="108" t="s">
        <v>228</v>
      </c>
      <c r="CD46" s="61" t="s">
        <v>36</v>
      </c>
      <c r="CE46" s="61" t="s">
        <v>36</v>
      </c>
      <c r="CF46" s="61" t="s">
        <v>36</v>
      </c>
      <c r="CG46" s="108" t="s">
        <v>317</v>
      </c>
      <c r="CH46" s="70" t="s">
        <v>779</v>
      </c>
      <c r="CI46" s="70" t="s">
        <v>779</v>
      </c>
      <c r="CJ46" s="70" t="s">
        <v>779</v>
      </c>
      <c r="CK46" s="70" t="s">
        <v>317</v>
      </c>
      <c r="CL46" s="70" t="s">
        <v>749</v>
      </c>
      <c r="CM46" s="70" t="s">
        <v>750</v>
      </c>
      <c r="CN46" s="70" t="s">
        <v>832</v>
      </c>
      <c r="CO46" s="70" t="s">
        <v>317</v>
      </c>
      <c r="CP46" s="70" t="s">
        <v>751</v>
      </c>
      <c r="CQ46" s="70" t="s">
        <v>641</v>
      </c>
      <c r="CR46" s="70" t="s">
        <v>641</v>
      </c>
      <c r="CS46" s="70" t="s">
        <v>139</v>
      </c>
      <c r="CT46" s="70" t="s">
        <v>766</v>
      </c>
      <c r="CU46" s="70" t="s">
        <v>766</v>
      </c>
      <c r="CV46" s="70" t="s">
        <v>766</v>
      </c>
      <c r="CW46" s="61" t="s">
        <v>240</v>
      </c>
      <c r="CX46" s="61" t="s">
        <v>198</v>
      </c>
      <c r="CY46" s="61" t="s">
        <v>198</v>
      </c>
      <c r="CZ46" s="61" t="s">
        <v>198</v>
      </c>
      <c r="DA46" s="61" t="s">
        <v>198</v>
      </c>
      <c r="DB46" s="61" t="s">
        <v>240</v>
      </c>
      <c r="DC46" s="61" t="s">
        <v>198</v>
      </c>
      <c r="DD46" s="61" t="s">
        <v>198</v>
      </c>
      <c r="DE46" s="61" t="s">
        <v>198</v>
      </c>
      <c r="DF46" s="61" t="s">
        <v>198</v>
      </c>
      <c r="DG46" s="61" t="s">
        <v>240</v>
      </c>
      <c r="DH46" s="61" t="s">
        <v>198</v>
      </c>
      <c r="DI46" s="61" t="s">
        <v>198</v>
      </c>
      <c r="DJ46" s="61" t="s">
        <v>198</v>
      </c>
      <c r="DK46" s="61" t="s">
        <v>198</v>
      </c>
      <c r="DL46" s="61" t="s">
        <v>240</v>
      </c>
      <c r="DM46" s="61" t="s">
        <v>198</v>
      </c>
      <c r="DN46" s="61" t="s">
        <v>198</v>
      </c>
      <c r="DO46" s="61" t="s">
        <v>198</v>
      </c>
      <c r="DP46" s="61" t="s">
        <v>198</v>
      </c>
      <c r="DQ46" s="61" t="s">
        <v>240</v>
      </c>
      <c r="DR46" s="61" t="s">
        <v>198</v>
      </c>
      <c r="DS46" s="61" t="s">
        <v>198</v>
      </c>
      <c r="DT46" s="61" t="s">
        <v>198</v>
      </c>
      <c r="DU46" s="61" t="s">
        <v>198</v>
      </c>
      <c r="DV46" s="96">
        <v>41</v>
      </c>
      <c r="DW46" s="70">
        <v>11</v>
      </c>
      <c r="DX46" s="70" t="s">
        <v>237</v>
      </c>
      <c r="DY46" s="70" t="s">
        <v>237</v>
      </c>
      <c r="DZ46" s="70" t="s">
        <v>237</v>
      </c>
      <c r="EA46" s="70" t="s">
        <v>237</v>
      </c>
      <c r="EB46" s="96">
        <v>29</v>
      </c>
      <c r="EC46" s="96">
        <v>37</v>
      </c>
      <c r="ED46" s="96">
        <v>8</v>
      </c>
      <c r="EE46" s="26" t="s">
        <v>241</v>
      </c>
      <c r="EF46" s="70">
        <f t="shared" si="45"/>
        <v>11.333333333333334</v>
      </c>
      <c r="EG46" s="70">
        <v>14</v>
      </c>
      <c r="EH46" s="70">
        <v>11</v>
      </c>
      <c r="EI46" s="70">
        <v>9</v>
      </c>
      <c r="EJ46" s="108" t="s">
        <v>464</v>
      </c>
      <c r="EK46" s="70" t="s">
        <v>237</v>
      </c>
      <c r="EL46" s="70" t="s">
        <v>237</v>
      </c>
      <c r="EM46" s="70" t="s">
        <v>237</v>
      </c>
      <c r="EN46" s="108" t="s">
        <v>464</v>
      </c>
      <c r="EO46" s="70" t="s">
        <v>237</v>
      </c>
      <c r="EP46" s="70" t="s">
        <v>237</v>
      </c>
      <c r="EQ46" s="70" t="s">
        <v>237</v>
      </c>
      <c r="ER46" s="108" t="s">
        <v>464</v>
      </c>
      <c r="ES46" s="108" t="s">
        <v>791</v>
      </c>
      <c r="ET46" s="108" t="s">
        <v>791</v>
      </c>
      <c r="EU46" s="108" t="s">
        <v>791</v>
      </c>
      <c r="EV46" s="108" t="s">
        <v>464</v>
      </c>
      <c r="EW46" s="108" t="s">
        <v>579</v>
      </c>
      <c r="EX46" s="108" t="s">
        <v>579</v>
      </c>
      <c r="EY46" s="108" t="s">
        <v>579</v>
      </c>
      <c r="EZ46" s="50">
        <v>1.9</v>
      </c>
      <c r="FA46" s="50" t="s">
        <v>198</v>
      </c>
      <c r="FB46" s="50" t="s">
        <v>198</v>
      </c>
      <c r="FC46" s="50" t="s">
        <v>198</v>
      </c>
      <c r="FD46" s="50" t="s">
        <v>198</v>
      </c>
      <c r="FE46" s="96">
        <v>0</v>
      </c>
      <c r="FF46" s="96">
        <v>3</v>
      </c>
      <c r="FG46" s="96">
        <v>18</v>
      </c>
      <c r="FH46" s="96">
        <v>8.9</v>
      </c>
      <c r="FI46" s="96">
        <v>9.1</v>
      </c>
      <c r="FJ46" s="96">
        <v>9.4</v>
      </c>
      <c r="FK46" s="96">
        <v>1</v>
      </c>
      <c r="FL46" s="96">
        <v>0</v>
      </c>
      <c r="FM46" s="96">
        <v>0</v>
      </c>
      <c r="FN46" s="96">
        <v>0</v>
      </c>
      <c r="FO46" s="96">
        <v>1</v>
      </c>
      <c r="FP46" s="96" t="s">
        <v>267</v>
      </c>
      <c r="FQ46" s="96" t="s">
        <v>267</v>
      </c>
      <c r="FR46" s="96" t="s">
        <v>268</v>
      </c>
      <c r="FS46" s="96" t="s">
        <v>268</v>
      </c>
      <c r="FT46" s="96" t="s">
        <v>268</v>
      </c>
      <c r="FU46" s="96" t="s">
        <v>268</v>
      </c>
      <c r="FV46" s="96" t="s">
        <v>267</v>
      </c>
      <c r="FW46" s="96" t="s">
        <v>267</v>
      </c>
      <c r="FX46" s="96" t="s">
        <v>267</v>
      </c>
      <c r="FY46" s="96" t="s">
        <v>267</v>
      </c>
      <c r="FZ46" s="96" t="s">
        <v>267</v>
      </c>
      <c r="GA46" s="96" t="s">
        <v>267</v>
      </c>
      <c r="GB46" s="96" t="s">
        <v>267</v>
      </c>
      <c r="GC46" s="96" t="s">
        <v>267</v>
      </c>
      <c r="GD46" s="96" t="s">
        <v>266</v>
      </c>
      <c r="GE46" s="96" t="s">
        <v>266</v>
      </c>
      <c r="GF46" s="96" t="s">
        <v>266</v>
      </c>
      <c r="GG46" s="96" t="s">
        <v>266</v>
      </c>
      <c r="GH46" s="96" t="s">
        <v>266</v>
      </c>
      <c r="GI46" s="96" t="s">
        <v>266</v>
      </c>
      <c r="GJ46" s="96" t="s">
        <v>266</v>
      </c>
      <c r="GK46" s="96" t="s">
        <v>266</v>
      </c>
      <c r="GL46" s="96" t="s">
        <v>266</v>
      </c>
      <c r="GM46" s="96" t="s">
        <v>266</v>
      </c>
      <c r="GN46" s="96" t="s">
        <v>266</v>
      </c>
      <c r="GO46" s="96" t="s">
        <v>266</v>
      </c>
      <c r="GP46" s="96" t="s">
        <v>266</v>
      </c>
      <c r="GQ46" s="96" t="s">
        <v>266</v>
      </c>
      <c r="GR46" s="96" t="s">
        <v>266</v>
      </c>
      <c r="GS46" s="96" t="s">
        <v>266</v>
      </c>
      <c r="GT46" s="96" t="s">
        <v>269</v>
      </c>
      <c r="GU46" s="96" t="s">
        <v>266</v>
      </c>
      <c r="GV46" s="96" t="s">
        <v>266</v>
      </c>
      <c r="GW46" s="96" t="s">
        <v>266</v>
      </c>
      <c r="GX46" s="96" t="s">
        <v>266</v>
      </c>
      <c r="GY46" s="96" t="s">
        <v>269</v>
      </c>
      <c r="GZ46" s="96" t="s">
        <v>266</v>
      </c>
      <c r="HA46" s="96" t="s">
        <v>266</v>
      </c>
      <c r="HB46" s="96" t="s">
        <v>266</v>
      </c>
      <c r="HC46" s="96" t="s">
        <v>266</v>
      </c>
      <c r="HD46" s="96" t="s">
        <v>269</v>
      </c>
      <c r="HE46" s="96" t="s">
        <v>266</v>
      </c>
      <c r="HF46" s="96" t="s">
        <v>266</v>
      </c>
      <c r="HG46" s="96" t="s">
        <v>266</v>
      </c>
      <c r="HH46" s="96" t="s">
        <v>266</v>
      </c>
      <c r="HI46" s="96" t="s">
        <v>269</v>
      </c>
      <c r="HJ46" s="96" t="s">
        <v>266</v>
      </c>
      <c r="HK46" s="96" t="s">
        <v>266</v>
      </c>
      <c r="HL46" s="96" t="s">
        <v>266</v>
      </c>
      <c r="HM46" s="96" t="s">
        <v>266</v>
      </c>
      <c r="HN46" s="96" t="s">
        <v>269</v>
      </c>
      <c r="HO46" s="96" t="s">
        <v>266</v>
      </c>
      <c r="HP46" s="96" t="s">
        <v>266</v>
      </c>
      <c r="HQ46" s="96" t="s">
        <v>266</v>
      </c>
      <c r="HR46" s="96" t="s">
        <v>266</v>
      </c>
      <c r="HS46" s="96">
        <v>0</v>
      </c>
      <c r="HT46" s="96">
        <v>0</v>
      </c>
      <c r="HU46" s="96">
        <v>0</v>
      </c>
      <c r="HV46" s="96">
        <v>0</v>
      </c>
      <c r="HW46" s="96">
        <v>0</v>
      </c>
      <c r="HX46" s="96">
        <v>6</v>
      </c>
      <c r="HY46" s="96">
        <v>23</v>
      </c>
      <c r="HZ46" s="96">
        <v>7.5</v>
      </c>
      <c r="IA46" s="96">
        <v>7.3</v>
      </c>
      <c r="IB46" s="96">
        <v>9</v>
      </c>
      <c r="IC46" s="96">
        <v>1</v>
      </c>
      <c r="ID46" s="96">
        <v>0</v>
      </c>
      <c r="IE46" s="96">
        <v>0</v>
      </c>
      <c r="IF46" s="96">
        <v>0</v>
      </c>
      <c r="IG46" s="96">
        <v>1</v>
      </c>
      <c r="IH46" s="96" t="s">
        <v>267</v>
      </c>
      <c r="II46" s="96" t="s">
        <v>267</v>
      </c>
      <c r="IJ46" s="96" t="s">
        <v>268</v>
      </c>
      <c r="IK46" s="96" t="s">
        <v>268</v>
      </c>
      <c r="IL46" s="96" t="s">
        <v>268</v>
      </c>
      <c r="IM46" s="96" t="s">
        <v>268</v>
      </c>
      <c r="IN46" s="96" t="s">
        <v>267</v>
      </c>
      <c r="IO46" s="96" t="s">
        <v>267</v>
      </c>
      <c r="IP46" s="96" t="s">
        <v>267</v>
      </c>
      <c r="IQ46" s="96" t="s">
        <v>267</v>
      </c>
      <c r="IR46" s="96" t="s">
        <v>267</v>
      </c>
      <c r="IS46" s="96" t="s">
        <v>267</v>
      </c>
      <c r="IT46" s="96" t="s">
        <v>267</v>
      </c>
      <c r="IU46" s="96" t="s">
        <v>267</v>
      </c>
      <c r="IV46" s="96" t="s">
        <v>266</v>
      </c>
      <c r="IW46" s="96" t="s">
        <v>266</v>
      </c>
      <c r="IX46" s="96" t="s">
        <v>266</v>
      </c>
      <c r="IY46" s="96" t="s">
        <v>266</v>
      </c>
      <c r="IZ46" s="96" t="s">
        <v>266</v>
      </c>
      <c r="JA46" s="96" t="s">
        <v>266</v>
      </c>
      <c r="JB46" s="96" t="s">
        <v>266</v>
      </c>
      <c r="JC46" s="96" t="s">
        <v>266</v>
      </c>
      <c r="JD46" s="96" t="s">
        <v>266</v>
      </c>
      <c r="JE46" s="96" t="s">
        <v>266</v>
      </c>
      <c r="JF46" s="96" t="s">
        <v>266</v>
      </c>
      <c r="JG46" s="96" t="s">
        <v>266</v>
      </c>
      <c r="JH46" s="96" t="s">
        <v>266</v>
      </c>
      <c r="JI46" s="96" t="s">
        <v>266</v>
      </c>
      <c r="JJ46" s="96" t="s">
        <v>266</v>
      </c>
      <c r="JK46" s="96" t="s">
        <v>266</v>
      </c>
      <c r="JL46" s="96" t="s">
        <v>269</v>
      </c>
      <c r="JM46" s="96" t="s">
        <v>266</v>
      </c>
      <c r="JN46" s="96" t="s">
        <v>266</v>
      </c>
      <c r="JO46" s="96" t="s">
        <v>266</v>
      </c>
      <c r="JP46" s="96" t="s">
        <v>266</v>
      </c>
      <c r="JQ46" s="96" t="s">
        <v>269</v>
      </c>
      <c r="JR46" s="96" t="s">
        <v>266</v>
      </c>
      <c r="JS46" s="96" t="s">
        <v>266</v>
      </c>
      <c r="JT46" s="96" t="s">
        <v>266</v>
      </c>
      <c r="JU46" s="96" t="s">
        <v>266</v>
      </c>
      <c r="JV46" s="96" t="s">
        <v>269</v>
      </c>
      <c r="JW46" s="96" t="s">
        <v>266</v>
      </c>
      <c r="JX46" s="96" t="s">
        <v>266</v>
      </c>
      <c r="JY46" s="96" t="s">
        <v>266</v>
      </c>
      <c r="JZ46" s="96" t="s">
        <v>266</v>
      </c>
      <c r="KA46" s="96" t="s">
        <v>269</v>
      </c>
      <c r="KB46" s="96" t="s">
        <v>266</v>
      </c>
      <c r="KC46" s="96" t="s">
        <v>266</v>
      </c>
      <c r="KD46" s="96" t="s">
        <v>266</v>
      </c>
      <c r="KE46" s="96" t="s">
        <v>266</v>
      </c>
      <c r="KF46" s="96" t="s">
        <v>269</v>
      </c>
      <c r="KG46" s="96" t="s">
        <v>266</v>
      </c>
      <c r="KH46" s="96" t="s">
        <v>266</v>
      </c>
      <c r="KI46" s="96" t="s">
        <v>266</v>
      </c>
      <c r="KJ46" s="96" t="s">
        <v>266</v>
      </c>
      <c r="KK46" s="96">
        <v>1</v>
      </c>
      <c r="KL46" s="96">
        <v>0</v>
      </c>
      <c r="KM46" s="96">
        <v>3</v>
      </c>
      <c r="KN46" s="96">
        <v>0</v>
      </c>
      <c r="KO46" s="96">
        <v>0</v>
      </c>
      <c r="KP46" s="96">
        <v>12</v>
      </c>
      <c r="KQ46" s="96">
        <v>25</v>
      </c>
      <c r="KR46" s="96">
        <v>8.1999999999999993</v>
      </c>
      <c r="KS46" s="96">
        <v>8.3000000000000007</v>
      </c>
      <c r="KT46" s="96">
        <v>8.5</v>
      </c>
      <c r="KU46" s="96">
        <v>1</v>
      </c>
      <c r="KV46" s="96">
        <v>0</v>
      </c>
      <c r="KW46" s="96">
        <v>0</v>
      </c>
      <c r="KX46" s="96">
        <v>0</v>
      </c>
      <c r="KY46" s="96">
        <v>0</v>
      </c>
      <c r="KZ46" s="96">
        <v>52.5</v>
      </c>
      <c r="LA46" s="96">
        <v>7.8</v>
      </c>
      <c r="LB46" s="96" t="s">
        <v>266</v>
      </c>
      <c r="LC46" s="96" t="s">
        <v>266</v>
      </c>
      <c r="LD46" s="96" t="s">
        <v>266</v>
      </c>
      <c r="LE46" s="96" t="s">
        <v>266</v>
      </c>
      <c r="LF46" s="96">
        <v>34.700000000000003</v>
      </c>
      <c r="LG46" s="96">
        <v>33.299999999999997</v>
      </c>
      <c r="LH46" s="96">
        <v>6.4</v>
      </c>
      <c r="LI46" s="96" t="s">
        <v>266</v>
      </c>
      <c r="LJ46" s="95">
        <f>AVERAGE(LK46:LM46)</f>
        <v>11.533333333333333</v>
      </c>
      <c r="LK46" s="96">
        <v>13.1</v>
      </c>
      <c r="LL46" s="96">
        <v>13</v>
      </c>
      <c r="LM46" s="96">
        <v>8.5</v>
      </c>
      <c r="LN46" s="96" t="s">
        <v>266</v>
      </c>
      <c r="LO46" s="96" t="s">
        <v>266</v>
      </c>
      <c r="LP46" s="96" t="s">
        <v>266</v>
      </c>
      <c r="LQ46" s="96" t="s">
        <v>266</v>
      </c>
      <c r="LR46" s="96" t="s">
        <v>266</v>
      </c>
      <c r="LS46" s="96" t="s">
        <v>266</v>
      </c>
      <c r="LT46" s="96" t="s">
        <v>266</v>
      </c>
      <c r="LU46" s="96" t="s">
        <v>266</v>
      </c>
      <c r="LV46" s="96" t="s">
        <v>266</v>
      </c>
      <c r="LW46" s="96" t="s">
        <v>266</v>
      </c>
      <c r="LX46" s="96" t="s">
        <v>266</v>
      </c>
      <c r="LY46" s="96" t="s">
        <v>266</v>
      </c>
      <c r="LZ46" s="96" t="s">
        <v>266</v>
      </c>
      <c r="MA46" s="96" t="s">
        <v>266</v>
      </c>
      <c r="MB46" s="96" t="s">
        <v>266</v>
      </c>
      <c r="MC46" s="96" t="s">
        <v>266</v>
      </c>
      <c r="MD46" s="96" t="s">
        <v>269</v>
      </c>
      <c r="ME46" s="96" t="s">
        <v>266</v>
      </c>
      <c r="MF46" s="96" t="s">
        <v>266</v>
      </c>
      <c r="MG46" s="96" t="s">
        <v>266</v>
      </c>
      <c r="MH46" s="96" t="s">
        <v>266</v>
      </c>
      <c r="MI46" s="96" t="s">
        <v>269</v>
      </c>
      <c r="MJ46" s="96" t="s">
        <v>266</v>
      </c>
      <c r="MK46" s="96" t="s">
        <v>266</v>
      </c>
      <c r="ML46" s="96" t="s">
        <v>266</v>
      </c>
      <c r="MM46" s="96" t="s">
        <v>266</v>
      </c>
      <c r="MN46" s="96" t="s">
        <v>269</v>
      </c>
      <c r="MO46" s="96" t="s">
        <v>266</v>
      </c>
      <c r="MP46" s="96" t="s">
        <v>266</v>
      </c>
      <c r="MQ46" s="96" t="s">
        <v>266</v>
      </c>
      <c r="MR46" s="96" t="s">
        <v>266</v>
      </c>
      <c r="MS46" s="96" t="s">
        <v>269</v>
      </c>
      <c r="MT46" s="96" t="s">
        <v>266</v>
      </c>
      <c r="MU46" s="96" t="s">
        <v>266</v>
      </c>
      <c r="MV46" s="96" t="s">
        <v>266</v>
      </c>
      <c r="MW46" s="96" t="s">
        <v>266</v>
      </c>
      <c r="MX46" s="96">
        <v>1.65</v>
      </c>
      <c r="MY46" s="96" t="s">
        <v>266</v>
      </c>
      <c r="MZ46" s="96" t="s">
        <v>266</v>
      </c>
      <c r="NA46" s="96" t="s">
        <v>266</v>
      </c>
      <c r="NB46" s="96" t="s">
        <v>266</v>
      </c>
      <c r="NC46" s="96">
        <v>1</v>
      </c>
      <c r="ND46" s="96">
        <v>0</v>
      </c>
      <c r="NE46" s="96">
        <v>0</v>
      </c>
      <c r="NF46" s="96">
        <v>0</v>
      </c>
      <c r="NG46" s="96">
        <v>0</v>
      </c>
      <c r="NH46" s="96"/>
      <c r="NI46" s="96"/>
      <c r="NJ46" s="96"/>
      <c r="NK46" s="96"/>
      <c r="NL46" s="96"/>
      <c r="NM46" s="96"/>
      <c r="NN46" s="96"/>
      <c r="NO46" s="96"/>
      <c r="NP46" s="96"/>
      <c r="NQ46" s="96"/>
      <c r="NR46" s="96"/>
      <c r="NS46" s="96"/>
      <c r="NT46" s="96"/>
      <c r="NU46" s="96"/>
      <c r="NV46" s="96"/>
      <c r="NW46" s="96"/>
      <c r="NX46" s="96"/>
      <c r="NY46" s="96"/>
      <c r="NZ46" s="96"/>
      <c r="OA46" s="96"/>
      <c r="OB46" s="33"/>
      <c r="OC46" s="96"/>
      <c r="OD46" s="96"/>
      <c r="OE46" s="96"/>
      <c r="OF46" s="33"/>
      <c r="OG46" s="96"/>
      <c r="OH46" s="96"/>
      <c r="OI46" s="96"/>
      <c r="OJ46" s="33"/>
      <c r="OK46" s="96"/>
      <c r="OL46" s="96"/>
      <c r="OM46" s="96"/>
      <c r="ON46" s="33"/>
      <c r="OO46" s="96"/>
      <c r="OP46" s="96"/>
      <c r="OQ46" s="96"/>
      <c r="OR46" s="33"/>
      <c r="OS46" s="96"/>
      <c r="OT46" s="96"/>
      <c r="OU46" s="96"/>
      <c r="OV46" s="96"/>
      <c r="OW46" s="96"/>
      <c r="OX46" s="96"/>
      <c r="OY46" s="96"/>
      <c r="OZ46" s="96"/>
      <c r="PA46" s="96"/>
      <c r="PB46" s="96"/>
      <c r="PC46" s="96"/>
      <c r="PD46" s="96"/>
      <c r="PE46" s="96"/>
      <c r="PF46" s="96"/>
      <c r="PG46" s="96"/>
      <c r="PH46" s="96"/>
      <c r="PI46" s="96"/>
      <c r="PJ46" s="96"/>
      <c r="PK46" s="96"/>
      <c r="PL46" s="96"/>
      <c r="PM46" s="96"/>
      <c r="PN46" s="96"/>
      <c r="PO46" s="96"/>
      <c r="PP46" s="96"/>
      <c r="PQ46" s="96"/>
      <c r="PR46" s="96"/>
      <c r="PS46" s="96"/>
      <c r="PT46" s="96"/>
      <c r="PU46" s="96"/>
      <c r="PV46" s="96"/>
      <c r="PW46" s="96"/>
      <c r="PX46" s="96"/>
      <c r="PY46" s="96"/>
      <c r="PZ46" s="96">
        <v>0</v>
      </c>
      <c r="QC46" s="38"/>
    </row>
    <row r="47" spans="1:445" s="1" customFormat="1" ht="17" customHeight="1">
      <c r="A47" s="94">
        <v>33</v>
      </c>
      <c r="B47" s="27">
        <v>39387</v>
      </c>
      <c r="C47" s="96" t="s">
        <v>740</v>
      </c>
      <c r="D47" s="96">
        <v>38</v>
      </c>
      <c r="E47" s="96">
        <v>2</v>
      </c>
      <c r="F47" s="96">
        <v>52</v>
      </c>
      <c r="G47" s="96">
        <v>162</v>
      </c>
      <c r="H47" s="96"/>
      <c r="I47" s="96"/>
      <c r="J47" s="96">
        <v>1</v>
      </c>
      <c r="K47" s="96"/>
      <c r="L47" s="96">
        <v>6</v>
      </c>
      <c r="M47" s="96" t="s">
        <v>620</v>
      </c>
      <c r="N47" s="96" t="s">
        <v>755</v>
      </c>
      <c r="O47" s="96" t="s">
        <v>755</v>
      </c>
      <c r="P47" s="96" t="s">
        <v>779</v>
      </c>
      <c r="Q47" s="96" t="s">
        <v>779</v>
      </c>
      <c r="R47" s="96" t="s">
        <v>779</v>
      </c>
      <c r="S47" s="96" t="s">
        <v>779</v>
      </c>
      <c r="T47" s="26" t="s">
        <v>938</v>
      </c>
      <c r="U47" s="28">
        <v>0</v>
      </c>
      <c r="V47" s="96" t="s">
        <v>509</v>
      </c>
      <c r="W47" s="96" t="s">
        <v>509</v>
      </c>
      <c r="X47" s="96" t="s">
        <v>509</v>
      </c>
      <c r="Y47" s="28" t="s">
        <v>796</v>
      </c>
      <c r="Z47" s="28" t="s">
        <v>796</v>
      </c>
      <c r="AA47" s="28">
        <v>0</v>
      </c>
      <c r="AB47" s="28" t="s">
        <v>796</v>
      </c>
      <c r="AC47" s="28" t="s">
        <v>796</v>
      </c>
      <c r="AD47" s="28" t="s">
        <v>796</v>
      </c>
      <c r="AE47" s="28" t="s">
        <v>796</v>
      </c>
      <c r="AF47" s="28" t="s">
        <v>796</v>
      </c>
      <c r="AG47" s="96">
        <v>1</v>
      </c>
      <c r="AH47" s="35">
        <v>0</v>
      </c>
      <c r="AI47" s="35" t="s">
        <v>779</v>
      </c>
      <c r="AJ47" s="35" t="s">
        <v>779</v>
      </c>
      <c r="AK47" s="35" t="s">
        <v>779</v>
      </c>
      <c r="AL47" s="35" t="s">
        <v>779</v>
      </c>
      <c r="AM47" s="35">
        <v>1</v>
      </c>
      <c r="AN47" s="35" t="s">
        <v>779</v>
      </c>
      <c r="AO47" s="35" t="s">
        <v>779</v>
      </c>
      <c r="AP47" s="35" t="s">
        <v>779</v>
      </c>
      <c r="AQ47" s="35" t="s">
        <v>779</v>
      </c>
      <c r="AR47" s="35">
        <v>1</v>
      </c>
      <c r="AS47" s="35" t="s">
        <v>752</v>
      </c>
      <c r="AT47" s="35">
        <v>0</v>
      </c>
      <c r="AU47" s="35">
        <v>0</v>
      </c>
      <c r="AV47" s="35">
        <v>0</v>
      </c>
      <c r="AW47" s="35">
        <v>0</v>
      </c>
      <c r="AX47" s="96" t="s">
        <v>756</v>
      </c>
      <c r="AY47" s="96" t="s">
        <v>779</v>
      </c>
      <c r="AZ47" s="96" t="s">
        <v>779</v>
      </c>
      <c r="BA47" s="96" t="s">
        <v>779</v>
      </c>
      <c r="BB47" s="96" t="s">
        <v>779</v>
      </c>
      <c r="BC47" s="96">
        <v>50</v>
      </c>
      <c r="BD47" s="96">
        <v>50</v>
      </c>
      <c r="BE47" s="96">
        <v>7</v>
      </c>
      <c r="BF47" s="96">
        <v>2</v>
      </c>
      <c r="BG47" s="96">
        <v>2</v>
      </c>
      <c r="BH47" s="96">
        <v>0</v>
      </c>
      <c r="BI47" s="96">
        <v>0</v>
      </c>
      <c r="BJ47" s="96">
        <v>0</v>
      </c>
      <c r="BK47" s="96">
        <v>0</v>
      </c>
      <c r="BL47" s="96">
        <v>0</v>
      </c>
      <c r="BM47" s="96">
        <v>0</v>
      </c>
      <c r="BN47" s="96">
        <v>12</v>
      </c>
      <c r="BO47" s="96">
        <v>0</v>
      </c>
      <c r="BP47" s="33"/>
      <c r="BQ47" s="33"/>
      <c r="BR47" s="33"/>
      <c r="BS47" s="61">
        <v>46.5</v>
      </c>
      <c r="BT47" s="70">
        <v>8</v>
      </c>
      <c r="BU47" s="70" t="s">
        <v>198</v>
      </c>
      <c r="BV47" s="70" t="s">
        <v>198</v>
      </c>
      <c r="BW47" s="70" t="s">
        <v>198</v>
      </c>
      <c r="BX47" s="70" t="s">
        <v>198</v>
      </c>
      <c r="BY47" s="70">
        <v>31.3</v>
      </c>
      <c r="BZ47" s="70">
        <v>30</v>
      </c>
      <c r="CA47" s="70">
        <v>29</v>
      </c>
      <c r="CB47" s="70" t="s">
        <v>198</v>
      </c>
      <c r="CC47" s="70">
        <f>AVERAGE(CD47:CF47)</f>
        <v>5.333333333333333</v>
      </c>
      <c r="CD47" s="70">
        <v>8</v>
      </c>
      <c r="CE47" s="70">
        <v>6</v>
      </c>
      <c r="CF47" s="70">
        <v>2</v>
      </c>
      <c r="CG47" s="108" t="s">
        <v>317</v>
      </c>
      <c r="CH47" s="70" t="s">
        <v>779</v>
      </c>
      <c r="CI47" s="70" t="s">
        <v>779</v>
      </c>
      <c r="CJ47" s="70" t="s">
        <v>779</v>
      </c>
      <c r="CK47" s="70" t="s">
        <v>317</v>
      </c>
      <c r="CL47" s="70" t="s">
        <v>694</v>
      </c>
      <c r="CM47" s="70" t="s">
        <v>694</v>
      </c>
      <c r="CN47" s="70" t="s">
        <v>694</v>
      </c>
      <c r="CO47" s="70" t="s">
        <v>317</v>
      </c>
      <c r="CP47" s="70" t="s">
        <v>769</v>
      </c>
      <c r="CQ47" s="70" t="s">
        <v>769</v>
      </c>
      <c r="CR47" s="70" t="s">
        <v>239</v>
      </c>
      <c r="CS47" s="70" t="s">
        <v>139</v>
      </c>
      <c r="CT47" s="70" t="s">
        <v>793</v>
      </c>
      <c r="CU47" s="70" t="s">
        <v>793</v>
      </c>
      <c r="CV47" s="70" t="s">
        <v>621</v>
      </c>
      <c r="CW47" s="61" t="s">
        <v>240</v>
      </c>
      <c r="CX47" s="61" t="s">
        <v>198</v>
      </c>
      <c r="CY47" s="61" t="s">
        <v>198</v>
      </c>
      <c r="CZ47" s="61" t="s">
        <v>198</v>
      </c>
      <c r="DA47" s="61" t="s">
        <v>198</v>
      </c>
      <c r="DB47" s="61" t="s">
        <v>240</v>
      </c>
      <c r="DC47" s="61" t="s">
        <v>198</v>
      </c>
      <c r="DD47" s="61" t="s">
        <v>198</v>
      </c>
      <c r="DE47" s="61" t="s">
        <v>198</v>
      </c>
      <c r="DF47" s="61" t="s">
        <v>198</v>
      </c>
      <c r="DG47" s="61" t="s">
        <v>240</v>
      </c>
      <c r="DH47" s="61" t="s">
        <v>198</v>
      </c>
      <c r="DI47" s="61" t="s">
        <v>198</v>
      </c>
      <c r="DJ47" s="61" t="s">
        <v>198</v>
      </c>
      <c r="DK47" s="61" t="s">
        <v>198</v>
      </c>
      <c r="DL47" s="61" t="s">
        <v>240</v>
      </c>
      <c r="DM47" s="61" t="s">
        <v>198</v>
      </c>
      <c r="DN47" s="61" t="s">
        <v>198</v>
      </c>
      <c r="DO47" s="61" t="s">
        <v>198</v>
      </c>
      <c r="DP47" s="61" t="s">
        <v>198</v>
      </c>
      <c r="DQ47" s="61">
        <v>2.4</v>
      </c>
      <c r="DR47" s="61" t="s">
        <v>198</v>
      </c>
      <c r="DS47" s="61" t="s">
        <v>198</v>
      </c>
      <c r="DT47" s="61" t="s">
        <v>198</v>
      </c>
      <c r="DU47" s="61" t="s">
        <v>198</v>
      </c>
      <c r="DV47" s="96">
        <v>46</v>
      </c>
      <c r="DW47" s="70">
        <v>8</v>
      </c>
      <c r="DX47" s="70" t="s">
        <v>779</v>
      </c>
      <c r="DY47" s="70" t="s">
        <v>779</v>
      </c>
      <c r="DZ47" s="70" t="s">
        <v>779</v>
      </c>
      <c r="EA47" s="70" t="s">
        <v>779</v>
      </c>
      <c r="EB47" s="96">
        <v>32</v>
      </c>
      <c r="EC47" s="96">
        <v>29</v>
      </c>
      <c r="ED47" s="96">
        <v>29</v>
      </c>
      <c r="EE47" s="26" t="s">
        <v>241</v>
      </c>
      <c r="EF47" s="70">
        <f t="shared" si="45"/>
        <v>12</v>
      </c>
      <c r="EG47" s="70">
        <v>16</v>
      </c>
      <c r="EH47" s="70">
        <v>12</v>
      </c>
      <c r="EI47" s="70">
        <v>8</v>
      </c>
      <c r="EJ47" s="108" t="s">
        <v>464</v>
      </c>
      <c r="EK47" s="70" t="s">
        <v>237</v>
      </c>
      <c r="EL47" s="70" t="s">
        <v>237</v>
      </c>
      <c r="EM47" s="70" t="s">
        <v>237</v>
      </c>
      <c r="EN47" s="108" t="s">
        <v>464</v>
      </c>
      <c r="EO47" s="70" t="s">
        <v>237</v>
      </c>
      <c r="EP47" s="70" t="s">
        <v>237</v>
      </c>
      <c r="EQ47" s="70" t="s">
        <v>237</v>
      </c>
      <c r="ER47" s="108" t="s">
        <v>464</v>
      </c>
      <c r="ES47" s="108" t="s">
        <v>791</v>
      </c>
      <c r="ET47" s="108" t="s">
        <v>791</v>
      </c>
      <c r="EU47" s="108" t="s">
        <v>791</v>
      </c>
      <c r="EV47" s="108" t="s">
        <v>464</v>
      </c>
      <c r="EW47" s="108" t="s">
        <v>579</v>
      </c>
      <c r="EX47" s="108" t="s">
        <v>579</v>
      </c>
      <c r="EY47" s="108" t="s">
        <v>579</v>
      </c>
      <c r="EZ47" s="50">
        <v>3.6</v>
      </c>
      <c r="FA47" s="50" t="s">
        <v>198</v>
      </c>
      <c r="FB47" s="50" t="s">
        <v>198</v>
      </c>
      <c r="FC47" s="50" t="s">
        <v>198</v>
      </c>
      <c r="FD47" s="50" t="s">
        <v>198</v>
      </c>
      <c r="FE47" s="96" t="s">
        <v>779</v>
      </c>
      <c r="FF47" s="84" t="s">
        <v>266</v>
      </c>
      <c r="FG47" s="84" t="s">
        <v>266</v>
      </c>
      <c r="FH47" s="84" t="s">
        <v>266</v>
      </c>
      <c r="FI47" s="84" t="s">
        <v>266</v>
      </c>
      <c r="FJ47" s="84" t="s">
        <v>266</v>
      </c>
      <c r="FK47" s="84" t="s">
        <v>266</v>
      </c>
      <c r="FL47" s="84" t="s">
        <v>266</v>
      </c>
      <c r="FM47" s="84" t="s">
        <v>266</v>
      </c>
      <c r="FN47" s="84" t="s">
        <v>266</v>
      </c>
      <c r="FO47" s="84" t="s">
        <v>266</v>
      </c>
      <c r="FP47" s="84" t="s">
        <v>266</v>
      </c>
      <c r="FQ47" s="84" t="s">
        <v>266</v>
      </c>
      <c r="FR47" s="84" t="s">
        <v>266</v>
      </c>
      <c r="FS47" s="84" t="s">
        <v>266</v>
      </c>
      <c r="FT47" s="84" t="s">
        <v>266</v>
      </c>
      <c r="FU47" s="84" t="s">
        <v>266</v>
      </c>
      <c r="FV47" s="84" t="s">
        <v>266</v>
      </c>
      <c r="FW47" s="84" t="s">
        <v>266</v>
      </c>
      <c r="FX47" s="84" t="s">
        <v>266</v>
      </c>
      <c r="FY47" s="84" t="s">
        <v>266</v>
      </c>
      <c r="FZ47" s="84" t="s">
        <v>266</v>
      </c>
      <c r="GA47" s="84" t="s">
        <v>266</v>
      </c>
      <c r="GB47" s="84" t="s">
        <v>266</v>
      </c>
      <c r="GC47" s="84" t="s">
        <v>266</v>
      </c>
      <c r="GD47" s="84" t="s">
        <v>266</v>
      </c>
      <c r="GE47" s="84" t="s">
        <v>266</v>
      </c>
      <c r="GF47" s="84" t="s">
        <v>266</v>
      </c>
      <c r="GG47" s="84" t="s">
        <v>266</v>
      </c>
      <c r="GH47" s="84" t="s">
        <v>266</v>
      </c>
      <c r="GI47" s="84" t="s">
        <v>266</v>
      </c>
      <c r="GJ47" s="84" t="s">
        <v>266</v>
      </c>
      <c r="GK47" s="84" t="s">
        <v>266</v>
      </c>
      <c r="GL47" s="84" t="s">
        <v>266</v>
      </c>
      <c r="GM47" s="84" t="s">
        <v>266</v>
      </c>
      <c r="GN47" s="84" t="s">
        <v>266</v>
      </c>
      <c r="GO47" s="84" t="s">
        <v>266</v>
      </c>
      <c r="GP47" s="84" t="s">
        <v>266</v>
      </c>
      <c r="GQ47" s="84" t="s">
        <v>266</v>
      </c>
      <c r="GR47" s="84" t="s">
        <v>266</v>
      </c>
      <c r="GS47" s="84" t="s">
        <v>266</v>
      </c>
      <c r="GT47" s="84" t="s">
        <v>266</v>
      </c>
      <c r="GU47" s="84" t="s">
        <v>266</v>
      </c>
      <c r="GV47" s="84" t="s">
        <v>266</v>
      </c>
      <c r="GW47" s="84" t="s">
        <v>266</v>
      </c>
      <c r="GX47" s="84" t="s">
        <v>266</v>
      </c>
      <c r="GY47" s="84" t="s">
        <v>266</v>
      </c>
      <c r="GZ47" s="84" t="s">
        <v>266</v>
      </c>
      <c r="HA47" s="84" t="s">
        <v>266</v>
      </c>
      <c r="HB47" s="84" t="s">
        <v>266</v>
      </c>
      <c r="HC47" s="84" t="s">
        <v>266</v>
      </c>
      <c r="HD47" s="84" t="s">
        <v>266</v>
      </c>
      <c r="HE47" s="84" t="s">
        <v>266</v>
      </c>
      <c r="HF47" s="84" t="s">
        <v>266</v>
      </c>
      <c r="HG47" s="84" t="s">
        <v>266</v>
      </c>
      <c r="HH47" s="84" t="s">
        <v>266</v>
      </c>
      <c r="HI47" s="84" t="s">
        <v>266</v>
      </c>
      <c r="HJ47" s="84" t="s">
        <v>266</v>
      </c>
      <c r="HK47" s="84" t="s">
        <v>266</v>
      </c>
      <c r="HL47" s="84" t="s">
        <v>266</v>
      </c>
      <c r="HM47" s="84" t="s">
        <v>266</v>
      </c>
      <c r="HN47" s="84" t="s">
        <v>266</v>
      </c>
      <c r="HO47" s="84" t="s">
        <v>266</v>
      </c>
      <c r="HP47" s="84" t="s">
        <v>266</v>
      </c>
      <c r="HQ47" s="84" t="s">
        <v>266</v>
      </c>
      <c r="HR47" s="84" t="s">
        <v>266</v>
      </c>
      <c r="HS47" s="84" t="s">
        <v>266</v>
      </c>
      <c r="HT47" s="84" t="s">
        <v>266</v>
      </c>
      <c r="HU47" s="84" t="s">
        <v>266</v>
      </c>
      <c r="HV47" s="84" t="s">
        <v>266</v>
      </c>
      <c r="HW47" s="84" t="s">
        <v>266</v>
      </c>
      <c r="HX47" s="96">
        <v>7</v>
      </c>
      <c r="HY47" s="96">
        <v>6</v>
      </c>
      <c r="HZ47" s="96">
        <v>0.5</v>
      </c>
      <c r="IA47" s="96">
        <v>0</v>
      </c>
      <c r="IB47" s="96">
        <v>10</v>
      </c>
      <c r="IC47" s="96">
        <v>1</v>
      </c>
      <c r="ID47" s="96">
        <v>0</v>
      </c>
      <c r="IE47" s="96">
        <v>0</v>
      </c>
      <c r="IF47" s="96">
        <v>0</v>
      </c>
      <c r="IG47" s="96">
        <v>1</v>
      </c>
      <c r="IH47" s="96">
        <v>66</v>
      </c>
      <c r="II47" s="96">
        <v>10.9</v>
      </c>
      <c r="IJ47" s="96" t="s">
        <v>266</v>
      </c>
      <c r="IK47" s="96" t="s">
        <v>266</v>
      </c>
      <c r="IL47" s="96" t="s">
        <v>266</v>
      </c>
      <c r="IM47" s="96" t="s">
        <v>266</v>
      </c>
      <c r="IN47" s="96">
        <v>42</v>
      </c>
      <c r="IO47" s="96">
        <v>58.8</v>
      </c>
      <c r="IP47" s="96">
        <v>14.4</v>
      </c>
      <c r="IQ47" s="96" t="s">
        <v>266</v>
      </c>
      <c r="IR47" s="96" t="s">
        <v>267</v>
      </c>
      <c r="IS47" s="96" t="s">
        <v>267</v>
      </c>
      <c r="IT47" s="96" t="s">
        <v>267</v>
      </c>
      <c r="IU47" s="96" t="s">
        <v>267</v>
      </c>
      <c r="IV47" s="96" t="s">
        <v>266</v>
      </c>
      <c r="IW47" s="96" t="s">
        <v>266</v>
      </c>
      <c r="IX47" s="96" t="s">
        <v>266</v>
      </c>
      <c r="IY47" s="96" t="s">
        <v>266</v>
      </c>
      <c r="IZ47" s="96" t="s">
        <v>266</v>
      </c>
      <c r="JA47" s="96" t="s">
        <v>266</v>
      </c>
      <c r="JB47" s="96" t="s">
        <v>266</v>
      </c>
      <c r="JC47" s="96" t="s">
        <v>266</v>
      </c>
      <c r="JD47" s="96" t="s">
        <v>266</v>
      </c>
      <c r="JE47" s="96" t="s">
        <v>266</v>
      </c>
      <c r="JF47" s="96" t="s">
        <v>266</v>
      </c>
      <c r="JG47" s="96" t="s">
        <v>266</v>
      </c>
      <c r="JH47" s="96" t="s">
        <v>266</v>
      </c>
      <c r="JI47" s="96" t="s">
        <v>266</v>
      </c>
      <c r="JJ47" s="96" t="s">
        <v>266</v>
      </c>
      <c r="JK47" s="96" t="s">
        <v>266</v>
      </c>
      <c r="JL47" s="96">
        <v>3.6</v>
      </c>
      <c r="JM47" s="96" t="s">
        <v>38</v>
      </c>
      <c r="JN47" s="96" t="s">
        <v>38</v>
      </c>
      <c r="JO47" s="96" t="s">
        <v>38</v>
      </c>
      <c r="JP47" s="96" t="s">
        <v>38</v>
      </c>
      <c r="JQ47" s="96">
        <v>13.6</v>
      </c>
      <c r="JR47" s="96" t="s">
        <v>38</v>
      </c>
      <c r="JS47" s="96" t="s">
        <v>38</v>
      </c>
      <c r="JT47" s="96" t="s">
        <v>38</v>
      </c>
      <c r="JU47" s="96" t="s">
        <v>38</v>
      </c>
      <c r="JV47" s="96">
        <v>0</v>
      </c>
      <c r="JW47" s="96" t="s">
        <v>38</v>
      </c>
      <c r="JX47" s="96" t="s">
        <v>38</v>
      </c>
      <c r="JY47" s="96" t="s">
        <v>38</v>
      </c>
      <c r="JZ47" s="96" t="s">
        <v>38</v>
      </c>
      <c r="KA47" s="96">
        <v>0</v>
      </c>
      <c r="KB47" s="96" t="s">
        <v>38</v>
      </c>
      <c r="KC47" s="96" t="s">
        <v>38</v>
      </c>
      <c r="KD47" s="96" t="s">
        <v>38</v>
      </c>
      <c r="KE47" s="96" t="s">
        <v>38</v>
      </c>
      <c r="KF47" s="96" t="s">
        <v>267</v>
      </c>
      <c r="KG47" s="96" t="s">
        <v>38</v>
      </c>
      <c r="KH47" s="96" t="s">
        <v>38</v>
      </c>
      <c r="KI47" s="96" t="s">
        <v>38</v>
      </c>
      <c r="KJ47" s="96" t="s">
        <v>38</v>
      </c>
      <c r="KK47" s="96" t="s">
        <v>266</v>
      </c>
      <c r="KL47" s="96">
        <v>0</v>
      </c>
      <c r="KM47" s="96">
        <v>0</v>
      </c>
      <c r="KN47" s="96">
        <v>0</v>
      </c>
      <c r="KO47" s="96">
        <v>0</v>
      </c>
      <c r="KP47" s="84" t="s">
        <v>13</v>
      </c>
      <c r="KQ47" s="84" t="s">
        <v>13</v>
      </c>
      <c r="KR47" s="84" t="s">
        <v>13</v>
      </c>
      <c r="KS47" s="84" t="s">
        <v>13</v>
      </c>
      <c r="KT47" s="84" t="s">
        <v>13</v>
      </c>
      <c r="KU47" s="84" t="s">
        <v>13</v>
      </c>
      <c r="KV47" s="84" t="s">
        <v>13</v>
      </c>
      <c r="KW47" s="84" t="s">
        <v>13</v>
      </c>
      <c r="KX47" s="84" t="s">
        <v>13</v>
      </c>
      <c r="KY47" s="84" t="s">
        <v>13</v>
      </c>
      <c r="KZ47" s="84" t="s">
        <v>13</v>
      </c>
      <c r="LA47" s="84" t="s">
        <v>13</v>
      </c>
      <c r="LB47" s="84" t="s">
        <v>13</v>
      </c>
      <c r="LC47" s="84" t="s">
        <v>13</v>
      </c>
      <c r="LD47" s="84" t="s">
        <v>13</v>
      </c>
      <c r="LE47" s="84" t="s">
        <v>13</v>
      </c>
      <c r="LF47" s="84" t="s">
        <v>13</v>
      </c>
      <c r="LG47" s="84" t="s">
        <v>13</v>
      </c>
      <c r="LH47" s="84" t="s">
        <v>13</v>
      </c>
      <c r="LI47" s="84" t="s">
        <v>13</v>
      </c>
      <c r="LJ47" s="84" t="s">
        <v>13</v>
      </c>
      <c r="LK47" s="84" t="s">
        <v>13</v>
      </c>
      <c r="LL47" s="84" t="s">
        <v>13</v>
      </c>
      <c r="LM47" s="84" t="s">
        <v>13</v>
      </c>
      <c r="LN47" s="84" t="s">
        <v>13</v>
      </c>
      <c r="LO47" s="84" t="s">
        <v>13</v>
      </c>
      <c r="LP47" s="84" t="s">
        <v>13</v>
      </c>
      <c r="LQ47" s="84" t="s">
        <v>13</v>
      </c>
      <c r="LR47" s="84" t="s">
        <v>13</v>
      </c>
      <c r="LS47" s="84" t="s">
        <v>13</v>
      </c>
      <c r="LT47" s="84" t="s">
        <v>13</v>
      </c>
      <c r="LU47" s="84" t="s">
        <v>13</v>
      </c>
      <c r="LV47" s="84" t="s">
        <v>13</v>
      </c>
      <c r="LW47" s="84" t="s">
        <v>13</v>
      </c>
      <c r="LX47" s="84" t="s">
        <v>13</v>
      </c>
      <c r="LY47" s="84" t="s">
        <v>13</v>
      </c>
      <c r="LZ47" s="84" t="s">
        <v>13</v>
      </c>
      <c r="MA47" s="84" t="s">
        <v>13</v>
      </c>
      <c r="MB47" s="84" t="s">
        <v>13</v>
      </c>
      <c r="MC47" s="84" t="s">
        <v>13</v>
      </c>
      <c r="MD47" s="84" t="s">
        <v>13</v>
      </c>
      <c r="ME47" s="84" t="s">
        <v>13</v>
      </c>
      <c r="MF47" s="84" t="s">
        <v>13</v>
      </c>
      <c r="MG47" s="84" t="s">
        <v>13</v>
      </c>
      <c r="MH47" s="84" t="s">
        <v>13</v>
      </c>
      <c r="MI47" s="84" t="s">
        <v>13</v>
      </c>
      <c r="MJ47" s="84" t="s">
        <v>13</v>
      </c>
      <c r="MK47" s="84" t="s">
        <v>13</v>
      </c>
      <c r="ML47" s="84" t="s">
        <v>13</v>
      </c>
      <c r="MM47" s="84" t="s">
        <v>13</v>
      </c>
      <c r="MN47" s="84" t="s">
        <v>13</v>
      </c>
      <c r="MO47" s="84" t="s">
        <v>13</v>
      </c>
      <c r="MP47" s="84" t="s">
        <v>13</v>
      </c>
      <c r="MQ47" s="84" t="s">
        <v>13</v>
      </c>
      <c r="MR47" s="84" t="s">
        <v>13</v>
      </c>
      <c r="MS47" s="84" t="s">
        <v>13</v>
      </c>
      <c r="MT47" s="84" t="s">
        <v>13</v>
      </c>
      <c r="MU47" s="84" t="s">
        <v>13</v>
      </c>
      <c r="MV47" s="84" t="s">
        <v>13</v>
      </c>
      <c r="MW47" s="84" t="s">
        <v>13</v>
      </c>
      <c r="MX47" s="84" t="s">
        <v>13</v>
      </c>
      <c r="MY47" s="84" t="s">
        <v>13</v>
      </c>
      <c r="MZ47" s="84" t="s">
        <v>13</v>
      </c>
      <c r="NA47" s="84" t="s">
        <v>13</v>
      </c>
      <c r="NB47" s="84" t="s">
        <v>13</v>
      </c>
      <c r="NC47" s="84" t="s">
        <v>13</v>
      </c>
      <c r="ND47" s="84" t="s">
        <v>13</v>
      </c>
      <c r="NE47" s="84" t="s">
        <v>13</v>
      </c>
      <c r="NF47" s="84" t="s">
        <v>13</v>
      </c>
      <c r="NG47" s="84" t="s">
        <v>13</v>
      </c>
      <c r="NH47" s="96"/>
      <c r="NI47" s="96"/>
      <c r="NJ47" s="96"/>
      <c r="NK47" s="96"/>
      <c r="NL47" s="96"/>
      <c r="NM47" s="96"/>
      <c r="NN47" s="96"/>
      <c r="NO47" s="96"/>
      <c r="NP47" s="96"/>
      <c r="NQ47" s="96"/>
      <c r="NR47" s="96"/>
      <c r="NS47" s="96"/>
      <c r="NT47" s="96"/>
      <c r="NU47" s="96"/>
      <c r="NV47" s="96"/>
      <c r="NW47" s="96"/>
      <c r="NX47" s="96"/>
      <c r="NY47" s="96"/>
      <c r="NZ47" s="96"/>
      <c r="OA47" s="96"/>
      <c r="OB47" s="33"/>
      <c r="OC47" s="96"/>
      <c r="OD47" s="96"/>
      <c r="OE47" s="96"/>
      <c r="OF47" s="33"/>
      <c r="OG47" s="96"/>
      <c r="OH47" s="96"/>
      <c r="OI47" s="96"/>
      <c r="OJ47" s="33"/>
      <c r="OK47" s="96"/>
      <c r="OL47" s="96"/>
      <c r="OM47" s="96"/>
      <c r="ON47" s="33"/>
      <c r="OO47" s="96"/>
      <c r="OP47" s="96"/>
      <c r="OQ47" s="96"/>
      <c r="OR47" s="33"/>
      <c r="OS47" s="96"/>
      <c r="OT47" s="96"/>
      <c r="OU47" s="96"/>
      <c r="OV47" s="96"/>
      <c r="OW47" s="96"/>
      <c r="OX47" s="96"/>
      <c r="OY47" s="96"/>
      <c r="OZ47" s="96"/>
      <c r="PA47" s="96"/>
      <c r="PB47" s="96"/>
      <c r="PC47" s="96"/>
      <c r="PD47" s="96"/>
      <c r="PE47" s="96"/>
      <c r="PF47" s="96"/>
      <c r="PG47" s="96"/>
      <c r="PH47" s="96"/>
      <c r="PI47" s="96"/>
      <c r="PJ47" s="96"/>
      <c r="PK47" s="96"/>
      <c r="PL47" s="96"/>
      <c r="PM47" s="96"/>
      <c r="PN47" s="96"/>
      <c r="PO47" s="96"/>
      <c r="PP47" s="96"/>
      <c r="PQ47" s="96"/>
      <c r="PR47" s="96"/>
      <c r="PS47" s="96"/>
      <c r="PT47" s="96"/>
      <c r="PU47" s="96"/>
      <c r="PV47" s="96"/>
      <c r="PW47" s="96"/>
      <c r="PX47" s="96"/>
      <c r="PY47" s="96"/>
      <c r="PZ47" s="96">
        <v>0</v>
      </c>
      <c r="QC47" s="38"/>
    </row>
    <row r="48" spans="1:445" s="1" customFormat="1" ht="17" customHeight="1">
      <c r="A48" s="94">
        <v>34</v>
      </c>
      <c r="B48" s="27">
        <v>39387</v>
      </c>
      <c r="C48" s="33" t="s">
        <v>740</v>
      </c>
      <c r="D48" s="33">
        <v>51</v>
      </c>
      <c r="E48" s="33">
        <v>2</v>
      </c>
      <c r="F48" s="33">
        <v>70</v>
      </c>
      <c r="G48" s="33">
        <v>166</v>
      </c>
      <c r="H48" s="33">
        <v>4</v>
      </c>
      <c r="I48" s="33" t="s">
        <v>224</v>
      </c>
      <c r="J48" s="96">
        <v>2</v>
      </c>
      <c r="K48" s="96">
        <v>3</v>
      </c>
      <c r="L48" s="96"/>
      <c r="M48" s="26" t="s">
        <v>784</v>
      </c>
      <c r="N48" s="33" t="s">
        <v>390</v>
      </c>
      <c r="O48" s="33" t="s">
        <v>390</v>
      </c>
      <c r="P48" s="33" t="s">
        <v>779</v>
      </c>
      <c r="Q48" s="33" t="s">
        <v>779</v>
      </c>
      <c r="R48" s="33" t="s">
        <v>779</v>
      </c>
      <c r="S48" s="33" t="s">
        <v>779</v>
      </c>
      <c r="T48" s="26" t="s">
        <v>938</v>
      </c>
      <c r="U48" s="28">
        <v>0</v>
      </c>
      <c r="V48" s="33" t="s">
        <v>509</v>
      </c>
      <c r="W48" s="33" t="s">
        <v>509</v>
      </c>
      <c r="X48" s="33" t="s">
        <v>509</v>
      </c>
      <c r="Y48" s="28" t="s">
        <v>796</v>
      </c>
      <c r="Z48" s="28" t="s">
        <v>796</v>
      </c>
      <c r="AA48" s="28">
        <v>0</v>
      </c>
      <c r="AB48" s="28" t="s">
        <v>796</v>
      </c>
      <c r="AC48" s="28" t="s">
        <v>796</v>
      </c>
      <c r="AD48" s="28" t="s">
        <v>796</v>
      </c>
      <c r="AE48" s="28" t="s">
        <v>796</v>
      </c>
      <c r="AF48" s="28" t="s">
        <v>796</v>
      </c>
      <c r="AG48" s="33">
        <v>0</v>
      </c>
      <c r="AH48" s="35">
        <v>0</v>
      </c>
      <c r="AI48" s="35" t="s">
        <v>779</v>
      </c>
      <c r="AJ48" s="35" t="s">
        <v>779</v>
      </c>
      <c r="AK48" s="35" t="s">
        <v>779</v>
      </c>
      <c r="AL48" s="35" t="s">
        <v>779</v>
      </c>
      <c r="AM48" s="35">
        <v>1</v>
      </c>
      <c r="AN48" s="35" t="s">
        <v>779</v>
      </c>
      <c r="AO48" s="35" t="s">
        <v>779</v>
      </c>
      <c r="AP48" s="35" t="s">
        <v>779</v>
      </c>
      <c r="AQ48" s="35" t="s">
        <v>779</v>
      </c>
      <c r="AR48" s="35">
        <v>1</v>
      </c>
      <c r="AS48" s="35" t="s">
        <v>778</v>
      </c>
      <c r="AT48" s="35">
        <v>0</v>
      </c>
      <c r="AU48" s="35">
        <v>0</v>
      </c>
      <c r="AV48" s="35">
        <v>0</v>
      </c>
      <c r="AW48" s="35">
        <v>0</v>
      </c>
      <c r="AX48" s="96" t="s">
        <v>779</v>
      </c>
      <c r="AY48" s="96" t="s">
        <v>779</v>
      </c>
      <c r="AZ48" s="96" t="s">
        <v>779</v>
      </c>
      <c r="BA48" s="96" t="s">
        <v>779</v>
      </c>
      <c r="BB48" s="96" t="s">
        <v>779</v>
      </c>
      <c r="BC48" s="33">
        <v>50</v>
      </c>
      <c r="BD48" s="33">
        <v>50</v>
      </c>
      <c r="BE48" s="33">
        <v>6</v>
      </c>
      <c r="BF48" s="33">
        <v>2</v>
      </c>
      <c r="BG48" s="33">
        <v>2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>
        <v>0</v>
      </c>
      <c r="BN48" s="33">
        <v>7</v>
      </c>
      <c r="BO48" s="33">
        <v>1</v>
      </c>
      <c r="BP48" s="33">
        <v>33</v>
      </c>
      <c r="BQ48" s="33">
        <v>10</v>
      </c>
      <c r="BR48" s="33">
        <v>10</v>
      </c>
      <c r="BS48" s="61">
        <v>60.5</v>
      </c>
      <c r="BT48" s="70">
        <v>8.4</v>
      </c>
      <c r="BU48" s="70" t="s">
        <v>149</v>
      </c>
      <c r="BV48" s="70" t="s">
        <v>149</v>
      </c>
      <c r="BW48" s="70" t="s">
        <v>149</v>
      </c>
      <c r="BX48" s="70" t="s">
        <v>149</v>
      </c>
      <c r="BY48" s="61">
        <v>41.3</v>
      </c>
      <c r="BZ48" s="61">
        <v>69.099999999999994</v>
      </c>
      <c r="CA48" s="61">
        <v>21.7</v>
      </c>
      <c r="CB48" s="61" t="s">
        <v>241</v>
      </c>
      <c r="CC48" s="70">
        <f>AVERAGE(CD48:CF48)</f>
        <v>5.9333333333333327</v>
      </c>
      <c r="CD48" s="70">
        <v>9.6999999999999993</v>
      </c>
      <c r="CE48" s="70">
        <v>6.1</v>
      </c>
      <c r="CF48" s="70">
        <v>2</v>
      </c>
      <c r="CG48" s="108" t="s">
        <v>317</v>
      </c>
      <c r="CH48" s="51" t="s">
        <v>779</v>
      </c>
      <c r="CI48" s="51" t="s">
        <v>779</v>
      </c>
      <c r="CJ48" s="51" t="s">
        <v>779</v>
      </c>
      <c r="CK48" s="70" t="s">
        <v>317</v>
      </c>
      <c r="CL48" s="51" t="s">
        <v>694</v>
      </c>
      <c r="CM48" s="51" t="s">
        <v>694</v>
      </c>
      <c r="CN48" s="51" t="s">
        <v>694</v>
      </c>
      <c r="CO48" s="70" t="s">
        <v>317</v>
      </c>
      <c r="CP48" s="51" t="s">
        <v>769</v>
      </c>
      <c r="CQ48" s="51" t="s">
        <v>769</v>
      </c>
      <c r="CR48" s="51" t="s">
        <v>239</v>
      </c>
      <c r="CS48" s="70" t="s">
        <v>139</v>
      </c>
      <c r="CT48" s="51" t="s">
        <v>793</v>
      </c>
      <c r="CU48" s="51" t="s">
        <v>793</v>
      </c>
      <c r="CV48" s="51" t="s">
        <v>621</v>
      </c>
      <c r="CW48" s="61">
        <v>5.4</v>
      </c>
      <c r="CX48" s="61" t="s">
        <v>39</v>
      </c>
      <c r="CY48" s="61" t="s">
        <v>39</v>
      </c>
      <c r="CZ48" s="61" t="s">
        <v>39</v>
      </c>
      <c r="DA48" s="61" t="s">
        <v>39</v>
      </c>
      <c r="DB48" s="61">
        <v>14</v>
      </c>
      <c r="DC48" s="61" t="s">
        <v>39</v>
      </c>
      <c r="DD48" s="61" t="s">
        <v>39</v>
      </c>
      <c r="DE48" s="61" t="s">
        <v>39</v>
      </c>
      <c r="DF48" s="61" t="s">
        <v>39</v>
      </c>
      <c r="DG48" s="61" t="s">
        <v>240</v>
      </c>
      <c r="DH48" s="61" t="s">
        <v>39</v>
      </c>
      <c r="DI48" s="61" t="s">
        <v>39</v>
      </c>
      <c r="DJ48" s="61" t="s">
        <v>39</v>
      </c>
      <c r="DK48" s="61" t="s">
        <v>39</v>
      </c>
      <c r="DL48" s="61" t="s">
        <v>240</v>
      </c>
      <c r="DM48" s="61" t="s">
        <v>39</v>
      </c>
      <c r="DN48" s="61" t="s">
        <v>39</v>
      </c>
      <c r="DO48" s="61" t="s">
        <v>39</v>
      </c>
      <c r="DP48" s="61" t="s">
        <v>39</v>
      </c>
      <c r="DQ48" s="61">
        <v>0.7</v>
      </c>
      <c r="DR48" s="61" t="s">
        <v>39</v>
      </c>
      <c r="DS48" s="61" t="s">
        <v>39</v>
      </c>
      <c r="DT48" s="61" t="s">
        <v>39</v>
      </c>
      <c r="DU48" s="61" t="s">
        <v>39</v>
      </c>
      <c r="DV48" s="33">
        <v>56</v>
      </c>
      <c r="DW48" s="51">
        <v>12</v>
      </c>
      <c r="DX48" s="51" t="s">
        <v>779</v>
      </c>
      <c r="DY48" s="51" t="s">
        <v>779</v>
      </c>
      <c r="DZ48" s="51" t="s">
        <v>779</v>
      </c>
      <c r="EA48" s="51" t="s">
        <v>779</v>
      </c>
      <c r="EB48" s="33">
        <v>42</v>
      </c>
      <c r="EC48" s="33">
        <v>56</v>
      </c>
      <c r="ED48" s="33">
        <v>14</v>
      </c>
      <c r="EE48" s="26" t="s">
        <v>241</v>
      </c>
      <c r="EF48" s="70">
        <f t="shared" si="45"/>
        <v>11.766666666666666</v>
      </c>
      <c r="EG48" s="70">
        <v>13.9</v>
      </c>
      <c r="EH48" s="70">
        <v>11.9</v>
      </c>
      <c r="EI48" s="70">
        <v>9.5</v>
      </c>
      <c r="EJ48" s="108" t="s">
        <v>464</v>
      </c>
      <c r="EK48" s="51" t="s">
        <v>779</v>
      </c>
      <c r="EL48" s="51" t="s">
        <v>779</v>
      </c>
      <c r="EM48" s="51" t="s">
        <v>779</v>
      </c>
      <c r="EN48" s="108" t="s">
        <v>464</v>
      </c>
      <c r="EO48" s="51" t="s">
        <v>536</v>
      </c>
      <c r="EP48" s="51" t="s">
        <v>536</v>
      </c>
      <c r="EQ48" s="51" t="s">
        <v>536</v>
      </c>
      <c r="ER48" s="108" t="s">
        <v>464</v>
      </c>
      <c r="ES48" s="108" t="s">
        <v>791</v>
      </c>
      <c r="ET48" s="108" t="s">
        <v>791</v>
      </c>
      <c r="EU48" s="108" t="s">
        <v>791</v>
      </c>
      <c r="EV48" s="108" t="s">
        <v>464</v>
      </c>
      <c r="EW48" s="108" t="s">
        <v>579</v>
      </c>
      <c r="EX48" s="108" t="s">
        <v>579</v>
      </c>
      <c r="EY48" s="108" t="s">
        <v>579</v>
      </c>
      <c r="EZ48" s="50">
        <v>1.34</v>
      </c>
      <c r="FA48" s="50" t="s">
        <v>198</v>
      </c>
      <c r="FB48" s="50" t="s">
        <v>198</v>
      </c>
      <c r="FC48" s="50" t="s">
        <v>198</v>
      </c>
      <c r="FD48" s="50" t="s">
        <v>198</v>
      </c>
      <c r="FE48" s="33">
        <v>0</v>
      </c>
      <c r="FF48" s="33">
        <v>3</v>
      </c>
      <c r="FG48" s="33">
        <v>19</v>
      </c>
      <c r="FH48" s="33">
        <v>6.2</v>
      </c>
      <c r="FI48" s="33">
        <v>6</v>
      </c>
      <c r="FJ48" s="33">
        <v>10</v>
      </c>
      <c r="FK48" s="33">
        <v>1</v>
      </c>
      <c r="FL48" s="33">
        <v>0</v>
      </c>
      <c r="FM48" s="33">
        <v>0</v>
      </c>
      <c r="FN48" s="33">
        <v>0</v>
      </c>
      <c r="FO48" s="33">
        <v>1</v>
      </c>
      <c r="FP48" s="33" t="s">
        <v>48</v>
      </c>
      <c r="FQ48" s="33" t="s">
        <v>48</v>
      </c>
      <c r="FR48" s="33" t="s">
        <v>38</v>
      </c>
      <c r="FS48" s="33" t="s">
        <v>38</v>
      </c>
      <c r="FT48" s="33" t="s">
        <v>38</v>
      </c>
      <c r="FU48" s="33" t="s">
        <v>38</v>
      </c>
      <c r="FV48" s="33" t="s">
        <v>133</v>
      </c>
      <c r="FW48" s="33" t="s">
        <v>133</v>
      </c>
      <c r="FX48" s="33" t="s">
        <v>133</v>
      </c>
      <c r="FY48" s="33" t="s">
        <v>133</v>
      </c>
      <c r="FZ48" s="33" t="s">
        <v>446</v>
      </c>
      <c r="GA48" s="33" t="s">
        <v>133</v>
      </c>
      <c r="GB48" s="33" t="s">
        <v>133</v>
      </c>
      <c r="GC48" s="33" t="s">
        <v>133</v>
      </c>
      <c r="GD48" s="34" t="s">
        <v>464</v>
      </c>
      <c r="GE48" s="33" t="s">
        <v>38</v>
      </c>
      <c r="GF48" s="33" t="s">
        <v>38</v>
      </c>
      <c r="GG48" s="33" t="s">
        <v>38</v>
      </c>
      <c r="GH48" s="33" t="s">
        <v>464</v>
      </c>
      <c r="GI48" s="33" t="s">
        <v>38</v>
      </c>
      <c r="GJ48" s="33" t="s">
        <v>38</v>
      </c>
      <c r="GK48" s="33" t="s">
        <v>38</v>
      </c>
      <c r="GL48" s="33" t="s">
        <v>464</v>
      </c>
      <c r="GM48" s="33" t="s">
        <v>38</v>
      </c>
      <c r="GN48" s="33" t="s">
        <v>38</v>
      </c>
      <c r="GO48" s="33" t="s">
        <v>38</v>
      </c>
      <c r="GP48" s="33" t="s">
        <v>464</v>
      </c>
      <c r="GQ48" s="33" t="s">
        <v>38</v>
      </c>
      <c r="GR48" s="33" t="s">
        <v>38</v>
      </c>
      <c r="GS48" s="33" t="s">
        <v>38</v>
      </c>
      <c r="GT48" s="33" t="s">
        <v>133</v>
      </c>
      <c r="GU48" s="33" t="s">
        <v>38</v>
      </c>
      <c r="GV48" s="33" t="s">
        <v>38</v>
      </c>
      <c r="GW48" s="33" t="s">
        <v>38</v>
      </c>
      <c r="GX48" s="33" t="s">
        <v>38</v>
      </c>
      <c r="GY48" s="33" t="s">
        <v>133</v>
      </c>
      <c r="GZ48" s="33" t="s">
        <v>38</v>
      </c>
      <c r="HA48" s="33" t="s">
        <v>38</v>
      </c>
      <c r="HB48" s="33" t="s">
        <v>38</v>
      </c>
      <c r="HC48" s="33" t="s">
        <v>38</v>
      </c>
      <c r="HD48" s="33" t="s">
        <v>133</v>
      </c>
      <c r="HE48" s="33" t="s">
        <v>38</v>
      </c>
      <c r="HF48" s="33" t="s">
        <v>38</v>
      </c>
      <c r="HG48" s="33" t="s">
        <v>38</v>
      </c>
      <c r="HH48" s="33" t="s">
        <v>38</v>
      </c>
      <c r="HI48" s="33" t="s">
        <v>133</v>
      </c>
      <c r="HJ48" s="33" t="s">
        <v>38</v>
      </c>
      <c r="HK48" s="33" t="s">
        <v>38</v>
      </c>
      <c r="HL48" s="33" t="s">
        <v>38</v>
      </c>
      <c r="HM48" s="33" t="s">
        <v>38</v>
      </c>
      <c r="HN48" s="33" t="s">
        <v>133</v>
      </c>
      <c r="HO48" s="33" t="s">
        <v>38</v>
      </c>
      <c r="HP48" s="33" t="s">
        <v>38</v>
      </c>
      <c r="HQ48" s="33" t="s">
        <v>38</v>
      </c>
      <c r="HR48" s="33" t="s">
        <v>38</v>
      </c>
      <c r="HS48" s="33">
        <v>1</v>
      </c>
      <c r="HT48" s="33">
        <v>0</v>
      </c>
      <c r="HU48" s="33">
        <v>0</v>
      </c>
      <c r="HV48" s="33">
        <v>0</v>
      </c>
      <c r="HW48" s="33">
        <v>0</v>
      </c>
      <c r="HX48" s="33">
        <v>6</v>
      </c>
      <c r="HY48" s="33">
        <v>18</v>
      </c>
      <c r="HZ48" s="33">
        <v>4.5999999999999996</v>
      </c>
      <c r="IA48" s="33">
        <v>5</v>
      </c>
      <c r="IB48" s="33">
        <v>10</v>
      </c>
      <c r="IC48" s="33">
        <v>1</v>
      </c>
      <c r="ID48" s="33">
        <v>0</v>
      </c>
      <c r="IE48" s="33">
        <v>0</v>
      </c>
      <c r="IF48" s="33">
        <v>0</v>
      </c>
      <c r="IG48" s="33">
        <v>1</v>
      </c>
      <c r="IH48" s="33" t="s">
        <v>48</v>
      </c>
      <c r="II48" s="33" t="s">
        <v>48</v>
      </c>
      <c r="IJ48" s="33" t="s">
        <v>38</v>
      </c>
      <c r="IK48" s="33" t="s">
        <v>38</v>
      </c>
      <c r="IL48" s="33" t="s">
        <v>38</v>
      </c>
      <c r="IM48" s="33" t="s">
        <v>38</v>
      </c>
      <c r="IN48" s="33" t="s">
        <v>133</v>
      </c>
      <c r="IO48" s="33" t="s">
        <v>133</v>
      </c>
      <c r="IP48" s="33" t="s">
        <v>133</v>
      </c>
      <c r="IQ48" s="33" t="s">
        <v>133</v>
      </c>
      <c r="IR48" s="74">
        <f>AVERAGE(IS48:IU48)</f>
        <v>12</v>
      </c>
      <c r="IS48" s="96">
        <v>14</v>
      </c>
      <c r="IT48" s="96">
        <v>12</v>
      </c>
      <c r="IU48" s="96">
        <v>10</v>
      </c>
      <c r="IV48" s="34" t="s">
        <v>464</v>
      </c>
      <c r="IW48" s="33" t="s">
        <v>38</v>
      </c>
      <c r="IX48" s="33" t="s">
        <v>38</v>
      </c>
      <c r="IY48" s="33" t="s">
        <v>38</v>
      </c>
      <c r="IZ48" s="33" t="s">
        <v>464</v>
      </c>
      <c r="JA48" s="33" t="s">
        <v>38</v>
      </c>
      <c r="JB48" s="33" t="s">
        <v>38</v>
      </c>
      <c r="JC48" s="33" t="s">
        <v>38</v>
      </c>
      <c r="JD48" s="33" t="s">
        <v>464</v>
      </c>
      <c r="JE48" s="33" t="s">
        <v>38</v>
      </c>
      <c r="JF48" s="33" t="s">
        <v>38</v>
      </c>
      <c r="JG48" s="33" t="s">
        <v>38</v>
      </c>
      <c r="JH48" s="33" t="s">
        <v>464</v>
      </c>
      <c r="JI48" s="33" t="s">
        <v>38</v>
      </c>
      <c r="JJ48" s="33" t="s">
        <v>38</v>
      </c>
      <c r="JK48" s="33" t="s">
        <v>38</v>
      </c>
      <c r="JL48" s="33" t="s">
        <v>133</v>
      </c>
      <c r="JM48" s="33" t="s">
        <v>38</v>
      </c>
      <c r="JN48" s="33" t="s">
        <v>38</v>
      </c>
      <c r="JO48" s="33" t="s">
        <v>38</v>
      </c>
      <c r="JP48" s="33" t="s">
        <v>38</v>
      </c>
      <c r="JQ48" s="33" t="s">
        <v>133</v>
      </c>
      <c r="JR48" s="33" t="s">
        <v>38</v>
      </c>
      <c r="JS48" s="33" t="s">
        <v>38</v>
      </c>
      <c r="JT48" s="33" t="s">
        <v>38</v>
      </c>
      <c r="JU48" s="33" t="s">
        <v>38</v>
      </c>
      <c r="JV48" s="33" t="s">
        <v>133</v>
      </c>
      <c r="JW48" s="33" t="s">
        <v>38</v>
      </c>
      <c r="JX48" s="33" t="s">
        <v>38</v>
      </c>
      <c r="JY48" s="33" t="s">
        <v>38</v>
      </c>
      <c r="JZ48" s="33" t="s">
        <v>38</v>
      </c>
      <c r="KA48" s="33" t="s">
        <v>133</v>
      </c>
      <c r="KB48" s="33" t="s">
        <v>38</v>
      </c>
      <c r="KC48" s="33" t="s">
        <v>38</v>
      </c>
      <c r="KD48" s="33" t="s">
        <v>38</v>
      </c>
      <c r="KE48" s="33" t="s">
        <v>38</v>
      </c>
      <c r="KF48" s="33">
        <v>1</v>
      </c>
      <c r="KG48" s="33" t="s">
        <v>38</v>
      </c>
      <c r="KH48" s="33" t="s">
        <v>38</v>
      </c>
      <c r="KI48" s="33" t="s">
        <v>38</v>
      </c>
      <c r="KJ48" s="33" t="s">
        <v>38</v>
      </c>
      <c r="KK48" s="33">
        <v>1</v>
      </c>
      <c r="KL48" s="33">
        <v>0</v>
      </c>
      <c r="KM48" s="33">
        <v>0</v>
      </c>
      <c r="KN48" s="33">
        <v>0</v>
      </c>
      <c r="KO48" s="33">
        <v>0</v>
      </c>
      <c r="KP48" s="96">
        <v>12</v>
      </c>
      <c r="KQ48" s="96">
        <v>13</v>
      </c>
      <c r="KR48" s="33">
        <v>5.5</v>
      </c>
      <c r="KS48" s="33">
        <v>3.5</v>
      </c>
      <c r="KT48" s="33">
        <v>10</v>
      </c>
      <c r="KU48" s="33">
        <v>1</v>
      </c>
      <c r="KV48" s="33">
        <v>0</v>
      </c>
      <c r="KW48" s="33">
        <v>0</v>
      </c>
      <c r="KX48" s="33">
        <v>0</v>
      </c>
      <c r="KY48" s="33">
        <v>1</v>
      </c>
      <c r="KZ48" s="33" t="s">
        <v>48</v>
      </c>
      <c r="LA48" s="33">
        <v>13</v>
      </c>
      <c r="LB48" s="33" t="s">
        <v>38</v>
      </c>
      <c r="LC48" s="33" t="s">
        <v>38</v>
      </c>
      <c r="LD48" s="33" t="s">
        <v>38</v>
      </c>
      <c r="LE48" s="33" t="s">
        <v>38</v>
      </c>
      <c r="LF48" s="33" t="s">
        <v>133</v>
      </c>
      <c r="LG48" s="33" t="s">
        <v>133</v>
      </c>
      <c r="LH48" s="33" t="s">
        <v>133</v>
      </c>
      <c r="LI48" s="33" t="s">
        <v>133</v>
      </c>
      <c r="LJ48" s="33" t="s">
        <v>133</v>
      </c>
      <c r="LK48" s="33" t="s">
        <v>133</v>
      </c>
      <c r="LL48" s="33" t="s">
        <v>133</v>
      </c>
      <c r="LM48" s="33" t="s">
        <v>133</v>
      </c>
      <c r="LN48" s="33" t="s">
        <v>38</v>
      </c>
      <c r="LO48" s="33" t="s">
        <v>38</v>
      </c>
      <c r="LP48" s="33" t="s">
        <v>38</v>
      </c>
      <c r="LQ48" s="33" t="s">
        <v>38</v>
      </c>
      <c r="LR48" s="33" t="s">
        <v>38</v>
      </c>
      <c r="LS48" s="33" t="s">
        <v>38</v>
      </c>
      <c r="LT48" s="33" t="s">
        <v>38</v>
      </c>
      <c r="LU48" s="33" t="s">
        <v>38</v>
      </c>
      <c r="LV48" s="33" t="s">
        <v>38</v>
      </c>
      <c r="LW48" s="33" t="s">
        <v>38</v>
      </c>
      <c r="LX48" s="33" t="s">
        <v>38</v>
      </c>
      <c r="LY48" s="33" t="s">
        <v>38</v>
      </c>
      <c r="LZ48" s="33" t="s">
        <v>38</v>
      </c>
      <c r="MA48" s="33" t="s">
        <v>38</v>
      </c>
      <c r="MB48" s="33" t="s">
        <v>38</v>
      </c>
      <c r="MC48" s="33" t="s">
        <v>38</v>
      </c>
      <c r="MD48" s="33" t="s">
        <v>133</v>
      </c>
      <c r="ME48" s="33" t="s">
        <v>38</v>
      </c>
      <c r="MF48" s="33" t="s">
        <v>38</v>
      </c>
      <c r="MG48" s="33" t="s">
        <v>38</v>
      </c>
      <c r="MH48" s="33" t="s">
        <v>38</v>
      </c>
      <c r="MI48" s="33" t="s">
        <v>133</v>
      </c>
      <c r="MJ48" s="33" t="s">
        <v>38</v>
      </c>
      <c r="MK48" s="33" t="s">
        <v>38</v>
      </c>
      <c r="ML48" s="33" t="s">
        <v>38</v>
      </c>
      <c r="MM48" s="33" t="s">
        <v>38</v>
      </c>
      <c r="MN48" s="33" t="s">
        <v>133</v>
      </c>
      <c r="MO48" s="33" t="s">
        <v>38</v>
      </c>
      <c r="MP48" s="33" t="s">
        <v>38</v>
      </c>
      <c r="MQ48" s="33" t="s">
        <v>38</v>
      </c>
      <c r="MR48" s="33" t="s">
        <v>38</v>
      </c>
      <c r="MS48" s="33" t="s">
        <v>133</v>
      </c>
      <c r="MT48" s="33" t="s">
        <v>38</v>
      </c>
      <c r="MU48" s="33" t="s">
        <v>38</v>
      </c>
      <c r="MV48" s="33" t="s">
        <v>38</v>
      </c>
      <c r="MW48" s="33" t="s">
        <v>38</v>
      </c>
      <c r="MX48" s="33" t="s">
        <v>133</v>
      </c>
      <c r="MY48" s="33" t="s">
        <v>38</v>
      </c>
      <c r="MZ48" s="33" t="s">
        <v>38</v>
      </c>
      <c r="NA48" s="33" t="s">
        <v>38</v>
      </c>
      <c r="NB48" s="33" t="s">
        <v>38</v>
      </c>
      <c r="NC48" s="33">
        <v>1</v>
      </c>
      <c r="ND48" s="33">
        <v>0</v>
      </c>
      <c r="NE48" s="33">
        <v>0</v>
      </c>
      <c r="NF48" s="33">
        <v>0</v>
      </c>
      <c r="NG48" s="33">
        <v>0</v>
      </c>
      <c r="NH48" s="33"/>
      <c r="NI48" s="33"/>
      <c r="NJ48" s="33"/>
      <c r="NK48" s="33"/>
      <c r="NL48" s="33"/>
      <c r="NM48" s="33"/>
      <c r="NN48" s="33"/>
      <c r="NO48" s="33"/>
      <c r="NP48" s="33"/>
      <c r="NQ48" s="33"/>
      <c r="NR48" s="33"/>
      <c r="NS48" s="33"/>
      <c r="NT48" s="33"/>
      <c r="NU48" s="33"/>
      <c r="NV48" s="33"/>
      <c r="NW48" s="33"/>
      <c r="NX48" s="33"/>
      <c r="NY48" s="33"/>
      <c r="NZ48" s="33"/>
      <c r="OA48" s="33"/>
      <c r="OB48" s="33"/>
      <c r="OC48" s="33"/>
      <c r="OD48" s="33"/>
      <c r="OE48" s="33"/>
      <c r="OF48" s="33"/>
      <c r="OG48" s="33"/>
      <c r="OH48" s="33"/>
      <c r="OI48" s="33"/>
      <c r="OJ48" s="33"/>
      <c r="OK48" s="33"/>
      <c r="OL48" s="33"/>
      <c r="OM48" s="33"/>
      <c r="ON48" s="33"/>
      <c r="OO48" s="33"/>
      <c r="OP48" s="33"/>
      <c r="OQ48" s="33"/>
      <c r="OR48" s="33"/>
      <c r="OS48" s="33"/>
      <c r="OT48" s="33"/>
      <c r="OU48" s="33"/>
      <c r="OV48" s="33"/>
      <c r="OW48" s="33"/>
      <c r="OX48" s="33"/>
      <c r="OY48" s="33"/>
      <c r="OZ48" s="33"/>
      <c r="PA48" s="33"/>
      <c r="PB48" s="33"/>
      <c r="PC48" s="33"/>
      <c r="PD48" s="33"/>
      <c r="PE48" s="33"/>
      <c r="PF48" s="33"/>
      <c r="PG48" s="33"/>
      <c r="PH48" s="33"/>
      <c r="PI48" s="33"/>
      <c r="PJ48" s="33"/>
      <c r="PK48" s="33"/>
      <c r="PL48" s="33"/>
      <c r="PM48" s="33"/>
      <c r="PN48" s="33"/>
      <c r="PO48" s="33"/>
      <c r="PP48" s="33"/>
      <c r="PQ48" s="33"/>
      <c r="PR48" s="33"/>
      <c r="PS48" s="33"/>
      <c r="PT48" s="33"/>
      <c r="PU48" s="33"/>
      <c r="PV48" s="33"/>
      <c r="PW48" s="33"/>
      <c r="PX48" s="33"/>
      <c r="PY48" s="33"/>
      <c r="PZ48" s="33">
        <v>0</v>
      </c>
      <c r="QC48" s="38"/>
    </row>
    <row r="49" spans="1:445" ht="17" customHeight="1">
      <c r="A49" s="94">
        <v>35</v>
      </c>
      <c r="B49" s="27">
        <v>39389</v>
      </c>
      <c r="C49" s="33" t="s">
        <v>743</v>
      </c>
      <c r="D49" s="33">
        <v>47</v>
      </c>
      <c r="E49" s="33">
        <v>2</v>
      </c>
      <c r="F49" s="33">
        <v>86</v>
      </c>
      <c r="G49" s="33">
        <v>170</v>
      </c>
      <c r="H49" s="33">
        <v>4</v>
      </c>
      <c r="I49" s="33" t="s">
        <v>357</v>
      </c>
      <c r="J49" s="33">
        <v>3</v>
      </c>
      <c r="K49" s="33">
        <v>65</v>
      </c>
      <c r="L49" s="33"/>
      <c r="M49" s="95" t="s">
        <v>188</v>
      </c>
      <c r="N49" s="33"/>
      <c r="O49" s="96" t="s">
        <v>263</v>
      </c>
      <c r="P49" s="96" t="s">
        <v>264</v>
      </c>
      <c r="Q49" s="96" t="s">
        <v>266</v>
      </c>
      <c r="R49" s="96" t="s">
        <v>266</v>
      </c>
      <c r="S49" s="96" t="s">
        <v>266</v>
      </c>
      <c r="T49" s="26" t="s">
        <v>938</v>
      </c>
      <c r="U49" s="33">
        <v>2</v>
      </c>
      <c r="V49" s="33">
        <v>2</v>
      </c>
      <c r="W49" s="33">
        <v>0</v>
      </c>
      <c r="X49" s="33">
        <v>0</v>
      </c>
      <c r="Y49" s="33">
        <v>0</v>
      </c>
      <c r="Z49" s="33">
        <v>0</v>
      </c>
      <c r="AA49" s="33">
        <v>0</v>
      </c>
      <c r="AB49" s="33" t="s">
        <v>198</v>
      </c>
      <c r="AC49" s="33" t="s">
        <v>198</v>
      </c>
      <c r="AD49" s="33" t="s">
        <v>198</v>
      </c>
      <c r="AE49" s="33" t="s">
        <v>198</v>
      </c>
      <c r="AF49" s="33" t="s">
        <v>198</v>
      </c>
      <c r="AG49" s="33">
        <v>0</v>
      </c>
      <c r="AH49" s="35">
        <v>2</v>
      </c>
      <c r="AI49" s="35">
        <v>1</v>
      </c>
      <c r="AJ49" s="35" t="s">
        <v>198</v>
      </c>
      <c r="AK49" s="35" t="s">
        <v>198</v>
      </c>
      <c r="AL49" s="35" t="s">
        <v>198</v>
      </c>
      <c r="AM49" s="35">
        <v>1</v>
      </c>
      <c r="AN49" s="35">
        <v>1</v>
      </c>
      <c r="AO49" s="35" t="s">
        <v>198</v>
      </c>
      <c r="AP49" s="35" t="s">
        <v>198</v>
      </c>
      <c r="AQ49" s="35" t="s">
        <v>198</v>
      </c>
      <c r="AR49" s="35">
        <v>2</v>
      </c>
      <c r="AS49" s="35" t="s">
        <v>358</v>
      </c>
      <c r="AT49" s="35" t="s">
        <v>358</v>
      </c>
      <c r="AU49" s="35">
        <v>0</v>
      </c>
      <c r="AV49" s="35">
        <v>0</v>
      </c>
      <c r="AW49" s="35">
        <v>0</v>
      </c>
      <c r="AX49" s="96" t="s">
        <v>241</v>
      </c>
      <c r="AY49" s="96" t="s">
        <v>241</v>
      </c>
      <c r="AZ49" s="96" t="s">
        <v>241</v>
      </c>
      <c r="BA49" s="96" t="s">
        <v>241</v>
      </c>
      <c r="BB49" s="96" t="s">
        <v>241</v>
      </c>
      <c r="BC49" s="33">
        <v>110</v>
      </c>
      <c r="BD49" s="33">
        <v>50</v>
      </c>
      <c r="BE49" s="33">
        <v>10</v>
      </c>
      <c r="BF49" s="33">
        <v>2</v>
      </c>
      <c r="BG49" s="33">
        <v>2</v>
      </c>
      <c r="BH49" s="33">
        <v>1</v>
      </c>
      <c r="BI49" s="33">
        <v>0</v>
      </c>
      <c r="BJ49" s="33">
        <v>0</v>
      </c>
      <c r="BK49" s="33">
        <v>1</v>
      </c>
      <c r="BL49" s="33">
        <v>0</v>
      </c>
      <c r="BM49" s="33">
        <v>0</v>
      </c>
      <c r="BN49" s="33">
        <v>10</v>
      </c>
      <c r="BO49" s="33">
        <v>1</v>
      </c>
      <c r="BP49" s="33">
        <v>23</v>
      </c>
      <c r="BQ49" s="33">
        <v>8.6</v>
      </c>
      <c r="BR49" s="33">
        <v>0.8</v>
      </c>
      <c r="BS49" s="61">
        <v>44</v>
      </c>
      <c r="BT49" s="70">
        <v>16</v>
      </c>
      <c r="BU49" s="70">
        <v>9.8000000000000007</v>
      </c>
      <c r="BV49" s="70" t="s">
        <v>359</v>
      </c>
      <c r="BW49" s="70" t="s">
        <v>359</v>
      </c>
      <c r="BX49" s="70" t="s">
        <v>359</v>
      </c>
      <c r="BY49" s="61">
        <v>28.5</v>
      </c>
      <c r="BZ49" s="61">
        <v>35.299999999999997</v>
      </c>
      <c r="CA49" s="61">
        <v>6.6</v>
      </c>
      <c r="CB49" s="61" t="s">
        <v>198</v>
      </c>
      <c r="CC49" s="108" t="s">
        <v>228</v>
      </c>
      <c r="CD49" s="70" t="s">
        <v>155</v>
      </c>
      <c r="CE49" s="70" t="s">
        <v>155</v>
      </c>
      <c r="CF49" s="70" t="s">
        <v>155</v>
      </c>
      <c r="CG49" s="108" t="s">
        <v>140</v>
      </c>
      <c r="CH49" s="70" t="s">
        <v>155</v>
      </c>
      <c r="CI49" s="70" t="s">
        <v>155</v>
      </c>
      <c r="CJ49" s="70" t="s">
        <v>155</v>
      </c>
      <c r="CK49" s="70" t="s">
        <v>317</v>
      </c>
      <c r="CL49" s="51" t="s">
        <v>694</v>
      </c>
      <c r="CM49" s="51" t="s">
        <v>694</v>
      </c>
      <c r="CN49" s="51" t="s">
        <v>694</v>
      </c>
      <c r="CO49" s="70" t="s">
        <v>317</v>
      </c>
      <c r="CP49" s="51" t="s">
        <v>769</v>
      </c>
      <c r="CQ49" s="51" t="s">
        <v>769</v>
      </c>
      <c r="CR49" s="51" t="s">
        <v>239</v>
      </c>
      <c r="CS49" s="70" t="s">
        <v>139</v>
      </c>
      <c r="CT49" s="51" t="s">
        <v>793</v>
      </c>
      <c r="CU49" s="51" t="s">
        <v>793</v>
      </c>
      <c r="CV49" s="51" t="s">
        <v>621</v>
      </c>
      <c r="CW49" s="61">
        <v>11.8</v>
      </c>
      <c r="CX49" s="61">
        <v>9.1</v>
      </c>
      <c r="CY49" s="61" t="s">
        <v>260</v>
      </c>
      <c r="CZ49" s="61" t="s">
        <v>260</v>
      </c>
      <c r="DA49" s="61" t="s">
        <v>260</v>
      </c>
      <c r="DB49" s="61">
        <v>10.8</v>
      </c>
      <c r="DC49" s="61">
        <v>10.8</v>
      </c>
      <c r="DD49" s="61" t="s">
        <v>260</v>
      </c>
      <c r="DE49" s="61" t="s">
        <v>260</v>
      </c>
      <c r="DF49" s="61" t="s">
        <v>260</v>
      </c>
      <c r="DG49" s="61" t="s">
        <v>240</v>
      </c>
      <c r="DH49" s="61" t="s">
        <v>240</v>
      </c>
      <c r="DI49" s="61" t="s">
        <v>260</v>
      </c>
      <c r="DJ49" s="61" t="s">
        <v>260</v>
      </c>
      <c r="DK49" s="61" t="s">
        <v>260</v>
      </c>
      <c r="DL49" s="61" t="s">
        <v>240</v>
      </c>
      <c r="DM49" s="61" t="s">
        <v>240</v>
      </c>
      <c r="DN49" s="61" t="s">
        <v>260</v>
      </c>
      <c r="DO49" s="61" t="s">
        <v>260</v>
      </c>
      <c r="DP49" s="61" t="s">
        <v>260</v>
      </c>
      <c r="DQ49" s="61" t="s">
        <v>240</v>
      </c>
      <c r="DR49" s="61" t="s">
        <v>240</v>
      </c>
      <c r="DS49" s="61" t="s">
        <v>260</v>
      </c>
      <c r="DT49" s="61" t="s">
        <v>260</v>
      </c>
      <c r="DU49" s="61" t="s">
        <v>260</v>
      </c>
      <c r="DV49" s="33">
        <v>42</v>
      </c>
      <c r="DW49" s="51">
        <v>16</v>
      </c>
      <c r="DX49" s="51">
        <v>16</v>
      </c>
      <c r="DY49" s="70" t="s">
        <v>67</v>
      </c>
      <c r="DZ49" s="70" t="s">
        <v>67</v>
      </c>
      <c r="EA49" s="70" t="s">
        <v>67</v>
      </c>
      <c r="EB49" s="33">
        <v>27</v>
      </c>
      <c r="EC49" s="33">
        <v>38</v>
      </c>
      <c r="ED49" s="33">
        <v>10</v>
      </c>
      <c r="EE49" s="33" t="s">
        <v>67</v>
      </c>
      <c r="EF49" s="70">
        <f t="shared" si="45"/>
        <v>11.366666666666667</v>
      </c>
      <c r="EG49" s="70">
        <v>14.1</v>
      </c>
      <c r="EH49" s="70">
        <v>12</v>
      </c>
      <c r="EI49" s="70">
        <v>8</v>
      </c>
      <c r="EJ49" s="70">
        <f>AVERAGE(EK49:EM49)</f>
        <v>9.5</v>
      </c>
      <c r="EK49" s="51">
        <v>12.3</v>
      </c>
      <c r="EL49" s="51">
        <v>12.7</v>
      </c>
      <c r="EM49" s="51">
        <v>3.5</v>
      </c>
      <c r="EN49" s="108" t="s">
        <v>464</v>
      </c>
      <c r="EO49" s="70" t="s">
        <v>241</v>
      </c>
      <c r="EP49" s="70" t="s">
        <v>241</v>
      </c>
      <c r="EQ49" s="70" t="s">
        <v>241</v>
      </c>
      <c r="ER49" s="108" t="s">
        <v>464</v>
      </c>
      <c r="ES49" s="108" t="s">
        <v>791</v>
      </c>
      <c r="ET49" s="108" t="s">
        <v>791</v>
      </c>
      <c r="EU49" s="108" t="s">
        <v>791</v>
      </c>
      <c r="EV49" s="108" t="s">
        <v>464</v>
      </c>
      <c r="EW49" s="108" t="s">
        <v>579</v>
      </c>
      <c r="EX49" s="108" t="s">
        <v>579</v>
      </c>
      <c r="EY49" s="108" t="s">
        <v>579</v>
      </c>
      <c r="EZ49" s="50">
        <v>0.85</v>
      </c>
      <c r="FA49" s="50">
        <v>2.17</v>
      </c>
      <c r="FB49" s="50" t="s">
        <v>241</v>
      </c>
      <c r="FC49" s="50" t="s">
        <v>241</v>
      </c>
      <c r="FD49" s="50" t="s">
        <v>241</v>
      </c>
      <c r="FE49" s="33">
        <v>0</v>
      </c>
      <c r="FF49" s="33">
        <v>3</v>
      </c>
      <c r="FG49" s="33">
        <v>13</v>
      </c>
      <c r="FH49" s="33">
        <v>3.2</v>
      </c>
      <c r="FI49" s="33">
        <v>0.3</v>
      </c>
      <c r="FJ49" s="33" t="s">
        <v>98</v>
      </c>
      <c r="FK49" s="33" t="s">
        <v>98</v>
      </c>
      <c r="FL49" s="96" t="s">
        <v>265</v>
      </c>
      <c r="FM49" s="96" t="s">
        <v>265</v>
      </c>
      <c r="FN49" s="96" t="s">
        <v>265</v>
      </c>
      <c r="FO49" s="96" t="s">
        <v>265</v>
      </c>
      <c r="FP49" s="96" t="s">
        <v>267</v>
      </c>
      <c r="FQ49" s="96" t="s">
        <v>267</v>
      </c>
      <c r="FR49" s="96" t="s">
        <v>267</v>
      </c>
      <c r="FS49" s="96" t="s">
        <v>268</v>
      </c>
      <c r="FT49" s="96" t="s">
        <v>268</v>
      </c>
      <c r="FU49" s="96" t="s">
        <v>268</v>
      </c>
      <c r="FV49" s="96" t="s">
        <v>267</v>
      </c>
      <c r="FW49" s="96" t="s">
        <v>267</v>
      </c>
      <c r="FX49" s="96" t="s">
        <v>267</v>
      </c>
      <c r="FY49" s="96" t="s">
        <v>267</v>
      </c>
      <c r="FZ49" s="96" t="s">
        <v>267</v>
      </c>
      <c r="GA49" s="96" t="s">
        <v>267</v>
      </c>
      <c r="GB49" s="96" t="s">
        <v>267</v>
      </c>
      <c r="GC49" s="96" t="s">
        <v>267</v>
      </c>
      <c r="GD49" s="96" t="s">
        <v>267</v>
      </c>
      <c r="GE49" s="96" t="s">
        <v>267</v>
      </c>
      <c r="GF49" s="96" t="s">
        <v>267</v>
      </c>
      <c r="GG49" s="96" t="s">
        <v>267</v>
      </c>
      <c r="GH49" s="96" t="s">
        <v>266</v>
      </c>
      <c r="GI49" s="96" t="s">
        <v>266</v>
      </c>
      <c r="GJ49" s="96" t="s">
        <v>266</v>
      </c>
      <c r="GK49" s="96" t="s">
        <v>266</v>
      </c>
      <c r="GL49" s="96" t="s">
        <v>266</v>
      </c>
      <c r="GM49" s="96" t="s">
        <v>266</v>
      </c>
      <c r="GN49" s="96" t="s">
        <v>266</v>
      </c>
      <c r="GO49" s="96" t="s">
        <v>266</v>
      </c>
      <c r="GP49" s="96" t="s">
        <v>266</v>
      </c>
      <c r="GQ49" s="96" t="s">
        <v>266</v>
      </c>
      <c r="GR49" s="96" t="s">
        <v>266</v>
      </c>
      <c r="GS49" s="96" t="s">
        <v>266</v>
      </c>
      <c r="GT49" s="96" t="s">
        <v>267</v>
      </c>
      <c r="GU49" s="96" t="s">
        <v>267</v>
      </c>
      <c r="GV49" s="96" t="s">
        <v>276</v>
      </c>
      <c r="GW49" s="96" t="s">
        <v>276</v>
      </c>
      <c r="GX49" s="96" t="s">
        <v>276</v>
      </c>
      <c r="GY49" s="96" t="s">
        <v>267</v>
      </c>
      <c r="GZ49" s="96" t="s">
        <v>267</v>
      </c>
      <c r="HA49" s="96" t="s">
        <v>276</v>
      </c>
      <c r="HB49" s="96" t="s">
        <v>276</v>
      </c>
      <c r="HC49" s="96" t="s">
        <v>276</v>
      </c>
      <c r="HD49" s="96" t="s">
        <v>267</v>
      </c>
      <c r="HE49" s="96" t="s">
        <v>267</v>
      </c>
      <c r="HF49" s="96" t="s">
        <v>276</v>
      </c>
      <c r="HG49" s="96" t="s">
        <v>276</v>
      </c>
      <c r="HH49" s="96" t="s">
        <v>276</v>
      </c>
      <c r="HI49" s="96" t="s">
        <v>267</v>
      </c>
      <c r="HJ49" s="96" t="s">
        <v>267</v>
      </c>
      <c r="HK49" s="96" t="s">
        <v>276</v>
      </c>
      <c r="HL49" s="96" t="s">
        <v>276</v>
      </c>
      <c r="HM49" s="96" t="s">
        <v>276</v>
      </c>
      <c r="HN49" s="96" t="s">
        <v>267</v>
      </c>
      <c r="HO49" s="96" t="s">
        <v>267</v>
      </c>
      <c r="HP49" s="96" t="s">
        <v>276</v>
      </c>
      <c r="HQ49" s="96" t="s">
        <v>276</v>
      </c>
      <c r="HR49" s="96" t="s">
        <v>276</v>
      </c>
      <c r="HS49" s="33">
        <v>2</v>
      </c>
      <c r="HT49" s="33">
        <v>0</v>
      </c>
      <c r="HU49" s="33">
        <v>0</v>
      </c>
      <c r="HV49" s="33">
        <v>0</v>
      </c>
      <c r="HW49" s="33">
        <v>0</v>
      </c>
      <c r="HX49" s="33">
        <v>6</v>
      </c>
      <c r="HY49" s="33">
        <v>14</v>
      </c>
      <c r="HZ49" s="33">
        <v>6.7</v>
      </c>
      <c r="IA49" s="33">
        <v>0.6</v>
      </c>
      <c r="IB49" s="33">
        <v>6.9</v>
      </c>
      <c r="IC49" s="33">
        <v>1</v>
      </c>
      <c r="ID49" s="33">
        <v>0</v>
      </c>
      <c r="IE49" s="33">
        <v>0</v>
      </c>
      <c r="IF49" s="33">
        <v>0</v>
      </c>
      <c r="IG49" s="33">
        <v>0</v>
      </c>
      <c r="IH49" s="96" t="s">
        <v>267</v>
      </c>
      <c r="II49" s="96" t="s">
        <v>267</v>
      </c>
      <c r="IJ49" s="96" t="s">
        <v>267</v>
      </c>
      <c r="IK49" s="96" t="s">
        <v>268</v>
      </c>
      <c r="IL49" s="96" t="s">
        <v>268</v>
      </c>
      <c r="IM49" s="96" t="s">
        <v>268</v>
      </c>
      <c r="IN49" s="96" t="s">
        <v>267</v>
      </c>
      <c r="IO49" s="96" t="s">
        <v>267</v>
      </c>
      <c r="IP49" s="96" t="s">
        <v>267</v>
      </c>
      <c r="IQ49" s="96" t="s">
        <v>267</v>
      </c>
      <c r="IR49" s="34">
        <f>AVERAGE(IS49:IU49)</f>
        <v>8.6666666666666661</v>
      </c>
      <c r="IS49" s="34">
        <v>10</v>
      </c>
      <c r="IT49" s="34">
        <v>9</v>
      </c>
      <c r="IU49" s="34">
        <v>7</v>
      </c>
      <c r="IV49" s="34">
        <f>AVERAGE(IW49:IY49)</f>
        <v>9.3333333333333339</v>
      </c>
      <c r="IW49" s="96">
        <v>11</v>
      </c>
      <c r="IX49" s="96">
        <v>11</v>
      </c>
      <c r="IY49" s="96">
        <v>6</v>
      </c>
      <c r="IZ49" s="96" t="s">
        <v>266</v>
      </c>
      <c r="JA49" s="96" t="s">
        <v>266</v>
      </c>
      <c r="JB49" s="96" t="s">
        <v>266</v>
      </c>
      <c r="JC49" s="96" t="s">
        <v>266</v>
      </c>
      <c r="JD49" s="96" t="s">
        <v>266</v>
      </c>
      <c r="JE49" s="96" t="s">
        <v>266</v>
      </c>
      <c r="JF49" s="96" t="s">
        <v>266</v>
      </c>
      <c r="JG49" s="96" t="s">
        <v>266</v>
      </c>
      <c r="JH49" s="96" t="s">
        <v>266</v>
      </c>
      <c r="JI49" s="96" t="s">
        <v>266</v>
      </c>
      <c r="JJ49" s="96" t="s">
        <v>266</v>
      </c>
      <c r="JK49" s="96" t="s">
        <v>266</v>
      </c>
      <c r="JL49" s="96" t="s">
        <v>267</v>
      </c>
      <c r="JM49" s="96" t="s">
        <v>267</v>
      </c>
      <c r="JN49" s="96" t="s">
        <v>276</v>
      </c>
      <c r="JO49" s="96" t="s">
        <v>276</v>
      </c>
      <c r="JP49" s="96" t="s">
        <v>276</v>
      </c>
      <c r="JQ49" s="96" t="s">
        <v>267</v>
      </c>
      <c r="JR49" s="96" t="s">
        <v>267</v>
      </c>
      <c r="JS49" s="96" t="s">
        <v>276</v>
      </c>
      <c r="JT49" s="96" t="s">
        <v>276</v>
      </c>
      <c r="JU49" s="96" t="s">
        <v>276</v>
      </c>
      <c r="JV49" s="96" t="s">
        <v>267</v>
      </c>
      <c r="JW49" s="96" t="s">
        <v>267</v>
      </c>
      <c r="JX49" s="96" t="s">
        <v>276</v>
      </c>
      <c r="JY49" s="96" t="s">
        <v>276</v>
      </c>
      <c r="JZ49" s="96" t="s">
        <v>276</v>
      </c>
      <c r="KA49" s="96" t="s">
        <v>267</v>
      </c>
      <c r="KB49" s="96" t="s">
        <v>267</v>
      </c>
      <c r="KC49" s="96" t="s">
        <v>276</v>
      </c>
      <c r="KD49" s="96" t="s">
        <v>276</v>
      </c>
      <c r="KE49" s="96" t="s">
        <v>276</v>
      </c>
      <c r="KF49" s="96">
        <v>2</v>
      </c>
      <c r="KG49" s="96">
        <v>2.7</v>
      </c>
      <c r="KH49" s="96" t="s">
        <v>276</v>
      </c>
      <c r="KI49" s="96" t="s">
        <v>276</v>
      </c>
      <c r="KJ49" s="96" t="s">
        <v>276</v>
      </c>
      <c r="KK49" s="96">
        <v>1</v>
      </c>
      <c r="KL49" s="96">
        <v>0</v>
      </c>
      <c r="KM49" s="96">
        <v>0</v>
      </c>
      <c r="KN49" s="96">
        <v>0</v>
      </c>
      <c r="KO49" s="96">
        <v>0</v>
      </c>
      <c r="KP49" s="96">
        <v>18</v>
      </c>
      <c r="KQ49" s="96">
        <v>8</v>
      </c>
      <c r="KR49" s="33">
        <v>4.7</v>
      </c>
      <c r="KS49" s="33">
        <v>1.9</v>
      </c>
      <c r="KT49" s="33">
        <v>8.6999999999999993</v>
      </c>
      <c r="KU49" s="33">
        <v>1</v>
      </c>
      <c r="KV49" s="33">
        <v>0</v>
      </c>
      <c r="KW49" s="33">
        <v>0</v>
      </c>
      <c r="KX49" s="33">
        <v>0</v>
      </c>
      <c r="KY49" s="33">
        <v>0</v>
      </c>
      <c r="KZ49" s="96" t="s">
        <v>904</v>
      </c>
      <c r="LA49" s="96" t="s">
        <v>904</v>
      </c>
      <c r="LB49" s="96" t="s">
        <v>904</v>
      </c>
      <c r="LC49" s="96" t="s">
        <v>903</v>
      </c>
      <c r="LD49" s="96" t="s">
        <v>903</v>
      </c>
      <c r="LE49" s="96" t="s">
        <v>903</v>
      </c>
      <c r="LF49" s="96" t="s">
        <v>904</v>
      </c>
      <c r="LG49" s="96" t="s">
        <v>904</v>
      </c>
      <c r="LH49" s="96" t="s">
        <v>904</v>
      </c>
      <c r="LI49" s="96" t="s">
        <v>904</v>
      </c>
      <c r="LJ49" s="111">
        <f t="shared" ref="LJ49" si="46">AVERAGE(LK49:LM49)</f>
        <v>12</v>
      </c>
      <c r="LK49" s="33">
        <v>13</v>
      </c>
      <c r="LL49" s="33">
        <v>13</v>
      </c>
      <c r="LM49" s="33">
        <v>10</v>
      </c>
      <c r="LN49" s="111">
        <f t="shared" ref="LN49" si="47">AVERAGE(LO49:LQ49)</f>
        <v>9.3333333333333339</v>
      </c>
      <c r="LO49" s="33">
        <v>12</v>
      </c>
      <c r="LP49" s="33">
        <v>11</v>
      </c>
      <c r="LQ49" s="33">
        <v>5</v>
      </c>
      <c r="LR49" s="96" t="s">
        <v>903</v>
      </c>
      <c r="LS49" s="96" t="s">
        <v>903</v>
      </c>
      <c r="LT49" s="96" t="s">
        <v>903</v>
      </c>
      <c r="LU49" s="96" t="s">
        <v>903</v>
      </c>
      <c r="LV49" s="96" t="s">
        <v>903</v>
      </c>
      <c r="LW49" s="96" t="s">
        <v>903</v>
      </c>
      <c r="LX49" s="96" t="s">
        <v>903</v>
      </c>
      <c r="LY49" s="96" t="s">
        <v>903</v>
      </c>
      <c r="LZ49" s="96" t="s">
        <v>903</v>
      </c>
      <c r="MA49" s="96" t="s">
        <v>903</v>
      </c>
      <c r="MB49" s="96" t="s">
        <v>903</v>
      </c>
      <c r="MC49" s="96" t="s">
        <v>903</v>
      </c>
      <c r="MD49" s="96" t="s">
        <v>904</v>
      </c>
      <c r="ME49" s="96" t="s">
        <v>904</v>
      </c>
      <c r="MF49" s="96" t="s">
        <v>903</v>
      </c>
      <c r="MG49" s="96" t="s">
        <v>903</v>
      </c>
      <c r="MH49" s="96" t="s">
        <v>903</v>
      </c>
      <c r="MI49" s="96" t="s">
        <v>904</v>
      </c>
      <c r="MJ49" s="96" t="s">
        <v>904</v>
      </c>
      <c r="MK49" s="96" t="s">
        <v>903</v>
      </c>
      <c r="ML49" s="96" t="s">
        <v>903</v>
      </c>
      <c r="MM49" s="96" t="s">
        <v>903</v>
      </c>
      <c r="MN49" s="96" t="s">
        <v>904</v>
      </c>
      <c r="MO49" s="96" t="s">
        <v>904</v>
      </c>
      <c r="MP49" s="96" t="s">
        <v>903</v>
      </c>
      <c r="MQ49" s="96" t="s">
        <v>903</v>
      </c>
      <c r="MR49" s="96" t="s">
        <v>903</v>
      </c>
      <c r="MS49" s="96" t="s">
        <v>904</v>
      </c>
      <c r="MT49" s="96" t="s">
        <v>904</v>
      </c>
      <c r="MU49" s="96" t="s">
        <v>903</v>
      </c>
      <c r="MV49" s="96" t="s">
        <v>903</v>
      </c>
      <c r="MW49" s="96" t="s">
        <v>903</v>
      </c>
      <c r="MX49" s="96">
        <v>1.8</v>
      </c>
      <c r="MY49" s="96">
        <v>2.1</v>
      </c>
      <c r="MZ49" s="96" t="s">
        <v>903</v>
      </c>
      <c r="NA49" s="96" t="s">
        <v>903</v>
      </c>
      <c r="NB49" s="96" t="s">
        <v>903</v>
      </c>
      <c r="NC49" s="33">
        <v>1</v>
      </c>
      <c r="ND49" s="33">
        <v>0</v>
      </c>
      <c r="NE49" s="33">
        <v>0</v>
      </c>
      <c r="NF49" s="33">
        <v>0</v>
      </c>
      <c r="NG49" s="33">
        <v>0</v>
      </c>
      <c r="NH49" s="33"/>
      <c r="NI49" s="33"/>
      <c r="NJ49" s="33"/>
      <c r="NK49" s="33"/>
      <c r="NL49" s="33"/>
      <c r="NM49" s="33"/>
      <c r="NN49" s="33"/>
      <c r="NO49" s="33"/>
      <c r="NP49" s="33"/>
      <c r="NQ49" s="33"/>
      <c r="NR49" s="33"/>
      <c r="NS49" s="33"/>
      <c r="NT49" s="33"/>
      <c r="NU49" s="33"/>
      <c r="NV49" s="33"/>
      <c r="NW49" s="33"/>
      <c r="NX49" s="33"/>
      <c r="NY49" s="33"/>
      <c r="NZ49" s="33"/>
      <c r="OA49" s="33"/>
      <c r="OB49" s="33"/>
      <c r="OC49" s="33"/>
      <c r="OD49" s="33"/>
      <c r="OE49" s="33"/>
      <c r="OF49" s="33"/>
      <c r="OG49" s="33"/>
      <c r="OH49" s="33"/>
      <c r="OI49" s="33"/>
      <c r="OJ49" s="33"/>
      <c r="OK49" s="33"/>
      <c r="OL49" s="33"/>
      <c r="OM49" s="33"/>
      <c r="ON49" s="33"/>
      <c r="OO49" s="33"/>
      <c r="OP49" s="33"/>
      <c r="OQ49" s="33"/>
      <c r="OR49" s="33"/>
      <c r="OS49" s="33"/>
      <c r="OT49" s="33"/>
      <c r="OU49" s="33"/>
      <c r="OV49" s="33"/>
      <c r="OW49" s="33"/>
      <c r="OX49" s="33"/>
      <c r="OY49" s="33"/>
      <c r="OZ49" s="33"/>
      <c r="PA49" s="33"/>
      <c r="PB49" s="33"/>
      <c r="PC49" s="33"/>
      <c r="PD49" s="33"/>
      <c r="PE49" s="33"/>
      <c r="PF49" s="33"/>
      <c r="PG49" s="33"/>
      <c r="PH49" s="33"/>
      <c r="PI49" s="33"/>
      <c r="PJ49" s="33"/>
      <c r="PK49" s="33"/>
      <c r="PL49" s="33"/>
      <c r="PM49" s="33"/>
      <c r="PN49" s="33"/>
      <c r="PO49" s="33"/>
      <c r="PP49" s="33"/>
      <c r="PQ49" s="33"/>
      <c r="PR49" s="33"/>
      <c r="PS49" s="33"/>
      <c r="PT49" s="33"/>
      <c r="PU49" s="33"/>
      <c r="PV49" s="33"/>
      <c r="PW49" s="33"/>
      <c r="PX49" s="33"/>
      <c r="PY49" s="33"/>
      <c r="PZ49" s="33">
        <v>0</v>
      </c>
      <c r="QC49" s="38"/>
    </row>
    <row r="50" spans="1:445" ht="17" customHeight="1">
      <c r="A50" s="94">
        <v>36</v>
      </c>
      <c r="B50" s="27">
        <v>39389</v>
      </c>
      <c r="C50" s="96" t="s">
        <v>524</v>
      </c>
      <c r="D50" s="96">
        <v>40</v>
      </c>
      <c r="E50" s="96">
        <v>2</v>
      </c>
      <c r="F50" s="96">
        <v>52</v>
      </c>
      <c r="G50" s="96">
        <v>164</v>
      </c>
      <c r="H50" s="96">
        <v>1</v>
      </c>
      <c r="I50" s="96" t="s">
        <v>198</v>
      </c>
      <c r="J50" s="96">
        <v>1</v>
      </c>
      <c r="K50" s="26" t="s">
        <v>480</v>
      </c>
      <c r="L50" s="96">
        <v>7</v>
      </c>
      <c r="M50" s="95" t="s">
        <v>815</v>
      </c>
      <c r="N50" s="96"/>
      <c r="O50" s="96" t="s">
        <v>277</v>
      </c>
      <c r="P50" s="96" t="s">
        <v>274</v>
      </c>
      <c r="Q50" s="96" t="s">
        <v>279</v>
      </c>
      <c r="R50" s="96" t="s">
        <v>279</v>
      </c>
      <c r="S50" s="96" t="s">
        <v>279</v>
      </c>
      <c r="T50" s="26" t="s">
        <v>938</v>
      </c>
      <c r="U50" s="96">
        <v>0</v>
      </c>
      <c r="V50" s="96" t="s">
        <v>198</v>
      </c>
      <c r="W50" s="96" t="s">
        <v>198</v>
      </c>
      <c r="X50" s="96" t="s">
        <v>198</v>
      </c>
      <c r="Y50" s="96" t="s">
        <v>198</v>
      </c>
      <c r="Z50" s="96" t="s">
        <v>198</v>
      </c>
      <c r="AA50" s="96">
        <v>0</v>
      </c>
      <c r="AB50" s="96" t="s">
        <v>198</v>
      </c>
      <c r="AC50" s="96" t="s">
        <v>198</v>
      </c>
      <c r="AD50" s="96" t="s">
        <v>198</v>
      </c>
      <c r="AE50" s="96" t="s">
        <v>198</v>
      </c>
      <c r="AF50" s="96" t="s">
        <v>198</v>
      </c>
      <c r="AG50" s="96">
        <v>0</v>
      </c>
      <c r="AH50" s="35">
        <v>0</v>
      </c>
      <c r="AI50" s="35">
        <v>0</v>
      </c>
      <c r="AJ50" s="35" t="s">
        <v>241</v>
      </c>
      <c r="AK50" s="35" t="s">
        <v>241</v>
      </c>
      <c r="AL50" s="35" t="s">
        <v>241</v>
      </c>
      <c r="AM50" s="35">
        <v>1</v>
      </c>
      <c r="AN50" s="35">
        <v>1</v>
      </c>
      <c r="AO50" s="35" t="s">
        <v>241</v>
      </c>
      <c r="AP50" s="35" t="s">
        <v>241</v>
      </c>
      <c r="AQ50" s="35" t="s">
        <v>241</v>
      </c>
      <c r="AR50" s="35">
        <v>2</v>
      </c>
      <c r="AS50" s="35" t="s">
        <v>261</v>
      </c>
      <c r="AT50" s="35" t="s">
        <v>360</v>
      </c>
      <c r="AU50" s="35">
        <v>0</v>
      </c>
      <c r="AV50" s="35">
        <v>0</v>
      </c>
      <c r="AW50" s="35">
        <v>0</v>
      </c>
      <c r="AX50" s="96" t="s">
        <v>198</v>
      </c>
      <c r="AY50" s="96" t="s">
        <v>347</v>
      </c>
      <c r="AZ50" s="96" t="s">
        <v>198</v>
      </c>
      <c r="BA50" s="96" t="s">
        <v>198</v>
      </c>
      <c r="BB50" s="96" t="s">
        <v>198</v>
      </c>
      <c r="BC50" s="96">
        <v>60</v>
      </c>
      <c r="BD50" s="96">
        <v>50</v>
      </c>
      <c r="BE50" s="96">
        <v>6</v>
      </c>
      <c r="BF50" s="96">
        <v>2</v>
      </c>
      <c r="BG50" s="96">
        <v>1</v>
      </c>
      <c r="BH50" s="96">
        <v>0</v>
      </c>
      <c r="BI50" s="96">
        <v>0</v>
      </c>
      <c r="BJ50" s="96">
        <v>0</v>
      </c>
      <c r="BK50" s="96">
        <v>0</v>
      </c>
      <c r="BL50" s="96">
        <v>0</v>
      </c>
      <c r="BM50" s="96">
        <v>0</v>
      </c>
      <c r="BN50" s="96">
        <v>6</v>
      </c>
      <c r="BO50" s="96">
        <v>1</v>
      </c>
      <c r="BP50" s="33">
        <v>14</v>
      </c>
      <c r="BQ50" s="33">
        <v>7.9</v>
      </c>
      <c r="BR50" s="33">
        <v>6.8</v>
      </c>
      <c r="BS50" s="61">
        <v>53.1</v>
      </c>
      <c r="BT50" s="70">
        <v>9.9</v>
      </c>
      <c r="BU50" s="70">
        <v>10.3</v>
      </c>
      <c r="BV50" s="70" t="s">
        <v>198</v>
      </c>
      <c r="BW50" s="70" t="s">
        <v>198</v>
      </c>
      <c r="BX50" s="70" t="s">
        <v>198</v>
      </c>
      <c r="BY50" s="61">
        <v>32</v>
      </c>
      <c r="BZ50" s="61">
        <v>52</v>
      </c>
      <c r="CA50" s="61">
        <v>19.600000000000001</v>
      </c>
      <c r="CB50" s="61" t="s">
        <v>198</v>
      </c>
      <c r="CC50" s="108" t="s">
        <v>228</v>
      </c>
      <c r="CD50" s="70" t="s">
        <v>301</v>
      </c>
      <c r="CE50" s="70" t="s">
        <v>301</v>
      </c>
      <c r="CF50" s="70" t="s">
        <v>301</v>
      </c>
      <c r="CG50" s="108" t="s">
        <v>140</v>
      </c>
      <c r="CH50" s="70" t="s">
        <v>301</v>
      </c>
      <c r="CI50" s="70" t="s">
        <v>301</v>
      </c>
      <c r="CJ50" s="70" t="s">
        <v>301</v>
      </c>
      <c r="CK50" s="70" t="s">
        <v>317</v>
      </c>
      <c r="CL50" s="70" t="s">
        <v>694</v>
      </c>
      <c r="CM50" s="70" t="s">
        <v>694</v>
      </c>
      <c r="CN50" s="70" t="s">
        <v>694</v>
      </c>
      <c r="CO50" s="70" t="s">
        <v>317</v>
      </c>
      <c r="CP50" s="51" t="s">
        <v>769</v>
      </c>
      <c r="CQ50" s="51" t="s">
        <v>769</v>
      </c>
      <c r="CR50" s="51" t="s">
        <v>239</v>
      </c>
      <c r="CS50" s="70" t="s">
        <v>139</v>
      </c>
      <c r="CT50" s="51" t="s">
        <v>793</v>
      </c>
      <c r="CU50" s="51" t="s">
        <v>793</v>
      </c>
      <c r="CV50" s="51" t="s">
        <v>621</v>
      </c>
      <c r="CW50" s="61">
        <v>0.9</v>
      </c>
      <c r="CX50" s="61">
        <v>2.2999999999999998</v>
      </c>
      <c r="CY50" s="61" t="s">
        <v>39</v>
      </c>
      <c r="CZ50" s="61" t="s">
        <v>39</v>
      </c>
      <c r="DA50" s="61" t="s">
        <v>39</v>
      </c>
      <c r="DB50" s="61">
        <v>12.8</v>
      </c>
      <c r="DC50" s="61">
        <v>11.5</v>
      </c>
      <c r="DD50" s="61" t="s">
        <v>39</v>
      </c>
      <c r="DE50" s="61" t="s">
        <v>39</v>
      </c>
      <c r="DF50" s="61" t="s">
        <v>39</v>
      </c>
      <c r="DG50" s="61" t="s">
        <v>240</v>
      </c>
      <c r="DH50" s="61" t="s">
        <v>240</v>
      </c>
      <c r="DI50" s="61" t="s">
        <v>39</v>
      </c>
      <c r="DJ50" s="61" t="s">
        <v>39</v>
      </c>
      <c r="DK50" s="61" t="s">
        <v>39</v>
      </c>
      <c r="DL50" s="61" t="s">
        <v>240</v>
      </c>
      <c r="DM50" s="61" t="s">
        <v>240</v>
      </c>
      <c r="DN50" s="61" t="s">
        <v>39</v>
      </c>
      <c r="DO50" s="61" t="s">
        <v>39</v>
      </c>
      <c r="DP50" s="61" t="s">
        <v>39</v>
      </c>
      <c r="DQ50" s="61" t="s">
        <v>240</v>
      </c>
      <c r="DR50" s="61" t="s">
        <v>240</v>
      </c>
      <c r="DS50" s="61" t="s">
        <v>39</v>
      </c>
      <c r="DT50" s="61" t="s">
        <v>39</v>
      </c>
      <c r="DU50" s="61" t="s">
        <v>39</v>
      </c>
      <c r="DV50" s="96">
        <v>35.1</v>
      </c>
      <c r="DW50" s="70">
        <v>11</v>
      </c>
      <c r="DX50" s="70">
        <v>12.2</v>
      </c>
      <c r="DY50" s="70" t="s">
        <v>198</v>
      </c>
      <c r="DZ50" s="70" t="s">
        <v>198</v>
      </c>
      <c r="EA50" s="70" t="s">
        <v>198</v>
      </c>
      <c r="EB50" s="96">
        <v>29.3</v>
      </c>
      <c r="EC50" s="96">
        <v>54.1</v>
      </c>
      <c r="ED50" s="96">
        <v>23.3</v>
      </c>
      <c r="EE50" s="96" t="s">
        <v>198</v>
      </c>
      <c r="EF50" s="70">
        <f t="shared" si="45"/>
        <v>10.333333333333334</v>
      </c>
      <c r="EG50" s="70">
        <v>13</v>
      </c>
      <c r="EH50" s="70">
        <v>11</v>
      </c>
      <c r="EI50" s="70">
        <v>7</v>
      </c>
      <c r="EJ50" s="70">
        <f>AVERAGE(EK50:EM50)</f>
        <v>13</v>
      </c>
      <c r="EK50" s="70">
        <v>15</v>
      </c>
      <c r="EL50" s="70">
        <v>14</v>
      </c>
      <c r="EM50" s="70">
        <v>10</v>
      </c>
      <c r="EN50" s="108" t="s">
        <v>464</v>
      </c>
      <c r="EO50" s="70" t="s">
        <v>241</v>
      </c>
      <c r="EP50" s="70" t="s">
        <v>241</v>
      </c>
      <c r="EQ50" s="70" t="s">
        <v>241</v>
      </c>
      <c r="ER50" s="108" t="s">
        <v>464</v>
      </c>
      <c r="ES50" s="108" t="s">
        <v>791</v>
      </c>
      <c r="ET50" s="108" t="s">
        <v>791</v>
      </c>
      <c r="EU50" s="108" t="s">
        <v>791</v>
      </c>
      <c r="EV50" s="108" t="s">
        <v>464</v>
      </c>
      <c r="EW50" s="108" t="s">
        <v>579</v>
      </c>
      <c r="EX50" s="108" t="s">
        <v>579</v>
      </c>
      <c r="EY50" s="108" t="s">
        <v>579</v>
      </c>
      <c r="EZ50" s="50">
        <v>1.7</v>
      </c>
      <c r="FA50" s="50">
        <v>1.9</v>
      </c>
      <c r="FB50" s="50" t="s">
        <v>241</v>
      </c>
      <c r="FC50" s="50" t="s">
        <v>241</v>
      </c>
      <c r="FD50" s="50" t="s">
        <v>241</v>
      </c>
      <c r="FE50" s="96">
        <v>0</v>
      </c>
      <c r="FF50" s="96">
        <v>3</v>
      </c>
      <c r="FG50" s="96">
        <v>17</v>
      </c>
      <c r="FH50" s="96">
        <v>2.8</v>
      </c>
      <c r="FI50" s="96">
        <v>0.9</v>
      </c>
      <c r="FJ50" s="96">
        <v>8.4</v>
      </c>
      <c r="FK50" s="96">
        <v>1</v>
      </c>
      <c r="FL50" s="96">
        <v>0</v>
      </c>
      <c r="FM50" s="96">
        <v>0</v>
      </c>
      <c r="FN50" s="96">
        <v>0</v>
      </c>
      <c r="FO50" s="96">
        <v>0</v>
      </c>
      <c r="FP50" s="96" t="s">
        <v>46</v>
      </c>
      <c r="FQ50" s="96" t="s">
        <v>46</v>
      </c>
      <c r="FR50" s="96" t="s">
        <v>46</v>
      </c>
      <c r="FS50" s="96" t="s">
        <v>89</v>
      </c>
      <c r="FT50" s="96" t="s">
        <v>89</v>
      </c>
      <c r="FU50" s="96" t="s">
        <v>89</v>
      </c>
      <c r="FV50" s="96" t="s">
        <v>46</v>
      </c>
      <c r="FW50" s="96" t="s">
        <v>46</v>
      </c>
      <c r="FX50" s="96" t="s">
        <v>46</v>
      </c>
      <c r="FY50" s="96" t="s">
        <v>46</v>
      </c>
      <c r="FZ50" s="96" t="s">
        <v>446</v>
      </c>
      <c r="GA50" s="96" t="s">
        <v>46</v>
      </c>
      <c r="GB50" s="96" t="s">
        <v>46</v>
      </c>
      <c r="GC50" s="96" t="s">
        <v>46</v>
      </c>
      <c r="GD50" s="96" t="s">
        <v>446</v>
      </c>
      <c r="GE50" s="96" t="s">
        <v>46</v>
      </c>
      <c r="GF50" s="96" t="s">
        <v>46</v>
      </c>
      <c r="GG50" s="96" t="s">
        <v>46</v>
      </c>
      <c r="GH50" s="33" t="s">
        <v>464</v>
      </c>
      <c r="GI50" s="96" t="s">
        <v>89</v>
      </c>
      <c r="GJ50" s="96" t="s">
        <v>89</v>
      </c>
      <c r="GK50" s="96" t="s">
        <v>89</v>
      </c>
      <c r="GL50" s="33" t="s">
        <v>464</v>
      </c>
      <c r="GM50" s="96" t="s">
        <v>89</v>
      </c>
      <c r="GN50" s="96" t="s">
        <v>89</v>
      </c>
      <c r="GO50" s="96" t="s">
        <v>89</v>
      </c>
      <c r="GP50" s="33" t="s">
        <v>464</v>
      </c>
      <c r="GQ50" s="96" t="s">
        <v>89</v>
      </c>
      <c r="GR50" s="96" t="s">
        <v>89</v>
      </c>
      <c r="GS50" s="96" t="s">
        <v>89</v>
      </c>
      <c r="GT50" s="96" t="s">
        <v>125</v>
      </c>
      <c r="GU50" s="96" t="s">
        <v>125</v>
      </c>
      <c r="GV50" s="96" t="s">
        <v>89</v>
      </c>
      <c r="GW50" s="96" t="s">
        <v>89</v>
      </c>
      <c r="GX50" s="96" t="s">
        <v>89</v>
      </c>
      <c r="GY50" s="96" t="s">
        <v>125</v>
      </c>
      <c r="GZ50" s="96" t="s">
        <v>125</v>
      </c>
      <c r="HA50" s="96" t="s">
        <v>89</v>
      </c>
      <c r="HB50" s="96" t="s">
        <v>89</v>
      </c>
      <c r="HC50" s="96" t="s">
        <v>89</v>
      </c>
      <c r="HD50" s="96" t="s">
        <v>125</v>
      </c>
      <c r="HE50" s="96" t="s">
        <v>125</v>
      </c>
      <c r="HF50" s="96" t="s">
        <v>89</v>
      </c>
      <c r="HG50" s="96" t="s">
        <v>89</v>
      </c>
      <c r="HH50" s="96" t="s">
        <v>89</v>
      </c>
      <c r="HI50" s="96" t="s">
        <v>125</v>
      </c>
      <c r="HJ50" s="96" t="s">
        <v>125</v>
      </c>
      <c r="HK50" s="96" t="s">
        <v>89</v>
      </c>
      <c r="HL50" s="96" t="s">
        <v>89</v>
      </c>
      <c r="HM50" s="96" t="s">
        <v>89</v>
      </c>
      <c r="HN50" s="96" t="s">
        <v>125</v>
      </c>
      <c r="HO50" s="96" t="s">
        <v>125</v>
      </c>
      <c r="HP50" s="96" t="s">
        <v>89</v>
      </c>
      <c r="HQ50" s="96" t="s">
        <v>89</v>
      </c>
      <c r="HR50" s="96" t="s">
        <v>89</v>
      </c>
      <c r="HS50" s="96">
        <v>1</v>
      </c>
      <c r="HT50" s="96">
        <v>0</v>
      </c>
      <c r="HU50" s="96">
        <v>0</v>
      </c>
      <c r="HV50" s="96">
        <v>0</v>
      </c>
      <c r="HW50" s="96">
        <v>0</v>
      </c>
      <c r="HX50" s="96">
        <v>6</v>
      </c>
      <c r="HY50" s="96">
        <v>8</v>
      </c>
      <c r="HZ50" s="96">
        <v>1.7</v>
      </c>
      <c r="IA50" s="96">
        <v>1.5</v>
      </c>
      <c r="IB50" s="96">
        <v>8.5</v>
      </c>
      <c r="IC50" s="96">
        <v>1</v>
      </c>
      <c r="ID50" s="96">
        <v>0</v>
      </c>
      <c r="IE50" s="96">
        <v>0</v>
      </c>
      <c r="IF50" s="96">
        <v>0</v>
      </c>
      <c r="IG50" s="96">
        <v>0</v>
      </c>
      <c r="IH50" s="96">
        <v>59</v>
      </c>
      <c r="II50" s="96" t="s">
        <v>133</v>
      </c>
      <c r="IJ50" s="96">
        <v>7</v>
      </c>
      <c r="IK50" s="96" t="s">
        <v>59</v>
      </c>
      <c r="IL50" s="96" t="s">
        <v>59</v>
      </c>
      <c r="IM50" s="96" t="s">
        <v>59</v>
      </c>
      <c r="IN50" s="96">
        <v>32</v>
      </c>
      <c r="IO50" s="96">
        <v>55</v>
      </c>
      <c r="IP50" s="96">
        <v>21</v>
      </c>
      <c r="IQ50" s="96" t="s">
        <v>38</v>
      </c>
      <c r="IR50" s="74">
        <f>AVERAGE(IS50:IU50)</f>
        <v>10.5</v>
      </c>
      <c r="IS50" s="96">
        <v>13</v>
      </c>
      <c r="IT50" s="96">
        <v>10.5</v>
      </c>
      <c r="IU50" s="96">
        <v>8</v>
      </c>
      <c r="IV50" s="74">
        <f>AVERAGE(IW50:IY50)</f>
        <v>12.733333333333334</v>
      </c>
      <c r="IW50" s="96">
        <v>14.7</v>
      </c>
      <c r="IX50" s="96">
        <v>12.4</v>
      </c>
      <c r="IY50" s="96">
        <v>11.1</v>
      </c>
      <c r="IZ50" s="33" t="s">
        <v>464</v>
      </c>
      <c r="JA50" s="96" t="s">
        <v>78</v>
      </c>
      <c r="JB50" s="96" t="s">
        <v>78</v>
      </c>
      <c r="JC50" s="96" t="s">
        <v>78</v>
      </c>
      <c r="JD50" s="33" t="s">
        <v>464</v>
      </c>
      <c r="JE50" s="96" t="s">
        <v>78</v>
      </c>
      <c r="JF50" s="96" t="s">
        <v>78</v>
      </c>
      <c r="JG50" s="96" t="s">
        <v>78</v>
      </c>
      <c r="JH50" s="33" t="s">
        <v>464</v>
      </c>
      <c r="JI50" s="96" t="s">
        <v>78</v>
      </c>
      <c r="JJ50" s="96" t="s">
        <v>78</v>
      </c>
      <c r="JK50" s="96" t="s">
        <v>78</v>
      </c>
      <c r="JL50" s="96" t="s">
        <v>133</v>
      </c>
      <c r="JM50" s="96">
        <v>2</v>
      </c>
      <c r="JN50" s="96" t="s">
        <v>89</v>
      </c>
      <c r="JO50" s="96" t="s">
        <v>89</v>
      </c>
      <c r="JP50" s="96" t="s">
        <v>89</v>
      </c>
      <c r="JQ50" s="96" t="s">
        <v>133</v>
      </c>
      <c r="JR50" s="96">
        <v>8</v>
      </c>
      <c r="JS50" s="96" t="s">
        <v>89</v>
      </c>
      <c r="JT50" s="96" t="s">
        <v>89</v>
      </c>
      <c r="JU50" s="96" t="s">
        <v>89</v>
      </c>
      <c r="JV50" s="96" t="s">
        <v>133</v>
      </c>
      <c r="JW50" s="96">
        <v>-2</v>
      </c>
      <c r="JX50" s="96" t="s">
        <v>89</v>
      </c>
      <c r="JY50" s="96" t="s">
        <v>89</v>
      </c>
      <c r="JZ50" s="96" t="s">
        <v>89</v>
      </c>
      <c r="KA50" s="96" t="s">
        <v>133</v>
      </c>
      <c r="KB50" s="96">
        <v>-7</v>
      </c>
      <c r="KC50" s="96" t="s">
        <v>89</v>
      </c>
      <c r="KD50" s="96" t="s">
        <v>89</v>
      </c>
      <c r="KE50" s="96" t="s">
        <v>89</v>
      </c>
      <c r="KF50" s="96">
        <v>0.87</v>
      </c>
      <c r="KG50" s="96" t="s">
        <v>133</v>
      </c>
      <c r="KH50" s="96" t="s">
        <v>89</v>
      </c>
      <c r="KI50" s="96" t="s">
        <v>89</v>
      </c>
      <c r="KJ50" s="96" t="s">
        <v>89</v>
      </c>
      <c r="KK50" s="96">
        <v>1</v>
      </c>
      <c r="KL50" s="96">
        <v>0</v>
      </c>
      <c r="KM50" s="96">
        <v>0</v>
      </c>
      <c r="KN50" s="96">
        <v>0</v>
      </c>
      <c r="KO50" s="96">
        <v>0</v>
      </c>
      <c r="KP50" s="96">
        <v>12</v>
      </c>
      <c r="KQ50" s="96">
        <v>3</v>
      </c>
      <c r="KR50" s="96">
        <v>0.5</v>
      </c>
      <c r="KS50" s="96">
        <v>1.7</v>
      </c>
      <c r="KT50" s="96">
        <v>9.8000000000000007</v>
      </c>
      <c r="KU50" s="96">
        <v>1</v>
      </c>
      <c r="KV50" s="96">
        <v>0</v>
      </c>
      <c r="KW50" s="96">
        <v>0</v>
      </c>
      <c r="KX50" s="96">
        <v>0</v>
      </c>
      <c r="KY50" s="96">
        <v>0</v>
      </c>
      <c r="KZ50" s="96" t="s">
        <v>133</v>
      </c>
      <c r="LA50" s="96" t="s">
        <v>133</v>
      </c>
      <c r="LB50" s="96" t="s">
        <v>133</v>
      </c>
      <c r="LC50" s="96" t="s">
        <v>89</v>
      </c>
      <c r="LD50" s="96" t="s">
        <v>89</v>
      </c>
      <c r="LE50" s="96" t="s">
        <v>89</v>
      </c>
      <c r="LF50" s="96" t="s">
        <v>133</v>
      </c>
      <c r="LG50" s="96" t="s">
        <v>133</v>
      </c>
      <c r="LH50" s="96" t="s">
        <v>133</v>
      </c>
      <c r="LI50" s="96" t="s">
        <v>133</v>
      </c>
      <c r="LJ50" s="33" t="s">
        <v>133</v>
      </c>
      <c r="LK50" s="96" t="s">
        <v>133</v>
      </c>
      <c r="LL50" s="96" t="s">
        <v>133</v>
      </c>
      <c r="LM50" s="96" t="s">
        <v>133</v>
      </c>
      <c r="LN50" s="33" t="s">
        <v>133</v>
      </c>
      <c r="LO50" s="96" t="s">
        <v>133</v>
      </c>
      <c r="LP50" s="96" t="s">
        <v>133</v>
      </c>
      <c r="LQ50" s="96" t="s">
        <v>133</v>
      </c>
      <c r="LR50" s="33" t="s">
        <v>38</v>
      </c>
      <c r="LS50" s="96" t="s">
        <v>38</v>
      </c>
      <c r="LT50" s="96" t="s">
        <v>38</v>
      </c>
      <c r="LU50" s="96" t="s">
        <v>38</v>
      </c>
      <c r="LV50" s="33" t="s">
        <v>38</v>
      </c>
      <c r="LW50" s="96" t="s">
        <v>38</v>
      </c>
      <c r="LX50" s="96" t="s">
        <v>38</v>
      </c>
      <c r="LY50" s="96" t="s">
        <v>38</v>
      </c>
      <c r="LZ50" s="33" t="s">
        <v>38</v>
      </c>
      <c r="MA50" s="96" t="s">
        <v>38</v>
      </c>
      <c r="MB50" s="96" t="s">
        <v>38</v>
      </c>
      <c r="MC50" s="96" t="s">
        <v>38</v>
      </c>
      <c r="MD50" s="96" t="s">
        <v>125</v>
      </c>
      <c r="ME50" s="96" t="s">
        <v>125</v>
      </c>
      <c r="MF50" s="96" t="s">
        <v>38</v>
      </c>
      <c r="MG50" s="96" t="s">
        <v>38</v>
      </c>
      <c r="MH50" s="96" t="s">
        <v>38</v>
      </c>
      <c r="MI50" s="96" t="s">
        <v>125</v>
      </c>
      <c r="MJ50" s="96" t="s">
        <v>125</v>
      </c>
      <c r="MK50" s="96" t="s">
        <v>38</v>
      </c>
      <c r="ML50" s="96" t="s">
        <v>38</v>
      </c>
      <c r="MM50" s="96" t="s">
        <v>38</v>
      </c>
      <c r="MN50" s="96" t="s">
        <v>125</v>
      </c>
      <c r="MO50" s="96" t="s">
        <v>125</v>
      </c>
      <c r="MP50" s="96" t="s">
        <v>38</v>
      </c>
      <c r="MQ50" s="96" t="s">
        <v>38</v>
      </c>
      <c r="MR50" s="96" t="s">
        <v>38</v>
      </c>
      <c r="MS50" s="96" t="s">
        <v>125</v>
      </c>
      <c r="MT50" s="96" t="s">
        <v>125</v>
      </c>
      <c r="MU50" s="96" t="s">
        <v>38</v>
      </c>
      <c r="MV50" s="96" t="s">
        <v>38</v>
      </c>
      <c r="MW50" s="96" t="s">
        <v>38</v>
      </c>
      <c r="MX50" s="96" t="s">
        <v>125</v>
      </c>
      <c r="MY50" s="96" t="s">
        <v>125</v>
      </c>
      <c r="MZ50" s="96" t="s">
        <v>38</v>
      </c>
      <c r="NA50" s="96" t="s">
        <v>38</v>
      </c>
      <c r="NB50" s="96" t="s">
        <v>38</v>
      </c>
      <c r="NC50" s="96" t="s">
        <v>125</v>
      </c>
      <c r="ND50" s="96">
        <v>0</v>
      </c>
      <c r="NE50" s="96">
        <v>0</v>
      </c>
      <c r="NF50" s="96">
        <v>0</v>
      </c>
      <c r="NG50" s="96">
        <v>0</v>
      </c>
      <c r="NH50" s="96"/>
      <c r="NI50" s="96"/>
      <c r="NJ50" s="96"/>
      <c r="NK50" s="96"/>
      <c r="NL50" s="96"/>
      <c r="NM50" s="96"/>
      <c r="NN50" s="96"/>
      <c r="NO50" s="96"/>
      <c r="NP50" s="96"/>
      <c r="NQ50" s="96"/>
      <c r="NR50" s="96"/>
      <c r="NS50" s="96"/>
      <c r="NT50" s="96"/>
      <c r="NU50" s="96"/>
      <c r="NV50" s="96"/>
      <c r="NW50" s="96"/>
      <c r="NX50" s="96"/>
      <c r="NY50" s="96"/>
      <c r="NZ50" s="96"/>
      <c r="OA50" s="96"/>
      <c r="OB50" s="96"/>
      <c r="OC50" s="96"/>
      <c r="OD50" s="96"/>
      <c r="OE50" s="96"/>
      <c r="OF50" s="96"/>
      <c r="OG50" s="96"/>
      <c r="OH50" s="96"/>
      <c r="OI50" s="96"/>
      <c r="OJ50" s="96"/>
      <c r="OK50" s="96"/>
      <c r="OL50" s="96"/>
      <c r="OM50" s="96"/>
      <c r="ON50" s="96"/>
      <c r="OO50" s="96"/>
      <c r="OP50" s="96"/>
      <c r="OQ50" s="96"/>
      <c r="OR50" s="96"/>
      <c r="OS50" s="96"/>
      <c r="OT50" s="96"/>
      <c r="OU50" s="96"/>
      <c r="OV50" s="96"/>
      <c r="OW50" s="96"/>
      <c r="OX50" s="96"/>
      <c r="OY50" s="96"/>
      <c r="OZ50" s="96"/>
      <c r="PA50" s="96"/>
      <c r="PB50" s="96"/>
      <c r="PC50" s="96"/>
      <c r="PD50" s="96"/>
      <c r="PE50" s="96"/>
      <c r="PF50" s="96"/>
      <c r="PG50" s="96"/>
      <c r="PH50" s="96"/>
      <c r="PI50" s="96"/>
      <c r="PJ50" s="96"/>
      <c r="PK50" s="96"/>
      <c r="PL50" s="96"/>
      <c r="PM50" s="96"/>
      <c r="PN50" s="96"/>
      <c r="PO50" s="96"/>
      <c r="PP50" s="96"/>
      <c r="PQ50" s="96"/>
      <c r="PR50" s="96"/>
      <c r="PS50" s="96"/>
      <c r="PT50" s="96"/>
      <c r="PU50" s="96"/>
      <c r="PV50" s="96"/>
      <c r="PW50" s="96"/>
      <c r="PX50" s="96"/>
      <c r="PY50" s="96"/>
      <c r="PZ50" s="96">
        <v>0</v>
      </c>
      <c r="QC50" s="38"/>
    </row>
    <row r="51" spans="1:445" customFormat="1" ht="17" customHeight="1">
      <c r="A51" s="94">
        <v>37</v>
      </c>
      <c r="B51" s="27">
        <v>39392</v>
      </c>
      <c r="C51" s="96" t="s">
        <v>743</v>
      </c>
      <c r="D51" s="96">
        <v>44</v>
      </c>
      <c r="E51" s="96">
        <v>1</v>
      </c>
      <c r="F51" s="96">
        <v>84</v>
      </c>
      <c r="G51" s="96">
        <v>175</v>
      </c>
      <c r="H51" s="96">
        <v>4</v>
      </c>
      <c r="I51" s="96" t="s">
        <v>315</v>
      </c>
      <c r="J51" s="96">
        <v>1</v>
      </c>
      <c r="K51" s="96">
        <v>10</v>
      </c>
      <c r="L51" s="96"/>
      <c r="M51" s="95" t="s">
        <v>280</v>
      </c>
      <c r="N51" s="96" t="s">
        <v>201</v>
      </c>
      <c r="O51" s="96" t="s">
        <v>201</v>
      </c>
      <c r="P51" s="96" t="s">
        <v>266</v>
      </c>
      <c r="Q51" s="96" t="s">
        <v>266</v>
      </c>
      <c r="R51" s="96" t="s">
        <v>266</v>
      </c>
      <c r="S51" s="96" t="s">
        <v>266</v>
      </c>
      <c r="T51" s="26" t="s">
        <v>938</v>
      </c>
      <c r="U51" s="96">
        <v>0</v>
      </c>
      <c r="V51" s="96" t="s">
        <v>198</v>
      </c>
      <c r="W51" s="96" t="s">
        <v>198</v>
      </c>
      <c r="X51" s="96" t="s">
        <v>198</v>
      </c>
      <c r="Y51" s="96" t="s">
        <v>198</v>
      </c>
      <c r="Z51" s="96" t="s">
        <v>198</v>
      </c>
      <c r="AA51" s="96">
        <v>0</v>
      </c>
      <c r="AB51" s="96" t="s">
        <v>198</v>
      </c>
      <c r="AC51" s="96" t="s">
        <v>198</v>
      </c>
      <c r="AD51" s="96" t="s">
        <v>198</v>
      </c>
      <c r="AE51" s="96" t="s">
        <v>198</v>
      </c>
      <c r="AF51" s="96" t="s">
        <v>198</v>
      </c>
      <c r="AG51" s="96">
        <v>0</v>
      </c>
      <c r="AH51" s="35">
        <v>0</v>
      </c>
      <c r="AI51" s="35" t="s">
        <v>198</v>
      </c>
      <c r="AJ51" s="35" t="s">
        <v>198</v>
      </c>
      <c r="AK51" s="35" t="s">
        <v>198</v>
      </c>
      <c r="AL51" s="35" t="s">
        <v>198</v>
      </c>
      <c r="AM51" s="35">
        <v>0</v>
      </c>
      <c r="AN51" s="35" t="s">
        <v>198</v>
      </c>
      <c r="AO51" s="35" t="s">
        <v>198</v>
      </c>
      <c r="AP51" s="35" t="s">
        <v>198</v>
      </c>
      <c r="AQ51" s="35" t="s">
        <v>198</v>
      </c>
      <c r="AR51" s="35">
        <v>1</v>
      </c>
      <c r="AS51" s="35" t="s">
        <v>316</v>
      </c>
      <c r="AT51" s="35">
        <v>0</v>
      </c>
      <c r="AU51" s="35">
        <v>0</v>
      </c>
      <c r="AV51" s="35">
        <v>0</v>
      </c>
      <c r="AW51" s="35">
        <v>0</v>
      </c>
      <c r="AX51" s="96" t="s">
        <v>330</v>
      </c>
      <c r="AY51" s="96" t="s">
        <v>198</v>
      </c>
      <c r="AZ51" s="96" t="s">
        <v>198</v>
      </c>
      <c r="BA51" s="96" t="s">
        <v>198</v>
      </c>
      <c r="BB51" s="96" t="s">
        <v>198</v>
      </c>
      <c r="BC51" s="96">
        <v>60</v>
      </c>
      <c r="BD51" s="96">
        <v>50</v>
      </c>
      <c r="BE51" s="96">
        <v>6</v>
      </c>
      <c r="BF51" s="96">
        <v>2</v>
      </c>
      <c r="BG51" s="96">
        <v>1</v>
      </c>
      <c r="BH51" s="96">
        <v>0</v>
      </c>
      <c r="BI51" s="96">
        <v>0</v>
      </c>
      <c r="BJ51" s="96">
        <v>0</v>
      </c>
      <c r="BK51" s="96">
        <v>0</v>
      </c>
      <c r="BL51" s="96">
        <v>0</v>
      </c>
      <c r="BM51" s="96">
        <v>0</v>
      </c>
      <c r="BN51" s="96">
        <v>9</v>
      </c>
      <c r="BO51" s="96">
        <v>1</v>
      </c>
      <c r="BP51" s="33">
        <v>32</v>
      </c>
      <c r="BQ51" s="33">
        <v>7.8</v>
      </c>
      <c r="BR51" s="33">
        <v>6.8</v>
      </c>
      <c r="BS51" s="61">
        <v>47</v>
      </c>
      <c r="BT51" s="70">
        <v>9</v>
      </c>
      <c r="BU51" s="70" t="s">
        <v>198</v>
      </c>
      <c r="BV51" s="70" t="s">
        <v>198</v>
      </c>
      <c r="BW51" s="70" t="s">
        <v>198</v>
      </c>
      <c r="BX51" s="70" t="s">
        <v>198</v>
      </c>
      <c r="BY51" s="61">
        <v>34</v>
      </c>
      <c r="BZ51" s="61">
        <v>33</v>
      </c>
      <c r="CA51" s="61">
        <v>69</v>
      </c>
      <c r="CB51" s="61" t="s">
        <v>198</v>
      </c>
      <c r="CC51" s="70">
        <f>AVERAGE(CD51:CF51)</f>
        <v>7</v>
      </c>
      <c r="CD51" s="70">
        <v>11</v>
      </c>
      <c r="CE51" s="70">
        <v>8</v>
      </c>
      <c r="CF51" s="70">
        <v>2</v>
      </c>
      <c r="CG51" s="108" t="s">
        <v>317</v>
      </c>
      <c r="CH51" s="70" t="s">
        <v>241</v>
      </c>
      <c r="CI51" s="70" t="s">
        <v>241</v>
      </c>
      <c r="CJ51" s="70" t="s">
        <v>241</v>
      </c>
      <c r="CK51" s="70" t="s">
        <v>317</v>
      </c>
      <c r="CL51" s="70" t="s">
        <v>694</v>
      </c>
      <c r="CM51" s="70" t="s">
        <v>694</v>
      </c>
      <c r="CN51" s="70" t="s">
        <v>694</v>
      </c>
      <c r="CO51" s="70" t="s">
        <v>317</v>
      </c>
      <c r="CP51" s="70" t="s">
        <v>769</v>
      </c>
      <c r="CQ51" s="70" t="s">
        <v>769</v>
      </c>
      <c r="CR51" s="70" t="s">
        <v>239</v>
      </c>
      <c r="CS51" s="70" t="s">
        <v>139</v>
      </c>
      <c r="CT51" s="70" t="s">
        <v>793</v>
      </c>
      <c r="CU51" s="70" t="s">
        <v>793</v>
      </c>
      <c r="CV51" s="70" t="s">
        <v>621</v>
      </c>
      <c r="CW51" s="61">
        <v>1.9</v>
      </c>
      <c r="CX51" s="61" t="s">
        <v>39</v>
      </c>
      <c r="CY51" s="61" t="s">
        <v>39</v>
      </c>
      <c r="CZ51" s="61" t="s">
        <v>39</v>
      </c>
      <c r="DA51" s="61" t="s">
        <v>39</v>
      </c>
      <c r="DB51" s="61">
        <v>12.7</v>
      </c>
      <c r="DC51" s="61" t="s">
        <v>39</v>
      </c>
      <c r="DD51" s="61" t="s">
        <v>39</v>
      </c>
      <c r="DE51" s="61" t="s">
        <v>39</v>
      </c>
      <c r="DF51" s="61" t="s">
        <v>39</v>
      </c>
      <c r="DG51" s="61" t="s">
        <v>240</v>
      </c>
      <c r="DH51" s="61" t="s">
        <v>39</v>
      </c>
      <c r="DI51" s="61" t="s">
        <v>39</v>
      </c>
      <c r="DJ51" s="61" t="s">
        <v>39</v>
      </c>
      <c r="DK51" s="61" t="s">
        <v>39</v>
      </c>
      <c r="DL51" s="61" t="s">
        <v>240</v>
      </c>
      <c r="DM51" s="61" t="s">
        <v>39</v>
      </c>
      <c r="DN51" s="61" t="s">
        <v>39</v>
      </c>
      <c r="DO51" s="61" t="s">
        <v>39</v>
      </c>
      <c r="DP51" s="61" t="s">
        <v>39</v>
      </c>
      <c r="DQ51" s="61">
        <v>1.7</v>
      </c>
      <c r="DR51" s="61" t="s">
        <v>39</v>
      </c>
      <c r="DS51" s="61" t="s">
        <v>39</v>
      </c>
      <c r="DT51" s="61" t="s">
        <v>39</v>
      </c>
      <c r="DU51" s="61" t="s">
        <v>39</v>
      </c>
      <c r="DV51" s="96">
        <v>44.5</v>
      </c>
      <c r="DW51" s="70">
        <v>14</v>
      </c>
      <c r="DX51" s="70" t="s">
        <v>198</v>
      </c>
      <c r="DY51" s="70" t="s">
        <v>198</v>
      </c>
      <c r="DZ51" s="70" t="s">
        <v>198</v>
      </c>
      <c r="EA51" s="70" t="s">
        <v>198</v>
      </c>
      <c r="EB51" s="96">
        <v>60</v>
      </c>
      <c r="EC51" s="96">
        <v>30.2</v>
      </c>
      <c r="ED51" s="96">
        <v>31.9</v>
      </c>
      <c r="EE51" s="96" t="s">
        <v>198</v>
      </c>
      <c r="EF51" s="70">
        <f t="shared" si="45"/>
        <v>14.5</v>
      </c>
      <c r="EG51" s="70">
        <v>16.7</v>
      </c>
      <c r="EH51" s="70" t="s">
        <v>240</v>
      </c>
      <c r="EI51" s="70">
        <v>12.3</v>
      </c>
      <c r="EJ51" s="108" t="s">
        <v>464</v>
      </c>
      <c r="EK51" s="70" t="s">
        <v>198</v>
      </c>
      <c r="EL51" s="70" t="s">
        <v>198</v>
      </c>
      <c r="EM51" s="70" t="s">
        <v>198</v>
      </c>
      <c r="EN51" s="108" t="s">
        <v>464</v>
      </c>
      <c r="EO51" s="70" t="s">
        <v>198</v>
      </c>
      <c r="EP51" s="70" t="s">
        <v>198</v>
      </c>
      <c r="EQ51" s="70" t="s">
        <v>198</v>
      </c>
      <c r="ER51" s="108" t="s">
        <v>464</v>
      </c>
      <c r="ES51" s="108" t="s">
        <v>791</v>
      </c>
      <c r="ET51" s="108" t="s">
        <v>791</v>
      </c>
      <c r="EU51" s="108" t="s">
        <v>791</v>
      </c>
      <c r="EV51" s="108" t="s">
        <v>464</v>
      </c>
      <c r="EW51" s="108" t="s">
        <v>579</v>
      </c>
      <c r="EX51" s="108" t="s">
        <v>579</v>
      </c>
      <c r="EY51" s="108" t="s">
        <v>579</v>
      </c>
      <c r="EZ51" s="50">
        <v>3.21</v>
      </c>
      <c r="FA51" s="70" t="s">
        <v>198</v>
      </c>
      <c r="FB51" s="70" t="s">
        <v>198</v>
      </c>
      <c r="FC51" s="70" t="s">
        <v>198</v>
      </c>
      <c r="FD51" s="70" t="s">
        <v>198</v>
      </c>
      <c r="FE51" s="70" t="s">
        <v>198</v>
      </c>
      <c r="FF51" s="96">
        <v>3</v>
      </c>
      <c r="FG51" s="96">
        <v>9</v>
      </c>
      <c r="FH51" s="96">
        <v>2</v>
      </c>
      <c r="FI51" s="96">
        <v>1.8</v>
      </c>
      <c r="FJ51" s="96">
        <v>8.4</v>
      </c>
      <c r="FK51" s="96">
        <v>1</v>
      </c>
      <c r="FL51" s="96">
        <v>0</v>
      </c>
      <c r="FM51" s="96">
        <v>0</v>
      </c>
      <c r="FN51" s="96">
        <v>0</v>
      </c>
      <c r="FO51" s="96">
        <v>0</v>
      </c>
      <c r="FP51" s="96">
        <v>55.3</v>
      </c>
      <c r="FQ51" s="96">
        <v>18</v>
      </c>
      <c r="FR51" s="96" t="s">
        <v>131</v>
      </c>
      <c r="FS51" s="96" t="s">
        <v>131</v>
      </c>
      <c r="FT51" s="96" t="s">
        <v>131</v>
      </c>
      <c r="FU51" s="96" t="s">
        <v>131</v>
      </c>
      <c r="FV51" s="96">
        <v>38</v>
      </c>
      <c r="FW51" s="96">
        <v>59.4</v>
      </c>
      <c r="FX51" s="96">
        <v>26.2</v>
      </c>
      <c r="FY51" s="96" t="s">
        <v>81</v>
      </c>
      <c r="FZ51" s="96" t="s">
        <v>93</v>
      </c>
      <c r="GA51" s="96" t="s">
        <v>93</v>
      </c>
      <c r="GB51" s="96" t="s">
        <v>93</v>
      </c>
      <c r="GC51" s="96" t="s">
        <v>93</v>
      </c>
      <c r="GD51" s="96" t="s">
        <v>266</v>
      </c>
      <c r="GE51" s="96" t="s">
        <v>266</v>
      </c>
      <c r="GF51" s="96" t="s">
        <v>266</v>
      </c>
      <c r="GG51" s="96" t="s">
        <v>266</v>
      </c>
      <c r="GH51" s="96" t="s">
        <v>266</v>
      </c>
      <c r="GI51" s="96" t="s">
        <v>266</v>
      </c>
      <c r="GJ51" s="96" t="s">
        <v>266</v>
      </c>
      <c r="GK51" s="96" t="s">
        <v>266</v>
      </c>
      <c r="GL51" s="96" t="s">
        <v>266</v>
      </c>
      <c r="GM51" s="96" t="s">
        <v>266</v>
      </c>
      <c r="GN51" s="96" t="s">
        <v>266</v>
      </c>
      <c r="GO51" s="96" t="s">
        <v>266</v>
      </c>
      <c r="GP51" s="96" t="s">
        <v>266</v>
      </c>
      <c r="GQ51" s="96" t="s">
        <v>266</v>
      </c>
      <c r="GR51" s="96" t="s">
        <v>266</v>
      </c>
      <c r="GS51" s="96" t="s">
        <v>266</v>
      </c>
      <c r="GT51" s="96" t="s">
        <v>269</v>
      </c>
      <c r="GU51" s="96" t="s">
        <v>266</v>
      </c>
      <c r="GV51" s="96" t="s">
        <v>266</v>
      </c>
      <c r="GW51" s="96" t="s">
        <v>266</v>
      </c>
      <c r="GX51" s="96" t="s">
        <v>266</v>
      </c>
      <c r="GY51" s="96" t="s">
        <v>269</v>
      </c>
      <c r="GZ51" s="96" t="s">
        <v>266</v>
      </c>
      <c r="HA51" s="96" t="s">
        <v>266</v>
      </c>
      <c r="HB51" s="96" t="s">
        <v>266</v>
      </c>
      <c r="HC51" s="96" t="s">
        <v>266</v>
      </c>
      <c r="HD51" s="96" t="s">
        <v>269</v>
      </c>
      <c r="HE51" s="96" t="s">
        <v>266</v>
      </c>
      <c r="HF51" s="96" t="s">
        <v>266</v>
      </c>
      <c r="HG51" s="96" t="s">
        <v>266</v>
      </c>
      <c r="HH51" s="96" t="s">
        <v>266</v>
      </c>
      <c r="HI51" s="96" t="s">
        <v>269</v>
      </c>
      <c r="HJ51" s="96" t="s">
        <v>266</v>
      </c>
      <c r="HK51" s="96" t="s">
        <v>266</v>
      </c>
      <c r="HL51" s="96" t="s">
        <v>266</v>
      </c>
      <c r="HM51" s="96" t="s">
        <v>266</v>
      </c>
      <c r="HN51" s="96" t="s">
        <v>269</v>
      </c>
      <c r="HO51" s="96" t="s">
        <v>266</v>
      </c>
      <c r="HP51" s="96" t="s">
        <v>266</v>
      </c>
      <c r="HQ51" s="96" t="s">
        <v>266</v>
      </c>
      <c r="HR51" s="96" t="s">
        <v>266</v>
      </c>
      <c r="HS51" s="96" t="s">
        <v>266</v>
      </c>
      <c r="HT51" s="96">
        <v>0</v>
      </c>
      <c r="HU51" s="96">
        <v>0</v>
      </c>
      <c r="HV51" s="96">
        <v>0</v>
      </c>
      <c r="HW51" s="96">
        <v>0</v>
      </c>
      <c r="HX51" s="96">
        <v>7</v>
      </c>
      <c r="HY51" s="96">
        <v>10</v>
      </c>
      <c r="HZ51" s="96">
        <v>7.2</v>
      </c>
      <c r="IA51" s="96">
        <v>1</v>
      </c>
      <c r="IB51" s="96">
        <v>7</v>
      </c>
      <c r="IC51" s="96">
        <v>1</v>
      </c>
      <c r="ID51" s="96">
        <v>0</v>
      </c>
      <c r="IE51" s="96">
        <v>0</v>
      </c>
      <c r="IF51" s="96">
        <v>0</v>
      </c>
      <c r="IG51" s="96">
        <v>0</v>
      </c>
      <c r="IH51" s="96" t="s">
        <v>267</v>
      </c>
      <c r="II51" s="96">
        <v>13</v>
      </c>
      <c r="IJ51" s="96" t="s">
        <v>266</v>
      </c>
      <c r="IK51" s="96" t="s">
        <v>266</v>
      </c>
      <c r="IL51" s="96" t="s">
        <v>266</v>
      </c>
      <c r="IM51" s="96" t="s">
        <v>266</v>
      </c>
      <c r="IN51" s="96" t="s">
        <v>267</v>
      </c>
      <c r="IO51" s="96" t="s">
        <v>267</v>
      </c>
      <c r="IP51" s="96" t="s">
        <v>267</v>
      </c>
      <c r="IQ51" s="96" t="s">
        <v>267</v>
      </c>
      <c r="IR51" s="96" t="s">
        <v>267</v>
      </c>
      <c r="IS51" s="96" t="s">
        <v>267</v>
      </c>
      <c r="IT51" s="96" t="s">
        <v>267</v>
      </c>
      <c r="IU51" s="96" t="s">
        <v>267</v>
      </c>
      <c r="IV51" s="96" t="s">
        <v>49</v>
      </c>
      <c r="IW51" s="96" t="s">
        <v>49</v>
      </c>
      <c r="IX51" s="96" t="s">
        <v>49</v>
      </c>
      <c r="IY51" s="96" t="s">
        <v>49</v>
      </c>
      <c r="IZ51" s="96" t="s">
        <v>49</v>
      </c>
      <c r="JA51" s="96" t="s">
        <v>49</v>
      </c>
      <c r="JB51" s="96" t="s">
        <v>49</v>
      </c>
      <c r="JC51" s="96" t="s">
        <v>49</v>
      </c>
      <c r="JD51" s="96" t="s">
        <v>49</v>
      </c>
      <c r="JE51" s="96" t="s">
        <v>49</v>
      </c>
      <c r="JF51" s="96" t="s">
        <v>49</v>
      </c>
      <c r="JG51" s="96" t="s">
        <v>49</v>
      </c>
      <c r="JH51" s="96" t="s">
        <v>49</v>
      </c>
      <c r="JI51" s="96" t="s">
        <v>49</v>
      </c>
      <c r="JJ51" s="96" t="s">
        <v>49</v>
      </c>
      <c r="JK51" s="96" t="s">
        <v>49</v>
      </c>
      <c r="JL51" s="96">
        <v>10</v>
      </c>
      <c r="JM51" s="96" t="s">
        <v>49</v>
      </c>
      <c r="JN51" s="96" t="s">
        <v>49</v>
      </c>
      <c r="JO51" s="96" t="s">
        <v>49</v>
      </c>
      <c r="JP51" s="96" t="s">
        <v>49</v>
      </c>
      <c r="JQ51" s="96">
        <v>16</v>
      </c>
      <c r="JR51" s="96" t="s">
        <v>49</v>
      </c>
      <c r="JS51" s="96" t="s">
        <v>49</v>
      </c>
      <c r="JT51" s="96" t="s">
        <v>49</v>
      </c>
      <c r="JU51" s="96" t="s">
        <v>49</v>
      </c>
      <c r="JV51" s="96">
        <v>0</v>
      </c>
      <c r="JW51" s="96" t="s">
        <v>49</v>
      </c>
      <c r="JX51" s="96" t="s">
        <v>49</v>
      </c>
      <c r="JY51" s="96" t="s">
        <v>49</v>
      </c>
      <c r="JZ51" s="96" t="s">
        <v>49</v>
      </c>
      <c r="KA51" s="96">
        <v>0</v>
      </c>
      <c r="KB51" s="96" t="s">
        <v>49</v>
      </c>
      <c r="KC51" s="96" t="s">
        <v>49</v>
      </c>
      <c r="KD51" s="96" t="s">
        <v>49</v>
      </c>
      <c r="KE51" s="96" t="s">
        <v>49</v>
      </c>
      <c r="KF51" s="96" t="s">
        <v>267</v>
      </c>
      <c r="KG51" s="96" t="s">
        <v>49</v>
      </c>
      <c r="KH51" s="96" t="s">
        <v>49</v>
      </c>
      <c r="KI51" s="96" t="s">
        <v>49</v>
      </c>
      <c r="KJ51" s="96" t="s">
        <v>49</v>
      </c>
      <c r="KK51" s="96" t="s">
        <v>266</v>
      </c>
      <c r="KL51" s="96">
        <v>0</v>
      </c>
      <c r="KM51" s="96">
        <v>0</v>
      </c>
      <c r="KN51" s="96">
        <v>0</v>
      </c>
      <c r="KO51" s="96">
        <v>0</v>
      </c>
      <c r="KP51" s="84" t="s">
        <v>13</v>
      </c>
      <c r="KQ51" s="84" t="s">
        <v>13</v>
      </c>
      <c r="KR51" s="84" t="s">
        <v>13</v>
      </c>
      <c r="KS51" s="84" t="s">
        <v>13</v>
      </c>
      <c r="KT51" s="84" t="s">
        <v>13</v>
      </c>
      <c r="KU51" s="84" t="s">
        <v>13</v>
      </c>
      <c r="KV51" s="84" t="s">
        <v>13</v>
      </c>
      <c r="KW51" s="84" t="s">
        <v>13</v>
      </c>
      <c r="KX51" s="84" t="s">
        <v>13</v>
      </c>
      <c r="KY51" s="84" t="s">
        <v>13</v>
      </c>
      <c r="KZ51" s="84" t="s">
        <v>13</v>
      </c>
      <c r="LA51" s="84" t="s">
        <v>13</v>
      </c>
      <c r="LB51" s="84" t="s">
        <v>13</v>
      </c>
      <c r="LC51" s="84" t="s">
        <v>13</v>
      </c>
      <c r="LD51" s="84" t="s">
        <v>13</v>
      </c>
      <c r="LE51" s="84" t="s">
        <v>13</v>
      </c>
      <c r="LF51" s="84" t="s">
        <v>13</v>
      </c>
      <c r="LG51" s="84" t="s">
        <v>13</v>
      </c>
      <c r="LH51" s="84" t="s">
        <v>13</v>
      </c>
      <c r="LI51" s="84" t="s">
        <v>13</v>
      </c>
      <c r="LJ51" s="84" t="s">
        <v>13</v>
      </c>
      <c r="LK51" s="84" t="s">
        <v>13</v>
      </c>
      <c r="LL51" s="84" t="s">
        <v>13</v>
      </c>
      <c r="LM51" s="84" t="s">
        <v>13</v>
      </c>
      <c r="LN51" s="84" t="s">
        <v>13</v>
      </c>
      <c r="LO51" s="84" t="s">
        <v>13</v>
      </c>
      <c r="LP51" s="84" t="s">
        <v>13</v>
      </c>
      <c r="LQ51" s="84" t="s">
        <v>13</v>
      </c>
      <c r="LR51" s="84" t="s">
        <v>13</v>
      </c>
      <c r="LS51" s="84" t="s">
        <v>13</v>
      </c>
      <c r="LT51" s="84" t="s">
        <v>13</v>
      </c>
      <c r="LU51" s="84" t="s">
        <v>13</v>
      </c>
      <c r="LV51" s="84" t="s">
        <v>13</v>
      </c>
      <c r="LW51" s="84" t="s">
        <v>13</v>
      </c>
      <c r="LX51" s="84" t="s">
        <v>13</v>
      </c>
      <c r="LY51" s="84" t="s">
        <v>13</v>
      </c>
      <c r="LZ51" s="84" t="s">
        <v>13</v>
      </c>
      <c r="MA51" s="84" t="s">
        <v>13</v>
      </c>
      <c r="MB51" s="84" t="s">
        <v>13</v>
      </c>
      <c r="MC51" s="84" t="s">
        <v>13</v>
      </c>
      <c r="MD51" s="84" t="s">
        <v>13</v>
      </c>
      <c r="ME51" s="84" t="s">
        <v>13</v>
      </c>
      <c r="MF51" s="84" t="s">
        <v>13</v>
      </c>
      <c r="MG51" s="84" t="s">
        <v>13</v>
      </c>
      <c r="MH51" s="84" t="s">
        <v>13</v>
      </c>
      <c r="MI51" s="84" t="s">
        <v>13</v>
      </c>
      <c r="MJ51" s="84" t="s">
        <v>13</v>
      </c>
      <c r="MK51" s="84" t="s">
        <v>13</v>
      </c>
      <c r="ML51" s="84" t="s">
        <v>13</v>
      </c>
      <c r="MM51" s="84" t="s">
        <v>13</v>
      </c>
      <c r="MN51" s="84" t="s">
        <v>13</v>
      </c>
      <c r="MO51" s="84" t="s">
        <v>13</v>
      </c>
      <c r="MP51" s="84" t="s">
        <v>13</v>
      </c>
      <c r="MQ51" s="84" t="s">
        <v>13</v>
      </c>
      <c r="MR51" s="84" t="s">
        <v>13</v>
      </c>
      <c r="MS51" s="84" t="s">
        <v>13</v>
      </c>
      <c r="MT51" s="84" t="s">
        <v>13</v>
      </c>
      <c r="MU51" s="84" t="s">
        <v>13</v>
      </c>
      <c r="MV51" s="84" t="s">
        <v>13</v>
      </c>
      <c r="MW51" s="84" t="s">
        <v>13</v>
      </c>
      <c r="MX51" s="84" t="s">
        <v>13</v>
      </c>
      <c r="MY51" s="84" t="s">
        <v>13</v>
      </c>
      <c r="MZ51" s="84" t="s">
        <v>13</v>
      </c>
      <c r="NA51" s="84" t="s">
        <v>13</v>
      </c>
      <c r="NB51" s="84" t="s">
        <v>13</v>
      </c>
      <c r="NC51" s="84" t="s">
        <v>13</v>
      </c>
      <c r="ND51" s="84" t="s">
        <v>13</v>
      </c>
      <c r="NE51" s="84" t="s">
        <v>13</v>
      </c>
      <c r="NF51" s="84" t="s">
        <v>13</v>
      </c>
      <c r="NG51" s="84" t="s">
        <v>13</v>
      </c>
      <c r="NH51" s="96"/>
      <c r="NI51" s="96"/>
      <c r="NJ51" s="96"/>
      <c r="NK51" s="96"/>
      <c r="NL51" s="96"/>
      <c r="NM51" s="96"/>
      <c r="NN51" s="96"/>
      <c r="NO51" s="96"/>
      <c r="NP51" s="96"/>
      <c r="NQ51" s="96"/>
      <c r="NR51" s="96"/>
      <c r="NS51" s="96"/>
      <c r="NT51" s="96"/>
      <c r="NU51" s="96"/>
      <c r="NV51" s="96"/>
      <c r="NW51" s="96"/>
      <c r="NX51" s="96"/>
      <c r="NY51" s="96"/>
      <c r="NZ51" s="96"/>
      <c r="OA51" s="96"/>
      <c r="OB51" s="96"/>
      <c r="OC51" s="96"/>
      <c r="OD51" s="96"/>
      <c r="OE51" s="96"/>
      <c r="OF51" s="96"/>
      <c r="OG51" s="96"/>
      <c r="OH51" s="96"/>
      <c r="OI51" s="96"/>
      <c r="OJ51" s="96"/>
      <c r="OK51" s="96"/>
      <c r="OL51" s="96"/>
      <c r="OM51" s="96"/>
      <c r="ON51" s="96"/>
      <c r="OO51" s="96"/>
      <c r="OP51" s="96"/>
      <c r="OQ51" s="96"/>
      <c r="OR51" s="96"/>
      <c r="OS51" s="96"/>
      <c r="OT51" s="96"/>
      <c r="OU51" s="96"/>
      <c r="OV51" s="96"/>
      <c r="OW51" s="96"/>
      <c r="OX51" s="96"/>
      <c r="OY51" s="96"/>
      <c r="OZ51" s="96"/>
      <c r="PA51" s="96"/>
      <c r="PB51" s="96"/>
      <c r="PC51" s="96"/>
      <c r="PD51" s="96"/>
      <c r="PE51" s="96"/>
      <c r="PF51" s="96"/>
      <c r="PG51" s="96"/>
      <c r="PH51" s="96"/>
      <c r="PI51" s="96"/>
      <c r="PJ51" s="96"/>
      <c r="PK51" s="96"/>
      <c r="PL51" s="96"/>
      <c r="PM51" s="96"/>
      <c r="PN51" s="96"/>
      <c r="PO51" s="96"/>
      <c r="PP51" s="96"/>
      <c r="PQ51" s="96"/>
      <c r="PR51" s="96"/>
      <c r="PS51" s="96"/>
      <c r="PT51" s="96"/>
      <c r="PU51" s="96"/>
      <c r="PV51" s="96"/>
      <c r="PW51" s="96"/>
      <c r="PX51" s="96"/>
      <c r="PY51" s="96"/>
      <c r="PZ51" s="96">
        <v>0</v>
      </c>
      <c r="QC51" s="101"/>
    </row>
    <row r="52" spans="1:445" customFormat="1" ht="17" customHeight="1">
      <c r="A52" s="94">
        <v>38</v>
      </c>
      <c r="B52" s="27">
        <v>39392</v>
      </c>
      <c r="C52" s="96" t="s">
        <v>740</v>
      </c>
      <c r="D52" s="96">
        <v>42</v>
      </c>
      <c r="E52" s="96">
        <v>1</v>
      </c>
      <c r="F52" s="96">
        <v>52</v>
      </c>
      <c r="G52" s="96">
        <v>162</v>
      </c>
      <c r="H52" s="96">
        <v>1</v>
      </c>
      <c r="I52" s="96" t="s">
        <v>198</v>
      </c>
      <c r="J52" s="96">
        <v>1</v>
      </c>
      <c r="K52" s="26" t="s">
        <v>480</v>
      </c>
      <c r="L52" s="96">
        <v>11</v>
      </c>
      <c r="M52" s="95" t="s">
        <v>30</v>
      </c>
      <c r="N52" s="96" t="s">
        <v>934</v>
      </c>
      <c r="O52" s="96" t="s">
        <v>29</v>
      </c>
      <c r="P52" s="96" t="s">
        <v>279</v>
      </c>
      <c r="Q52" s="96" t="s">
        <v>279</v>
      </c>
      <c r="R52" s="96" t="s">
        <v>279</v>
      </c>
      <c r="S52" s="96" t="s">
        <v>279</v>
      </c>
      <c r="T52" s="26" t="s">
        <v>938</v>
      </c>
      <c r="U52" s="96">
        <v>1</v>
      </c>
      <c r="V52" s="96">
        <v>1</v>
      </c>
      <c r="W52" s="96">
        <v>0</v>
      </c>
      <c r="X52" s="96">
        <v>0</v>
      </c>
      <c r="Y52" s="96">
        <v>0</v>
      </c>
      <c r="Z52" s="96">
        <v>0</v>
      </c>
      <c r="AA52" s="96">
        <v>0</v>
      </c>
      <c r="AB52" s="96" t="s">
        <v>198</v>
      </c>
      <c r="AC52" s="96" t="s">
        <v>198</v>
      </c>
      <c r="AD52" s="96" t="s">
        <v>198</v>
      </c>
      <c r="AE52" s="96" t="s">
        <v>198</v>
      </c>
      <c r="AF52" s="96" t="s">
        <v>198</v>
      </c>
      <c r="AG52" s="96">
        <v>0</v>
      </c>
      <c r="AH52" s="35">
        <v>1</v>
      </c>
      <c r="AI52" s="35" t="s">
        <v>198</v>
      </c>
      <c r="AJ52" s="35" t="s">
        <v>198</v>
      </c>
      <c r="AK52" s="35" t="s">
        <v>198</v>
      </c>
      <c r="AL52" s="35" t="s">
        <v>198</v>
      </c>
      <c r="AM52" s="35">
        <v>0</v>
      </c>
      <c r="AN52" s="35" t="s">
        <v>198</v>
      </c>
      <c r="AO52" s="35" t="s">
        <v>198</v>
      </c>
      <c r="AP52" s="35" t="s">
        <v>198</v>
      </c>
      <c r="AQ52" s="35" t="s">
        <v>198</v>
      </c>
      <c r="AR52" s="35">
        <v>1</v>
      </c>
      <c r="AS52" s="35" t="s">
        <v>331</v>
      </c>
      <c r="AT52" s="35">
        <v>0</v>
      </c>
      <c r="AU52" s="35">
        <v>0</v>
      </c>
      <c r="AV52" s="35">
        <v>0</v>
      </c>
      <c r="AW52" s="35">
        <v>0</v>
      </c>
      <c r="AX52" s="96" t="s">
        <v>347</v>
      </c>
      <c r="AY52" s="96" t="s">
        <v>332</v>
      </c>
      <c r="AZ52" s="96" t="s">
        <v>332</v>
      </c>
      <c r="BA52" s="96" t="s">
        <v>332</v>
      </c>
      <c r="BB52" s="96" t="s">
        <v>332</v>
      </c>
      <c r="BC52" s="96">
        <v>60</v>
      </c>
      <c r="BD52" s="96">
        <v>50</v>
      </c>
      <c r="BE52" s="96">
        <v>6</v>
      </c>
      <c r="BF52" s="96">
        <v>2</v>
      </c>
      <c r="BG52" s="96">
        <v>1</v>
      </c>
      <c r="BH52" s="96">
        <v>0</v>
      </c>
      <c r="BI52" s="96">
        <v>0</v>
      </c>
      <c r="BJ52" s="96">
        <v>0</v>
      </c>
      <c r="BK52" s="96">
        <v>0</v>
      </c>
      <c r="BL52" s="96">
        <v>0</v>
      </c>
      <c r="BM52" s="96">
        <v>0</v>
      </c>
      <c r="BN52" s="96">
        <v>24</v>
      </c>
      <c r="BO52" s="96">
        <v>1</v>
      </c>
      <c r="BP52" s="33">
        <v>34</v>
      </c>
      <c r="BQ52" s="33">
        <v>10</v>
      </c>
      <c r="BR52" s="33">
        <v>10</v>
      </c>
      <c r="BS52" s="61">
        <v>50</v>
      </c>
      <c r="BT52" s="70">
        <v>1</v>
      </c>
      <c r="BU52" s="70" t="s">
        <v>333</v>
      </c>
      <c r="BV52" s="70" t="s">
        <v>333</v>
      </c>
      <c r="BW52" s="70" t="s">
        <v>333</v>
      </c>
      <c r="BX52" s="70" t="s">
        <v>333</v>
      </c>
      <c r="BY52" s="61">
        <v>37</v>
      </c>
      <c r="BZ52" s="61">
        <v>13</v>
      </c>
      <c r="CA52" s="61">
        <v>42</v>
      </c>
      <c r="CB52" s="61" t="s">
        <v>198</v>
      </c>
      <c r="CC52" s="70">
        <f>AVERAGE(CD52:CF52)</f>
        <v>3.3333333333333335</v>
      </c>
      <c r="CD52" s="70">
        <v>4</v>
      </c>
      <c r="CE52" s="70">
        <v>3</v>
      </c>
      <c r="CF52" s="70">
        <v>3</v>
      </c>
      <c r="CG52" s="108" t="s">
        <v>317</v>
      </c>
      <c r="CH52" s="70" t="s">
        <v>625</v>
      </c>
      <c r="CI52" s="70" t="s">
        <v>625</v>
      </c>
      <c r="CJ52" s="70" t="s">
        <v>625</v>
      </c>
      <c r="CK52" s="70" t="s">
        <v>317</v>
      </c>
      <c r="CL52" s="70" t="s">
        <v>694</v>
      </c>
      <c r="CM52" s="70" t="s">
        <v>694</v>
      </c>
      <c r="CN52" s="70" t="s">
        <v>694</v>
      </c>
      <c r="CO52" s="70" t="s">
        <v>317</v>
      </c>
      <c r="CP52" s="70" t="s">
        <v>769</v>
      </c>
      <c r="CQ52" s="70" t="s">
        <v>769</v>
      </c>
      <c r="CR52" s="70" t="s">
        <v>239</v>
      </c>
      <c r="CS52" s="70" t="s">
        <v>139</v>
      </c>
      <c r="CT52" s="51" t="s">
        <v>793</v>
      </c>
      <c r="CU52" s="51" t="s">
        <v>793</v>
      </c>
      <c r="CV52" s="51" t="s">
        <v>621</v>
      </c>
      <c r="CW52" s="61">
        <v>1.1000000000000001</v>
      </c>
      <c r="CX52" s="70" t="s">
        <v>625</v>
      </c>
      <c r="CY52" s="70" t="s">
        <v>625</v>
      </c>
      <c r="CZ52" s="70" t="s">
        <v>625</v>
      </c>
      <c r="DA52" s="70" t="s">
        <v>625</v>
      </c>
      <c r="DB52" s="61">
        <v>2.2999999999999998</v>
      </c>
      <c r="DC52" s="70" t="s">
        <v>625</v>
      </c>
      <c r="DD52" s="70" t="s">
        <v>625</v>
      </c>
      <c r="DE52" s="70" t="s">
        <v>625</v>
      </c>
      <c r="DF52" s="70" t="s">
        <v>625</v>
      </c>
      <c r="DG52" s="61" t="s">
        <v>240</v>
      </c>
      <c r="DH52" s="70" t="s">
        <v>625</v>
      </c>
      <c r="DI52" s="70" t="s">
        <v>625</v>
      </c>
      <c r="DJ52" s="70" t="s">
        <v>625</v>
      </c>
      <c r="DK52" s="70" t="s">
        <v>625</v>
      </c>
      <c r="DL52" s="61" t="s">
        <v>240</v>
      </c>
      <c r="DM52" s="70" t="s">
        <v>625</v>
      </c>
      <c r="DN52" s="70" t="s">
        <v>625</v>
      </c>
      <c r="DO52" s="70" t="s">
        <v>625</v>
      </c>
      <c r="DP52" s="70" t="s">
        <v>625</v>
      </c>
      <c r="DQ52" s="61">
        <v>2.1</v>
      </c>
      <c r="DR52" s="70" t="s">
        <v>625</v>
      </c>
      <c r="DS52" s="70" t="s">
        <v>625</v>
      </c>
      <c r="DT52" s="70" t="s">
        <v>625</v>
      </c>
      <c r="DU52" s="70" t="s">
        <v>625</v>
      </c>
      <c r="DV52" s="96">
        <v>51.8</v>
      </c>
      <c r="DW52" s="70">
        <v>9</v>
      </c>
      <c r="DX52" s="70" t="s">
        <v>198</v>
      </c>
      <c r="DY52" s="70" t="s">
        <v>198</v>
      </c>
      <c r="DZ52" s="70" t="s">
        <v>198</v>
      </c>
      <c r="EA52" s="70" t="s">
        <v>198</v>
      </c>
      <c r="EB52" s="96">
        <v>37.299999999999997</v>
      </c>
      <c r="EC52" s="96">
        <v>50.2</v>
      </c>
      <c r="ED52" s="96">
        <v>15.6</v>
      </c>
      <c r="EE52" s="96" t="s">
        <v>106</v>
      </c>
      <c r="EF52" s="70">
        <f t="shared" si="45"/>
        <v>11.666666666666666</v>
      </c>
      <c r="EG52" s="70">
        <v>14</v>
      </c>
      <c r="EH52" s="70">
        <v>12</v>
      </c>
      <c r="EI52" s="70">
        <v>9</v>
      </c>
      <c r="EJ52" s="108" t="s">
        <v>464</v>
      </c>
      <c r="EK52" s="70" t="s">
        <v>107</v>
      </c>
      <c r="EL52" s="70" t="s">
        <v>107</v>
      </c>
      <c r="EM52" s="70" t="s">
        <v>107</v>
      </c>
      <c r="EN52" s="108" t="s">
        <v>464</v>
      </c>
      <c r="EO52" s="70" t="s">
        <v>107</v>
      </c>
      <c r="EP52" s="70" t="s">
        <v>107</v>
      </c>
      <c r="EQ52" s="70" t="s">
        <v>107</v>
      </c>
      <c r="ER52" s="108" t="s">
        <v>464</v>
      </c>
      <c r="ES52" s="108" t="s">
        <v>791</v>
      </c>
      <c r="ET52" s="108" t="s">
        <v>791</v>
      </c>
      <c r="EU52" s="108" t="s">
        <v>791</v>
      </c>
      <c r="EV52" s="69" t="s">
        <v>464</v>
      </c>
      <c r="EW52" s="108" t="s">
        <v>579</v>
      </c>
      <c r="EX52" s="108" t="s">
        <v>579</v>
      </c>
      <c r="EY52" s="108" t="s">
        <v>579</v>
      </c>
      <c r="EZ52" s="50">
        <v>3.5</v>
      </c>
      <c r="FA52" s="70" t="s">
        <v>107</v>
      </c>
      <c r="FB52" s="70" t="s">
        <v>107</v>
      </c>
      <c r="FC52" s="70" t="s">
        <v>107</v>
      </c>
      <c r="FD52" s="70" t="s">
        <v>107</v>
      </c>
      <c r="FE52" s="70" t="s">
        <v>107</v>
      </c>
      <c r="FF52" s="96">
        <v>3</v>
      </c>
      <c r="FG52" s="96" t="s">
        <v>267</v>
      </c>
      <c r="FH52" s="96" t="s">
        <v>267</v>
      </c>
      <c r="FI52" s="96" t="s">
        <v>267</v>
      </c>
      <c r="FJ52" s="96" t="s">
        <v>267</v>
      </c>
      <c r="FK52" s="96" t="s">
        <v>267</v>
      </c>
      <c r="FL52" s="96" t="s">
        <v>267</v>
      </c>
      <c r="FM52" s="96" t="s">
        <v>267</v>
      </c>
      <c r="FN52" s="96" t="s">
        <v>267</v>
      </c>
      <c r="FO52" s="96" t="s">
        <v>267</v>
      </c>
      <c r="FP52" s="96">
        <v>59</v>
      </c>
      <c r="FQ52" s="96">
        <v>19</v>
      </c>
      <c r="FR52" s="96" t="s">
        <v>51</v>
      </c>
      <c r="FS52" s="96" t="s">
        <v>51</v>
      </c>
      <c r="FT52" s="96" t="s">
        <v>51</v>
      </c>
      <c r="FU52" s="96" t="s">
        <v>51</v>
      </c>
      <c r="FV52" s="96">
        <v>45</v>
      </c>
      <c r="FW52" s="96">
        <v>51</v>
      </c>
      <c r="FX52" s="96">
        <v>10</v>
      </c>
      <c r="FY52" s="96" t="s">
        <v>270</v>
      </c>
      <c r="FZ52" s="96" t="s">
        <v>267</v>
      </c>
      <c r="GA52" s="96" t="s">
        <v>267</v>
      </c>
      <c r="GB52" s="96" t="s">
        <v>267</v>
      </c>
      <c r="GC52" s="96" t="s">
        <v>267</v>
      </c>
      <c r="GD52" s="96" t="s">
        <v>28</v>
      </c>
      <c r="GE52" s="96" t="s">
        <v>28</v>
      </c>
      <c r="GF52" s="96" t="s">
        <v>28</v>
      </c>
      <c r="GG52" s="96" t="s">
        <v>28</v>
      </c>
      <c r="GH52" s="96" t="s">
        <v>28</v>
      </c>
      <c r="GI52" s="96" t="s">
        <v>28</v>
      </c>
      <c r="GJ52" s="96" t="s">
        <v>28</v>
      </c>
      <c r="GK52" s="96" t="s">
        <v>28</v>
      </c>
      <c r="GL52" s="96" t="s">
        <v>28</v>
      </c>
      <c r="GM52" s="96" t="s">
        <v>28</v>
      </c>
      <c r="GN52" s="96" t="s">
        <v>28</v>
      </c>
      <c r="GO52" s="96" t="s">
        <v>28</v>
      </c>
      <c r="GP52" s="96" t="s">
        <v>28</v>
      </c>
      <c r="GQ52" s="96" t="s">
        <v>28</v>
      </c>
      <c r="GR52" s="96" t="s">
        <v>28</v>
      </c>
      <c r="GS52" s="96" t="s">
        <v>28</v>
      </c>
      <c r="GT52" s="96">
        <v>9</v>
      </c>
      <c r="GU52" s="96" t="s">
        <v>28</v>
      </c>
      <c r="GV52" s="96" t="s">
        <v>28</v>
      </c>
      <c r="GW52" s="96" t="s">
        <v>28</v>
      </c>
      <c r="GX52" s="96" t="s">
        <v>28</v>
      </c>
      <c r="GY52" s="96">
        <v>21</v>
      </c>
      <c r="GZ52" s="96" t="s">
        <v>28</v>
      </c>
      <c r="HA52" s="96" t="s">
        <v>28</v>
      </c>
      <c r="HB52" s="96" t="s">
        <v>28</v>
      </c>
      <c r="HC52" s="96" t="s">
        <v>28</v>
      </c>
      <c r="HD52" s="96">
        <v>-1</v>
      </c>
      <c r="HE52" s="96" t="s">
        <v>28</v>
      </c>
      <c r="HF52" s="96" t="s">
        <v>28</v>
      </c>
      <c r="HG52" s="96" t="s">
        <v>28</v>
      </c>
      <c r="HH52" s="96" t="s">
        <v>28</v>
      </c>
      <c r="HI52" s="96">
        <v>-3</v>
      </c>
      <c r="HJ52" s="96" t="s">
        <v>28</v>
      </c>
      <c r="HK52" s="96" t="s">
        <v>28</v>
      </c>
      <c r="HL52" s="96" t="s">
        <v>28</v>
      </c>
      <c r="HM52" s="96" t="s">
        <v>28</v>
      </c>
      <c r="HN52" s="96" t="s">
        <v>267</v>
      </c>
      <c r="HO52" s="96" t="s">
        <v>28</v>
      </c>
      <c r="HP52" s="96" t="s">
        <v>28</v>
      </c>
      <c r="HQ52" s="96" t="s">
        <v>28</v>
      </c>
      <c r="HR52" s="96" t="s">
        <v>28</v>
      </c>
      <c r="HS52" s="96" t="s">
        <v>266</v>
      </c>
      <c r="HT52" s="96">
        <v>0</v>
      </c>
      <c r="HU52" s="96">
        <v>0</v>
      </c>
      <c r="HV52" s="96">
        <v>0</v>
      </c>
      <c r="HW52" s="96">
        <v>0</v>
      </c>
      <c r="HX52" s="96">
        <v>7</v>
      </c>
      <c r="HY52" s="96">
        <v>36</v>
      </c>
      <c r="HZ52" s="96">
        <v>10</v>
      </c>
      <c r="IA52" s="96">
        <v>10</v>
      </c>
      <c r="IB52" s="96">
        <v>10</v>
      </c>
      <c r="IC52" s="96">
        <v>1</v>
      </c>
      <c r="ID52" s="96">
        <v>0</v>
      </c>
      <c r="IE52" s="96">
        <v>0</v>
      </c>
      <c r="IF52" s="96">
        <v>0</v>
      </c>
      <c r="IG52" s="96">
        <v>1</v>
      </c>
      <c r="IH52" s="96" t="s">
        <v>267</v>
      </c>
      <c r="II52" s="96" t="s">
        <v>267</v>
      </c>
      <c r="IJ52" s="96" t="s">
        <v>268</v>
      </c>
      <c r="IK52" s="96" t="s">
        <v>268</v>
      </c>
      <c r="IL52" s="96" t="s">
        <v>268</v>
      </c>
      <c r="IM52" s="96" t="s">
        <v>268</v>
      </c>
      <c r="IN52" s="96" t="s">
        <v>267</v>
      </c>
      <c r="IO52" s="96" t="s">
        <v>267</v>
      </c>
      <c r="IP52" s="96" t="s">
        <v>267</v>
      </c>
      <c r="IQ52" s="96" t="s">
        <v>267</v>
      </c>
      <c r="IR52" s="96" t="s">
        <v>267</v>
      </c>
      <c r="IS52" s="96" t="s">
        <v>267</v>
      </c>
      <c r="IT52" s="96" t="s">
        <v>267</v>
      </c>
      <c r="IU52" s="96" t="s">
        <v>267</v>
      </c>
      <c r="IV52" s="96" t="s">
        <v>268</v>
      </c>
      <c r="IW52" s="96" t="s">
        <v>268</v>
      </c>
      <c r="IX52" s="96" t="s">
        <v>268</v>
      </c>
      <c r="IY52" s="96" t="s">
        <v>268</v>
      </c>
      <c r="IZ52" s="96" t="s">
        <v>268</v>
      </c>
      <c r="JA52" s="96" t="s">
        <v>268</v>
      </c>
      <c r="JB52" s="96" t="s">
        <v>268</v>
      </c>
      <c r="JC52" s="96" t="s">
        <v>268</v>
      </c>
      <c r="JD52" s="96" t="s">
        <v>268</v>
      </c>
      <c r="JE52" s="96" t="s">
        <v>268</v>
      </c>
      <c r="JF52" s="96" t="s">
        <v>268</v>
      </c>
      <c r="JG52" s="96" t="s">
        <v>268</v>
      </c>
      <c r="JH52" s="96" t="s">
        <v>268</v>
      </c>
      <c r="JI52" s="96" t="s">
        <v>268</v>
      </c>
      <c r="JJ52" s="96" t="s">
        <v>268</v>
      </c>
      <c r="JK52" s="96" t="s">
        <v>268</v>
      </c>
      <c r="JL52" s="96" t="s">
        <v>269</v>
      </c>
      <c r="JM52" s="96" t="s">
        <v>268</v>
      </c>
      <c r="JN52" s="96" t="s">
        <v>268</v>
      </c>
      <c r="JO52" s="96" t="s">
        <v>268</v>
      </c>
      <c r="JP52" s="96" t="s">
        <v>268</v>
      </c>
      <c r="JQ52" s="96" t="s">
        <v>269</v>
      </c>
      <c r="JR52" s="96" t="s">
        <v>268</v>
      </c>
      <c r="JS52" s="96" t="s">
        <v>268</v>
      </c>
      <c r="JT52" s="96" t="s">
        <v>268</v>
      </c>
      <c r="JU52" s="96" t="s">
        <v>268</v>
      </c>
      <c r="JV52" s="96" t="s">
        <v>269</v>
      </c>
      <c r="JW52" s="96" t="s">
        <v>268</v>
      </c>
      <c r="JX52" s="96" t="s">
        <v>268</v>
      </c>
      <c r="JY52" s="96" t="s">
        <v>268</v>
      </c>
      <c r="JZ52" s="96" t="s">
        <v>268</v>
      </c>
      <c r="KA52" s="96" t="s">
        <v>269</v>
      </c>
      <c r="KB52" s="96" t="s">
        <v>268</v>
      </c>
      <c r="KC52" s="96" t="s">
        <v>268</v>
      </c>
      <c r="KD52" s="96" t="s">
        <v>268</v>
      </c>
      <c r="KE52" s="96" t="s">
        <v>268</v>
      </c>
      <c r="KF52" s="96" t="s">
        <v>269</v>
      </c>
      <c r="KG52" s="96" t="s">
        <v>268</v>
      </c>
      <c r="KH52" s="96" t="s">
        <v>268</v>
      </c>
      <c r="KI52" s="96" t="s">
        <v>268</v>
      </c>
      <c r="KJ52" s="96" t="s">
        <v>268</v>
      </c>
      <c r="KK52" s="96" t="s">
        <v>268</v>
      </c>
      <c r="KL52" s="96">
        <v>0</v>
      </c>
      <c r="KM52" s="96">
        <v>0</v>
      </c>
      <c r="KN52" s="96">
        <v>0</v>
      </c>
      <c r="KO52" s="96">
        <v>0</v>
      </c>
      <c r="KP52" s="96">
        <v>12</v>
      </c>
      <c r="KQ52" s="96">
        <v>29</v>
      </c>
      <c r="KR52" s="96">
        <v>8.5</v>
      </c>
      <c r="KS52" s="96">
        <v>8.1999999999999993</v>
      </c>
      <c r="KT52" s="96">
        <v>10</v>
      </c>
      <c r="KU52" s="96">
        <v>1</v>
      </c>
      <c r="KV52" s="96">
        <v>0</v>
      </c>
      <c r="KW52" s="96">
        <v>0</v>
      </c>
      <c r="KX52" s="96">
        <v>0</v>
      </c>
      <c r="KY52" s="96">
        <v>0</v>
      </c>
      <c r="KZ52" s="96" t="s">
        <v>267</v>
      </c>
      <c r="LA52" s="96" t="s">
        <v>267</v>
      </c>
      <c r="LB52" s="96" t="s">
        <v>268</v>
      </c>
      <c r="LC52" s="96" t="s">
        <v>268</v>
      </c>
      <c r="LD52" s="96" t="s">
        <v>268</v>
      </c>
      <c r="LE52" s="96" t="s">
        <v>268</v>
      </c>
      <c r="LF52" s="96" t="s">
        <v>267</v>
      </c>
      <c r="LG52" s="96" t="s">
        <v>267</v>
      </c>
      <c r="LH52" s="96" t="s">
        <v>267</v>
      </c>
      <c r="LI52" s="96" t="s">
        <v>267</v>
      </c>
      <c r="LJ52" s="96" t="s">
        <v>267</v>
      </c>
      <c r="LK52" s="96" t="s">
        <v>267</v>
      </c>
      <c r="LL52" s="96" t="s">
        <v>267</v>
      </c>
      <c r="LM52" s="96" t="s">
        <v>267</v>
      </c>
      <c r="LN52" s="96" t="s">
        <v>268</v>
      </c>
      <c r="LO52" s="96" t="s">
        <v>268</v>
      </c>
      <c r="LP52" s="96" t="s">
        <v>268</v>
      </c>
      <c r="LQ52" s="96" t="s">
        <v>268</v>
      </c>
      <c r="LR52" s="96" t="s">
        <v>268</v>
      </c>
      <c r="LS52" s="96" t="s">
        <v>268</v>
      </c>
      <c r="LT52" s="96" t="s">
        <v>268</v>
      </c>
      <c r="LU52" s="96" t="s">
        <v>268</v>
      </c>
      <c r="LV52" s="96" t="s">
        <v>268</v>
      </c>
      <c r="LW52" s="96" t="s">
        <v>268</v>
      </c>
      <c r="LX52" s="96" t="s">
        <v>268</v>
      </c>
      <c r="LY52" s="96" t="s">
        <v>268</v>
      </c>
      <c r="LZ52" s="96" t="s">
        <v>268</v>
      </c>
      <c r="MA52" s="96" t="s">
        <v>268</v>
      </c>
      <c r="MB52" s="96" t="s">
        <v>268</v>
      </c>
      <c r="MC52" s="96" t="s">
        <v>268</v>
      </c>
      <c r="MD52" s="96" t="s">
        <v>269</v>
      </c>
      <c r="ME52" s="96" t="s">
        <v>268</v>
      </c>
      <c r="MF52" s="96" t="s">
        <v>268</v>
      </c>
      <c r="MG52" s="96" t="s">
        <v>268</v>
      </c>
      <c r="MH52" s="96" t="s">
        <v>268</v>
      </c>
      <c r="MI52" s="96" t="s">
        <v>269</v>
      </c>
      <c r="MJ52" s="96" t="s">
        <v>268</v>
      </c>
      <c r="MK52" s="96" t="s">
        <v>268</v>
      </c>
      <c r="ML52" s="96" t="s">
        <v>268</v>
      </c>
      <c r="MM52" s="96" t="s">
        <v>268</v>
      </c>
      <c r="MN52" s="96" t="s">
        <v>269</v>
      </c>
      <c r="MO52" s="96" t="s">
        <v>268</v>
      </c>
      <c r="MP52" s="96" t="s">
        <v>268</v>
      </c>
      <c r="MQ52" s="96" t="s">
        <v>268</v>
      </c>
      <c r="MR52" s="96" t="s">
        <v>268</v>
      </c>
      <c r="MS52" s="96" t="s">
        <v>269</v>
      </c>
      <c r="MT52" s="96" t="s">
        <v>268</v>
      </c>
      <c r="MU52" s="96" t="s">
        <v>268</v>
      </c>
      <c r="MV52" s="96" t="s">
        <v>268</v>
      </c>
      <c r="MW52" s="96" t="s">
        <v>268</v>
      </c>
      <c r="MX52" s="96" t="s">
        <v>269</v>
      </c>
      <c r="MY52" s="96" t="s">
        <v>268</v>
      </c>
      <c r="MZ52" s="96" t="s">
        <v>268</v>
      </c>
      <c r="NA52" s="96" t="s">
        <v>268</v>
      </c>
      <c r="NB52" s="96" t="s">
        <v>268</v>
      </c>
      <c r="NC52" s="96" t="s">
        <v>268</v>
      </c>
      <c r="ND52" s="96">
        <v>0</v>
      </c>
      <c r="NE52" s="96">
        <v>0</v>
      </c>
      <c r="NF52" s="96">
        <v>0</v>
      </c>
      <c r="NG52" s="96">
        <v>0</v>
      </c>
      <c r="NH52" s="96"/>
      <c r="NI52" s="96"/>
      <c r="NJ52" s="96"/>
      <c r="NK52" s="96"/>
      <c r="NL52" s="96"/>
      <c r="NM52" s="96"/>
      <c r="NN52" s="96"/>
      <c r="NO52" s="96"/>
      <c r="NP52" s="96"/>
      <c r="NQ52" s="96"/>
      <c r="NR52" s="96"/>
      <c r="NS52" s="96"/>
      <c r="NT52" s="96"/>
      <c r="NU52" s="96"/>
      <c r="NV52" s="96"/>
      <c r="NW52" s="96"/>
      <c r="NX52" s="96"/>
      <c r="NY52" s="96"/>
      <c r="NZ52" s="96"/>
      <c r="OA52" s="96"/>
      <c r="OB52" s="96"/>
      <c r="OC52" s="96"/>
      <c r="OD52" s="96"/>
      <c r="OE52" s="96"/>
      <c r="OF52" s="96"/>
      <c r="OG52" s="96"/>
      <c r="OH52" s="96"/>
      <c r="OI52" s="96"/>
      <c r="OJ52" s="96"/>
      <c r="OK52" s="96"/>
      <c r="OL52" s="96"/>
      <c r="OM52" s="96"/>
      <c r="ON52" s="96"/>
      <c r="OO52" s="96"/>
      <c r="OP52" s="96"/>
      <c r="OQ52" s="96"/>
      <c r="OR52" s="96"/>
      <c r="OS52" s="96"/>
      <c r="OT52" s="96"/>
      <c r="OU52" s="96"/>
      <c r="OV52" s="96"/>
      <c r="OW52" s="96"/>
      <c r="OX52" s="96"/>
      <c r="OY52" s="96"/>
      <c r="OZ52" s="96"/>
      <c r="PA52" s="96"/>
      <c r="PB52" s="96"/>
      <c r="PC52" s="96"/>
      <c r="PD52" s="96"/>
      <c r="PE52" s="96"/>
      <c r="PF52" s="96"/>
      <c r="PG52" s="96"/>
      <c r="PH52" s="96"/>
      <c r="PI52" s="96"/>
      <c r="PJ52" s="96"/>
      <c r="PK52" s="96"/>
      <c r="PL52" s="96"/>
      <c r="PM52" s="96"/>
      <c r="PN52" s="96"/>
      <c r="PO52" s="96"/>
      <c r="PP52" s="96"/>
      <c r="PQ52" s="96"/>
      <c r="PR52" s="96"/>
      <c r="PS52" s="96"/>
      <c r="PT52" s="96"/>
      <c r="PU52" s="96"/>
      <c r="PV52" s="96"/>
      <c r="PW52" s="96"/>
      <c r="PX52" s="96"/>
      <c r="PY52" s="96"/>
      <c r="PZ52" s="73">
        <v>1</v>
      </c>
      <c r="QC52" s="114" t="s">
        <v>27</v>
      </c>
    </row>
    <row r="53" spans="1:445" customFormat="1" ht="17" customHeight="1">
      <c r="A53" s="94">
        <v>39</v>
      </c>
      <c r="B53" s="27">
        <v>39393</v>
      </c>
      <c r="C53" s="33" t="s">
        <v>740</v>
      </c>
      <c r="D53" s="33">
        <v>58</v>
      </c>
      <c r="E53" s="33">
        <v>1</v>
      </c>
      <c r="F53" s="33">
        <v>67</v>
      </c>
      <c r="G53" s="33">
        <v>150</v>
      </c>
      <c r="H53" s="33">
        <v>4</v>
      </c>
      <c r="I53" s="33" t="s">
        <v>230</v>
      </c>
      <c r="J53" s="33">
        <v>1</v>
      </c>
      <c r="K53" s="96">
        <v>21</v>
      </c>
      <c r="L53" s="33"/>
      <c r="M53" s="95" t="s">
        <v>41</v>
      </c>
      <c r="N53" s="96" t="s">
        <v>905</v>
      </c>
      <c r="O53" s="96" t="s">
        <v>314</v>
      </c>
      <c r="P53" s="96" t="s">
        <v>314</v>
      </c>
      <c r="Q53" s="96" t="s">
        <v>309</v>
      </c>
      <c r="R53" s="96" t="s">
        <v>309</v>
      </c>
      <c r="S53" s="96" t="s">
        <v>266</v>
      </c>
      <c r="T53" s="96" t="s">
        <v>910</v>
      </c>
      <c r="U53" s="96">
        <v>0</v>
      </c>
      <c r="V53" s="33" t="s">
        <v>198</v>
      </c>
      <c r="W53" s="33" t="s">
        <v>198</v>
      </c>
      <c r="X53" s="33" t="s">
        <v>198</v>
      </c>
      <c r="Y53" s="96" t="s">
        <v>198</v>
      </c>
      <c r="Z53" s="96" t="s">
        <v>198</v>
      </c>
      <c r="AA53" s="96">
        <v>0</v>
      </c>
      <c r="AB53" s="96" t="s">
        <v>198</v>
      </c>
      <c r="AC53" s="96" t="s">
        <v>198</v>
      </c>
      <c r="AD53" s="96" t="s">
        <v>198</v>
      </c>
      <c r="AE53" s="96" t="s">
        <v>198</v>
      </c>
      <c r="AF53" s="96" t="s">
        <v>198</v>
      </c>
      <c r="AG53" s="33">
        <v>0</v>
      </c>
      <c r="AH53" s="35" t="s">
        <v>241</v>
      </c>
      <c r="AI53" s="35" t="s">
        <v>241</v>
      </c>
      <c r="AJ53" s="35">
        <v>0</v>
      </c>
      <c r="AK53" s="35">
        <v>0</v>
      </c>
      <c r="AL53" s="35" t="s">
        <v>241</v>
      </c>
      <c r="AM53" s="35" t="s">
        <v>241</v>
      </c>
      <c r="AN53" s="35" t="s">
        <v>241</v>
      </c>
      <c r="AO53" s="35">
        <v>0</v>
      </c>
      <c r="AP53" s="35">
        <v>0</v>
      </c>
      <c r="AQ53" s="35" t="s">
        <v>241</v>
      </c>
      <c r="AR53" s="35">
        <v>2</v>
      </c>
      <c r="AS53" s="35">
        <v>0</v>
      </c>
      <c r="AT53" s="35">
        <v>0</v>
      </c>
      <c r="AU53" s="35" t="s">
        <v>362</v>
      </c>
      <c r="AV53" s="35" t="s">
        <v>362</v>
      </c>
      <c r="AW53" s="35">
        <v>0</v>
      </c>
      <c r="AX53" s="33" t="s">
        <v>361</v>
      </c>
      <c r="AY53" s="33" t="s">
        <v>361</v>
      </c>
      <c r="AZ53" s="33" t="s">
        <v>361</v>
      </c>
      <c r="BA53" s="33" t="s">
        <v>361</v>
      </c>
      <c r="BB53" s="33" t="s">
        <v>361</v>
      </c>
      <c r="BC53" s="33">
        <v>120</v>
      </c>
      <c r="BD53" s="33">
        <v>153</v>
      </c>
      <c r="BE53" s="33">
        <v>10</v>
      </c>
      <c r="BF53" s="33">
        <v>2</v>
      </c>
      <c r="BG53" s="33">
        <v>1</v>
      </c>
      <c r="BH53" s="33">
        <v>0</v>
      </c>
      <c r="BI53" s="33">
        <v>0</v>
      </c>
      <c r="BJ53" s="33">
        <v>0</v>
      </c>
      <c r="BK53" s="33">
        <v>0</v>
      </c>
      <c r="BL53" s="33">
        <v>0</v>
      </c>
      <c r="BM53" s="33">
        <v>0</v>
      </c>
      <c r="BN53" s="33">
        <v>17</v>
      </c>
      <c r="BO53" s="33">
        <v>1</v>
      </c>
      <c r="BP53" s="33">
        <v>34</v>
      </c>
      <c r="BQ53" s="33" t="s">
        <v>155</v>
      </c>
      <c r="BR53" s="33" t="s">
        <v>155</v>
      </c>
      <c r="BS53" s="61" t="s">
        <v>240</v>
      </c>
      <c r="BT53" s="70" t="s">
        <v>198</v>
      </c>
      <c r="BU53" s="70" t="s">
        <v>198</v>
      </c>
      <c r="BV53" s="70" t="s">
        <v>65</v>
      </c>
      <c r="BW53" s="70" t="s">
        <v>65</v>
      </c>
      <c r="BX53" s="70" t="s">
        <v>198</v>
      </c>
      <c r="BY53" s="61" t="s">
        <v>240</v>
      </c>
      <c r="BZ53" s="61" t="s">
        <v>240</v>
      </c>
      <c r="CA53" s="61" t="s">
        <v>240</v>
      </c>
      <c r="CB53" s="61" t="s">
        <v>240</v>
      </c>
      <c r="CC53" s="108" t="s">
        <v>317</v>
      </c>
      <c r="CD53" s="70" t="s">
        <v>241</v>
      </c>
      <c r="CE53" s="70" t="s">
        <v>241</v>
      </c>
      <c r="CF53" s="70" t="s">
        <v>241</v>
      </c>
      <c r="CG53" s="108" t="s">
        <v>317</v>
      </c>
      <c r="CH53" s="70" t="s">
        <v>241</v>
      </c>
      <c r="CI53" s="70" t="s">
        <v>241</v>
      </c>
      <c r="CJ53" s="70" t="s">
        <v>241</v>
      </c>
      <c r="CK53" s="39">
        <f>AVERAGE(CL53:CN53)</f>
        <v>5.333333333333333</v>
      </c>
      <c r="CL53" s="51">
        <v>7</v>
      </c>
      <c r="CM53" s="51">
        <v>6</v>
      </c>
      <c r="CN53" s="51">
        <v>3</v>
      </c>
      <c r="CO53" s="39">
        <f>AVERAGE(CP53:CR53)</f>
        <v>3.3333333333333335</v>
      </c>
      <c r="CP53" s="51">
        <v>3</v>
      </c>
      <c r="CQ53" s="51">
        <v>5</v>
      </c>
      <c r="CR53" s="51">
        <v>2</v>
      </c>
      <c r="CS53" s="70" t="s">
        <v>139</v>
      </c>
      <c r="CT53" s="51" t="s">
        <v>793</v>
      </c>
      <c r="CU53" s="51" t="s">
        <v>793</v>
      </c>
      <c r="CV53" s="51" t="s">
        <v>621</v>
      </c>
      <c r="CW53" s="61" t="s">
        <v>198</v>
      </c>
      <c r="CX53" s="61" t="s">
        <v>198</v>
      </c>
      <c r="CY53" s="61" t="s">
        <v>65</v>
      </c>
      <c r="CZ53" s="61" t="s">
        <v>65</v>
      </c>
      <c r="DA53" s="61" t="s">
        <v>198</v>
      </c>
      <c r="DB53" s="61" t="s">
        <v>198</v>
      </c>
      <c r="DC53" s="61" t="s">
        <v>198</v>
      </c>
      <c r="DD53" s="61" t="s">
        <v>65</v>
      </c>
      <c r="DE53" s="61" t="s">
        <v>65</v>
      </c>
      <c r="DF53" s="61" t="s">
        <v>198</v>
      </c>
      <c r="DG53" s="61" t="s">
        <v>198</v>
      </c>
      <c r="DH53" s="61" t="s">
        <v>198</v>
      </c>
      <c r="DI53" s="61" t="s">
        <v>65</v>
      </c>
      <c r="DJ53" s="61" t="s">
        <v>65</v>
      </c>
      <c r="DK53" s="61" t="s">
        <v>198</v>
      </c>
      <c r="DL53" s="61" t="s">
        <v>198</v>
      </c>
      <c r="DM53" s="61" t="s">
        <v>198</v>
      </c>
      <c r="DN53" s="61" t="s">
        <v>65</v>
      </c>
      <c r="DO53" s="61" t="s">
        <v>65</v>
      </c>
      <c r="DP53" s="61" t="s">
        <v>198</v>
      </c>
      <c r="DQ53" s="61" t="s">
        <v>198</v>
      </c>
      <c r="DR53" s="61" t="s">
        <v>198</v>
      </c>
      <c r="DS53" s="61">
        <v>1.4</v>
      </c>
      <c r="DT53" s="61">
        <v>2</v>
      </c>
      <c r="DU53" s="61" t="s">
        <v>198</v>
      </c>
      <c r="DV53" s="33">
        <v>36.6</v>
      </c>
      <c r="DW53" s="70" t="s">
        <v>241</v>
      </c>
      <c r="DX53" s="70" t="s">
        <v>241</v>
      </c>
      <c r="DY53" s="70">
        <v>5</v>
      </c>
      <c r="DZ53" s="70">
        <v>4.4000000000000004</v>
      </c>
      <c r="EA53" s="70" t="s">
        <v>241</v>
      </c>
      <c r="EB53" s="33">
        <v>43.5</v>
      </c>
      <c r="EC53" s="33">
        <v>71.099999999999994</v>
      </c>
      <c r="ED53" s="33">
        <v>28.6</v>
      </c>
      <c r="EE53" s="33" t="s">
        <v>198</v>
      </c>
      <c r="EF53" s="108" t="s">
        <v>464</v>
      </c>
      <c r="EG53" s="108" t="s">
        <v>625</v>
      </c>
      <c r="EH53" s="108" t="s">
        <v>625</v>
      </c>
      <c r="EI53" s="108" t="s">
        <v>625</v>
      </c>
      <c r="EJ53" s="108" t="s">
        <v>464</v>
      </c>
      <c r="EK53" s="108" t="s">
        <v>625</v>
      </c>
      <c r="EL53" s="108" t="s">
        <v>625</v>
      </c>
      <c r="EM53" s="108" t="s">
        <v>625</v>
      </c>
      <c r="EN53" s="70">
        <f>AVERAGE(EO53:EQ53)</f>
        <v>12</v>
      </c>
      <c r="EO53" s="51">
        <v>12</v>
      </c>
      <c r="EP53" s="51">
        <v>15</v>
      </c>
      <c r="EQ53" s="51">
        <v>9</v>
      </c>
      <c r="ER53" s="70">
        <f>AVERAGE(ES53:EU53)</f>
        <v>11</v>
      </c>
      <c r="ES53" s="108">
        <v>12</v>
      </c>
      <c r="ET53" s="108">
        <v>12</v>
      </c>
      <c r="EU53" s="108">
        <v>9</v>
      </c>
      <c r="EV53" s="108" t="s">
        <v>464</v>
      </c>
      <c r="EW53" s="108" t="s">
        <v>579</v>
      </c>
      <c r="EX53" s="108" t="s">
        <v>579</v>
      </c>
      <c r="EY53" s="108" t="s">
        <v>579</v>
      </c>
      <c r="EZ53" s="108" t="s">
        <v>625</v>
      </c>
      <c r="FA53" s="108" t="s">
        <v>625</v>
      </c>
      <c r="FB53" s="108">
        <v>2</v>
      </c>
      <c r="FC53" s="108">
        <v>2.2999999999999998</v>
      </c>
      <c r="FD53" s="108" t="s">
        <v>625</v>
      </c>
      <c r="FE53" s="33">
        <v>0</v>
      </c>
      <c r="FF53" s="96">
        <v>3</v>
      </c>
      <c r="FG53" s="96" t="s">
        <v>267</v>
      </c>
      <c r="FH53" s="96" t="s">
        <v>267</v>
      </c>
      <c r="FI53" s="96" t="s">
        <v>267</v>
      </c>
      <c r="FJ53" s="96" t="s">
        <v>267</v>
      </c>
      <c r="FK53" s="96" t="s">
        <v>267</v>
      </c>
      <c r="FL53" s="96" t="s">
        <v>267</v>
      </c>
      <c r="FM53" s="96" t="s">
        <v>267</v>
      </c>
      <c r="FN53" s="96" t="s">
        <v>267</v>
      </c>
      <c r="FO53" s="96" t="s">
        <v>267</v>
      </c>
      <c r="FP53" s="96" t="s">
        <v>267</v>
      </c>
      <c r="FQ53" s="96" t="s">
        <v>268</v>
      </c>
      <c r="FR53" s="96" t="s">
        <v>268</v>
      </c>
      <c r="FS53" s="96" t="s">
        <v>267</v>
      </c>
      <c r="FT53" s="96" t="s">
        <v>267</v>
      </c>
      <c r="FU53" s="96" t="s">
        <v>268</v>
      </c>
      <c r="FV53" s="96" t="s">
        <v>267</v>
      </c>
      <c r="FW53" s="96" t="s">
        <v>267</v>
      </c>
      <c r="FX53" s="96" t="s">
        <v>267</v>
      </c>
      <c r="FY53" s="96" t="s">
        <v>267</v>
      </c>
      <c r="FZ53" s="96" t="s">
        <v>266</v>
      </c>
      <c r="GA53" s="96" t="s">
        <v>266</v>
      </c>
      <c r="GB53" s="96" t="s">
        <v>266</v>
      </c>
      <c r="GC53" s="96" t="s">
        <v>266</v>
      </c>
      <c r="GD53" s="96" t="s">
        <v>266</v>
      </c>
      <c r="GE53" s="96" t="s">
        <v>266</v>
      </c>
      <c r="GF53" s="96" t="s">
        <v>266</v>
      </c>
      <c r="GG53" s="96" t="s">
        <v>266</v>
      </c>
      <c r="GH53" s="96" t="s">
        <v>267</v>
      </c>
      <c r="GI53" s="96" t="s">
        <v>267</v>
      </c>
      <c r="GJ53" s="96" t="s">
        <v>267</v>
      </c>
      <c r="GK53" s="96" t="s">
        <v>267</v>
      </c>
      <c r="GL53" s="96" t="s">
        <v>267</v>
      </c>
      <c r="GM53" s="96" t="s">
        <v>267</v>
      </c>
      <c r="GN53" s="96" t="s">
        <v>267</v>
      </c>
      <c r="GO53" s="96" t="s">
        <v>267</v>
      </c>
      <c r="GP53" s="96" t="s">
        <v>266</v>
      </c>
      <c r="GQ53" s="96" t="s">
        <v>266</v>
      </c>
      <c r="GR53" s="96" t="s">
        <v>266</v>
      </c>
      <c r="GS53" s="96" t="s">
        <v>266</v>
      </c>
      <c r="GT53" s="96" t="s">
        <v>266</v>
      </c>
      <c r="GU53" s="96" t="s">
        <v>266</v>
      </c>
      <c r="GV53" s="96" t="s">
        <v>269</v>
      </c>
      <c r="GW53" s="96" t="s">
        <v>269</v>
      </c>
      <c r="GX53" s="96" t="s">
        <v>266</v>
      </c>
      <c r="GY53" s="96" t="s">
        <v>266</v>
      </c>
      <c r="GZ53" s="96" t="s">
        <v>266</v>
      </c>
      <c r="HA53" s="96" t="s">
        <v>269</v>
      </c>
      <c r="HB53" s="96" t="s">
        <v>269</v>
      </c>
      <c r="HC53" s="96" t="s">
        <v>266</v>
      </c>
      <c r="HD53" s="96" t="s">
        <v>266</v>
      </c>
      <c r="HE53" s="96" t="s">
        <v>266</v>
      </c>
      <c r="HF53" s="96" t="s">
        <v>269</v>
      </c>
      <c r="HG53" s="96" t="s">
        <v>269</v>
      </c>
      <c r="HH53" s="96" t="s">
        <v>266</v>
      </c>
      <c r="HI53" s="96" t="s">
        <v>266</v>
      </c>
      <c r="HJ53" s="96" t="s">
        <v>266</v>
      </c>
      <c r="HK53" s="96" t="s">
        <v>269</v>
      </c>
      <c r="HL53" s="96" t="s">
        <v>269</v>
      </c>
      <c r="HM53" s="96" t="s">
        <v>266</v>
      </c>
      <c r="HN53" s="96" t="s">
        <v>266</v>
      </c>
      <c r="HO53" s="96" t="s">
        <v>266</v>
      </c>
      <c r="HP53" s="96" t="s">
        <v>269</v>
      </c>
      <c r="HQ53" s="96" t="s">
        <v>269</v>
      </c>
      <c r="HR53" s="96" t="s">
        <v>266</v>
      </c>
      <c r="HS53" s="96">
        <v>2</v>
      </c>
      <c r="HT53" s="96">
        <v>0</v>
      </c>
      <c r="HU53" s="96">
        <v>0</v>
      </c>
      <c r="HV53" s="96">
        <v>0</v>
      </c>
      <c r="HW53" s="96">
        <v>0</v>
      </c>
      <c r="HX53" s="33">
        <v>7</v>
      </c>
      <c r="HY53" s="33"/>
      <c r="HZ53" s="33"/>
      <c r="IA53" s="33"/>
      <c r="IB53" s="33"/>
      <c r="IC53" s="33"/>
      <c r="ID53" s="33"/>
      <c r="IE53" s="33"/>
      <c r="IF53" s="33"/>
      <c r="IG53" s="33"/>
      <c r="IH53" s="96" t="s">
        <v>267</v>
      </c>
      <c r="II53" s="96" t="s">
        <v>268</v>
      </c>
      <c r="IJ53" s="96" t="s">
        <v>268</v>
      </c>
      <c r="IK53" s="96" t="s">
        <v>267</v>
      </c>
      <c r="IL53" s="96" t="s">
        <v>267</v>
      </c>
      <c r="IM53" s="96" t="s">
        <v>268</v>
      </c>
      <c r="IN53" s="96" t="s">
        <v>267</v>
      </c>
      <c r="IO53" s="96" t="s">
        <v>267</v>
      </c>
      <c r="IP53" s="96" t="s">
        <v>267</v>
      </c>
      <c r="IQ53" s="96" t="s">
        <v>267</v>
      </c>
      <c r="IR53" s="96" t="s">
        <v>266</v>
      </c>
      <c r="IS53" s="96" t="s">
        <v>266</v>
      </c>
      <c r="IT53" s="96" t="s">
        <v>266</v>
      </c>
      <c r="IU53" s="96" t="s">
        <v>266</v>
      </c>
      <c r="IV53" s="96" t="s">
        <v>266</v>
      </c>
      <c r="IW53" s="96" t="s">
        <v>266</v>
      </c>
      <c r="IX53" s="96" t="s">
        <v>266</v>
      </c>
      <c r="IY53" s="96" t="s">
        <v>266</v>
      </c>
      <c r="IZ53" s="96" t="s">
        <v>267</v>
      </c>
      <c r="JA53" s="96" t="s">
        <v>267</v>
      </c>
      <c r="JB53" s="96" t="s">
        <v>267</v>
      </c>
      <c r="JC53" s="96" t="s">
        <v>267</v>
      </c>
      <c r="JD53" s="96" t="s">
        <v>267</v>
      </c>
      <c r="JE53" s="96" t="s">
        <v>267</v>
      </c>
      <c r="JF53" s="96" t="s">
        <v>267</v>
      </c>
      <c r="JG53" s="96" t="s">
        <v>267</v>
      </c>
      <c r="JH53" s="96" t="s">
        <v>266</v>
      </c>
      <c r="JI53" s="96" t="s">
        <v>266</v>
      </c>
      <c r="JJ53" s="96" t="s">
        <v>266</v>
      </c>
      <c r="JK53" s="96" t="s">
        <v>266</v>
      </c>
      <c r="JL53" s="96" t="s">
        <v>266</v>
      </c>
      <c r="JM53" s="96" t="s">
        <v>266</v>
      </c>
      <c r="JN53" s="96" t="s">
        <v>269</v>
      </c>
      <c r="JO53" s="96" t="s">
        <v>269</v>
      </c>
      <c r="JP53" s="96" t="s">
        <v>266</v>
      </c>
      <c r="JQ53" s="96" t="s">
        <v>266</v>
      </c>
      <c r="JR53" s="96" t="s">
        <v>266</v>
      </c>
      <c r="JS53" s="96" t="s">
        <v>269</v>
      </c>
      <c r="JT53" s="96" t="s">
        <v>269</v>
      </c>
      <c r="JU53" s="96" t="s">
        <v>266</v>
      </c>
      <c r="JV53" s="96" t="s">
        <v>266</v>
      </c>
      <c r="JW53" s="96" t="s">
        <v>266</v>
      </c>
      <c r="JX53" s="96" t="s">
        <v>269</v>
      </c>
      <c r="JY53" s="96" t="s">
        <v>269</v>
      </c>
      <c r="JZ53" s="96" t="s">
        <v>266</v>
      </c>
      <c r="KA53" s="96" t="s">
        <v>266</v>
      </c>
      <c r="KB53" s="96" t="s">
        <v>266</v>
      </c>
      <c r="KC53" s="96" t="s">
        <v>269</v>
      </c>
      <c r="KD53" s="96" t="s">
        <v>269</v>
      </c>
      <c r="KE53" s="96" t="s">
        <v>266</v>
      </c>
      <c r="KF53" s="96" t="s">
        <v>266</v>
      </c>
      <c r="KG53" s="96" t="s">
        <v>266</v>
      </c>
      <c r="KH53" s="96" t="s">
        <v>269</v>
      </c>
      <c r="KI53" s="96" t="s">
        <v>269</v>
      </c>
      <c r="KJ53" s="96" t="s">
        <v>266</v>
      </c>
      <c r="KK53" s="96">
        <v>1</v>
      </c>
      <c r="KL53" s="96">
        <v>0</v>
      </c>
      <c r="KM53" s="96">
        <v>0</v>
      </c>
      <c r="KN53" s="96">
        <v>0</v>
      </c>
      <c r="KO53" s="96">
        <v>0</v>
      </c>
      <c r="KP53" s="33">
        <v>14</v>
      </c>
      <c r="KQ53" s="33"/>
      <c r="KR53" s="33"/>
      <c r="KS53" s="33"/>
      <c r="KT53" s="33"/>
      <c r="KU53" s="33"/>
      <c r="KV53" s="33"/>
      <c r="KW53" s="33"/>
      <c r="KX53" s="33"/>
      <c r="KY53" s="33"/>
      <c r="KZ53" s="33">
        <v>52</v>
      </c>
      <c r="LA53" s="96" t="s">
        <v>266</v>
      </c>
      <c r="LB53" s="96" t="s">
        <v>266</v>
      </c>
      <c r="LC53" s="96" t="s">
        <v>269</v>
      </c>
      <c r="LD53" s="96" t="s">
        <v>269</v>
      </c>
      <c r="LE53" s="96" t="s">
        <v>266</v>
      </c>
      <c r="LF53" s="33">
        <v>42</v>
      </c>
      <c r="LG53" s="33">
        <v>67.5</v>
      </c>
      <c r="LH53" s="33">
        <v>31</v>
      </c>
      <c r="LI53" s="96" t="s">
        <v>312</v>
      </c>
      <c r="LJ53" s="96" t="s">
        <v>312</v>
      </c>
      <c r="LK53" s="96" t="s">
        <v>312</v>
      </c>
      <c r="LL53" s="96" t="s">
        <v>312</v>
      </c>
      <c r="LM53" s="96" t="s">
        <v>312</v>
      </c>
      <c r="LN53" s="96" t="s">
        <v>312</v>
      </c>
      <c r="LO53" s="96" t="s">
        <v>312</v>
      </c>
      <c r="LP53" s="96" t="s">
        <v>312</v>
      </c>
      <c r="LQ53" s="96" t="s">
        <v>312</v>
      </c>
      <c r="LR53" s="96" t="s">
        <v>267</v>
      </c>
      <c r="LS53" s="96" t="s">
        <v>267</v>
      </c>
      <c r="LT53" s="96" t="s">
        <v>267</v>
      </c>
      <c r="LU53" s="96" t="s">
        <v>267</v>
      </c>
      <c r="LV53" s="96" t="s">
        <v>267</v>
      </c>
      <c r="LW53" s="96" t="s">
        <v>267</v>
      </c>
      <c r="LX53" s="96" t="s">
        <v>267</v>
      </c>
      <c r="LY53" s="96" t="s">
        <v>267</v>
      </c>
      <c r="LZ53" s="96" t="s">
        <v>266</v>
      </c>
      <c r="MA53" s="96" t="s">
        <v>266</v>
      </c>
      <c r="MB53" s="96" t="s">
        <v>266</v>
      </c>
      <c r="MC53" s="96" t="s">
        <v>266</v>
      </c>
      <c r="MD53" s="96" t="s">
        <v>266</v>
      </c>
      <c r="ME53" s="96" t="s">
        <v>266</v>
      </c>
      <c r="MF53" s="96" t="s">
        <v>269</v>
      </c>
      <c r="MG53" s="96" t="s">
        <v>269</v>
      </c>
      <c r="MH53" s="96" t="s">
        <v>266</v>
      </c>
      <c r="MI53" s="96" t="s">
        <v>266</v>
      </c>
      <c r="MJ53" s="96" t="s">
        <v>266</v>
      </c>
      <c r="MK53" s="96" t="s">
        <v>269</v>
      </c>
      <c r="ML53" s="96" t="s">
        <v>269</v>
      </c>
      <c r="MM53" s="96" t="s">
        <v>266</v>
      </c>
      <c r="MN53" s="96" t="s">
        <v>266</v>
      </c>
      <c r="MO53" s="96" t="s">
        <v>266</v>
      </c>
      <c r="MP53" s="96" t="s">
        <v>269</v>
      </c>
      <c r="MQ53" s="96" t="s">
        <v>269</v>
      </c>
      <c r="MR53" s="96" t="s">
        <v>266</v>
      </c>
      <c r="MS53" s="96" t="s">
        <v>266</v>
      </c>
      <c r="MT53" s="96" t="s">
        <v>266</v>
      </c>
      <c r="MU53" s="96" t="s">
        <v>269</v>
      </c>
      <c r="MV53" s="96" t="s">
        <v>269</v>
      </c>
      <c r="MW53" s="96" t="s">
        <v>266</v>
      </c>
      <c r="MX53" s="96" t="s">
        <v>266</v>
      </c>
      <c r="MY53" s="96" t="s">
        <v>266</v>
      </c>
      <c r="MZ53" s="96" t="s">
        <v>269</v>
      </c>
      <c r="NA53" s="96" t="s">
        <v>269</v>
      </c>
      <c r="NB53" s="96" t="s">
        <v>266</v>
      </c>
      <c r="NC53" s="33">
        <v>1</v>
      </c>
      <c r="ND53" s="33">
        <v>0</v>
      </c>
      <c r="NE53" s="33">
        <v>0</v>
      </c>
      <c r="NF53" s="33">
        <v>0</v>
      </c>
      <c r="NG53" s="33">
        <v>0</v>
      </c>
      <c r="NH53" s="33"/>
      <c r="NI53" s="33"/>
      <c r="NJ53" s="33"/>
      <c r="NK53" s="33"/>
      <c r="NL53" s="33"/>
      <c r="NM53" s="33"/>
      <c r="NN53" s="33"/>
      <c r="NO53" s="33"/>
      <c r="NP53" s="33"/>
      <c r="NQ53" s="33"/>
      <c r="NR53" s="33"/>
      <c r="NS53" s="33"/>
      <c r="NT53" s="33"/>
      <c r="NU53" s="33"/>
      <c r="NV53" s="33"/>
      <c r="NW53" s="33"/>
      <c r="NX53" s="33"/>
      <c r="NY53" s="33"/>
      <c r="NZ53" s="33"/>
      <c r="OA53" s="33"/>
      <c r="OB53" s="33"/>
      <c r="OC53" s="33"/>
      <c r="OD53" s="33"/>
      <c r="OE53" s="33"/>
      <c r="OF53" s="33"/>
      <c r="OG53" s="33"/>
      <c r="OH53" s="33"/>
      <c r="OI53" s="33"/>
      <c r="OJ53" s="33"/>
      <c r="OK53" s="33"/>
      <c r="OL53" s="33"/>
      <c r="OM53" s="33"/>
      <c r="ON53" s="33"/>
      <c r="OO53" s="33"/>
      <c r="OP53" s="33"/>
      <c r="OQ53" s="33"/>
      <c r="OR53" s="33"/>
      <c r="OS53" s="33"/>
      <c r="OT53" s="33"/>
      <c r="OU53" s="33"/>
      <c r="OV53" s="33"/>
      <c r="OW53" s="33"/>
      <c r="OX53" s="33"/>
      <c r="OY53" s="33"/>
      <c r="OZ53" s="33"/>
      <c r="PA53" s="33"/>
      <c r="PB53" s="33"/>
      <c r="PC53" s="33"/>
      <c r="PD53" s="33"/>
      <c r="PE53" s="33"/>
      <c r="PF53" s="33"/>
      <c r="PG53" s="33"/>
      <c r="PH53" s="33"/>
      <c r="PI53" s="33"/>
      <c r="PJ53" s="33"/>
      <c r="PK53" s="33"/>
      <c r="PL53" s="33"/>
      <c r="PM53" s="33"/>
      <c r="PN53" s="33"/>
      <c r="PO53" s="33"/>
      <c r="PP53" s="33"/>
      <c r="PQ53" s="33"/>
      <c r="PR53" s="33"/>
      <c r="PS53" s="33"/>
      <c r="PT53" s="33"/>
      <c r="PU53" s="33"/>
      <c r="PV53" s="33"/>
      <c r="PW53" s="33"/>
      <c r="PX53" s="33"/>
      <c r="PY53" s="33"/>
      <c r="PZ53" s="33">
        <v>0</v>
      </c>
      <c r="QC53" s="101" t="s">
        <v>32</v>
      </c>
    </row>
    <row r="54" spans="1:445" customFormat="1" ht="17" customHeight="1">
      <c r="A54" s="94">
        <v>40</v>
      </c>
      <c r="B54" s="27">
        <v>39393</v>
      </c>
      <c r="C54" s="96" t="s">
        <v>743</v>
      </c>
      <c r="D54" s="96">
        <v>33</v>
      </c>
      <c r="E54" s="96">
        <v>1</v>
      </c>
      <c r="F54" s="96">
        <v>104</v>
      </c>
      <c r="G54" s="96">
        <v>186</v>
      </c>
      <c r="H54" s="96">
        <v>4</v>
      </c>
      <c r="I54" s="96" t="s">
        <v>322</v>
      </c>
      <c r="J54" s="96">
        <v>1</v>
      </c>
      <c r="K54" s="96">
        <v>1</v>
      </c>
      <c r="L54" s="96">
        <v>5</v>
      </c>
      <c r="M54" s="95" t="s">
        <v>815</v>
      </c>
      <c r="N54" s="96"/>
      <c r="O54" s="96" t="s">
        <v>310</v>
      </c>
      <c r="P54" s="96" t="s">
        <v>274</v>
      </c>
      <c r="Q54" s="96" t="s">
        <v>279</v>
      </c>
      <c r="R54" s="96" t="s">
        <v>279</v>
      </c>
      <c r="S54" s="96" t="s">
        <v>279</v>
      </c>
      <c r="T54" s="26" t="s">
        <v>938</v>
      </c>
      <c r="U54" s="96">
        <v>0</v>
      </c>
      <c r="V54" s="96" t="s">
        <v>321</v>
      </c>
      <c r="W54" s="96" t="s">
        <v>321</v>
      </c>
      <c r="X54" s="96" t="s">
        <v>321</v>
      </c>
      <c r="Y54" s="96" t="s">
        <v>321</v>
      </c>
      <c r="Z54" s="96" t="s">
        <v>321</v>
      </c>
      <c r="AA54" s="96">
        <v>0</v>
      </c>
      <c r="AB54" s="96" t="s">
        <v>321</v>
      </c>
      <c r="AC54" s="96" t="s">
        <v>321</v>
      </c>
      <c r="AD54" s="96" t="s">
        <v>321</v>
      </c>
      <c r="AE54" s="96" t="s">
        <v>321</v>
      </c>
      <c r="AF54" s="96" t="s">
        <v>321</v>
      </c>
      <c r="AG54" s="96">
        <v>0</v>
      </c>
      <c r="AH54" s="35">
        <v>0</v>
      </c>
      <c r="AI54" s="35">
        <v>0</v>
      </c>
      <c r="AJ54" s="35" t="s">
        <v>321</v>
      </c>
      <c r="AK54" s="35" t="s">
        <v>321</v>
      </c>
      <c r="AL54" s="35" t="s">
        <v>321</v>
      </c>
      <c r="AM54" s="35">
        <v>0</v>
      </c>
      <c r="AN54" s="35">
        <v>1</v>
      </c>
      <c r="AO54" s="35" t="s">
        <v>321</v>
      </c>
      <c r="AP54" s="35" t="s">
        <v>321</v>
      </c>
      <c r="AQ54" s="35" t="s">
        <v>321</v>
      </c>
      <c r="AR54" s="95">
        <v>2</v>
      </c>
      <c r="AS54" s="35" t="s">
        <v>308</v>
      </c>
      <c r="AT54" s="35" t="s">
        <v>225</v>
      </c>
      <c r="AU54" s="35">
        <v>0</v>
      </c>
      <c r="AV54" s="35">
        <v>0</v>
      </c>
      <c r="AW54" s="35">
        <v>0</v>
      </c>
      <c r="AX54" s="96" t="s">
        <v>447</v>
      </c>
      <c r="AY54" s="96" t="s">
        <v>380</v>
      </c>
      <c r="AZ54" s="96" t="s">
        <v>447</v>
      </c>
      <c r="BA54" s="96" t="s">
        <v>447</v>
      </c>
      <c r="BB54" s="96" t="s">
        <v>447</v>
      </c>
      <c r="BC54" s="96">
        <v>110</v>
      </c>
      <c r="BD54" s="96">
        <v>50</v>
      </c>
      <c r="BE54" s="96">
        <v>8</v>
      </c>
      <c r="BF54" s="96">
        <v>2</v>
      </c>
      <c r="BG54" s="96">
        <v>1</v>
      </c>
      <c r="BH54" s="96">
        <v>1</v>
      </c>
      <c r="BI54" s="96">
        <v>0</v>
      </c>
      <c r="BJ54" s="96">
        <v>0</v>
      </c>
      <c r="BK54" s="96">
        <v>0</v>
      </c>
      <c r="BL54" s="96">
        <v>0</v>
      </c>
      <c r="BM54" s="96">
        <v>0</v>
      </c>
      <c r="BN54" s="96">
        <v>10</v>
      </c>
      <c r="BO54" s="96">
        <v>0</v>
      </c>
      <c r="BP54" s="33">
        <v>24</v>
      </c>
      <c r="BQ54" s="33">
        <v>7.5</v>
      </c>
      <c r="BR54" s="33">
        <v>1.8</v>
      </c>
      <c r="BS54" s="61">
        <v>68.8</v>
      </c>
      <c r="BT54" s="70">
        <v>9.6999999999999993</v>
      </c>
      <c r="BU54" s="70">
        <v>9.5</v>
      </c>
      <c r="BV54" s="70" t="s">
        <v>311</v>
      </c>
      <c r="BW54" s="70" t="s">
        <v>311</v>
      </c>
      <c r="BX54" s="70" t="s">
        <v>311</v>
      </c>
      <c r="BY54" s="61">
        <v>50.1</v>
      </c>
      <c r="BZ54" s="61">
        <v>56.5</v>
      </c>
      <c r="CA54" s="61">
        <v>10.8</v>
      </c>
      <c r="CB54" s="61" t="s">
        <v>266</v>
      </c>
      <c r="CC54" s="95">
        <f>AVERAGE(CD54:CF54)</f>
        <v>7.333333333333333</v>
      </c>
      <c r="CD54" s="34">
        <v>12</v>
      </c>
      <c r="CE54" s="34">
        <v>8</v>
      </c>
      <c r="CF54" s="34">
        <v>2</v>
      </c>
      <c r="CG54" s="95">
        <f>AVERAGE(CH54:CJ54)</f>
        <v>8.3333333333333339</v>
      </c>
      <c r="CH54" s="70">
        <v>12</v>
      </c>
      <c r="CI54" s="70">
        <v>9</v>
      </c>
      <c r="CJ54" s="70">
        <v>4</v>
      </c>
      <c r="CK54" s="70" t="s">
        <v>317</v>
      </c>
      <c r="CL54" s="70" t="s">
        <v>694</v>
      </c>
      <c r="CM54" s="70" t="s">
        <v>694</v>
      </c>
      <c r="CN54" s="70" t="s">
        <v>694</v>
      </c>
      <c r="CO54" s="70" t="s">
        <v>317</v>
      </c>
      <c r="CP54" s="70" t="s">
        <v>769</v>
      </c>
      <c r="CQ54" s="70" t="s">
        <v>769</v>
      </c>
      <c r="CR54" s="70" t="s">
        <v>239</v>
      </c>
      <c r="CS54" s="70" t="s">
        <v>139</v>
      </c>
      <c r="CT54" s="70" t="s">
        <v>793</v>
      </c>
      <c r="CU54" s="70" t="s">
        <v>793</v>
      </c>
      <c r="CV54" s="70" t="s">
        <v>621</v>
      </c>
      <c r="CW54" s="61">
        <v>9.6999999999999993</v>
      </c>
      <c r="CX54" s="61">
        <v>9.5</v>
      </c>
      <c r="CY54" s="61" t="s">
        <v>313</v>
      </c>
      <c r="CZ54" s="61" t="s">
        <v>313</v>
      </c>
      <c r="DA54" s="61" t="s">
        <v>313</v>
      </c>
      <c r="DB54" s="61">
        <v>16.100000000000001</v>
      </c>
      <c r="DC54" s="61">
        <v>13.2</v>
      </c>
      <c r="DD54" s="61" t="s">
        <v>313</v>
      </c>
      <c r="DE54" s="61" t="s">
        <v>313</v>
      </c>
      <c r="DF54" s="61" t="s">
        <v>313</v>
      </c>
      <c r="DG54" s="61" t="s">
        <v>267</v>
      </c>
      <c r="DH54" s="61" t="s">
        <v>267</v>
      </c>
      <c r="DI54" s="61" t="s">
        <v>313</v>
      </c>
      <c r="DJ54" s="61" t="s">
        <v>313</v>
      </c>
      <c r="DK54" s="61" t="s">
        <v>313</v>
      </c>
      <c r="DL54" s="61" t="s">
        <v>267</v>
      </c>
      <c r="DM54" s="61" t="s">
        <v>267</v>
      </c>
      <c r="DN54" s="61" t="s">
        <v>313</v>
      </c>
      <c r="DO54" s="61" t="s">
        <v>313</v>
      </c>
      <c r="DP54" s="61" t="s">
        <v>313</v>
      </c>
      <c r="DQ54" s="61">
        <v>2.8</v>
      </c>
      <c r="DR54" s="61">
        <v>3.2</v>
      </c>
      <c r="DS54" s="61" t="s">
        <v>313</v>
      </c>
      <c r="DT54" s="61" t="s">
        <v>313</v>
      </c>
      <c r="DU54" s="61" t="s">
        <v>313</v>
      </c>
      <c r="DV54" s="96">
        <v>57</v>
      </c>
      <c r="DW54" s="70">
        <v>6</v>
      </c>
      <c r="DX54" s="70">
        <v>6.3</v>
      </c>
      <c r="DY54" s="70" t="s">
        <v>266</v>
      </c>
      <c r="DZ54" s="70" t="s">
        <v>266</v>
      </c>
      <c r="EA54" s="70" t="s">
        <v>266</v>
      </c>
      <c r="EB54" s="96">
        <v>46</v>
      </c>
      <c r="EC54" s="96">
        <v>57</v>
      </c>
      <c r="ED54" s="96">
        <v>18</v>
      </c>
      <c r="EE54" s="96" t="s">
        <v>266</v>
      </c>
      <c r="EF54" s="95">
        <f>AVERAGE(EG54:EI54)</f>
        <v>12.5</v>
      </c>
      <c r="EG54" s="34">
        <v>16</v>
      </c>
      <c r="EH54" s="34">
        <v>9</v>
      </c>
      <c r="EI54" s="34" t="s">
        <v>267</v>
      </c>
      <c r="EJ54" s="95">
        <f>AVERAGE(EK54:EM54)</f>
        <v>14</v>
      </c>
      <c r="EK54" s="70">
        <v>18</v>
      </c>
      <c r="EL54" s="70">
        <v>16</v>
      </c>
      <c r="EM54" s="70">
        <v>8</v>
      </c>
      <c r="EN54" s="70" t="s">
        <v>266</v>
      </c>
      <c r="EO54" s="70" t="s">
        <v>266</v>
      </c>
      <c r="EP54" s="70" t="s">
        <v>266</v>
      </c>
      <c r="EQ54" s="70" t="s">
        <v>266</v>
      </c>
      <c r="ER54" s="69" t="s">
        <v>464</v>
      </c>
      <c r="ES54" s="108" t="s">
        <v>791</v>
      </c>
      <c r="ET54" s="108" t="s">
        <v>791</v>
      </c>
      <c r="EU54" s="108" t="s">
        <v>791</v>
      </c>
      <c r="EV54" s="69" t="s">
        <v>464</v>
      </c>
      <c r="EW54" s="108" t="s">
        <v>579</v>
      </c>
      <c r="EX54" s="108" t="s">
        <v>579</v>
      </c>
      <c r="EY54" s="108" t="s">
        <v>579</v>
      </c>
      <c r="EZ54" s="50">
        <v>3.7</v>
      </c>
      <c r="FA54" s="50">
        <v>4.3</v>
      </c>
      <c r="FB54" s="50" t="s">
        <v>266</v>
      </c>
      <c r="FC54" s="50" t="s">
        <v>266</v>
      </c>
      <c r="FD54" s="50" t="s">
        <v>266</v>
      </c>
      <c r="FE54" s="96">
        <v>0</v>
      </c>
      <c r="FF54" s="96">
        <v>3</v>
      </c>
      <c r="FG54" s="96">
        <v>4</v>
      </c>
      <c r="FH54" s="96">
        <v>1.8</v>
      </c>
      <c r="FI54" s="96">
        <v>0</v>
      </c>
      <c r="FJ54" s="96">
        <v>9.1999999999999993</v>
      </c>
      <c r="FK54" s="96">
        <v>1</v>
      </c>
      <c r="FL54" s="96">
        <v>0</v>
      </c>
      <c r="FM54" s="96">
        <v>0</v>
      </c>
      <c r="FN54" s="96">
        <v>0</v>
      </c>
      <c r="FO54" s="96">
        <v>0</v>
      </c>
      <c r="FP54" s="96">
        <v>72</v>
      </c>
      <c r="FQ54" s="96">
        <v>2</v>
      </c>
      <c r="FR54" s="96">
        <v>12</v>
      </c>
      <c r="FS54" s="96" t="s">
        <v>266</v>
      </c>
      <c r="FT54" s="96" t="s">
        <v>266</v>
      </c>
      <c r="FU54" s="96" t="s">
        <v>266</v>
      </c>
      <c r="FV54" s="96">
        <v>50</v>
      </c>
      <c r="FW54" s="96">
        <v>63</v>
      </c>
      <c r="FX54" s="96">
        <v>15</v>
      </c>
      <c r="FY54" s="96" t="s">
        <v>266</v>
      </c>
      <c r="FZ54" s="95">
        <f>AVERAGE(GA54:GC54)</f>
        <v>13.933333333333335</v>
      </c>
      <c r="GA54" s="29">
        <v>16.600000000000001</v>
      </c>
      <c r="GB54" s="29">
        <v>13.6</v>
      </c>
      <c r="GC54" s="29">
        <v>11.6</v>
      </c>
      <c r="GD54" s="95">
        <f>AVERAGE(GE54:GG54)</f>
        <v>17</v>
      </c>
      <c r="GE54" s="96">
        <v>19</v>
      </c>
      <c r="GF54" s="96">
        <v>16</v>
      </c>
      <c r="GG54" s="96">
        <v>16</v>
      </c>
      <c r="GH54" s="96" t="s">
        <v>266</v>
      </c>
      <c r="GI54" s="96" t="s">
        <v>266</v>
      </c>
      <c r="GJ54" s="96" t="s">
        <v>266</v>
      </c>
      <c r="GK54" s="96" t="s">
        <v>266</v>
      </c>
      <c r="GL54" s="96" t="s">
        <v>266</v>
      </c>
      <c r="GM54" s="96" t="s">
        <v>266</v>
      </c>
      <c r="GN54" s="96" t="s">
        <v>266</v>
      </c>
      <c r="GO54" s="96" t="s">
        <v>266</v>
      </c>
      <c r="GP54" s="96" t="s">
        <v>266</v>
      </c>
      <c r="GQ54" s="96" t="s">
        <v>266</v>
      </c>
      <c r="GR54" s="96" t="s">
        <v>266</v>
      </c>
      <c r="GS54" s="96" t="s">
        <v>266</v>
      </c>
      <c r="GT54" s="96">
        <v>2</v>
      </c>
      <c r="GU54" s="96">
        <v>5</v>
      </c>
      <c r="GV54" s="96" t="s">
        <v>313</v>
      </c>
      <c r="GW54" s="96" t="s">
        <v>313</v>
      </c>
      <c r="GX54" s="96" t="s">
        <v>313</v>
      </c>
      <c r="GY54" s="96">
        <v>8</v>
      </c>
      <c r="GZ54" s="96">
        <v>12</v>
      </c>
      <c r="HA54" s="96" t="s">
        <v>313</v>
      </c>
      <c r="HB54" s="96" t="s">
        <v>313</v>
      </c>
      <c r="HC54" s="96" t="s">
        <v>313</v>
      </c>
      <c r="HD54" s="96">
        <v>4</v>
      </c>
      <c r="HE54" s="96">
        <v>1.2</v>
      </c>
      <c r="HF54" s="96" t="s">
        <v>313</v>
      </c>
      <c r="HG54" s="96" t="s">
        <v>313</v>
      </c>
      <c r="HH54" s="96" t="s">
        <v>313</v>
      </c>
      <c r="HI54" s="96">
        <v>3</v>
      </c>
      <c r="HJ54" s="96">
        <v>3.6</v>
      </c>
      <c r="HK54" s="96" t="s">
        <v>313</v>
      </c>
      <c r="HL54" s="96" t="s">
        <v>313</v>
      </c>
      <c r="HM54" s="96" t="s">
        <v>313</v>
      </c>
      <c r="HN54" s="96">
        <v>4.55</v>
      </c>
      <c r="HO54" s="96" t="s">
        <v>267</v>
      </c>
      <c r="HP54" s="96" t="s">
        <v>313</v>
      </c>
      <c r="HQ54" s="96" t="s">
        <v>313</v>
      </c>
      <c r="HR54" s="96" t="s">
        <v>313</v>
      </c>
      <c r="HS54" s="96">
        <v>2</v>
      </c>
      <c r="HT54" s="96">
        <v>0</v>
      </c>
      <c r="HU54" s="96">
        <v>0</v>
      </c>
      <c r="HV54" s="96">
        <v>0</v>
      </c>
      <c r="HW54" s="96">
        <v>0</v>
      </c>
      <c r="HX54" s="96">
        <v>7</v>
      </c>
      <c r="HY54" s="96">
        <v>2</v>
      </c>
      <c r="HZ54" s="96">
        <v>0</v>
      </c>
      <c r="IA54" s="96">
        <v>0</v>
      </c>
      <c r="IB54" s="96">
        <v>10</v>
      </c>
      <c r="IC54" s="96">
        <v>1</v>
      </c>
      <c r="ID54" s="96">
        <v>0</v>
      </c>
      <c r="IE54" s="96">
        <v>0</v>
      </c>
      <c r="IF54" s="96">
        <v>0</v>
      </c>
      <c r="IG54" s="96">
        <v>0</v>
      </c>
      <c r="IH54" s="96" t="s">
        <v>267</v>
      </c>
      <c r="II54" s="96" t="s">
        <v>267</v>
      </c>
      <c r="IJ54" s="96" t="s">
        <v>267</v>
      </c>
      <c r="IK54" s="96" t="s">
        <v>268</v>
      </c>
      <c r="IL54" s="96" t="s">
        <v>268</v>
      </c>
      <c r="IM54" s="96" t="s">
        <v>268</v>
      </c>
      <c r="IN54" s="96" t="s">
        <v>267</v>
      </c>
      <c r="IO54" s="96" t="s">
        <v>267</v>
      </c>
      <c r="IP54" s="96" t="s">
        <v>267</v>
      </c>
      <c r="IQ54" s="96" t="s">
        <v>267</v>
      </c>
      <c r="IR54" s="34">
        <f>AVERAGE(IS54:IU54)</f>
        <v>12.333333333333334</v>
      </c>
      <c r="IS54" s="34">
        <v>14</v>
      </c>
      <c r="IT54" s="34">
        <v>12</v>
      </c>
      <c r="IU54" s="34">
        <v>11</v>
      </c>
      <c r="IV54" s="34">
        <f>AVERAGE(IW54:IY54)</f>
        <v>14</v>
      </c>
      <c r="IW54" s="96">
        <v>18</v>
      </c>
      <c r="IX54" s="96">
        <v>13</v>
      </c>
      <c r="IY54" s="96">
        <v>11</v>
      </c>
      <c r="IZ54" s="96" t="s">
        <v>266</v>
      </c>
      <c r="JA54" s="96" t="s">
        <v>266</v>
      </c>
      <c r="JB54" s="96" t="s">
        <v>266</v>
      </c>
      <c r="JC54" s="96" t="s">
        <v>266</v>
      </c>
      <c r="JD54" s="96" t="s">
        <v>266</v>
      </c>
      <c r="JE54" s="96" t="s">
        <v>266</v>
      </c>
      <c r="JF54" s="96" t="s">
        <v>266</v>
      </c>
      <c r="JG54" s="96" t="s">
        <v>266</v>
      </c>
      <c r="JH54" s="96" t="s">
        <v>266</v>
      </c>
      <c r="JI54" s="96" t="s">
        <v>266</v>
      </c>
      <c r="JJ54" s="96" t="s">
        <v>266</v>
      </c>
      <c r="JK54" s="96" t="s">
        <v>266</v>
      </c>
      <c r="JL54" s="96" t="s">
        <v>269</v>
      </c>
      <c r="JM54" s="96" t="s">
        <v>269</v>
      </c>
      <c r="JN54" s="96" t="s">
        <v>266</v>
      </c>
      <c r="JO54" s="96" t="s">
        <v>266</v>
      </c>
      <c r="JP54" s="96" t="s">
        <v>266</v>
      </c>
      <c r="JQ54" s="96" t="s">
        <v>269</v>
      </c>
      <c r="JR54" s="96" t="s">
        <v>269</v>
      </c>
      <c r="JS54" s="96" t="s">
        <v>266</v>
      </c>
      <c r="JT54" s="96" t="s">
        <v>266</v>
      </c>
      <c r="JU54" s="96" t="s">
        <v>266</v>
      </c>
      <c r="JV54" s="96" t="s">
        <v>269</v>
      </c>
      <c r="JW54" s="96" t="s">
        <v>269</v>
      </c>
      <c r="JX54" s="96" t="s">
        <v>266</v>
      </c>
      <c r="JY54" s="96" t="s">
        <v>266</v>
      </c>
      <c r="JZ54" s="96" t="s">
        <v>266</v>
      </c>
      <c r="KA54" s="96" t="s">
        <v>269</v>
      </c>
      <c r="KB54" s="96" t="s">
        <v>269</v>
      </c>
      <c r="KC54" s="96" t="s">
        <v>266</v>
      </c>
      <c r="KD54" s="96" t="s">
        <v>266</v>
      </c>
      <c r="KE54" s="96" t="s">
        <v>266</v>
      </c>
      <c r="KF54" s="96">
        <v>4</v>
      </c>
      <c r="KG54" s="96" t="s">
        <v>269</v>
      </c>
      <c r="KH54" s="96" t="s">
        <v>266</v>
      </c>
      <c r="KI54" s="96" t="s">
        <v>266</v>
      </c>
      <c r="KJ54" s="96" t="s">
        <v>266</v>
      </c>
      <c r="KK54" s="96">
        <v>1</v>
      </c>
      <c r="KL54" s="96">
        <v>0</v>
      </c>
      <c r="KM54" s="96">
        <v>0</v>
      </c>
      <c r="KN54" s="96">
        <v>0</v>
      </c>
      <c r="KO54" s="96">
        <v>0</v>
      </c>
      <c r="KP54" s="96">
        <v>14</v>
      </c>
      <c r="KQ54" s="96"/>
      <c r="KR54" s="96"/>
      <c r="KS54" s="96"/>
      <c r="KT54" s="96"/>
      <c r="KU54" s="96"/>
      <c r="KV54" s="96"/>
      <c r="KW54" s="96"/>
      <c r="KX54" s="96"/>
      <c r="KY54" s="96"/>
      <c r="KZ54" s="96" t="s">
        <v>267</v>
      </c>
      <c r="LA54" s="96" t="s">
        <v>267</v>
      </c>
      <c r="LB54" s="96" t="s">
        <v>267</v>
      </c>
      <c r="LC54" s="96" t="s">
        <v>268</v>
      </c>
      <c r="LD54" s="96" t="s">
        <v>268</v>
      </c>
      <c r="LE54" s="96" t="s">
        <v>268</v>
      </c>
      <c r="LF54" s="96" t="s">
        <v>267</v>
      </c>
      <c r="LG54" s="96" t="s">
        <v>267</v>
      </c>
      <c r="LH54" s="96" t="s">
        <v>267</v>
      </c>
      <c r="LI54" s="96" t="s">
        <v>267</v>
      </c>
      <c r="LJ54" s="96" t="s">
        <v>267</v>
      </c>
      <c r="LK54" s="96" t="s">
        <v>267</v>
      </c>
      <c r="LL54" s="96" t="s">
        <v>267</v>
      </c>
      <c r="LM54" s="96" t="s">
        <v>267</v>
      </c>
      <c r="LN54" s="96" t="s">
        <v>267</v>
      </c>
      <c r="LO54" s="96" t="s">
        <v>267</v>
      </c>
      <c r="LP54" s="96" t="s">
        <v>267</v>
      </c>
      <c r="LQ54" s="96" t="s">
        <v>267</v>
      </c>
      <c r="LR54" s="96" t="s">
        <v>266</v>
      </c>
      <c r="LS54" s="96" t="s">
        <v>266</v>
      </c>
      <c r="LT54" s="96" t="s">
        <v>266</v>
      </c>
      <c r="LU54" s="96" t="s">
        <v>266</v>
      </c>
      <c r="LV54" s="96" t="s">
        <v>266</v>
      </c>
      <c r="LW54" s="96" t="s">
        <v>266</v>
      </c>
      <c r="LX54" s="96" t="s">
        <v>266</v>
      </c>
      <c r="LY54" s="96" t="s">
        <v>266</v>
      </c>
      <c r="LZ54" s="96" t="s">
        <v>266</v>
      </c>
      <c r="MA54" s="96" t="s">
        <v>266</v>
      </c>
      <c r="MB54" s="96" t="s">
        <v>266</v>
      </c>
      <c r="MC54" s="96" t="s">
        <v>266</v>
      </c>
      <c r="MD54" s="96" t="s">
        <v>269</v>
      </c>
      <c r="ME54" s="96" t="s">
        <v>269</v>
      </c>
      <c r="MF54" s="96" t="s">
        <v>266</v>
      </c>
      <c r="MG54" s="96" t="s">
        <v>266</v>
      </c>
      <c r="MH54" s="96" t="s">
        <v>266</v>
      </c>
      <c r="MI54" s="96" t="s">
        <v>269</v>
      </c>
      <c r="MJ54" s="96" t="s">
        <v>269</v>
      </c>
      <c r="MK54" s="96" t="s">
        <v>266</v>
      </c>
      <c r="ML54" s="96" t="s">
        <v>266</v>
      </c>
      <c r="MM54" s="96" t="s">
        <v>266</v>
      </c>
      <c r="MN54" s="96" t="s">
        <v>269</v>
      </c>
      <c r="MO54" s="96" t="s">
        <v>269</v>
      </c>
      <c r="MP54" s="96" t="s">
        <v>266</v>
      </c>
      <c r="MQ54" s="96" t="s">
        <v>266</v>
      </c>
      <c r="MR54" s="96" t="s">
        <v>266</v>
      </c>
      <c r="MS54" s="96" t="s">
        <v>269</v>
      </c>
      <c r="MT54" s="96" t="s">
        <v>269</v>
      </c>
      <c r="MU54" s="96" t="s">
        <v>266</v>
      </c>
      <c r="MV54" s="96" t="s">
        <v>266</v>
      </c>
      <c r="MW54" s="96" t="s">
        <v>266</v>
      </c>
      <c r="MX54" s="96" t="s">
        <v>269</v>
      </c>
      <c r="MY54" s="96" t="s">
        <v>269</v>
      </c>
      <c r="MZ54" s="96" t="s">
        <v>266</v>
      </c>
      <c r="NA54" s="96" t="s">
        <v>266</v>
      </c>
      <c r="NB54" s="96" t="s">
        <v>266</v>
      </c>
      <c r="NC54" s="96">
        <v>1</v>
      </c>
      <c r="ND54" s="96">
        <v>0</v>
      </c>
      <c r="NE54" s="96">
        <v>0</v>
      </c>
      <c r="NF54" s="96">
        <v>0</v>
      </c>
      <c r="NG54" s="96">
        <v>0</v>
      </c>
      <c r="NH54" s="96"/>
      <c r="NI54" s="96"/>
      <c r="NJ54" s="96"/>
      <c r="NK54" s="96"/>
      <c r="NL54" s="96"/>
      <c r="NM54" s="96"/>
      <c r="NN54" s="96"/>
      <c r="NO54" s="96"/>
      <c r="NP54" s="96"/>
      <c r="NQ54" s="96"/>
      <c r="NR54" s="96"/>
      <c r="NS54" s="96"/>
      <c r="NT54" s="96"/>
      <c r="NU54" s="96"/>
      <c r="NV54" s="96"/>
      <c r="NW54" s="96"/>
      <c r="NX54" s="96"/>
      <c r="NY54" s="96"/>
      <c r="NZ54" s="96"/>
      <c r="OA54" s="96"/>
      <c r="OB54" s="96"/>
      <c r="OC54" s="96"/>
      <c r="OD54" s="96"/>
      <c r="OE54" s="96"/>
      <c r="OF54" s="96"/>
      <c r="OG54" s="96"/>
      <c r="OH54" s="96"/>
      <c r="OI54" s="96"/>
      <c r="OJ54" s="96"/>
      <c r="OK54" s="96"/>
      <c r="OL54" s="96"/>
      <c r="OM54" s="96"/>
      <c r="ON54" s="96"/>
      <c r="OO54" s="96"/>
      <c r="OP54" s="96"/>
      <c r="OQ54" s="96"/>
      <c r="OR54" s="96"/>
      <c r="OS54" s="96"/>
      <c r="OT54" s="96"/>
      <c r="OU54" s="96"/>
      <c r="OV54" s="96"/>
      <c r="OW54" s="96"/>
      <c r="OX54" s="96"/>
      <c r="OY54" s="96"/>
      <c r="OZ54" s="96"/>
      <c r="PA54" s="96"/>
      <c r="PB54" s="96"/>
      <c r="PC54" s="96"/>
      <c r="PD54" s="96"/>
      <c r="PE54" s="96"/>
      <c r="PF54" s="96"/>
      <c r="PG54" s="96"/>
      <c r="PH54" s="96"/>
      <c r="PI54" s="96"/>
      <c r="PJ54" s="96"/>
      <c r="PK54" s="96"/>
      <c r="PL54" s="96"/>
      <c r="PM54" s="96"/>
      <c r="PN54" s="96"/>
      <c r="PO54" s="96"/>
      <c r="PP54" s="96"/>
      <c r="PQ54" s="96"/>
      <c r="PR54" s="96"/>
      <c r="PS54" s="96"/>
      <c r="PT54" s="96"/>
      <c r="PU54" s="96"/>
      <c r="PV54" s="96"/>
      <c r="PW54" s="96"/>
      <c r="PX54" s="96"/>
      <c r="PY54" s="96"/>
      <c r="PZ54" s="96">
        <v>0</v>
      </c>
      <c r="QC54" s="101"/>
    </row>
    <row r="55" spans="1:445" customFormat="1" ht="17" customHeight="1">
      <c r="A55" s="94">
        <v>41</v>
      </c>
      <c r="B55" s="27">
        <v>39393</v>
      </c>
      <c r="C55" s="96" t="s">
        <v>743</v>
      </c>
      <c r="D55" s="96">
        <v>48</v>
      </c>
      <c r="E55" s="96">
        <v>1</v>
      </c>
      <c r="F55" s="96">
        <v>72</v>
      </c>
      <c r="G55" s="96">
        <v>183</v>
      </c>
      <c r="H55" s="96"/>
      <c r="I55" s="96"/>
      <c r="J55" s="96">
        <v>3</v>
      </c>
      <c r="K55" s="96"/>
      <c r="L55" s="96">
        <v>4</v>
      </c>
      <c r="M55" s="95" t="s">
        <v>162</v>
      </c>
      <c r="N55" s="96" t="s">
        <v>935</v>
      </c>
      <c r="O55" s="96" t="s">
        <v>624</v>
      </c>
      <c r="P55" s="96" t="s">
        <v>167</v>
      </c>
      <c r="Q55" s="96" t="s">
        <v>266</v>
      </c>
      <c r="R55" s="96" t="s">
        <v>266</v>
      </c>
      <c r="S55" s="96" t="s">
        <v>266</v>
      </c>
      <c r="T55" s="26" t="s">
        <v>938</v>
      </c>
      <c r="U55" s="96">
        <v>0</v>
      </c>
      <c r="V55" s="96" t="s">
        <v>447</v>
      </c>
      <c r="W55" s="96" t="s">
        <v>447</v>
      </c>
      <c r="X55" s="96" t="s">
        <v>447</v>
      </c>
      <c r="Y55" s="96" t="s">
        <v>447</v>
      </c>
      <c r="Z55" s="96" t="s">
        <v>447</v>
      </c>
      <c r="AA55" s="96">
        <v>1</v>
      </c>
      <c r="AB55" s="96">
        <v>0</v>
      </c>
      <c r="AC55" s="96">
        <v>0</v>
      </c>
      <c r="AD55" s="96">
        <v>1</v>
      </c>
      <c r="AE55" s="96">
        <v>0</v>
      </c>
      <c r="AF55" s="96">
        <v>0</v>
      </c>
      <c r="AG55" s="96">
        <v>0</v>
      </c>
      <c r="AH55" s="35" t="s">
        <v>447</v>
      </c>
      <c r="AI55" s="35">
        <v>1</v>
      </c>
      <c r="AJ55" s="35" t="s">
        <v>338</v>
      </c>
      <c r="AK55" s="35" t="s">
        <v>338</v>
      </c>
      <c r="AL55" s="35" t="s">
        <v>338</v>
      </c>
      <c r="AM55" s="35" t="s">
        <v>338</v>
      </c>
      <c r="AN55" s="35">
        <v>0</v>
      </c>
      <c r="AO55" s="35" t="s">
        <v>447</v>
      </c>
      <c r="AP55" s="35" t="s">
        <v>447</v>
      </c>
      <c r="AQ55" s="35" t="s">
        <v>447</v>
      </c>
      <c r="AR55" s="95">
        <v>1</v>
      </c>
      <c r="AS55" s="35">
        <v>0</v>
      </c>
      <c r="AT55" s="35" t="s">
        <v>308</v>
      </c>
      <c r="AU55" s="35">
        <v>0</v>
      </c>
      <c r="AV55" s="35">
        <v>0</v>
      </c>
      <c r="AW55" s="35">
        <v>0</v>
      </c>
      <c r="AX55" s="96" t="s">
        <v>447</v>
      </c>
      <c r="AY55" s="96" t="s">
        <v>447</v>
      </c>
      <c r="AZ55" s="96" t="s">
        <v>447</v>
      </c>
      <c r="BA55" s="96" t="s">
        <v>447</v>
      </c>
      <c r="BB55" s="96" t="s">
        <v>447</v>
      </c>
      <c r="BC55" s="96">
        <v>60</v>
      </c>
      <c r="BD55" s="96">
        <v>50</v>
      </c>
      <c r="BE55" s="96">
        <v>6</v>
      </c>
      <c r="BF55" s="96">
        <v>2</v>
      </c>
      <c r="BG55" s="96">
        <v>1</v>
      </c>
      <c r="BH55" s="96">
        <v>1</v>
      </c>
      <c r="BI55" s="96">
        <v>0</v>
      </c>
      <c r="BJ55" s="96">
        <v>0</v>
      </c>
      <c r="BK55" s="96">
        <v>0</v>
      </c>
      <c r="BL55" s="96">
        <v>0</v>
      </c>
      <c r="BM55" s="96">
        <v>0</v>
      </c>
      <c r="BN55" s="96">
        <v>15</v>
      </c>
      <c r="BO55" s="96">
        <v>1</v>
      </c>
      <c r="BP55" s="33"/>
      <c r="BQ55" s="33"/>
      <c r="BR55" s="33"/>
      <c r="BS55" s="61" t="s">
        <v>168</v>
      </c>
      <c r="BT55" s="70" t="s">
        <v>266</v>
      </c>
      <c r="BU55" s="70" t="s">
        <v>267</v>
      </c>
      <c r="BV55" s="70" t="s">
        <v>266</v>
      </c>
      <c r="BW55" s="70" t="s">
        <v>266</v>
      </c>
      <c r="BX55" s="70" t="s">
        <v>266</v>
      </c>
      <c r="BY55" s="61" t="s">
        <v>299</v>
      </c>
      <c r="BZ55" s="61" t="s">
        <v>299</v>
      </c>
      <c r="CA55" s="61" t="s">
        <v>299</v>
      </c>
      <c r="CB55" s="61" t="s">
        <v>299</v>
      </c>
      <c r="CC55" s="70" t="s">
        <v>266</v>
      </c>
      <c r="CD55" s="70" t="s">
        <v>266</v>
      </c>
      <c r="CE55" s="70" t="s">
        <v>266</v>
      </c>
      <c r="CF55" s="70" t="s">
        <v>266</v>
      </c>
      <c r="CG55" s="70" t="s">
        <v>267</v>
      </c>
      <c r="CH55" s="70" t="s">
        <v>267</v>
      </c>
      <c r="CI55" s="70" t="s">
        <v>267</v>
      </c>
      <c r="CJ55" s="70" t="s">
        <v>267</v>
      </c>
      <c r="CK55" s="70" t="s">
        <v>317</v>
      </c>
      <c r="CL55" s="70" t="s">
        <v>694</v>
      </c>
      <c r="CM55" s="70" t="s">
        <v>694</v>
      </c>
      <c r="CN55" s="70" t="s">
        <v>694</v>
      </c>
      <c r="CO55" s="70" t="s">
        <v>317</v>
      </c>
      <c r="CP55" s="51" t="s">
        <v>769</v>
      </c>
      <c r="CQ55" s="51" t="s">
        <v>769</v>
      </c>
      <c r="CR55" s="51" t="s">
        <v>239</v>
      </c>
      <c r="CS55" s="70" t="s">
        <v>139</v>
      </c>
      <c r="CT55" s="51" t="s">
        <v>793</v>
      </c>
      <c r="CU55" s="51" t="s">
        <v>793</v>
      </c>
      <c r="CV55" s="51" t="s">
        <v>621</v>
      </c>
      <c r="CW55" s="61" t="s">
        <v>266</v>
      </c>
      <c r="CX55" s="61" t="s">
        <v>267</v>
      </c>
      <c r="CY55" s="61" t="s">
        <v>266</v>
      </c>
      <c r="CZ55" s="61" t="s">
        <v>266</v>
      </c>
      <c r="DA55" s="61" t="s">
        <v>266</v>
      </c>
      <c r="DB55" s="61" t="s">
        <v>266</v>
      </c>
      <c r="DC55" s="61" t="s">
        <v>267</v>
      </c>
      <c r="DD55" s="61" t="s">
        <v>266</v>
      </c>
      <c r="DE55" s="61" t="s">
        <v>266</v>
      </c>
      <c r="DF55" s="61" t="s">
        <v>266</v>
      </c>
      <c r="DG55" s="61" t="s">
        <v>266</v>
      </c>
      <c r="DH55" s="61" t="s">
        <v>267</v>
      </c>
      <c r="DI55" s="61" t="s">
        <v>266</v>
      </c>
      <c r="DJ55" s="61" t="s">
        <v>266</v>
      </c>
      <c r="DK55" s="61" t="s">
        <v>266</v>
      </c>
      <c r="DL55" s="61" t="s">
        <v>266</v>
      </c>
      <c r="DM55" s="61" t="s">
        <v>267</v>
      </c>
      <c r="DN55" s="61" t="s">
        <v>266</v>
      </c>
      <c r="DO55" s="61" t="s">
        <v>266</v>
      </c>
      <c r="DP55" s="61" t="s">
        <v>266</v>
      </c>
      <c r="DQ55" s="61" t="s">
        <v>266</v>
      </c>
      <c r="DR55" s="61" t="s">
        <v>267</v>
      </c>
      <c r="DS55" s="61" t="s">
        <v>266</v>
      </c>
      <c r="DT55" s="61" t="s">
        <v>266</v>
      </c>
      <c r="DU55" s="61" t="s">
        <v>266</v>
      </c>
      <c r="DV55" s="96">
        <v>45</v>
      </c>
      <c r="DW55" s="70" t="s">
        <v>266</v>
      </c>
      <c r="DX55" s="70">
        <v>7</v>
      </c>
      <c r="DY55" s="70" t="s">
        <v>266</v>
      </c>
      <c r="DZ55" s="70" t="s">
        <v>266</v>
      </c>
      <c r="EA55" s="70" t="s">
        <v>266</v>
      </c>
      <c r="EB55" s="96">
        <v>87</v>
      </c>
      <c r="EC55" s="96">
        <v>40</v>
      </c>
      <c r="ED55" s="96">
        <v>13</v>
      </c>
      <c r="EE55" s="96" t="s">
        <v>266</v>
      </c>
      <c r="EF55" s="70" t="s">
        <v>266</v>
      </c>
      <c r="EG55" s="70" t="s">
        <v>266</v>
      </c>
      <c r="EH55" s="70" t="s">
        <v>266</v>
      </c>
      <c r="EI55" s="70" t="s">
        <v>266</v>
      </c>
      <c r="EJ55" s="70" t="s">
        <v>269</v>
      </c>
      <c r="EK55" s="70" t="s">
        <v>269</v>
      </c>
      <c r="EL55" s="70" t="s">
        <v>269</v>
      </c>
      <c r="EM55" s="70" t="s">
        <v>269</v>
      </c>
      <c r="EN55" s="70" t="s">
        <v>266</v>
      </c>
      <c r="EO55" s="70" t="s">
        <v>266</v>
      </c>
      <c r="EP55" s="70" t="s">
        <v>266</v>
      </c>
      <c r="EQ55" s="70" t="s">
        <v>266</v>
      </c>
      <c r="ER55" s="70" t="s">
        <v>266</v>
      </c>
      <c r="ES55" s="70" t="s">
        <v>266</v>
      </c>
      <c r="ET55" s="70" t="s">
        <v>266</v>
      </c>
      <c r="EU55" s="70" t="s">
        <v>266</v>
      </c>
      <c r="EV55" s="70" t="s">
        <v>266</v>
      </c>
      <c r="EW55" s="70" t="s">
        <v>266</v>
      </c>
      <c r="EX55" s="70" t="s">
        <v>266</v>
      </c>
      <c r="EY55" s="70" t="s">
        <v>266</v>
      </c>
      <c r="EZ55" s="70" t="s">
        <v>266</v>
      </c>
      <c r="FA55" s="70" t="s">
        <v>269</v>
      </c>
      <c r="FB55" s="70" t="s">
        <v>266</v>
      </c>
      <c r="FC55" s="70" t="s">
        <v>266</v>
      </c>
      <c r="FD55" s="70" t="s">
        <v>266</v>
      </c>
      <c r="FE55" s="96">
        <v>0</v>
      </c>
      <c r="FF55" s="96">
        <v>4</v>
      </c>
      <c r="FG55" s="96">
        <v>10</v>
      </c>
      <c r="FH55" s="96">
        <v>0.6</v>
      </c>
      <c r="FI55" s="96">
        <v>3.5</v>
      </c>
      <c r="FJ55" s="96">
        <v>10</v>
      </c>
      <c r="FK55" s="96">
        <v>1</v>
      </c>
      <c r="FL55" s="96">
        <v>0</v>
      </c>
      <c r="FM55" s="96">
        <v>0</v>
      </c>
      <c r="FN55" s="96">
        <v>0</v>
      </c>
      <c r="FO55" s="96">
        <v>1</v>
      </c>
      <c r="FP55" s="96" t="s">
        <v>267</v>
      </c>
      <c r="FQ55" s="96" t="s">
        <v>266</v>
      </c>
      <c r="FR55" s="96" t="s">
        <v>269</v>
      </c>
      <c r="FS55" s="96" t="s">
        <v>266</v>
      </c>
      <c r="FT55" s="96" t="s">
        <v>266</v>
      </c>
      <c r="FU55" s="96" t="s">
        <v>266</v>
      </c>
      <c r="FV55" s="96" t="s">
        <v>300</v>
      </c>
      <c r="FW55" s="96" t="s">
        <v>300</v>
      </c>
      <c r="FX55" s="96" t="s">
        <v>300</v>
      </c>
      <c r="FY55" s="96" t="s">
        <v>300</v>
      </c>
      <c r="FZ55" s="96" t="s">
        <v>266</v>
      </c>
      <c r="GA55" s="96" t="s">
        <v>266</v>
      </c>
      <c r="GB55" s="96" t="s">
        <v>266</v>
      </c>
      <c r="GC55" s="96" t="s">
        <v>266</v>
      </c>
      <c r="GD55" s="96" t="s">
        <v>269</v>
      </c>
      <c r="GE55" s="96" t="s">
        <v>269</v>
      </c>
      <c r="GF55" s="96" t="s">
        <v>269</v>
      </c>
      <c r="GG55" s="96" t="s">
        <v>269</v>
      </c>
      <c r="GH55" s="96" t="s">
        <v>266</v>
      </c>
      <c r="GI55" s="96" t="s">
        <v>266</v>
      </c>
      <c r="GJ55" s="96" t="s">
        <v>266</v>
      </c>
      <c r="GK55" s="96" t="s">
        <v>266</v>
      </c>
      <c r="GL55" s="96" t="s">
        <v>266</v>
      </c>
      <c r="GM55" s="96" t="s">
        <v>266</v>
      </c>
      <c r="GN55" s="96" t="s">
        <v>266</v>
      </c>
      <c r="GO55" s="96" t="s">
        <v>266</v>
      </c>
      <c r="GP55" s="96" t="s">
        <v>266</v>
      </c>
      <c r="GQ55" s="96" t="s">
        <v>266</v>
      </c>
      <c r="GR55" s="96" t="s">
        <v>266</v>
      </c>
      <c r="GS55" s="96" t="s">
        <v>266</v>
      </c>
      <c r="GT55" s="96" t="s">
        <v>266</v>
      </c>
      <c r="GU55" s="96" t="s">
        <v>269</v>
      </c>
      <c r="GV55" s="96" t="s">
        <v>266</v>
      </c>
      <c r="GW55" s="96" t="s">
        <v>266</v>
      </c>
      <c r="GX55" s="96" t="s">
        <v>266</v>
      </c>
      <c r="GY55" s="96" t="s">
        <v>266</v>
      </c>
      <c r="GZ55" s="96" t="s">
        <v>269</v>
      </c>
      <c r="HA55" s="96" t="s">
        <v>266</v>
      </c>
      <c r="HB55" s="96" t="s">
        <v>266</v>
      </c>
      <c r="HC55" s="96" t="s">
        <v>266</v>
      </c>
      <c r="HD55" s="96" t="s">
        <v>266</v>
      </c>
      <c r="HE55" s="96" t="s">
        <v>269</v>
      </c>
      <c r="HF55" s="96" t="s">
        <v>266</v>
      </c>
      <c r="HG55" s="96" t="s">
        <v>266</v>
      </c>
      <c r="HH55" s="96" t="s">
        <v>266</v>
      </c>
      <c r="HI55" s="96" t="s">
        <v>266</v>
      </c>
      <c r="HJ55" s="96" t="s">
        <v>269</v>
      </c>
      <c r="HK55" s="96" t="s">
        <v>266</v>
      </c>
      <c r="HL55" s="96" t="s">
        <v>266</v>
      </c>
      <c r="HM55" s="96" t="s">
        <v>266</v>
      </c>
      <c r="HN55" s="96" t="s">
        <v>266</v>
      </c>
      <c r="HO55" s="96" t="s">
        <v>269</v>
      </c>
      <c r="HP55" s="96" t="s">
        <v>266</v>
      </c>
      <c r="HQ55" s="96" t="s">
        <v>266</v>
      </c>
      <c r="HR55" s="96" t="s">
        <v>266</v>
      </c>
      <c r="HS55" s="96">
        <v>2</v>
      </c>
      <c r="HT55" s="96">
        <v>0</v>
      </c>
      <c r="HU55" s="96">
        <v>0</v>
      </c>
      <c r="HV55" s="96">
        <v>0</v>
      </c>
      <c r="HW55" s="96">
        <v>0</v>
      </c>
      <c r="HX55" s="96">
        <v>7</v>
      </c>
      <c r="HY55" s="96"/>
      <c r="HZ55" s="96"/>
      <c r="IA55" s="96"/>
      <c r="IB55" s="96"/>
      <c r="IC55" s="96"/>
      <c r="ID55" s="96"/>
      <c r="IE55" s="96"/>
      <c r="IF55" s="96"/>
      <c r="IG55" s="96"/>
      <c r="IH55" s="71" t="s">
        <v>215</v>
      </c>
      <c r="II55" s="71" t="s">
        <v>348</v>
      </c>
      <c r="IJ55" s="71" t="s">
        <v>215</v>
      </c>
      <c r="IK55" s="71" t="s">
        <v>348</v>
      </c>
      <c r="IL55" s="71" t="s">
        <v>348</v>
      </c>
      <c r="IM55" s="71" t="s">
        <v>348</v>
      </c>
      <c r="IN55" s="71" t="s">
        <v>215</v>
      </c>
      <c r="IO55" s="71" t="s">
        <v>215</v>
      </c>
      <c r="IP55" s="71" t="s">
        <v>215</v>
      </c>
      <c r="IQ55" s="71" t="s">
        <v>215</v>
      </c>
      <c r="IR55" s="71" t="s">
        <v>348</v>
      </c>
      <c r="IS55" s="71" t="s">
        <v>348</v>
      </c>
      <c r="IT55" s="71" t="s">
        <v>348</v>
      </c>
      <c r="IU55" s="71" t="s">
        <v>348</v>
      </c>
      <c r="IV55" s="71" t="s">
        <v>215</v>
      </c>
      <c r="IW55" s="71" t="s">
        <v>215</v>
      </c>
      <c r="IX55" s="71" t="s">
        <v>215</v>
      </c>
      <c r="IY55" s="71" t="s">
        <v>215</v>
      </c>
      <c r="IZ55" s="71" t="s">
        <v>348</v>
      </c>
      <c r="JA55" s="71" t="s">
        <v>348</v>
      </c>
      <c r="JB55" s="71" t="s">
        <v>348</v>
      </c>
      <c r="JC55" s="71" t="s">
        <v>348</v>
      </c>
      <c r="JD55" s="71" t="s">
        <v>348</v>
      </c>
      <c r="JE55" s="71" t="s">
        <v>348</v>
      </c>
      <c r="JF55" s="71" t="s">
        <v>348</v>
      </c>
      <c r="JG55" s="71" t="s">
        <v>348</v>
      </c>
      <c r="JH55" s="71" t="s">
        <v>348</v>
      </c>
      <c r="JI55" s="71" t="s">
        <v>348</v>
      </c>
      <c r="JJ55" s="71" t="s">
        <v>348</v>
      </c>
      <c r="JK55" s="71" t="s">
        <v>348</v>
      </c>
      <c r="JL55" s="71" t="s">
        <v>348</v>
      </c>
      <c r="JM55" s="71" t="s">
        <v>215</v>
      </c>
      <c r="JN55" s="71" t="s">
        <v>348</v>
      </c>
      <c r="JO55" s="71" t="s">
        <v>348</v>
      </c>
      <c r="JP55" s="71" t="s">
        <v>348</v>
      </c>
      <c r="JQ55" s="71" t="s">
        <v>348</v>
      </c>
      <c r="JR55" s="71" t="s">
        <v>215</v>
      </c>
      <c r="JS55" s="71" t="s">
        <v>348</v>
      </c>
      <c r="JT55" s="71" t="s">
        <v>348</v>
      </c>
      <c r="JU55" s="71" t="s">
        <v>348</v>
      </c>
      <c r="JV55" s="71" t="s">
        <v>348</v>
      </c>
      <c r="JW55" s="71" t="s">
        <v>215</v>
      </c>
      <c r="JX55" s="71" t="s">
        <v>348</v>
      </c>
      <c r="JY55" s="71" t="s">
        <v>348</v>
      </c>
      <c r="JZ55" s="71" t="s">
        <v>348</v>
      </c>
      <c r="KA55" s="71" t="s">
        <v>348</v>
      </c>
      <c r="KB55" s="71" t="s">
        <v>215</v>
      </c>
      <c r="KC55" s="71" t="s">
        <v>348</v>
      </c>
      <c r="KD55" s="71" t="s">
        <v>348</v>
      </c>
      <c r="KE55" s="71" t="s">
        <v>348</v>
      </c>
      <c r="KF55" s="71" t="s">
        <v>348</v>
      </c>
      <c r="KG55" s="71" t="s">
        <v>215</v>
      </c>
      <c r="KH55" s="71" t="s">
        <v>348</v>
      </c>
      <c r="KI55" s="71" t="s">
        <v>348</v>
      </c>
      <c r="KJ55" s="71" t="s">
        <v>348</v>
      </c>
      <c r="KK55" s="71" t="s">
        <v>267</v>
      </c>
      <c r="KL55" s="71">
        <v>0</v>
      </c>
      <c r="KM55" s="71">
        <v>0</v>
      </c>
      <c r="KN55" s="71">
        <v>0</v>
      </c>
      <c r="KO55" s="71">
        <v>0</v>
      </c>
      <c r="KP55" s="96">
        <v>12</v>
      </c>
      <c r="KQ55" s="96">
        <v>0</v>
      </c>
      <c r="KR55" s="96">
        <v>0</v>
      </c>
      <c r="KS55" s="96">
        <v>1.5</v>
      </c>
      <c r="KT55" s="96">
        <v>9.5</v>
      </c>
      <c r="KU55" s="96">
        <v>1</v>
      </c>
      <c r="KV55" s="96">
        <v>0</v>
      </c>
      <c r="KW55" s="96">
        <v>0</v>
      </c>
      <c r="KX55" s="96">
        <v>0</v>
      </c>
      <c r="KY55" s="96">
        <v>1</v>
      </c>
      <c r="KZ55" s="96">
        <v>57.1</v>
      </c>
      <c r="LA55" s="96" t="s">
        <v>266</v>
      </c>
      <c r="LB55" s="96">
        <v>7.3</v>
      </c>
      <c r="LC55" s="96" t="s">
        <v>266</v>
      </c>
      <c r="LD55" s="96" t="s">
        <v>266</v>
      </c>
      <c r="LE55" s="96" t="s">
        <v>266</v>
      </c>
      <c r="LF55" s="96">
        <v>45</v>
      </c>
      <c r="LG55" s="96">
        <v>53</v>
      </c>
      <c r="LH55" s="96">
        <v>6.2</v>
      </c>
      <c r="LI55" s="96" t="s">
        <v>266</v>
      </c>
      <c r="LJ55" s="96" t="s">
        <v>266</v>
      </c>
      <c r="LK55" s="96" t="s">
        <v>266</v>
      </c>
      <c r="LL55" s="96" t="s">
        <v>266</v>
      </c>
      <c r="LM55" s="96" t="s">
        <v>266</v>
      </c>
      <c r="LN55" s="96" t="s">
        <v>267</v>
      </c>
      <c r="LO55" s="96" t="s">
        <v>267</v>
      </c>
      <c r="LP55" s="96" t="s">
        <v>267</v>
      </c>
      <c r="LQ55" s="96" t="s">
        <v>267</v>
      </c>
      <c r="LR55" s="96" t="s">
        <v>268</v>
      </c>
      <c r="LS55" s="96" t="s">
        <v>268</v>
      </c>
      <c r="LT55" s="96" t="s">
        <v>268</v>
      </c>
      <c r="LU55" s="96" t="s">
        <v>268</v>
      </c>
      <c r="LV55" s="96" t="s">
        <v>268</v>
      </c>
      <c r="LW55" s="96" t="s">
        <v>268</v>
      </c>
      <c r="LX55" s="96" t="s">
        <v>268</v>
      </c>
      <c r="LY55" s="96" t="s">
        <v>268</v>
      </c>
      <c r="LZ55" s="96" t="s">
        <v>268</v>
      </c>
      <c r="MA55" s="96" t="s">
        <v>268</v>
      </c>
      <c r="MB55" s="96" t="s">
        <v>268</v>
      </c>
      <c r="MC55" s="96" t="s">
        <v>268</v>
      </c>
      <c r="MD55" s="96" t="s">
        <v>268</v>
      </c>
      <c r="ME55" s="96" t="s">
        <v>269</v>
      </c>
      <c r="MF55" s="96" t="s">
        <v>268</v>
      </c>
      <c r="MG55" s="96" t="s">
        <v>268</v>
      </c>
      <c r="MH55" s="96" t="s">
        <v>268</v>
      </c>
      <c r="MI55" s="96" t="s">
        <v>268</v>
      </c>
      <c r="MJ55" s="96" t="s">
        <v>269</v>
      </c>
      <c r="MK55" s="96" t="s">
        <v>268</v>
      </c>
      <c r="ML55" s="96" t="s">
        <v>268</v>
      </c>
      <c r="MM55" s="96" t="s">
        <v>268</v>
      </c>
      <c r="MN55" s="96" t="s">
        <v>268</v>
      </c>
      <c r="MO55" s="96" t="s">
        <v>269</v>
      </c>
      <c r="MP55" s="96" t="s">
        <v>268</v>
      </c>
      <c r="MQ55" s="96" t="s">
        <v>268</v>
      </c>
      <c r="MR55" s="96" t="s">
        <v>268</v>
      </c>
      <c r="MS55" s="96" t="s">
        <v>268</v>
      </c>
      <c r="MT55" s="96" t="s">
        <v>269</v>
      </c>
      <c r="MU55" s="96" t="s">
        <v>268</v>
      </c>
      <c r="MV55" s="96" t="s">
        <v>268</v>
      </c>
      <c r="MW55" s="96" t="s">
        <v>268</v>
      </c>
      <c r="MX55" s="96" t="s">
        <v>268</v>
      </c>
      <c r="MY55" s="96" t="s">
        <v>269</v>
      </c>
      <c r="MZ55" s="96" t="s">
        <v>268</v>
      </c>
      <c r="NA55" s="96" t="s">
        <v>268</v>
      </c>
      <c r="NB55" s="96" t="s">
        <v>268</v>
      </c>
      <c r="NC55" s="96">
        <v>1</v>
      </c>
      <c r="ND55" s="96">
        <v>0</v>
      </c>
      <c r="NE55" s="96">
        <v>0</v>
      </c>
      <c r="NF55" s="96">
        <v>0</v>
      </c>
      <c r="NG55" s="96">
        <v>0</v>
      </c>
      <c r="NH55" s="96"/>
      <c r="NI55" s="96"/>
      <c r="NJ55" s="96"/>
      <c r="NK55" s="96"/>
      <c r="NL55" s="96"/>
      <c r="NM55" s="96"/>
      <c r="NN55" s="96"/>
      <c r="NO55" s="96"/>
      <c r="NP55" s="96"/>
      <c r="NQ55" s="96"/>
      <c r="NR55" s="96"/>
      <c r="NS55" s="96"/>
      <c r="NT55" s="96"/>
      <c r="NU55" s="96"/>
      <c r="NV55" s="96"/>
      <c r="NW55" s="96"/>
      <c r="NX55" s="96"/>
      <c r="NY55" s="96"/>
      <c r="NZ55" s="96"/>
      <c r="OA55" s="96"/>
      <c r="OB55" s="96"/>
      <c r="OC55" s="96"/>
      <c r="OD55" s="96"/>
      <c r="OE55" s="96"/>
      <c r="OF55" s="96"/>
      <c r="OG55" s="96"/>
      <c r="OH55" s="96"/>
      <c r="OI55" s="96"/>
      <c r="OJ55" s="96"/>
      <c r="OK55" s="96"/>
      <c r="OL55" s="96"/>
      <c r="OM55" s="96"/>
      <c r="ON55" s="96"/>
      <c r="OO55" s="96"/>
      <c r="OP55" s="96"/>
      <c r="OQ55" s="96"/>
      <c r="OR55" s="96"/>
      <c r="OS55" s="96"/>
      <c r="OT55" s="96"/>
      <c r="OU55" s="96"/>
      <c r="OV55" s="96"/>
      <c r="OW55" s="96"/>
      <c r="OX55" s="96"/>
      <c r="OY55" s="96"/>
      <c r="OZ55" s="96"/>
      <c r="PA55" s="96"/>
      <c r="PB55" s="96"/>
      <c r="PC55" s="96"/>
      <c r="PD55" s="96"/>
      <c r="PE55" s="96"/>
      <c r="PF55" s="96"/>
      <c r="PG55" s="96"/>
      <c r="PH55" s="96"/>
      <c r="PI55" s="96"/>
      <c r="PJ55" s="96"/>
      <c r="PK55" s="96"/>
      <c r="PL55" s="96"/>
      <c r="PM55" s="96"/>
      <c r="PN55" s="96"/>
      <c r="PO55" s="96"/>
      <c r="PP55" s="96"/>
      <c r="PQ55" s="96"/>
      <c r="PR55" s="96"/>
      <c r="PS55" s="96"/>
      <c r="PT55" s="96"/>
      <c r="PU55" s="96"/>
      <c r="PV55" s="96"/>
      <c r="PW55" s="96"/>
      <c r="PX55" s="96"/>
      <c r="PY55" s="96"/>
      <c r="PZ55" s="96">
        <v>0</v>
      </c>
      <c r="QC55" s="101" t="s">
        <v>143</v>
      </c>
    </row>
    <row r="56" spans="1:445" customFormat="1" ht="17" customHeight="1">
      <c r="A56" s="94">
        <v>42</v>
      </c>
      <c r="B56" s="27">
        <v>39400</v>
      </c>
      <c r="C56" s="96" t="s">
        <v>474</v>
      </c>
      <c r="D56" s="96">
        <v>27</v>
      </c>
      <c r="E56" s="96">
        <v>1</v>
      </c>
      <c r="F56" s="96">
        <v>57</v>
      </c>
      <c r="G56" s="96">
        <v>157</v>
      </c>
      <c r="H56" s="96"/>
      <c r="I56" s="96"/>
      <c r="J56" s="96"/>
      <c r="K56" s="96"/>
      <c r="L56" s="96"/>
      <c r="M56" s="95" t="s">
        <v>815</v>
      </c>
      <c r="N56" s="96"/>
      <c r="O56" s="96" t="s">
        <v>543</v>
      </c>
      <c r="P56" s="96" t="s">
        <v>544</v>
      </c>
      <c r="Q56" s="96" t="s">
        <v>416</v>
      </c>
      <c r="R56" s="96" t="s">
        <v>416</v>
      </c>
      <c r="S56" s="96" t="s">
        <v>416</v>
      </c>
      <c r="T56" s="26" t="s">
        <v>938</v>
      </c>
      <c r="U56" s="96">
        <v>0</v>
      </c>
      <c r="V56" s="96" t="s">
        <v>447</v>
      </c>
      <c r="W56" s="96" t="s">
        <v>447</v>
      </c>
      <c r="X56" s="96" t="s">
        <v>447</v>
      </c>
      <c r="Y56" s="96" t="s">
        <v>447</v>
      </c>
      <c r="Z56" s="96" t="s">
        <v>447</v>
      </c>
      <c r="AA56" s="96">
        <v>0</v>
      </c>
      <c r="AB56" s="96" t="s">
        <v>447</v>
      </c>
      <c r="AC56" s="96" t="s">
        <v>447</v>
      </c>
      <c r="AD56" s="96" t="s">
        <v>447</v>
      </c>
      <c r="AE56" s="96" t="s">
        <v>447</v>
      </c>
      <c r="AF56" s="96" t="s">
        <v>447</v>
      </c>
      <c r="AG56" s="96">
        <v>0</v>
      </c>
      <c r="AH56" s="35">
        <v>0</v>
      </c>
      <c r="AI56" s="35">
        <v>0</v>
      </c>
      <c r="AJ56" s="35" t="s">
        <v>430</v>
      </c>
      <c r="AK56" s="35" t="s">
        <v>430</v>
      </c>
      <c r="AL56" s="35" t="s">
        <v>430</v>
      </c>
      <c r="AM56" s="35">
        <v>0</v>
      </c>
      <c r="AN56" s="35">
        <v>0</v>
      </c>
      <c r="AO56" s="35" t="s">
        <v>430</v>
      </c>
      <c r="AP56" s="35" t="s">
        <v>430</v>
      </c>
      <c r="AQ56" s="35" t="s">
        <v>430</v>
      </c>
      <c r="AR56" s="95">
        <v>2</v>
      </c>
      <c r="AS56" s="35" t="s">
        <v>308</v>
      </c>
      <c r="AT56" s="35" t="s">
        <v>225</v>
      </c>
      <c r="AU56" s="35">
        <v>0</v>
      </c>
      <c r="AV56" s="35">
        <v>0</v>
      </c>
      <c r="AW56" s="35">
        <v>0</v>
      </c>
      <c r="AX56" s="96" t="s">
        <v>447</v>
      </c>
      <c r="AY56" s="96" t="s">
        <v>420</v>
      </c>
      <c r="AZ56" s="96" t="s">
        <v>447</v>
      </c>
      <c r="BA56" s="96" t="s">
        <v>447</v>
      </c>
      <c r="BB56" s="96" t="s">
        <v>447</v>
      </c>
      <c r="BC56" s="96">
        <v>120</v>
      </c>
      <c r="BD56" s="96">
        <v>50</v>
      </c>
      <c r="BE56" s="96">
        <v>9</v>
      </c>
      <c r="BF56" s="96">
        <v>2</v>
      </c>
      <c r="BG56" s="96">
        <v>1</v>
      </c>
      <c r="BH56" s="96">
        <v>1</v>
      </c>
      <c r="BI56" s="96">
        <v>0</v>
      </c>
      <c r="BJ56" s="96">
        <v>0</v>
      </c>
      <c r="BK56" s="96">
        <v>0</v>
      </c>
      <c r="BL56" s="96">
        <v>0</v>
      </c>
      <c r="BM56" s="96">
        <v>0</v>
      </c>
      <c r="BN56" s="96">
        <v>7</v>
      </c>
      <c r="BO56" s="96">
        <v>1</v>
      </c>
      <c r="BP56" s="33"/>
      <c r="BQ56" s="33"/>
      <c r="BR56" s="33"/>
      <c r="BS56" s="61" t="s">
        <v>428</v>
      </c>
      <c r="BT56" s="61" t="s">
        <v>428</v>
      </c>
      <c r="BU56" s="61" t="s">
        <v>428</v>
      </c>
      <c r="BV56" s="70" t="s">
        <v>429</v>
      </c>
      <c r="BW56" s="70" t="s">
        <v>429</v>
      </c>
      <c r="BX56" s="70" t="s">
        <v>429</v>
      </c>
      <c r="BY56" s="61" t="s">
        <v>405</v>
      </c>
      <c r="BZ56" s="61" t="s">
        <v>405</v>
      </c>
      <c r="CA56" s="61" t="s">
        <v>405</v>
      </c>
      <c r="CB56" s="61" t="s">
        <v>405</v>
      </c>
      <c r="CC56" s="95">
        <f>AVERAGE(CD56:CF56)</f>
        <v>10.666666666666666</v>
      </c>
      <c r="CD56" s="34">
        <v>14</v>
      </c>
      <c r="CE56" s="34">
        <v>10</v>
      </c>
      <c r="CF56" s="34">
        <v>8</v>
      </c>
      <c r="CG56" s="95">
        <f>AVERAGE(CH56:CJ56)</f>
        <v>7.666666666666667</v>
      </c>
      <c r="CH56" s="70">
        <v>9</v>
      </c>
      <c r="CI56" s="70">
        <v>8</v>
      </c>
      <c r="CJ56" s="70">
        <v>6</v>
      </c>
      <c r="CK56" s="70" t="s">
        <v>317</v>
      </c>
      <c r="CL56" s="70" t="s">
        <v>694</v>
      </c>
      <c r="CM56" s="70" t="s">
        <v>694</v>
      </c>
      <c r="CN56" s="70" t="s">
        <v>694</v>
      </c>
      <c r="CO56" s="70" t="s">
        <v>317</v>
      </c>
      <c r="CP56" s="70" t="s">
        <v>769</v>
      </c>
      <c r="CQ56" s="70" t="s">
        <v>769</v>
      </c>
      <c r="CR56" s="70" t="s">
        <v>239</v>
      </c>
      <c r="CS56" s="70" t="s">
        <v>139</v>
      </c>
      <c r="CT56" s="70" t="s">
        <v>793</v>
      </c>
      <c r="CU56" s="70" t="s">
        <v>793</v>
      </c>
      <c r="CV56" s="70" t="s">
        <v>621</v>
      </c>
      <c r="CW56" s="61" t="s">
        <v>405</v>
      </c>
      <c r="CX56" s="61" t="s">
        <v>405</v>
      </c>
      <c r="CY56" s="70" t="s">
        <v>314</v>
      </c>
      <c r="CZ56" s="70" t="s">
        <v>314</v>
      </c>
      <c r="DA56" s="70" t="s">
        <v>314</v>
      </c>
      <c r="DB56" s="61" t="s">
        <v>405</v>
      </c>
      <c r="DC56" s="61" t="s">
        <v>405</v>
      </c>
      <c r="DD56" s="70" t="s">
        <v>314</v>
      </c>
      <c r="DE56" s="70" t="s">
        <v>314</v>
      </c>
      <c r="DF56" s="70" t="s">
        <v>314</v>
      </c>
      <c r="DG56" s="61" t="s">
        <v>405</v>
      </c>
      <c r="DH56" s="61" t="s">
        <v>405</v>
      </c>
      <c r="DI56" s="70" t="s">
        <v>314</v>
      </c>
      <c r="DJ56" s="70" t="s">
        <v>314</v>
      </c>
      <c r="DK56" s="70" t="s">
        <v>314</v>
      </c>
      <c r="DL56" s="61" t="s">
        <v>405</v>
      </c>
      <c r="DM56" s="61" t="s">
        <v>405</v>
      </c>
      <c r="DN56" s="70" t="s">
        <v>314</v>
      </c>
      <c r="DO56" s="70" t="s">
        <v>314</v>
      </c>
      <c r="DP56" s="70" t="s">
        <v>314</v>
      </c>
      <c r="DQ56" s="61">
        <v>2.4</v>
      </c>
      <c r="DR56" s="61">
        <v>1.9</v>
      </c>
      <c r="DS56" s="70" t="s">
        <v>314</v>
      </c>
      <c r="DT56" s="70" t="s">
        <v>314</v>
      </c>
      <c r="DU56" s="70" t="s">
        <v>314</v>
      </c>
      <c r="DV56" s="96">
        <v>53</v>
      </c>
      <c r="DW56" s="70">
        <v>8</v>
      </c>
      <c r="DX56" s="70">
        <v>13</v>
      </c>
      <c r="DY56" s="70" t="s">
        <v>406</v>
      </c>
      <c r="DZ56" s="70" t="s">
        <v>406</v>
      </c>
      <c r="EA56" s="70" t="s">
        <v>406</v>
      </c>
      <c r="EB56" s="96">
        <v>47</v>
      </c>
      <c r="EC56" s="96">
        <v>65</v>
      </c>
      <c r="ED56" s="96">
        <v>11</v>
      </c>
      <c r="EE56" s="96" t="s">
        <v>406</v>
      </c>
      <c r="EF56" s="95">
        <f>AVERAGE(EG56:EI56)</f>
        <v>13.333333333333334</v>
      </c>
      <c r="EG56" s="34">
        <v>15</v>
      </c>
      <c r="EH56" s="34">
        <v>13</v>
      </c>
      <c r="EI56" s="34">
        <v>12</v>
      </c>
      <c r="EJ56" s="95">
        <f t="shared" ref="EJ56:EJ63" si="48">AVERAGE(EK56:EM56)</f>
        <v>14.666666666666666</v>
      </c>
      <c r="EK56" s="70">
        <v>16</v>
      </c>
      <c r="EL56" s="70">
        <v>16</v>
      </c>
      <c r="EM56" s="70">
        <v>12</v>
      </c>
      <c r="EN56" s="70" t="s">
        <v>429</v>
      </c>
      <c r="EO56" s="70" t="s">
        <v>429</v>
      </c>
      <c r="EP56" s="70" t="s">
        <v>429</v>
      </c>
      <c r="EQ56" s="70" t="s">
        <v>429</v>
      </c>
      <c r="ER56" s="70" t="s">
        <v>429</v>
      </c>
      <c r="ES56" s="70" t="s">
        <v>429</v>
      </c>
      <c r="ET56" s="70" t="s">
        <v>429</v>
      </c>
      <c r="EU56" s="70" t="s">
        <v>429</v>
      </c>
      <c r="EV56" s="70" t="s">
        <v>429</v>
      </c>
      <c r="EW56" s="70" t="s">
        <v>429</v>
      </c>
      <c r="EX56" s="70" t="s">
        <v>429</v>
      </c>
      <c r="EY56" s="70" t="s">
        <v>429</v>
      </c>
      <c r="EZ56" s="61">
        <v>2</v>
      </c>
      <c r="FA56" s="61" t="s">
        <v>405</v>
      </c>
      <c r="FB56" s="61" t="s">
        <v>429</v>
      </c>
      <c r="FC56" s="61" t="s">
        <v>429</v>
      </c>
      <c r="FD56" s="61" t="s">
        <v>429</v>
      </c>
      <c r="FE56" s="96">
        <v>0</v>
      </c>
      <c r="FF56" s="96">
        <v>3</v>
      </c>
      <c r="FG56" s="96">
        <v>24</v>
      </c>
      <c r="FH56" s="96">
        <v>4.3</v>
      </c>
      <c r="FI56" s="96">
        <v>2.8</v>
      </c>
      <c r="FJ56" s="96">
        <v>8.4</v>
      </c>
      <c r="FK56" s="96">
        <v>1</v>
      </c>
      <c r="FL56" s="96">
        <v>0</v>
      </c>
      <c r="FM56" s="96">
        <v>0</v>
      </c>
      <c r="FN56" s="96">
        <v>0</v>
      </c>
      <c r="FO56" s="96">
        <v>1</v>
      </c>
      <c r="FP56" s="96" t="s">
        <v>415</v>
      </c>
      <c r="FQ56" s="96" t="s">
        <v>415</v>
      </c>
      <c r="FR56" s="96" t="s">
        <v>415</v>
      </c>
      <c r="FS56" s="96" t="s">
        <v>495</v>
      </c>
      <c r="FT56" s="96" t="s">
        <v>495</v>
      </c>
      <c r="FU56" s="96" t="s">
        <v>495</v>
      </c>
      <c r="FV56" s="96" t="s">
        <v>415</v>
      </c>
      <c r="FW56" s="96" t="s">
        <v>415</v>
      </c>
      <c r="FX56" s="96" t="s">
        <v>415</v>
      </c>
      <c r="FY56" s="96" t="s">
        <v>415</v>
      </c>
      <c r="FZ56" s="96" t="s">
        <v>415</v>
      </c>
      <c r="GA56" s="96" t="s">
        <v>415</v>
      </c>
      <c r="GB56" s="96" t="s">
        <v>415</v>
      </c>
      <c r="GC56" s="96" t="s">
        <v>415</v>
      </c>
      <c r="GD56" s="96" t="s">
        <v>415</v>
      </c>
      <c r="GE56" s="96" t="s">
        <v>415</v>
      </c>
      <c r="GF56" s="96" t="s">
        <v>415</v>
      </c>
      <c r="GG56" s="96" t="s">
        <v>415</v>
      </c>
      <c r="GH56" s="96" t="s">
        <v>429</v>
      </c>
      <c r="GI56" s="96" t="s">
        <v>429</v>
      </c>
      <c r="GJ56" s="96" t="s">
        <v>429</v>
      </c>
      <c r="GK56" s="96" t="s">
        <v>429</v>
      </c>
      <c r="GL56" s="96" t="s">
        <v>429</v>
      </c>
      <c r="GM56" s="96" t="s">
        <v>429</v>
      </c>
      <c r="GN56" s="96" t="s">
        <v>429</v>
      </c>
      <c r="GO56" s="96" t="s">
        <v>429</v>
      </c>
      <c r="GP56" s="96" t="s">
        <v>429</v>
      </c>
      <c r="GQ56" s="96" t="s">
        <v>429</v>
      </c>
      <c r="GR56" s="96" t="s">
        <v>429</v>
      </c>
      <c r="GS56" s="96" t="s">
        <v>429</v>
      </c>
      <c r="GT56" s="96" t="s">
        <v>428</v>
      </c>
      <c r="GU56" s="96" t="s">
        <v>428</v>
      </c>
      <c r="GV56" s="96" t="s">
        <v>429</v>
      </c>
      <c r="GW56" s="96" t="s">
        <v>429</v>
      </c>
      <c r="GX56" s="96" t="s">
        <v>429</v>
      </c>
      <c r="GY56" s="96" t="s">
        <v>428</v>
      </c>
      <c r="GZ56" s="96" t="s">
        <v>428</v>
      </c>
      <c r="HA56" s="96" t="s">
        <v>429</v>
      </c>
      <c r="HB56" s="96" t="s">
        <v>429</v>
      </c>
      <c r="HC56" s="96" t="s">
        <v>429</v>
      </c>
      <c r="HD56" s="96" t="s">
        <v>428</v>
      </c>
      <c r="HE56" s="96" t="s">
        <v>428</v>
      </c>
      <c r="HF56" s="96" t="s">
        <v>429</v>
      </c>
      <c r="HG56" s="96" t="s">
        <v>429</v>
      </c>
      <c r="HH56" s="96" t="s">
        <v>429</v>
      </c>
      <c r="HI56" s="96" t="s">
        <v>428</v>
      </c>
      <c r="HJ56" s="96" t="s">
        <v>428</v>
      </c>
      <c r="HK56" s="96" t="s">
        <v>429</v>
      </c>
      <c r="HL56" s="96" t="s">
        <v>429</v>
      </c>
      <c r="HM56" s="96" t="s">
        <v>429</v>
      </c>
      <c r="HN56" s="96" t="s">
        <v>428</v>
      </c>
      <c r="HO56" s="96" t="s">
        <v>428</v>
      </c>
      <c r="HP56" s="96" t="s">
        <v>429</v>
      </c>
      <c r="HQ56" s="96" t="s">
        <v>429</v>
      </c>
      <c r="HR56" s="96" t="s">
        <v>429</v>
      </c>
      <c r="HS56" s="96" t="s">
        <v>405</v>
      </c>
      <c r="HT56" s="96">
        <v>0</v>
      </c>
      <c r="HU56" s="102" t="s">
        <v>546</v>
      </c>
      <c r="HV56" s="96">
        <v>0</v>
      </c>
      <c r="HW56" s="96">
        <v>0</v>
      </c>
      <c r="HX56" s="96">
        <v>6</v>
      </c>
      <c r="HY56" s="96"/>
      <c r="HZ56" s="96"/>
      <c r="IA56" s="96"/>
      <c r="IB56" s="96"/>
      <c r="IC56" s="96"/>
      <c r="ID56" s="96"/>
      <c r="IE56" s="96"/>
      <c r="IF56" s="96"/>
      <c r="IG56" s="96"/>
      <c r="IH56" s="96">
        <v>53.3</v>
      </c>
      <c r="II56" s="96">
        <v>2.2000000000000002</v>
      </c>
      <c r="IJ56" s="96">
        <v>12.4</v>
      </c>
      <c r="IK56" s="96" t="s">
        <v>406</v>
      </c>
      <c r="IL56" s="96" t="s">
        <v>406</v>
      </c>
      <c r="IM56" s="96" t="s">
        <v>406</v>
      </c>
      <c r="IN56" s="96">
        <v>46.8</v>
      </c>
      <c r="IO56" s="96">
        <v>65.099999999999994</v>
      </c>
      <c r="IP56" s="96">
        <v>18.899999999999999</v>
      </c>
      <c r="IQ56" s="96" t="s">
        <v>547</v>
      </c>
      <c r="IR56" s="34">
        <f>AVERAGE(IS56:IU56)</f>
        <v>11.833333333333334</v>
      </c>
      <c r="IS56" s="34">
        <v>13.2</v>
      </c>
      <c r="IT56" s="34">
        <v>12</v>
      </c>
      <c r="IU56" s="34">
        <v>10.3</v>
      </c>
      <c r="IV56" s="34">
        <f>AVERAGE(IW56:IY56)</f>
        <v>13.299999999999999</v>
      </c>
      <c r="IW56" s="96">
        <v>16.2</v>
      </c>
      <c r="IX56" s="96">
        <v>13.7</v>
      </c>
      <c r="IY56" s="96">
        <v>10</v>
      </c>
      <c r="IZ56" s="96" t="s">
        <v>406</v>
      </c>
      <c r="JA56" s="96" t="s">
        <v>406</v>
      </c>
      <c r="JB56" s="96" t="s">
        <v>406</v>
      </c>
      <c r="JC56" s="96" t="s">
        <v>406</v>
      </c>
      <c r="JD56" s="96" t="s">
        <v>406</v>
      </c>
      <c r="JE56" s="96" t="s">
        <v>406</v>
      </c>
      <c r="JF56" s="96" t="s">
        <v>406</v>
      </c>
      <c r="JG56" s="96" t="s">
        <v>406</v>
      </c>
      <c r="JH56" s="96" t="s">
        <v>406</v>
      </c>
      <c r="JI56" s="96" t="s">
        <v>406</v>
      </c>
      <c r="JJ56" s="96" t="s">
        <v>406</v>
      </c>
      <c r="JK56" s="96" t="s">
        <v>406</v>
      </c>
      <c r="JL56" s="96" t="s">
        <v>405</v>
      </c>
      <c r="JM56" s="96">
        <v>12.1</v>
      </c>
      <c r="JN56" s="96" t="s">
        <v>429</v>
      </c>
      <c r="JO56" s="96" t="s">
        <v>429</v>
      </c>
      <c r="JP56" s="96" t="s">
        <v>429</v>
      </c>
      <c r="JQ56" s="96" t="s">
        <v>405</v>
      </c>
      <c r="JR56" s="96">
        <v>15.7</v>
      </c>
      <c r="JS56" s="96" t="s">
        <v>429</v>
      </c>
      <c r="JT56" s="96" t="s">
        <v>429</v>
      </c>
      <c r="JU56" s="96" t="s">
        <v>429</v>
      </c>
      <c r="JV56" s="96" t="s">
        <v>548</v>
      </c>
      <c r="JW56" s="96">
        <v>4.4000000000000004</v>
      </c>
      <c r="JX56" s="96" t="s">
        <v>429</v>
      </c>
      <c r="JY56" s="96" t="s">
        <v>429</v>
      </c>
      <c r="JZ56" s="96" t="s">
        <v>429</v>
      </c>
      <c r="KA56" s="96" t="s">
        <v>405</v>
      </c>
      <c r="KB56" s="96">
        <v>-2.5</v>
      </c>
      <c r="KC56" s="96" t="s">
        <v>429</v>
      </c>
      <c r="KD56" s="96" t="s">
        <v>429</v>
      </c>
      <c r="KE56" s="96" t="s">
        <v>429</v>
      </c>
      <c r="KF56" s="96">
        <v>2.36</v>
      </c>
      <c r="KG56" s="96" t="s">
        <v>405</v>
      </c>
      <c r="KH56" s="96" t="s">
        <v>429</v>
      </c>
      <c r="KI56" s="96" t="s">
        <v>429</v>
      </c>
      <c r="KJ56" s="96" t="s">
        <v>429</v>
      </c>
      <c r="KK56" s="96">
        <v>1</v>
      </c>
      <c r="KL56" s="96">
        <v>0</v>
      </c>
      <c r="KM56" s="96">
        <v>0</v>
      </c>
      <c r="KN56" s="96">
        <v>0</v>
      </c>
      <c r="KO56" s="96">
        <v>0</v>
      </c>
      <c r="KP56" s="96">
        <v>12</v>
      </c>
      <c r="KQ56" s="96">
        <v>18</v>
      </c>
      <c r="KR56" s="96">
        <v>1.9</v>
      </c>
      <c r="KS56" s="96">
        <v>1.9</v>
      </c>
      <c r="KT56" s="96">
        <v>6.7</v>
      </c>
      <c r="KU56" s="96">
        <v>1</v>
      </c>
      <c r="KV56" s="96">
        <v>0</v>
      </c>
      <c r="KW56" s="96">
        <v>0</v>
      </c>
      <c r="KX56" s="96">
        <v>0</v>
      </c>
      <c r="KY56" s="96">
        <v>1</v>
      </c>
      <c r="KZ56" s="96" t="s">
        <v>529</v>
      </c>
      <c r="LA56" s="96" t="s">
        <v>529</v>
      </c>
      <c r="LB56" s="96" t="s">
        <v>529</v>
      </c>
      <c r="LC56" s="96" t="s">
        <v>495</v>
      </c>
      <c r="LD56" s="96" t="s">
        <v>495</v>
      </c>
      <c r="LE56" s="96" t="s">
        <v>495</v>
      </c>
      <c r="LF56" s="96" t="s">
        <v>529</v>
      </c>
      <c r="LG56" s="96" t="s">
        <v>529</v>
      </c>
      <c r="LH56" s="96" t="s">
        <v>529</v>
      </c>
      <c r="LI56" s="96" t="s">
        <v>529</v>
      </c>
      <c r="LJ56" s="95">
        <f>AVERAGE(LK56:LM56)</f>
        <v>11</v>
      </c>
      <c r="LK56" s="95">
        <v>12.8</v>
      </c>
      <c r="LL56" s="95">
        <v>11</v>
      </c>
      <c r="LM56" s="95">
        <v>9.1999999999999993</v>
      </c>
      <c r="LN56" s="95">
        <f>AVERAGE(LO56:LQ56)</f>
        <v>12.6</v>
      </c>
      <c r="LO56" s="96">
        <v>14.1</v>
      </c>
      <c r="LP56" s="96">
        <v>13.9</v>
      </c>
      <c r="LQ56" s="96">
        <v>9.8000000000000007</v>
      </c>
      <c r="LR56" s="96" t="s">
        <v>406</v>
      </c>
      <c r="LS56" s="96" t="s">
        <v>406</v>
      </c>
      <c r="LT56" s="96" t="s">
        <v>406</v>
      </c>
      <c r="LU56" s="96" t="s">
        <v>406</v>
      </c>
      <c r="LV56" s="96" t="s">
        <v>406</v>
      </c>
      <c r="LW56" s="96" t="s">
        <v>406</v>
      </c>
      <c r="LX56" s="96" t="s">
        <v>406</v>
      </c>
      <c r="LY56" s="96" t="s">
        <v>406</v>
      </c>
      <c r="LZ56" s="96" t="s">
        <v>406</v>
      </c>
      <c r="MA56" s="96" t="s">
        <v>406</v>
      </c>
      <c r="MB56" s="96" t="s">
        <v>406</v>
      </c>
      <c r="MC56" s="96" t="s">
        <v>406</v>
      </c>
      <c r="MD56" s="96" t="s">
        <v>405</v>
      </c>
      <c r="ME56" s="96" t="s">
        <v>405</v>
      </c>
      <c r="MF56" s="96" t="s">
        <v>530</v>
      </c>
      <c r="MG56" s="96" t="s">
        <v>530</v>
      </c>
      <c r="MH56" s="96" t="s">
        <v>530</v>
      </c>
      <c r="MI56" s="96" t="s">
        <v>405</v>
      </c>
      <c r="MJ56" s="96" t="s">
        <v>405</v>
      </c>
      <c r="MK56" s="96" t="s">
        <v>530</v>
      </c>
      <c r="ML56" s="96" t="s">
        <v>530</v>
      </c>
      <c r="MM56" s="96" t="s">
        <v>530</v>
      </c>
      <c r="MN56" s="96" t="s">
        <v>405</v>
      </c>
      <c r="MO56" s="96" t="s">
        <v>405</v>
      </c>
      <c r="MP56" s="96" t="s">
        <v>530</v>
      </c>
      <c r="MQ56" s="96" t="s">
        <v>530</v>
      </c>
      <c r="MR56" s="96" t="s">
        <v>530</v>
      </c>
      <c r="MS56" s="96" t="s">
        <v>405</v>
      </c>
      <c r="MT56" s="96" t="s">
        <v>405</v>
      </c>
      <c r="MU56" s="96" t="s">
        <v>530</v>
      </c>
      <c r="MV56" s="96" t="s">
        <v>530</v>
      </c>
      <c r="MW56" s="96" t="s">
        <v>530</v>
      </c>
      <c r="MX56" s="96">
        <v>1.84</v>
      </c>
      <c r="MY56" s="96">
        <v>2.48</v>
      </c>
      <c r="MZ56" s="96" t="s">
        <v>530</v>
      </c>
      <c r="NA56" s="96" t="s">
        <v>530</v>
      </c>
      <c r="NB56" s="96" t="s">
        <v>530</v>
      </c>
      <c r="NC56" s="96">
        <v>1</v>
      </c>
      <c r="ND56" s="96">
        <v>0</v>
      </c>
      <c r="NE56" s="96">
        <v>0</v>
      </c>
      <c r="NF56" s="96">
        <v>0</v>
      </c>
      <c r="NG56" s="96">
        <v>0</v>
      </c>
      <c r="NH56" s="96"/>
      <c r="NI56" s="96"/>
      <c r="NJ56" s="96"/>
      <c r="NK56" s="96"/>
      <c r="NL56" s="96"/>
      <c r="NM56" s="96"/>
      <c r="NN56" s="96"/>
      <c r="NO56" s="96"/>
      <c r="NP56" s="96"/>
      <c r="NQ56" s="96"/>
      <c r="NR56" s="96"/>
      <c r="NS56" s="96"/>
      <c r="NT56" s="96"/>
      <c r="NU56" s="96"/>
      <c r="NV56" s="96"/>
      <c r="NW56" s="96"/>
      <c r="NX56" s="96"/>
      <c r="NY56" s="96"/>
      <c r="NZ56" s="96"/>
      <c r="OA56" s="96"/>
      <c r="OB56" s="96"/>
      <c r="OC56" s="96"/>
      <c r="OD56" s="96"/>
      <c r="OE56" s="96"/>
      <c r="OF56" s="96"/>
      <c r="OG56" s="96"/>
      <c r="OH56" s="96"/>
      <c r="OI56" s="96"/>
      <c r="OJ56" s="96"/>
      <c r="OK56" s="96"/>
      <c r="OL56" s="96"/>
      <c r="OM56" s="96"/>
      <c r="ON56" s="96"/>
      <c r="OO56" s="96"/>
      <c r="OP56" s="96"/>
      <c r="OQ56" s="96"/>
      <c r="OR56" s="96"/>
      <c r="OS56" s="96"/>
      <c r="OT56" s="96"/>
      <c r="OU56" s="96"/>
      <c r="OV56" s="96"/>
      <c r="OW56" s="96"/>
      <c r="OX56" s="96"/>
      <c r="OY56" s="96"/>
      <c r="OZ56" s="96"/>
      <c r="PA56" s="96"/>
      <c r="PB56" s="96"/>
      <c r="PC56" s="96"/>
      <c r="PD56" s="96"/>
      <c r="PE56" s="96"/>
      <c r="PF56" s="96"/>
      <c r="PG56" s="96"/>
      <c r="PH56" s="96"/>
      <c r="PI56" s="96"/>
      <c r="PJ56" s="96"/>
      <c r="PK56" s="96"/>
      <c r="PL56" s="96"/>
      <c r="PM56" s="96"/>
      <c r="PN56" s="96"/>
      <c r="PO56" s="96"/>
      <c r="PP56" s="96"/>
      <c r="PQ56" s="96"/>
      <c r="PR56" s="96"/>
      <c r="PS56" s="96"/>
      <c r="PT56" s="96"/>
      <c r="PU56" s="96"/>
      <c r="PV56" s="96"/>
      <c r="PW56" s="96"/>
      <c r="PX56" s="96"/>
      <c r="PY56" s="96"/>
      <c r="PZ56" s="96">
        <v>0</v>
      </c>
      <c r="QC56" s="101"/>
    </row>
    <row r="57" spans="1:445" customFormat="1" ht="17" customHeight="1">
      <c r="A57" s="94">
        <v>43</v>
      </c>
      <c r="B57" s="27">
        <v>39401</v>
      </c>
      <c r="C57" s="96" t="s">
        <v>740</v>
      </c>
      <c r="D57" s="96">
        <v>52</v>
      </c>
      <c r="E57" s="96">
        <v>3</v>
      </c>
      <c r="F57" s="96">
        <v>56</v>
      </c>
      <c r="G57" s="96">
        <v>159</v>
      </c>
      <c r="H57" s="96"/>
      <c r="I57" s="96"/>
      <c r="J57" s="96"/>
      <c r="K57" s="96"/>
      <c r="L57" s="96"/>
      <c r="M57" s="95" t="s">
        <v>550</v>
      </c>
      <c r="N57" s="96"/>
      <c r="O57" s="96" t="s">
        <v>679</v>
      </c>
      <c r="P57" s="96" t="s">
        <v>653</v>
      </c>
      <c r="Q57" s="96" t="s">
        <v>549</v>
      </c>
      <c r="R57" s="96" t="s">
        <v>429</v>
      </c>
      <c r="S57" s="96" t="s">
        <v>429</v>
      </c>
      <c r="T57" s="26" t="s">
        <v>938</v>
      </c>
      <c r="U57" s="96">
        <v>2</v>
      </c>
      <c r="V57" s="96">
        <v>1</v>
      </c>
      <c r="W57" s="96">
        <v>1</v>
      </c>
      <c r="X57" s="96">
        <v>0</v>
      </c>
      <c r="Y57" s="96">
        <v>0</v>
      </c>
      <c r="Z57" s="96">
        <v>0</v>
      </c>
      <c r="AA57" s="96">
        <v>0</v>
      </c>
      <c r="AB57" s="96" t="s">
        <v>447</v>
      </c>
      <c r="AC57" s="96" t="s">
        <v>447</v>
      </c>
      <c r="AD57" s="96" t="s">
        <v>447</v>
      </c>
      <c r="AE57" s="96" t="s">
        <v>447</v>
      </c>
      <c r="AF57" s="96" t="s">
        <v>447</v>
      </c>
      <c r="AG57" s="96">
        <v>0</v>
      </c>
      <c r="AH57" s="35" t="s">
        <v>447</v>
      </c>
      <c r="AI57" s="35">
        <v>2</v>
      </c>
      <c r="AJ57" s="35">
        <v>1</v>
      </c>
      <c r="AK57" s="35" t="s">
        <v>447</v>
      </c>
      <c r="AL57" s="35" t="s">
        <v>447</v>
      </c>
      <c r="AM57" s="35" t="s">
        <v>447</v>
      </c>
      <c r="AN57" s="35">
        <v>0</v>
      </c>
      <c r="AO57" s="35">
        <v>0</v>
      </c>
      <c r="AP57" s="35" t="s">
        <v>447</v>
      </c>
      <c r="AQ57" s="35" t="s">
        <v>447</v>
      </c>
      <c r="AR57" s="95">
        <v>2</v>
      </c>
      <c r="AS57" s="35">
        <v>0</v>
      </c>
      <c r="AT57" s="35" t="s">
        <v>308</v>
      </c>
      <c r="AU57" s="35" t="s">
        <v>308</v>
      </c>
      <c r="AV57" s="35">
        <v>0</v>
      </c>
      <c r="AW57" s="35">
        <v>0</v>
      </c>
      <c r="AX57" s="96" t="s">
        <v>431</v>
      </c>
      <c r="AY57" s="96" t="s">
        <v>431</v>
      </c>
      <c r="AZ57" s="96" t="s">
        <v>431</v>
      </c>
      <c r="BA57" s="96" t="s">
        <v>431</v>
      </c>
      <c r="BB57" s="96" t="s">
        <v>431</v>
      </c>
      <c r="BC57" s="96">
        <v>65</v>
      </c>
      <c r="BD57" s="96">
        <v>50</v>
      </c>
      <c r="BE57" s="96">
        <v>7</v>
      </c>
      <c r="BF57" s="96">
        <v>2</v>
      </c>
      <c r="BG57" s="96">
        <v>1</v>
      </c>
      <c r="BH57" s="96">
        <v>0</v>
      </c>
      <c r="BI57" s="96">
        <v>0</v>
      </c>
      <c r="BJ57" s="96">
        <v>0</v>
      </c>
      <c r="BK57" s="96">
        <v>0</v>
      </c>
      <c r="BL57" s="96">
        <v>0</v>
      </c>
      <c r="BM57" s="96">
        <v>0</v>
      </c>
      <c r="BN57" s="96">
        <v>15</v>
      </c>
      <c r="BO57" s="96">
        <v>1</v>
      </c>
      <c r="BP57" s="33"/>
      <c r="BQ57" s="33"/>
      <c r="BR57" s="33"/>
      <c r="BS57" s="61" t="s">
        <v>428</v>
      </c>
      <c r="BT57" s="61" t="s">
        <v>495</v>
      </c>
      <c r="BU57" s="61" t="s">
        <v>428</v>
      </c>
      <c r="BV57" s="61" t="s">
        <v>428</v>
      </c>
      <c r="BW57" s="61" t="s">
        <v>495</v>
      </c>
      <c r="BX57" s="61" t="s">
        <v>495</v>
      </c>
      <c r="BY57" s="61" t="s">
        <v>428</v>
      </c>
      <c r="BZ57" s="61" t="s">
        <v>428</v>
      </c>
      <c r="CA57" s="61" t="s">
        <v>428</v>
      </c>
      <c r="CB57" s="61" t="s">
        <v>428</v>
      </c>
      <c r="CC57" s="70" t="s">
        <v>429</v>
      </c>
      <c r="CD57" s="70" t="s">
        <v>429</v>
      </c>
      <c r="CE57" s="70" t="s">
        <v>429</v>
      </c>
      <c r="CF57" s="70" t="s">
        <v>429</v>
      </c>
      <c r="CG57" s="95">
        <f>AVERAGE(CH57:CJ57)</f>
        <v>6.5666666666666664</v>
      </c>
      <c r="CH57" s="34">
        <v>7</v>
      </c>
      <c r="CI57" s="34">
        <v>3.1</v>
      </c>
      <c r="CJ57" s="34">
        <v>9.6</v>
      </c>
      <c r="CK57" s="95">
        <f>AVERAGE(CL57:CN57)</f>
        <v>8.7666666666666675</v>
      </c>
      <c r="CL57" s="70">
        <v>10</v>
      </c>
      <c r="CM57" s="70">
        <v>3.8</v>
      </c>
      <c r="CN57" s="70">
        <v>12.5</v>
      </c>
      <c r="CO57" s="70" t="s">
        <v>317</v>
      </c>
      <c r="CP57" s="51" t="s">
        <v>769</v>
      </c>
      <c r="CQ57" s="51" t="s">
        <v>769</v>
      </c>
      <c r="CR57" s="51" t="s">
        <v>239</v>
      </c>
      <c r="CS57" s="70" t="s">
        <v>139</v>
      </c>
      <c r="CT57" s="51" t="s">
        <v>793</v>
      </c>
      <c r="CU57" s="51" t="s">
        <v>793</v>
      </c>
      <c r="CV57" s="51" t="s">
        <v>621</v>
      </c>
      <c r="CW57" s="61" t="s">
        <v>429</v>
      </c>
      <c r="CX57" s="61" t="s">
        <v>405</v>
      </c>
      <c r="CY57" s="61" t="s">
        <v>405</v>
      </c>
      <c r="CZ57" s="61" t="s">
        <v>429</v>
      </c>
      <c r="DA57" s="61" t="s">
        <v>429</v>
      </c>
      <c r="DB57" s="61" t="s">
        <v>429</v>
      </c>
      <c r="DC57" s="61" t="s">
        <v>405</v>
      </c>
      <c r="DD57" s="61" t="s">
        <v>405</v>
      </c>
      <c r="DE57" s="61" t="s">
        <v>429</v>
      </c>
      <c r="DF57" s="61" t="s">
        <v>429</v>
      </c>
      <c r="DG57" s="61" t="s">
        <v>429</v>
      </c>
      <c r="DH57" s="61" t="s">
        <v>405</v>
      </c>
      <c r="DI57" s="61" t="s">
        <v>405</v>
      </c>
      <c r="DJ57" s="61" t="s">
        <v>429</v>
      </c>
      <c r="DK57" s="61" t="s">
        <v>429</v>
      </c>
      <c r="DL57" s="61" t="s">
        <v>429</v>
      </c>
      <c r="DM57" s="61" t="s">
        <v>405</v>
      </c>
      <c r="DN57" s="61" t="s">
        <v>405</v>
      </c>
      <c r="DO57" s="61" t="s">
        <v>429</v>
      </c>
      <c r="DP57" s="61" t="s">
        <v>429</v>
      </c>
      <c r="DQ57" s="61" t="s">
        <v>429</v>
      </c>
      <c r="DR57" s="61">
        <v>1.8</v>
      </c>
      <c r="DS57" s="61">
        <v>1.2</v>
      </c>
      <c r="DT57" s="61" t="s">
        <v>429</v>
      </c>
      <c r="DU57" s="61" t="s">
        <v>429</v>
      </c>
      <c r="DV57" s="96">
        <v>43</v>
      </c>
      <c r="DW57" s="96" t="s">
        <v>495</v>
      </c>
      <c r="DX57" s="96">
        <v>14</v>
      </c>
      <c r="DY57" s="96">
        <v>19</v>
      </c>
      <c r="DZ57" s="96" t="s">
        <v>495</v>
      </c>
      <c r="EA57" s="96" t="s">
        <v>495</v>
      </c>
      <c r="EB57" s="96">
        <v>33</v>
      </c>
      <c r="EC57" s="96">
        <v>48</v>
      </c>
      <c r="ED57" s="96">
        <v>11</v>
      </c>
      <c r="EE57" s="96" t="s">
        <v>495</v>
      </c>
      <c r="EF57" s="70" t="s">
        <v>429</v>
      </c>
      <c r="EG57" s="70" t="s">
        <v>429</v>
      </c>
      <c r="EH57" s="70" t="s">
        <v>429</v>
      </c>
      <c r="EI57" s="70" t="s">
        <v>429</v>
      </c>
      <c r="EJ57" s="95">
        <f t="shared" si="48"/>
        <v>11</v>
      </c>
      <c r="EK57" s="34">
        <v>13</v>
      </c>
      <c r="EL57" s="34">
        <v>11</v>
      </c>
      <c r="EM57" s="34">
        <v>9</v>
      </c>
      <c r="EN57" s="95">
        <f>AVERAGE(EO57:EQ57)</f>
        <v>9.3333333333333339</v>
      </c>
      <c r="EO57" s="70">
        <v>11</v>
      </c>
      <c r="EP57" s="70">
        <v>10</v>
      </c>
      <c r="EQ57" s="70">
        <v>7</v>
      </c>
      <c r="ER57" s="70" t="s">
        <v>429</v>
      </c>
      <c r="ES57" s="70" t="s">
        <v>429</v>
      </c>
      <c r="ET57" s="70" t="s">
        <v>429</v>
      </c>
      <c r="EU57" s="70" t="s">
        <v>429</v>
      </c>
      <c r="EV57" s="70" t="s">
        <v>429</v>
      </c>
      <c r="EW57" s="70" t="s">
        <v>429</v>
      </c>
      <c r="EX57" s="70" t="s">
        <v>429</v>
      </c>
      <c r="EY57" s="70" t="s">
        <v>429</v>
      </c>
      <c r="EZ57" s="70" t="s">
        <v>429</v>
      </c>
      <c r="FA57" s="70">
        <v>1.7</v>
      </c>
      <c r="FB57" s="70">
        <v>1.3</v>
      </c>
      <c r="FC57" s="70" t="s">
        <v>429</v>
      </c>
      <c r="FD57" s="70" t="s">
        <v>429</v>
      </c>
      <c r="FE57" s="96">
        <v>0</v>
      </c>
      <c r="FF57" s="96">
        <v>3</v>
      </c>
      <c r="FG57" s="96">
        <v>17</v>
      </c>
      <c r="FH57" s="96">
        <v>2.7</v>
      </c>
      <c r="FI57" s="96">
        <v>7.2</v>
      </c>
      <c r="FJ57" s="96" t="s">
        <v>528</v>
      </c>
      <c r="FK57" s="96" t="s">
        <v>528</v>
      </c>
      <c r="FL57" s="96">
        <v>0</v>
      </c>
      <c r="FM57" s="96">
        <v>0</v>
      </c>
      <c r="FN57" s="96">
        <v>0</v>
      </c>
      <c r="FO57" s="96">
        <v>1</v>
      </c>
      <c r="FP57" s="96" t="s">
        <v>528</v>
      </c>
      <c r="FQ57" s="96" t="s">
        <v>495</v>
      </c>
      <c r="FR57" s="96" t="s">
        <v>528</v>
      </c>
      <c r="FS57" s="96" t="s">
        <v>528</v>
      </c>
      <c r="FT57" s="96" t="s">
        <v>495</v>
      </c>
      <c r="FU57" s="96" t="s">
        <v>495</v>
      </c>
      <c r="FV57" s="96" t="s">
        <v>528</v>
      </c>
      <c r="FW57" s="96" t="s">
        <v>528</v>
      </c>
      <c r="FX57" s="96" t="s">
        <v>528</v>
      </c>
      <c r="FY57" s="96" t="s">
        <v>528</v>
      </c>
      <c r="FZ57" s="96" t="s">
        <v>495</v>
      </c>
      <c r="GA57" s="96" t="s">
        <v>495</v>
      </c>
      <c r="GB57" s="96" t="s">
        <v>495</v>
      </c>
      <c r="GC57" s="96" t="s">
        <v>495</v>
      </c>
      <c r="GD57" s="96" t="s">
        <v>428</v>
      </c>
      <c r="GE57" s="96" t="s">
        <v>428</v>
      </c>
      <c r="GF57" s="96" t="s">
        <v>428</v>
      </c>
      <c r="GG57" s="96" t="s">
        <v>428</v>
      </c>
      <c r="GH57" s="96" t="s">
        <v>428</v>
      </c>
      <c r="GI57" s="96" t="s">
        <v>428</v>
      </c>
      <c r="GJ57" s="96" t="s">
        <v>428</v>
      </c>
      <c r="GK57" s="96" t="s">
        <v>428</v>
      </c>
      <c r="GL57" s="96" t="s">
        <v>429</v>
      </c>
      <c r="GM57" s="96" t="s">
        <v>429</v>
      </c>
      <c r="GN57" s="96" t="s">
        <v>429</v>
      </c>
      <c r="GO57" s="96" t="s">
        <v>429</v>
      </c>
      <c r="GP57" s="96" t="s">
        <v>429</v>
      </c>
      <c r="GQ57" s="96" t="s">
        <v>429</v>
      </c>
      <c r="GR57" s="96" t="s">
        <v>429</v>
      </c>
      <c r="GS57" s="96" t="s">
        <v>429</v>
      </c>
      <c r="GT57" s="96" t="s">
        <v>429</v>
      </c>
      <c r="GU57" s="96" t="s">
        <v>428</v>
      </c>
      <c r="GV57" s="96" t="s">
        <v>428</v>
      </c>
      <c r="GW57" s="96" t="s">
        <v>429</v>
      </c>
      <c r="GX57" s="96" t="s">
        <v>429</v>
      </c>
      <c r="GY57" s="96" t="s">
        <v>429</v>
      </c>
      <c r="GZ57" s="96" t="s">
        <v>428</v>
      </c>
      <c r="HA57" s="96" t="s">
        <v>428</v>
      </c>
      <c r="HB57" s="96" t="s">
        <v>429</v>
      </c>
      <c r="HC57" s="96" t="s">
        <v>429</v>
      </c>
      <c r="HD57" s="96" t="s">
        <v>429</v>
      </c>
      <c r="HE57" s="96" t="s">
        <v>428</v>
      </c>
      <c r="HF57" s="96" t="s">
        <v>428</v>
      </c>
      <c r="HG57" s="96" t="s">
        <v>429</v>
      </c>
      <c r="HH57" s="96" t="s">
        <v>429</v>
      </c>
      <c r="HI57" s="96" t="s">
        <v>429</v>
      </c>
      <c r="HJ57" s="96" t="s">
        <v>428</v>
      </c>
      <c r="HK57" s="96" t="s">
        <v>428</v>
      </c>
      <c r="HL57" s="96" t="s">
        <v>429</v>
      </c>
      <c r="HM57" s="96" t="s">
        <v>429</v>
      </c>
      <c r="HN57" s="96" t="s">
        <v>429</v>
      </c>
      <c r="HO57" s="96" t="s">
        <v>428</v>
      </c>
      <c r="HP57" s="96" t="s">
        <v>428</v>
      </c>
      <c r="HQ57" s="96" t="s">
        <v>429</v>
      </c>
      <c r="HR57" s="96" t="s">
        <v>429</v>
      </c>
      <c r="HS57" s="96">
        <v>2</v>
      </c>
      <c r="HT57" s="96">
        <v>0</v>
      </c>
      <c r="HU57" s="96">
        <v>0</v>
      </c>
      <c r="HV57" s="96">
        <v>0</v>
      </c>
      <c r="HW57" s="96">
        <v>0</v>
      </c>
      <c r="HX57" s="96">
        <v>7</v>
      </c>
      <c r="HY57" s="96">
        <v>12</v>
      </c>
      <c r="HZ57" s="96">
        <v>2.2000000000000002</v>
      </c>
      <c r="IA57" s="96">
        <v>2.2000000000000002</v>
      </c>
      <c r="IB57" s="96">
        <v>8.6</v>
      </c>
      <c r="IC57" s="96">
        <v>1</v>
      </c>
      <c r="ID57" s="96">
        <v>0</v>
      </c>
      <c r="IE57" s="96">
        <v>0</v>
      </c>
      <c r="IF57" s="96">
        <v>0</v>
      </c>
      <c r="IG57" s="96">
        <v>1</v>
      </c>
      <c r="IH57" s="96">
        <v>58</v>
      </c>
      <c r="II57" s="96" t="s">
        <v>406</v>
      </c>
      <c r="IJ57" s="96">
        <v>11</v>
      </c>
      <c r="IK57" s="96">
        <v>14</v>
      </c>
      <c r="IL57" s="96" t="s">
        <v>406</v>
      </c>
      <c r="IM57" s="96" t="s">
        <v>406</v>
      </c>
      <c r="IN57" s="96">
        <v>36</v>
      </c>
      <c r="IO57" s="96">
        <v>47</v>
      </c>
      <c r="IP57" s="96">
        <v>14</v>
      </c>
      <c r="IQ57" s="96" t="s">
        <v>406</v>
      </c>
      <c r="IR57" s="96" t="s">
        <v>406</v>
      </c>
      <c r="IS57" s="96" t="s">
        <v>406</v>
      </c>
      <c r="IT57" s="96" t="s">
        <v>406</v>
      </c>
      <c r="IU57" s="96" t="s">
        <v>406</v>
      </c>
      <c r="IV57" s="34">
        <f>AVERAGE(IW57:IY57)</f>
        <v>11.666666666666666</v>
      </c>
      <c r="IW57" s="34">
        <v>16</v>
      </c>
      <c r="IX57" s="34">
        <v>13</v>
      </c>
      <c r="IY57" s="34">
        <v>6</v>
      </c>
      <c r="IZ57" s="34">
        <f>AVERAGE(JA57:JC57)</f>
        <v>7.666666666666667</v>
      </c>
      <c r="JA57" s="96">
        <v>11</v>
      </c>
      <c r="JB57" s="96">
        <v>9</v>
      </c>
      <c r="JC57" s="96">
        <v>3</v>
      </c>
      <c r="JD57" s="96" t="s">
        <v>681</v>
      </c>
      <c r="JE57" s="96" t="s">
        <v>681</v>
      </c>
      <c r="JF57" s="96" t="s">
        <v>681</v>
      </c>
      <c r="JG57" s="96" t="s">
        <v>681</v>
      </c>
      <c r="JH57" s="96" t="s">
        <v>681</v>
      </c>
      <c r="JI57" s="96" t="s">
        <v>681</v>
      </c>
      <c r="JJ57" s="96" t="s">
        <v>681</v>
      </c>
      <c r="JK57" s="96" t="s">
        <v>681</v>
      </c>
      <c r="JL57" s="96" t="s">
        <v>429</v>
      </c>
      <c r="JM57" s="96" t="s">
        <v>405</v>
      </c>
      <c r="JN57" s="96" t="s">
        <v>405</v>
      </c>
      <c r="JO57" s="96" t="s">
        <v>530</v>
      </c>
      <c r="JP57" s="96" t="s">
        <v>530</v>
      </c>
      <c r="JQ57" s="96" t="s">
        <v>429</v>
      </c>
      <c r="JR57" s="96" t="s">
        <v>405</v>
      </c>
      <c r="JS57" s="96" t="s">
        <v>405</v>
      </c>
      <c r="JT57" s="96" t="s">
        <v>530</v>
      </c>
      <c r="JU57" s="96" t="s">
        <v>530</v>
      </c>
      <c r="JV57" s="96" t="s">
        <v>429</v>
      </c>
      <c r="JW57" s="96" t="s">
        <v>405</v>
      </c>
      <c r="JX57" s="96" t="s">
        <v>405</v>
      </c>
      <c r="JY57" s="96" t="s">
        <v>530</v>
      </c>
      <c r="JZ57" s="96" t="s">
        <v>530</v>
      </c>
      <c r="KA57" s="96" t="s">
        <v>429</v>
      </c>
      <c r="KB57" s="96" t="s">
        <v>405</v>
      </c>
      <c r="KC57" s="96" t="s">
        <v>405</v>
      </c>
      <c r="KD57" s="96" t="s">
        <v>530</v>
      </c>
      <c r="KE57" s="96" t="s">
        <v>530</v>
      </c>
      <c r="KF57" s="96" t="s">
        <v>429</v>
      </c>
      <c r="KG57" s="96" t="s">
        <v>405</v>
      </c>
      <c r="KH57" s="96" t="s">
        <v>405</v>
      </c>
      <c r="KI57" s="96" t="s">
        <v>530</v>
      </c>
      <c r="KJ57" s="96" t="s">
        <v>530</v>
      </c>
      <c r="KK57" s="96">
        <v>1</v>
      </c>
      <c r="KL57" s="96">
        <v>0</v>
      </c>
      <c r="KM57" s="96">
        <v>1</v>
      </c>
      <c r="KN57" s="96">
        <v>0</v>
      </c>
      <c r="KO57" s="96">
        <v>0</v>
      </c>
      <c r="KP57" s="96">
        <v>16</v>
      </c>
      <c r="KQ57" s="96">
        <v>11</v>
      </c>
      <c r="KR57" s="96">
        <v>4.5</v>
      </c>
      <c r="KS57" s="96">
        <v>9.1999999999999993</v>
      </c>
      <c r="KT57" s="96">
        <v>0.5</v>
      </c>
      <c r="KU57" s="96">
        <v>1</v>
      </c>
      <c r="KV57" s="96">
        <v>0</v>
      </c>
      <c r="KW57" s="96">
        <v>0</v>
      </c>
      <c r="KX57" s="96">
        <v>0</v>
      </c>
      <c r="KY57" s="96">
        <v>0</v>
      </c>
      <c r="KZ57" s="96" t="s">
        <v>899</v>
      </c>
      <c r="LA57" s="96" t="s">
        <v>903</v>
      </c>
      <c r="LB57" s="96" t="s">
        <v>901</v>
      </c>
      <c r="LC57" s="96" t="s">
        <v>901</v>
      </c>
      <c r="LD57" s="96" t="s">
        <v>903</v>
      </c>
      <c r="LE57" s="96" t="s">
        <v>903</v>
      </c>
      <c r="LF57" s="96" t="s">
        <v>901</v>
      </c>
      <c r="LG57" s="96" t="s">
        <v>901</v>
      </c>
      <c r="LH57" s="96" t="s">
        <v>901</v>
      </c>
      <c r="LI57" s="96" t="s">
        <v>901</v>
      </c>
      <c r="LJ57" s="96" t="s">
        <v>903</v>
      </c>
      <c r="LK57" s="96" t="s">
        <v>903</v>
      </c>
      <c r="LL57" s="96" t="s">
        <v>903</v>
      </c>
      <c r="LM57" s="96" t="s">
        <v>903</v>
      </c>
      <c r="LN57" s="96" t="s">
        <v>904</v>
      </c>
      <c r="LO57" s="96" t="s">
        <v>904</v>
      </c>
      <c r="LP57" s="96" t="s">
        <v>904</v>
      </c>
      <c r="LQ57" s="96" t="s">
        <v>904</v>
      </c>
      <c r="LR57" s="96" t="s">
        <v>904</v>
      </c>
      <c r="LS57" s="96" t="s">
        <v>904</v>
      </c>
      <c r="LT57" s="96" t="s">
        <v>904</v>
      </c>
      <c r="LU57" s="96" t="s">
        <v>904</v>
      </c>
      <c r="LV57" s="96" t="s">
        <v>903</v>
      </c>
      <c r="LW57" s="96" t="s">
        <v>903</v>
      </c>
      <c r="LX57" s="96" t="s">
        <v>903</v>
      </c>
      <c r="LY57" s="96" t="s">
        <v>903</v>
      </c>
      <c r="LZ57" s="96" t="s">
        <v>903</v>
      </c>
      <c r="MA57" s="96" t="s">
        <v>903</v>
      </c>
      <c r="MB57" s="96" t="s">
        <v>903</v>
      </c>
      <c r="MC57" s="96" t="s">
        <v>903</v>
      </c>
      <c r="MD57" s="96" t="s">
        <v>903</v>
      </c>
      <c r="ME57" s="96" t="s">
        <v>901</v>
      </c>
      <c r="MF57" s="96" t="s">
        <v>901</v>
      </c>
      <c r="MG57" s="96" t="s">
        <v>903</v>
      </c>
      <c r="MH57" s="96" t="s">
        <v>903</v>
      </c>
      <c r="MI57" s="96" t="s">
        <v>903</v>
      </c>
      <c r="MJ57" s="96" t="s">
        <v>901</v>
      </c>
      <c r="MK57" s="96" t="s">
        <v>901</v>
      </c>
      <c r="ML57" s="96" t="s">
        <v>903</v>
      </c>
      <c r="MM57" s="96" t="s">
        <v>903</v>
      </c>
      <c r="MN57" s="96" t="s">
        <v>903</v>
      </c>
      <c r="MO57" s="96" t="s">
        <v>901</v>
      </c>
      <c r="MP57" s="96" t="s">
        <v>901</v>
      </c>
      <c r="MQ57" s="96" t="s">
        <v>903</v>
      </c>
      <c r="MR57" s="96" t="s">
        <v>903</v>
      </c>
      <c r="MS57" s="96" t="s">
        <v>903</v>
      </c>
      <c r="MT57" s="96" t="s">
        <v>901</v>
      </c>
      <c r="MU57" s="96" t="s">
        <v>901</v>
      </c>
      <c r="MV57" s="96" t="s">
        <v>903</v>
      </c>
      <c r="MW57" s="96" t="s">
        <v>903</v>
      </c>
      <c r="MX57" s="96" t="s">
        <v>903</v>
      </c>
      <c r="MY57" s="96" t="s">
        <v>901</v>
      </c>
      <c r="MZ57" s="96" t="s">
        <v>901</v>
      </c>
      <c r="NA57" s="96" t="s">
        <v>903</v>
      </c>
      <c r="NB57" s="96" t="s">
        <v>903</v>
      </c>
      <c r="NC57" s="96">
        <v>1</v>
      </c>
      <c r="ND57" s="96">
        <v>0</v>
      </c>
      <c r="NE57" s="96">
        <v>0</v>
      </c>
      <c r="NF57" s="96">
        <v>0</v>
      </c>
      <c r="NG57" s="96">
        <v>0</v>
      </c>
      <c r="NH57" s="96"/>
      <c r="NI57" s="96"/>
      <c r="NJ57" s="96"/>
      <c r="NK57" s="96"/>
      <c r="NL57" s="96"/>
      <c r="NM57" s="96"/>
      <c r="NN57" s="96"/>
      <c r="NO57" s="96"/>
      <c r="NP57" s="96"/>
      <c r="NQ57" s="96"/>
      <c r="NR57" s="96"/>
      <c r="NS57" s="96"/>
      <c r="NT57" s="96"/>
      <c r="NU57" s="96"/>
      <c r="NV57" s="96"/>
      <c r="NW57" s="96"/>
      <c r="NX57" s="96"/>
      <c r="NY57" s="96"/>
      <c r="NZ57" s="96"/>
      <c r="OA57" s="96"/>
      <c r="OB57" s="96"/>
      <c r="OC57" s="96"/>
      <c r="OD57" s="96"/>
      <c r="OE57" s="96"/>
      <c r="OF57" s="96"/>
      <c r="OG57" s="96"/>
      <c r="OH57" s="96"/>
      <c r="OI57" s="96"/>
      <c r="OJ57" s="96"/>
      <c r="OK57" s="96"/>
      <c r="OL57" s="96"/>
      <c r="OM57" s="96"/>
      <c r="ON57" s="96"/>
      <c r="OO57" s="96"/>
      <c r="OP57" s="96"/>
      <c r="OQ57" s="96"/>
      <c r="OR57" s="96"/>
      <c r="OS57" s="96"/>
      <c r="OT57" s="96"/>
      <c r="OU57" s="96"/>
      <c r="OV57" s="96"/>
      <c r="OW57" s="96"/>
      <c r="OX57" s="96"/>
      <c r="OY57" s="96"/>
      <c r="OZ57" s="96"/>
      <c r="PA57" s="96"/>
      <c r="PB57" s="96"/>
      <c r="PC57" s="96"/>
      <c r="PD57" s="96"/>
      <c r="PE57" s="96"/>
      <c r="PF57" s="96"/>
      <c r="PG57" s="96"/>
      <c r="PH57" s="96"/>
      <c r="PI57" s="96"/>
      <c r="PJ57" s="96"/>
      <c r="PK57" s="96"/>
      <c r="PL57" s="96"/>
      <c r="PM57" s="96"/>
      <c r="PN57" s="96"/>
      <c r="PO57" s="96"/>
      <c r="PP57" s="96"/>
      <c r="PQ57" s="96"/>
      <c r="PR57" s="96"/>
      <c r="PS57" s="96"/>
      <c r="PT57" s="96"/>
      <c r="PU57" s="96"/>
      <c r="PV57" s="96"/>
      <c r="PW57" s="96"/>
      <c r="PX57" s="96"/>
      <c r="PY57" s="96"/>
      <c r="PZ57" s="96">
        <v>0</v>
      </c>
      <c r="QC57" s="101" t="s">
        <v>652</v>
      </c>
    </row>
    <row r="58" spans="1:445" customFormat="1" ht="17" customHeight="1">
      <c r="A58" s="94">
        <v>44</v>
      </c>
      <c r="B58" s="27">
        <v>39401</v>
      </c>
      <c r="C58" s="96" t="s">
        <v>740</v>
      </c>
      <c r="D58" s="96">
        <v>60</v>
      </c>
      <c r="E58" s="96">
        <v>2</v>
      </c>
      <c r="F58" s="96">
        <v>84</v>
      </c>
      <c r="G58" s="96">
        <v>168</v>
      </c>
      <c r="H58" s="96"/>
      <c r="I58" s="96"/>
      <c r="J58" s="96">
        <v>1</v>
      </c>
      <c r="K58" s="96"/>
      <c r="L58" s="96">
        <v>6</v>
      </c>
      <c r="M58" s="95" t="s">
        <v>763</v>
      </c>
      <c r="N58" s="96" t="s">
        <v>654</v>
      </c>
      <c r="O58" s="96" t="s">
        <v>679</v>
      </c>
      <c r="P58" s="96" t="s">
        <v>551</v>
      </c>
      <c r="Q58" s="96" t="s">
        <v>429</v>
      </c>
      <c r="R58" s="96" t="s">
        <v>429</v>
      </c>
      <c r="S58" s="96" t="s">
        <v>429</v>
      </c>
      <c r="T58" s="26" t="s">
        <v>938</v>
      </c>
      <c r="U58" s="96">
        <v>0</v>
      </c>
      <c r="V58" s="96" t="s">
        <v>447</v>
      </c>
      <c r="W58" s="96" t="s">
        <v>447</v>
      </c>
      <c r="X58" s="96" t="s">
        <v>447</v>
      </c>
      <c r="Y58" s="96" t="s">
        <v>447</v>
      </c>
      <c r="Z58" s="96" t="s">
        <v>447</v>
      </c>
      <c r="AA58" s="96">
        <v>0</v>
      </c>
      <c r="AB58" s="96" t="s">
        <v>447</v>
      </c>
      <c r="AC58" s="96" t="s">
        <v>447</v>
      </c>
      <c r="AD58" s="96" t="s">
        <v>447</v>
      </c>
      <c r="AE58" s="96" t="s">
        <v>447</v>
      </c>
      <c r="AF58" s="96" t="s">
        <v>447</v>
      </c>
      <c r="AG58" s="96">
        <v>0</v>
      </c>
      <c r="AH58" s="35" t="s">
        <v>447</v>
      </c>
      <c r="AI58" s="35">
        <v>0</v>
      </c>
      <c r="AJ58" s="35" t="s">
        <v>447</v>
      </c>
      <c r="AK58" s="35" t="s">
        <v>447</v>
      </c>
      <c r="AL58" s="35" t="s">
        <v>447</v>
      </c>
      <c r="AM58" s="35" t="s">
        <v>447</v>
      </c>
      <c r="AN58" s="35">
        <v>0</v>
      </c>
      <c r="AO58" s="35" t="s">
        <v>447</v>
      </c>
      <c r="AP58" s="35" t="s">
        <v>447</v>
      </c>
      <c r="AQ58" s="35" t="s">
        <v>447</v>
      </c>
      <c r="AR58" s="95">
        <v>1</v>
      </c>
      <c r="AS58" s="35">
        <v>0</v>
      </c>
      <c r="AT58" s="35" t="s">
        <v>308</v>
      </c>
      <c r="AU58" s="35">
        <v>0</v>
      </c>
      <c r="AV58" s="35">
        <v>0</v>
      </c>
      <c r="AW58" s="35">
        <v>0</v>
      </c>
      <c r="AX58" s="96" t="s">
        <v>447</v>
      </c>
      <c r="AY58" s="96" t="s">
        <v>447</v>
      </c>
      <c r="AZ58" s="96" t="s">
        <v>447</v>
      </c>
      <c r="BA58" s="96" t="s">
        <v>447</v>
      </c>
      <c r="BB58" s="96" t="s">
        <v>447</v>
      </c>
      <c r="BC58" s="96">
        <v>55</v>
      </c>
      <c r="BD58" s="96">
        <v>100</v>
      </c>
      <c r="BE58" s="96">
        <v>12</v>
      </c>
      <c r="BF58" s="96">
        <v>2</v>
      </c>
      <c r="BG58" s="96">
        <v>1</v>
      </c>
      <c r="BH58" s="96">
        <v>1</v>
      </c>
      <c r="BI58" s="96">
        <v>0</v>
      </c>
      <c r="BJ58" s="96">
        <v>0</v>
      </c>
      <c r="BK58" s="96">
        <v>0</v>
      </c>
      <c r="BL58" s="96">
        <v>0</v>
      </c>
      <c r="BM58" s="96">
        <v>0</v>
      </c>
      <c r="BN58" s="96">
        <v>7</v>
      </c>
      <c r="BO58" s="96">
        <v>1</v>
      </c>
      <c r="BP58" s="33"/>
      <c r="BQ58" s="33"/>
      <c r="BR58" s="33"/>
      <c r="BS58" s="61">
        <v>56.7</v>
      </c>
      <c r="BT58" s="70" t="s">
        <v>429</v>
      </c>
      <c r="BU58" s="70">
        <v>0.7</v>
      </c>
      <c r="BV58" s="70" t="s">
        <v>429</v>
      </c>
      <c r="BW58" s="70" t="s">
        <v>429</v>
      </c>
      <c r="BX58" s="70" t="s">
        <v>429</v>
      </c>
      <c r="BY58" s="61">
        <v>46.7</v>
      </c>
      <c r="BZ58" s="61">
        <v>68.5</v>
      </c>
      <c r="CA58" s="61">
        <v>27.7</v>
      </c>
      <c r="CB58" s="61" t="s">
        <v>429</v>
      </c>
      <c r="CC58" s="61" t="s">
        <v>429</v>
      </c>
      <c r="CD58" s="61" t="s">
        <v>429</v>
      </c>
      <c r="CE58" s="61" t="s">
        <v>429</v>
      </c>
      <c r="CF58" s="61" t="s">
        <v>429</v>
      </c>
      <c r="CG58" s="95">
        <f>AVERAGE(CH58:CJ58)</f>
        <v>2.8333333333333335</v>
      </c>
      <c r="CH58" s="61">
        <v>3</v>
      </c>
      <c r="CI58" s="61">
        <v>3</v>
      </c>
      <c r="CJ58" s="61">
        <v>2.5</v>
      </c>
      <c r="CK58" s="61" t="s">
        <v>429</v>
      </c>
      <c r="CL58" s="61" t="s">
        <v>429</v>
      </c>
      <c r="CM58" s="61" t="s">
        <v>429</v>
      </c>
      <c r="CN58" s="61" t="s">
        <v>429</v>
      </c>
      <c r="CO58" s="61" t="s">
        <v>429</v>
      </c>
      <c r="CP58" s="61" t="s">
        <v>429</v>
      </c>
      <c r="CQ58" s="61" t="s">
        <v>429</v>
      </c>
      <c r="CR58" s="61" t="s">
        <v>429</v>
      </c>
      <c r="CS58" s="61" t="s">
        <v>429</v>
      </c>
      <c r="CT58" s="61" t="s">
        <v>429</v>
      </c>
      <c r="CU58" s="61" t="s">
        <v>429</v>
      </c>
      <c r="CV58" s="61" t="s">
        <v>429</v>
      </c>
      <c r="CW58" s="61" t="s">
        <v>530</v>
      </c>
      <c r="CX58" s="61" t="s">
        <v>405</v>
      </c>
      <c r="CY58" s="61" t="s">
        <v>429</v>
      </c>
      <c r="CZ58" s="61" t="s">
        <v>429</v>
      </c>
      <c r="DA58" s="61" t="s">
        <v>429</v>
      </c>
      <c r="DB58" s="61" t="s">
        <v>530</v>
      </c>
      <c r="DC58" s="61" t="s">
        <v>405</v>
      </c>
      <c r="DD58" s="61" t="s">
        <v>429</v>
      </c>
      <c r="DE58" s="61" t="s">
        <v>429</v>
      </c>
      <c r="DF58" s="61" t="s">
        <v>429</v>
      </c>
      <c r="DG58" s="61" t="s">
        <v>530</v>
      </c>
      <c r="DH58" s="61" t="s">
        <v>405</v>
      </c>
      <c r="DI58" s="61" t="s">
        <v>429</v>
      </c>
      <c r="DJ58" s="61" t="s">
        <v>429</v>
      </c>
      <c r="DK58" s="61" t="s">
        <v>429</v>
      </c>
      <c r="DL58" s="61" t="s">
        <v>530</v>
      </c>
      <c r="DM58" s="61" t="s">
        <v>405</v>
      </c>
      <c r="DN58" s="61" t="s">
        <v>429</v>
      </c>
      <c r="DO58" s="61" t="s">
        <v>429</v>
      </c>
      <c r="DP58" s="61" t="s">
        <v>429</v>
      </c>
      <c r="DQ58" s="61" t="s">
        <v>530</v>
      </c>
      <c r="DR58" s="61">
        <v>1.8</v>
      </c>
      <c r="DS58" s="61" t="s">
        <v>429</v>
      </c>
      <c r="DT58" s="61" t="s">
        <v>429</v>
      </c>
      <c r="DU58" s="61" t="s">
        <v>429</v>
      </c>
      <c r="DV58" s="96">
        <v>62</v>
      </c>
      <c r="DW58" s="70" t="s">
        <v>655</v>
      </c>
      <c r="DX58" s="70">
        <v>11</v>
      </c>
      <c r="DY58" s="70" t="s">
        <v>655</v>
      </c>
      <c r="DZ58" s="70" t="s">
        <v>655</v>
      </c>
      <c r="EA58" s="70" t="s">
        <v>655</v>
      </c>
      <c r="EB58" s="96">
        <v>46</v>
      </c>
      <c r="EC58" s="96">
        <v>70</v>
      </c>
      <c r="ED58" s="96">
        <v>26</v>
      </c>
      <c r="EE58" s="96" t="s">
        <v>406</v>
      </c>
      <c r="EF58" s="96" t="s">
        <v>406</v>
      </c>
      <c r="EG58" s="96" t="s">
        <v>406</v>
      </c>
      <c r="EH58" s="96" t="s">
        <v>406</v>
      </c>
      <c r="EI58" s="96" t="s">
        <v>406</v>
      </c>
      <c r="EJ58" s="95">
        <f t="shared" si="48"/>
        <v>10.666666666666666</v>
      </c>
      <c r="EK58" s="96">
        <v>12</v>
      </c>
      <c r="EL58" s="96">
        <v>12</v>
      </c>
      <c r="EM58" s="96">
        <v>8</v>
      </c>
      <c r="EN58" s="96" t="s">
        <v>406</v>
      </c>
      <c r="EO58" s="96" t="s">
        <v>406</v>
      </c>
      <c r="EP58" s="96" t="s">
        <v>406</v>
      </c>
      <c r="EQ58" s="96" t="s">
        <v>406</v>
      </c>
      <c r="ER58" s="96" t="s">
        <v>406</v>
      </c>
      <c r="ES58" s="96" t="s">
        <v>406</v>
      </c>
      <c r="ET58" s="96" t="s">
        <v>406</v>
      </c>
      <c r="EU58" s="96" t="s">
        <v>406</v>
      </c>
      <c r="EV58" s="96" t="s">
        <v>406</v>
      </c>
      <c r="EW58" s="96" t="s">
        <v>406</v>
      </c>
      <c r="EX58" s="96" t="s">
        <v>406</v>
      </c>
      <c r="EY58" s="96" t="s">
        <v>406</v>
      </c>
      <c r="EZ58" s="61" t="s">
        <v>429</v>
      </c>
      <c r="FA58" s="61">
        <v>2</v>
      </c>
      <c r="FB58" s="61" t="s">
        <v>429</v>
      </c>
      <c r="FC58" s="61" t="s">
        <v>429</v>
      </c>
      <c r="FD58" s="61" t="s">
        <v>429</v>
      </c>
      <c r="FE58" s="96">
        <v>0</v>
      </c>
      <c r="FF58" s="96">
        <v>3</v>
      </c>
      <c r="FG58" s="96">
        <v>13</v>
      </c>
      <c r="FH58" s="96">
        <v>1.1000000000000001</v>
      </c>
      <c r="FI58" s="96">
        <v>7.2</v>
      </c>
      <c r="FJ58" s="96">
        <v>9.4</v>
      </c>
      <c r="FK58" s="96">
        <v>1</v>
      </c>
      <c r="FL58" s="96">
        <v>0</v>
      </c>
      <c r="FM58" s="96">
        <v>0</v>
      </c>
      <c r="FN58" s="96">
        <v>0</v>
      </c>
      <c r="FO58" s="96">
        <v>0</v>
      </c>
      <c r="FP58" s="96" t="s">
        <v>528</v>
      </c>
      <c r="FQ58" s="96" t="s">
        <v>495</v>
      </c>
      <c r="FR58" s="96" t="s">
        <v>528</v>
      </c>
      <c r="FS58" s="96" t="s">
        <v>495</v>
      </c>
      <c r="FT58" s="96" t="s">
        <v>495</v>
      </c>
      <c r="FU58" s="96" t="s">
        <v>495</v>
      </c>
      <c r="FV58" s="96" t="s">
        <v>528</v>
      </c>
      <c r="FW58" s="96" t="s">
        <v>528</v>
      </c>
      <c r="FX58" s="96" t="s">
        <v>528</v>
      </c>
      <c r="FY58" s="96" t="s">
        <v>528</v>
      </c>
      <c r="FZ58" s="96" t="s">
        <v>495</v>
      </c>
      <c r="GA58" s="96" t="s">
        <v>495</v>
      </c>
      <c r="GB58" s="96" t="s">
        <v>495</v>
      </c>
      <c r="GC58" s="96" t="s">
        <v>495</v>
      </c>
      <c r="GD58" s="96" t="s">
        <v>428</v>
      </c>
      <c r="GE58" s="96" t="s">
        <v>428</v>
      </c>
      <c r="GF58" s="96" t="s">
        <v>428</v>
      </c>
      <c r="GG58" s="96" t="s">
        <v>428</v>
      </c>
      <c r="GH58" s="96" t="s">
        <v>495</v>
      </c>
      <c r="GI58" s="96" t="s">
        <v>495</v>
      </c>
      <c r="GJ58" s="96" t="s">
        <v>495</v>
      </c>
      <c r="GK58" s="96" t="s">
        <v>495</v>
      </c>
      <c r="GL58" s="96" t="s">
        <v>495</v>
      </c>
      <c r="GM58" s="96" t="s">
        <v>495</v>
      </c>
      <c r="GN58" s="96" t="s">
        <v>495</v>
      </c>
      <c r="GO58" s="96" t="s">
        <v>495</v>
      </c>
      <c r="GP58" s="96" t="s">
        <v>495</v>
      </c>
      <c r="GQ58" s="96" t="s">
        <v>495</v>
      </c>
      <c r="GR58" s="96" t="s">
        <v>495</v>
      </c>
      <c r="GS58" s="96" t="s">
        <v>495</v>
      </c>
      <c r="GT58" s="96" t="s">
        <v>495</v>
      </c>
      <c r="GU58" s="96" t="s">
        <v>428</v>
      </c>
      <c r="GV58" s="96" t="s">
        <v>495</v>
      </c>
      <c r="GW58" s="96" t="s">
        <v>495</v>
      </c>
      <c r="GX58" s="96" t="s">
        <v>495</v>
      </c>
      <c r="GY58" s="96" t="s">
        <v>495</v>
      </c>
      <c r="GZ58" s="96" t="s">
        <v>428</v>
      </c>
      <c r="HA58" s="96" t="s">
        <v>495</v>
      </c>
      <c r="HB58" s="96" t="s">
        <v>495</v>
      </c>
      <c r="HC58" s="96" t="s">
        <v>495</v>
      </c>
      <c r="HD58" s="96" t="s">
        <v>495</v>
      </c>
      <c r="HE58" s="96" t="s">
        <v>428</v>
      </c>
      <c r="HF58" s="96" t="s">
        <v>495</v>
      </c>
      <c r="HG58" s="96" t="s">
        <v>495</v>
      </c>
      <c r="HH58" s="96" t="s">
        <v>495</v>
      </c>
      <c r="HI58" s="96" t="s">
        <v>495</v>
      </c>
      <c r="HJ58" s="96" t="s">
        <v>428</v>
      </c>
      <c r="HK58" s="96" t="s">
        <v>495</v>
      </c>
      <c r="HL58" s="96" t="s">
        <v>495</v>
      </c>
      <c r="HM58" s="96" t="s">
        <v>495</v>
      </c>
      <c r="HN58" s="96" t="s">
        <v>495</v>
      </c>
      <c r="HO58" s="96" t="s">
        <v>428</v>
      </c>
      <c r="HP58" s="96" t="s">
        <v>495</v>
      </c>
      <c r="HQ58" s="96" t="s">
        <v>495</v>
      </c>
      <c r="HR58" s="96" t="s">
        <v>495</v>
      </c>
      <c r="HS58" s="96" t="s">
        <v>405</v>
      </c>
      <c r="HT58" s="96">
        <v>0</v>
      </c>
      <c r="HU58" s="96">
        <v>0</v>
      </c>
      <c r="HV58" s="96">
        <v>0</v>
      </c>
      <c r="HW58" s="96">
        <v>0</v>
      </c>
      <c r="HX58" s="96">
        <v>8</v>
      </c>
      <c r="HY58" s="96">
        <v>8</v>
      </c>
      <c r="HZ58" s="96">
        <v>0.7</v>
      </c>
      <c r="IA58" s="96">
        <v>3</v>
      </c>
      <c r="IB58" s="96">
        <v>9.1</v>
      </c>
      <c r="IC58" s="96">
        <v>1</v>
      </c>
      <c r="ID58" s="96">
        <v>1</v>
      </c>
      <c r="IE58" s="96">
        <v>0</v>
      </c>
      <c r="IF58" s="96">
        <v>0</v>
      </c>
      <c r="IG58" s="96">
        <v>0</v>
      </c>
      <c r="IH58" s="96" t="s">
        <v>528</v>
      </c>
      <c r="II58" s="96" t="s">
        <v>495</v>
      </c>
      <c r="IJ58" s="96" t="s">
        <v>528</v>
      </c>
      <c r="IK58" s="96" t="s">
        <v>495</v>
      </c>
      <c r="IL58" s="96" t="s">
        <v>495</v>
      </c>
      <c r="IM58" s="96" t="s">
        <v>495</v>
      </c>
      <c r="IN58" s="96" t="s">
        <v>528</v>
      </c>
      <c r="IO58" s="96" t="s">
        <v>528</v>
      </c>
      <c r="IP58" s="96" t="s">
        <v>528</v>
      </c>
      <c r="IQ58" s="96" t="s">
        <v>528</v>
      </c>
      <c r="IR58" s="96" t="s">
        <v>495</v>
      </c>
      <c r="IS58" s="96" t="s">
        <v>495</v>
      </c>
      <c r="IT58" s="96" t="s">
        <v>495</v>
      </c>
      <c r="IU58" s="96" t="s">
        <v>495</v>
      </c>
      <c r="IV58" s="34">
        <f>AVERAGE(IW58:IY58)</f>
        <v>10.333333333333334</v>
      </c>
      <c r="IW58" s="96">
        <v>11</v>
      </c>
      <c r="IX58" s="96">
        <v>10</v>
      </c>
      <c r="IY58" s="96">
        <v>10</v>
      </c>
      <c r="IZ58" s="96" t="s">
        <v>495</v>
      </c>
      <c r="JA58" s="96" t="s">
        <v>495</v>
      </c>
      <c r="JB58" s="96" t="s">
        <v>495</v>
      </c>
      <c r="JC58" s="96" t="s">
        <v>495</v>
      </c>
      <c r="JD58" s="96" t="s">
        <v>495</v>
      </c>
      <c r="JE58" s="96" t="s">
        <v>495</v>
      </c>
      <c r="JF58" s="96" t="s">
        <v>495</v>
      </c>
      <c r="JG58" s="96" t="s">
        <v>495</v>
      </c>
      <c r="JH58" s="96" t="s">
        <v>495</v>
      </c>
      <c r="JI58" s="96" t="s">
        <v>495</v>
      </c>
      <c r="JJ58" s="96" t="s">
        <v>495</v>
      </c>
      <c r="JK58" s="96" t="s">
        <v>495</v>
      </c>
      <c r="JL58" s="96" t="s">
        <v>495</v>
      </c>
      <c r="JM58" s="96" t="s">
        <v>428</v>
      </c>
      <c r="JN58" s="96" t="s">
        <v>495</v>
      </c>
      <c r="JO58" s="96" t="s">
        <v>495</v>
      </c>
      <c r="JP58" s="96" t="s">
        <v>495</v>
      </c>
      <c r="JQ58" s="96" t="s">
        <v>495</v>
      </c>
      <c r="JR58" s="96" t="s">
        <v>428</v>
      </c>
      <c r="JS58" s="96" t="s">
        <v>495</v>
      </c>
      <c r="JT58" s="96" t="s">
        <v>495</v>
      </c>
      <c r="JU58" s="96" t="s">
        <v>495</v>
      </c>
      <c r="JV58" s="96" t="s">
        <v>495</v>
      </c>
      <c r="JW58" s="96" t="s">
        <v>428</v>
      </c>
      <c r="JX58" s="96" t="s">
        <v>495</v>
      </c>
      <c r="JY58" s="96" t="s">
        <v>495</v>
      </c>
      <c r="JZ58" s="96" t="s">
        <v>495</v>
      </c>
      <c r="KA58" s="96" t="s">
        <v>495</v>
      </c>
      <c r="KB58" s="96" t="s">
        <v>428</v>
      </c>
      <c r="KC58" s="96" t="s">
        <v>495</v>
      </c>
      <c r="KD58" s="96" t="s">
        <v>495</v>
      </c>
      <c r="KE58" s="96" t="s">
        <v>495</v>
      </c>
      <c r="KF58" s="96" t="s">
        <v>495</v>
      </c>
      <c r="KG58" s="96">
        <v>1.3</v>
      </c>
      <c r="KH58" s="96" t="s">
        <v>495</v>
      </c>
      <c r="KI58" s="96" t="s">
        <v>495</v>
      </c>
      <c r="KJ58" s="96" t="s">
        <v>495</v>
      </c>
      <c r="KK58" s="96">
        <v>1</v>
      </c>
      <c r="KL58" s="96">
        <v>0</v>
      </c>
      <c r="KM58" s="96">
        <v>0</v>
      </c>
      <c r="KN58" s="96">
        <v>0</v>
      </c>
      <c r="KO58" s="96">
        <v>0</v>
      </c>
      <c r="KP58" s="84" t="s">
        <v>13</v>
      </c>
      <c r="KQ58" s="84" t="s">
        <v>13</v>
      </c>
      <c r="KR58" s="84" t="s">
        <v>13</v>
      </c>
      <c r="KS58" s="84" t="s">
        <v>13</v>
      </c>
      <c r="KT58" s="84" t="s">
        <v>13</v>
      </c>
      <c r="KU58" s="84" t="s">
        <v>13</v>
      </c>
      <c r="KV58" s="84" t="s">
        <v>13</v>
      </c>
      <c r="KW58" s="84" t="s">
        <v>13</v>
      </c>
      <c r="KX58" s="84" t="s">
        <v>13</v>
      </c>
      <c r="KY58" s="84" t="s">
        <v>13</v>
      </c>
      <c r="KZ58" s="84" t="s">
        <v>13</v>
      </c>
      <c r="LA58" s="84" t="s">
        <v>13</v>
      </c>
      <c r="LB58" s="84" t="s">
        <v>13</v>
      </c>
      <c r="LC58" s="84" t="s">
        <v>13</v>
      </c>
      <c r="LD58" s="84" t="s">
        <v>13</v>
      </c>
      <c r="LE58" s="84" t="s">
        <v>13</v>
      </c>
      <c r="LF58" s="84" t="s">
        <v>13</v>
      </c>
      <c r="LG58" s="84" t="s">
        <v>13</v>
      </c>
      <c r="LH58" s="84" t="s">
        <v>13</v>
      </c>
      <c r="LI58" s="84" t="s">
        <v>13</v>
      </c>
      <c r="LJ58" s="84" t="s">
        <v>13</v>
      </c>
      <c r="LK58" s="84" t="s">
        <v>13</v>
      </c>
      <c r="LL58" s="84" t="s">
        <v>13</v>
      </c>
      <c r="LM58" s="84" t="s">
        <v>13</v>
      </c>
      <c r="LN58" s="84" t="s">
        <v>13</v>
      </c>
      <c r="LO58" s="84" t="s">
        <v>13</v>
      </c>
      <c r="LP58" s="84" t="s">
        <v>13</v>
      </c>
      <c r="LQ58" s="84" t="s">
        <v>13</v>
      </c>
      <c r="LR58" s="84" t="s">
        <v>13</v>
      </c>
      <c r="LS58" s="84" t="s">
        <v>13</v>
      </c>
      <c r="LT58" s="84" t="s">
        <v>13</v>
      </c>
      <c r="LU58" s="84" t="s">
        <v>13</v>
      </c>
      <c r="LV58" s="84" t="s">
        <v>13</v>
      </c>
      <c r="LW58" s="84" t="s">
        <v>13</v>
      </c>
      <c r="LX58" s="84" t="s">
        <v>13</v>
      </c>
      <c r="LY58" s="84" t="s">
        <v>13</v>
      </c>
      <c r="LZ58" s="84" t="s">
        <v>13</v>
      </c>
      <c r="MA58" s="84" t="s">
        <v>13</v>
      </c>
      <c r="MB58" s="84" t="s">
        <v>13</v>
      </c>
      <c r="MC58" s="84" t="s">
        <v>13</v>
      </c>
      <c r="MD58" s="84" t="s">
        <v>13</v>
      </c>
      <c r="ME58" s="84" t="s">
        <v>13</v>
      </c>
      <c r="MF58" s="84" t="s">
        <v>13</v>
      </c>
      <c r="MG58" s="84" t="s">
        <v>13</v>
      </c>
      <c r="MH58" s="84" t="s">
        <v>13</v>
      </c>
      <c r="MI58" s="84" t="s">
        <v>13</v>
      </c>
      <c r="MJ58" s="84" t="s">
        <v>13</v>
      </c>
      <c r="MK58" s="84" t="s">
        <v>13</v>
      </c>
      <c r="ML58" s="84" t="s">
        <v>13</v>
      </c>
      <c r="MM58" s="84" t="s">
        <v>13</v>
      </c>
      <c r="MN58" s="84" t="s">
        <v>13</v>
      </c>
      <c r="MO58" s="84" t="s">
        <v>13</v>
      </c>
      <c r="MP58" s="84" t="s">
        <v>13</v>
      </c>
      <c r="MQ58" s="84" t="s">
        <v>13</v>
      </c>
      <c r="MR58" s="84" t="s">
        <v>13</v>
      </c>
      <c r="MS58" s="84" t="s">
        <v>13</v>
      </c>
      <c r="MT58" s="84" t="s">
        <v>13</v>
      </c>
      <c r="MU58" s="84" t="s">
        <v>13</v>
      </c>
      <c r="MV58" s="84" t="s">
        <v>13</v>
      </c>
      <c r="MW58" s="84" t="s">
        <v>13</v>
      </c>
      <c r="MX58" s="84" t="s">
        <v>13</v>
      </c>
      <c r="MY58" s="84" t="s">
        <v>13</v>
      </c>
      <c r="MZ58" s="84" t="s">
        <v>13</v>
      </c>
      <c r="NA58" s="84" t="s">
        <v>13</v>
      </c>
      <c r="NB58" s="84" t="s">
        <v>13</v>
      </c>
      <c r="NC58" s="84" t="s">
        <v>13</v>
      </c>
      <c r="ND58" s="84" t="s">
        <v>13</v>
      </c>
      <c r="NE58" s="84" t="s">
        <v>13</v>
      </c>
      <c r="NF58" s="84" t="s">
        <v>13</v>
      </c>
      <c r="NG58" s="84" t="s">
        <v>13</v>
      </c>
      <c r="NH58" s="96"/>
      <c r="NI58" s="96"/>
      <c r="NJ58" s="96"/>
      <c r="NK58" s="96"/>
      <c r="NL58" s="96"/>
      <c r="NM58" s="96"/>
      <c r="NN58" s="96"/>
      <c r="NO58" s="96"/>
      <c r="NP58" s="96"/>
      <c r="NQ58" s="96"/>
      <c r="NR58" s="96"/>
      <c r="NS58" s="96"/>
      <c r="NT58" s="96"/>
      <c r="NU58" s="96"/>
      <c r="NV58" s="96"/>
      <c r="NW58" s="96"/>
      <c r="NX58" s="96"/>
      <c r="NY58" s="96"/>
      <c r="NZ58" s="96"/>
      <c r="OA58" s="96"/>
      <c r="OB58" s="33"/>
      <c r="OC58" s="96"/>
      <c r="OD58" s="96"/>
      <c r="OE58" s="96"/>
      <c r="OF58" s="33"/>
      <c r="OG58" s="96"/>
      <c r="OH58" s="96"/>
      <c r="OI58" s="96"/>
      <c r="OJ58" s="33"/>
      <c r="OK58" s="96"/>
      <c r="OL58" s="96"/>
      <c r="OM58" s="96"/>
      <c r="ON58" s="33"/>
      <c r="OO58" s="96"/>
      <c r="OP58" s="96"/>
      <c r="OQ58" s="96"/>
      <c r="OR58" s="33"/>
      <c r="OS58" s="96"/>
      <c r="OT58" s="96"/>
      <c r="OU58" s="96"/>
      <c r="OV58" s="96"/>
      <c r="OW58" s="96"/>
      <c r="OX58" s="96"/>
      <c r="OY58" s="96"/>
      <c r="OZ58" s="96"/>
      <c r="PA58" s="96"/>
      <c r="PB58" s="96"/>
      <c r="PC58" s="96"/>
      <c r="PD58" s="96"/>
      <c r="PE58" s="96"/>
      <c r="PF58" s="96"/>
      <c r="PG58" s="96"/>
      <c r="PH58" s="96"/>
      <c r="PI58" s="96"/>
      <c r="PJ58" s="96"/>
      <c r="PK58" s="96"/>
      <c r="PL58" s="96"/>
      <c r="PM58" s="96"/>
      <c r="PN58" s="96"/>
      <c r="PO58" s="96"/>
      <c r="PP58" s="96"/>
      <c r="PQ58" s="96"/>
      <c r="PR58" s="96"/>
      <c r="PS58" s="96"/>
      <c r="PT58" s="96"/>
      <c r="PU58" s="96"/>
      <c r="PV58" s="96"/>
      <c r="PW58" s="96"/>
      <c r="PX58" s="96"/>
      <c r="PY58" s="96"/>
      <c r="PZ58" s="96">
        <v>0</v>
      </c>
      <c r="QC58" s="101"/>
    </row>
    <row r="59" spans="1:445" customFormat="1" ht="17" customHeight="1">
      <c r="A59" s="94">
        <v>45</v>
      </c>
      <c r="B59" s="27">
        <v>39403</v>
      </c>
      <c r="C59" s="96" t="s">
        <v>743</v>
      </c>
      <c r="D59" s="96">
        <v>52</v>
      </c>
      <c r="E59" s="96">
        <v>3</v>
      </c>
      <c r="F59" s="96">
        <v>75</v>
      </c>
      <c r="G59" s="96">
        <v>165</v>
      </c>
      <c r="H59" s="96">
        <v>4</v>
      </c>
      <c r="I59" s="96" t="s">
        <v>497</v>
      </c>
      <c r="J59" s="96">
        <v>3</v>
      </c>
      <c r="K59" s="96">
        <v>6</v>
      </c>
      <c r="L59" s="96"/>
      <c r="M59" s="95" t="s">
        <v>550</v>
      </c>
      <c r="N59" s="96"/>
      <c r="O59" s="96" t="s">
        <v>656</v>
      </c>
      <c r="P59" s="96" t="s">
        <v>682</v>
      </c>
      <c r="Q59" s="96" t="s">
        <v>429</v>
      </c>
      <c r="R59" s="96" t="s">
        <v>429</v>
      </c>
      <c r="S59" s="96" t="s">
        <v>429</v>
      </c>
      <c r="T59" s="26" t="s">
        <v>938</v>
      </c>
      <c r="U59" s="96">
        <v>1</v>
      </c>
      <c r="V59" s="96">
        <v>1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96" t="s">
        <v>447</v>
      </c>
      <c r="AC59" s="96" t="s">
        <v>447</v>
      </c>
      <c r="AD59" s="96" t="s">
        <v>447</v>
      </c>
      <c r="AE59" s="96" t="s">
        <v>447</v>
      </c>
      <c r="AF59" s="96" t="s">
        <v>447</v>
      </c>
      <c r="AG59" s="96">
        <v>0</v>
      </c>
      <c r="AH59" s="35">
        <v>2</v>
      </c>
      <c r="AI59" s="35">
        <v>2</v>
      </c>
      <c r="AJ59" s="35" t="s">
        <v>447</v>
      </c>
      <c r="AK59" s="35" t="s">
        <v>447</v>
      </c>
      <c r="AL59" s="35" t="s">
        <v>447</v>
      </c>
      <c r="AM59" s="35">
        <v>0</v>
      </c>
      <c r="AN59" s="35">
        <v>1</v>
      </c>
      <c r="AO59" s="35" t="s">
        <v>447</v>
      </c>
      <c r="AP59" s="35" t="s">
        <v>447</v>
      </c>
      <c r="AQ59" s="35" t="s">
        <v>447</v>
      </c>
      <c r="AR59" s="30">
        <v>2</v>
      </c>
      <c r="AS59" s="35" t="s">
        <v>308</v>
      </c>
      <c r="AT59" s="35" t="s">
        <v>308</v>
      </c>
      <c r="AU59" s="35">
        <v>0</v>
      </c>
      <c r="AV59" s="35">
        <v>0</v>
      </c>
      <c r="AW59" s="35">
        <v>0</v>
      </c>
      <c r="AX59" s="35" t="s">
        <v>447</v>
      </c>
      <c r="AY59" s="35" t="s">
        <v>447</v>
      </c>
      <c r="AZ59" s="35" t="s">
        <v>447</v>
      </c>
      <c r="BA59" s="35" t="s">
        <v>447</v>
      </c>
      <c r="BB59" s="35" t="s">
        <v>447</v>
      </c>
      <c r="BC59" s="96">
        <v>110</v>
      </c>
      <c r="BD59" s="96">
        <v>200</v>
      </c>
      <c r="BE59" s="96">
        <v>10</v>
      </c>
      <c r="BF59" s="96">
        <v>2</v>
      </c>
      <c r="BG59" s="96">
        <v>1</v>
      </c>
      <c r="BH59" s="96">
        <v>0</v>
      </c>
      <c r="BI59" s="96">
        <v>0</v>
      </c>
      <c r="BJ59" s="96">
        <v>0</v>
      </c>
      <c r="BK59" s="96">
        <v>1</v>
      </c>
      <c r="BL59" s="96">
        <v>0</v>
      </c>
      <c r="BM59" s="96">
        <v>0</v>
      </c>
      <c r="BN59" s="96">
        <v>6</v>
      </c>
      <c r="BO59" s="96">
        <v>1</v>
      </c>
      <c r="BP59" s="33">
        <v>32</v>
      </c>
      <c r="BQ59" s="33">
        <v>10</v>
      </c>
      <c r="BR59" s="33">
        <v>10</v>
      </c>
      <c r="BS59" s="61">
        <v>61.9</v>
      </c>
      <c r="BT59" s="70" t="s">
        <v>683</v>
      </c>
      <c r="BU59" s="70">
        <v>7.2</v>
      </c>
      <c r="BV59" s="70" t="s">
        <v>429</v>
      </c>
      <c r="BW59" s="70" t="s">
        <v>429</v>
      </c>
      <c r="BX59" s="70" t="s">
        <v>429</v>
      </c>
      <c r="BY59" s="70">
        <v>33.799999999999997</v>
      </c>
      <c r="BZ59" s="70">
        <v>50.3</v>
      </c>
      <c r="CA59" s="70">
        <v>16.100000000000001</v>
      </c>
      <c r="CB59" s="70" t="s">
        <v>429</v>
      </c>
      <c r="CC59" s="70" t="s">
        <v>684</v>
      </c>
      <c r="CD59" s="70" t="s">
        <v>684</v>
      </c>
      <c r="CE59" s="70" t="s">
        <v>684</v>
      </c>
      <c r="CF59" s="70" t="s">
        <v>684</v>
      </c>
      <c r="CG59" s="70" t="s">
        <v>684</v>
      </c>
      <c r="CH59" s="70" t="s">
        <v>684</v>
      </c>
      <c r="CI59" s="70" t="s">
        <v>684</v>
      </c>
      <c r="CJ59" s="70" t="s">
        <v>684</v>
      </c>
      <c r="CK59" s="70" t="s">
        <v>317</v>
      </c>
      <c r="CL59" s="70" t="s">
        <v>694</v>
      </c>
      <c r="CM59" s="70" t="s">
        <v>694</v>
      </c>
      <c r="CN59" s="70" t="s">
        <v>694</v>
      </c>
      <c r="CO59" s="70" t="s">
        <v>317</v>
      </c>
      <c r="CP59" s="51" t="s">
        <v>769</v>
      </c>
      <c r="CQ59" s="51" t="s">
        <v>769</v>
      </c>
      <c r="CR59" s="51" t="s">
        <v>239</v>
      </c>
      <c r="CS59" s="70" t="s">
        <v>139</v>
      </c>
      <c r="CT59" s="51" t="s">
        <v>793</v>
      </c>
      <c r="CU59" s="51" t="s">
        <v>793</v>
      </c>
      <c r="CV59" s="51" t="s">
        <v>621</v>
      </c>
      <c r="CW59" s="61" t="s">
        <v>405</v>
      </c>
      <c r="CX59" s="61" t="s">
        <v>405</v>
      </c>
      <c r="CY59" s="61" t="s">
        <v>655</v>
      </c>
      <c r="CZ59" s="61" t="s">
        <v>655</v>
      </c>
      <c r="DA59" s="61" t="s">
        <v>655</v>
      </c>
      <c r="DB59" s="61" t="s">
        <v>405</v>
      </c>
      <c r="DC59" s="61" t="s">
        <v>405</v>
      </c>
      <c r="DD59" s="61" t="s">
        <v>655</v>
      </c>
      <c r="DE59" s="61" t="s">
        <v>655</v>
      </c>
      <c r="DF59" s="61" t="s">
        <v>655</v>
      </c>
      <c r="DG59" s="61" t="s">
        <v>405</v>
      </c>
      <c r="DH59" s="61" t="s">
        <v>405</v>
      </c>
      <c r="DI59" s="61" t="s">
        <v>655</v>
      </c>
      <c r="DJ59" s="61" t="s">
        <v>655</v>
      </c>
      <c r="DK59" s="61" t="s">
        <v>655</v>
      </c>
      <c r="DL59" s="61" t="s">
        <v>405</v>
      </c>
      <c r="DM59" s="61" t="s">
        <v>405</v>
      </c>
      <c r="DN59" s="61" t="s">
        <v>655</v>
      </c>
      <c r="DO59" s="61" t="s">
        <v>655</v>
      </c>
      <c r="DP59" s="61" t="s">
        <v>655</v>
      </c>
      <c r="DQ59" s="61" t="s">
        <v>405</v>
      </c>
      <c r="DR59" s="61" t="s">
        <v>405</v>
      </c>
      <c r="DS59" s="61" t="s">
        <v>655</v>
      </c>
      <c r="DT59" s="61" t="s">
        <v>655</v>
      </c>
      <c r="DU59" s="61" t="s">
        <v>655</v>
      </c>
      <c r="DV59" s="96">
        <v>60.6</v>
      </c>
      <c r="DW59" s="70">
        <v>6.8</v>
      </c>
      <c r="DX59" s="70">
        <v>19.600000000000001</v>
      </c>
      <c r="DY59" s="70" t="s">
        <v>406</v>
      </c>
      <c r="DZ59" s="70" t="s">
        <v>406</v>
      </c>
      <c r="EA59" s="70" t="s">
        <v>406</v>
      </c>
      <c r="EB59" s="96">
        <v>35.700000000000003</v>
      </c>
      <c r="EC59" s="96">
        <v>45.7</v>
      </c>
      <c r="ED59" s="96">
        <v>14.9</v>
      </c>
      <c r="EE59" s="96" t="s">
        <v>429</v>
      </c>
      <c r="EF59" s="103">
        <f t="shared" ref="EF59:EF70" si="49">AVERAGE(EG59:EI59)</f>
        <v>11.166666666666666</v>
      </c>
      <c r="EG59" s="104">
        <v>14.3</v>
      </c>
      <c r="EH59" s="104">
        <v>11.6</v>
      </c>
      <c r="EI59" s="104">
        <v>7.6</v>
      </c>
      <c r="EJ59" s="103">
        <f t="shared" si="48"/>
        <v>10.5</v>
      </c>
      <c r="EK59" s="70">
        <v>13.4</v>
      </c>
      <c r="EL59" s="70">
        <v>11.7</v>
      </c>
      <c r="EM59" s="70">
        <v>6.4</v>
      </c>
      <c r="EN59" s="70" t="s">
        <v>599</v>
      </c>
      <c r="EO59" s="70" t="s">
        <v>599</v>
      </c>
      <c r="EP59" s="70" t="s">
        <v>599</v>
      </c>
      <c r="EQ59" s="70" t="s">
        <v>599</v>
      </c>
      <c r="ER59" s="70" t="s">
        <v>599</v>
      </c>
      <c r="ES59" s="70" t="s">
        <v>599</v>
      </c>
      <c r="ET59" s="70" t="s">
        <v>599</v>
      </c>
      <c r="EU59" s="70" t="s">
        <v>599</v>
      </c>
      <c r="EV59" s="70" t="s">
        <v>599</v>
      </c>
      <c r="EW59" s="70" t="s">
        <v>599</v>
      </c>
      <c r="EX59" s="70" t="s">
        <v>599</v>
      </c>
      <c r="EY59" s="70" t="s">
        <v>599</v>
      </c>
      <c r="EZ59" s="61">
        <v>2.56</v>
      </c>
      <c r="FA59" s="61">
        <v>2.46</v>
      </c>
      <c r="FB59" s="61" t="s">
        <v>429</v>
      </c>
      <c r="FC59" s="61" t="s">
        <v>429</v>
      </c>
      <c r="FD59" s="61" t="s">
        <v>429</v>
      </c>
      <c r="FE59" s="96">
        <v>0</v>
      </c>
      <c r="FF59" s="96">
        <v>3</v>
      </c>
      <c r="FG59" s="96">
        <v>8</v>
      </c>
      <c r="FH59" s="96">
        <v>3.1</v>
      </c>
      <c r="FI59" s="96">
        <v>0</v>
      </c>
      <c r="FJ59" s="96">
        <v>9.1</v>
      </c>
      <c r="FK59" s="96">
        <v>1</v>
      </c>
      <c r="FL59" s="96">
        <v>0</v>
      </c>
      <c r="FM59" s="96">
        <v>0</v>
      </c>
      <c r="FN59" s="96">
        <v>0</v>
      </c>
      <c r="FO59" s="96">
        <v>0</v>
      </c>
      <c r="FP59" s="96" t="s">
        <v>405</v>
      </c>
      <c r="FQ59" s="96" t="s">
        <v>405</v>
      </c>
      <c r="FR59" s="96" t="s">
        <v>405</v>
      </c>
      <c r="FS59" s="96" t="s">
        <v>495</v>
      </c>
      <c r="FT59" s="96" t="s">
        <v>495</v>
      </c>
      <c r="FU59" s="96" t="s">
        <v>495</v>
      </c>
      <c r="FV59" s="96" t="s">
        <v>405</v>
      </c>
      <c r="FW59" s="96" t="s">
        <v>405</v>
      </c>
      <c r="FX59" s="96" t="s">
        <v>405</v>
      </c>
      <c r="FY59" s="96" t="s">
        <v>405</v>
      </c>
      <c r="FZ59" s="96" t="s">
        <v>405</v>
      </c>
      <c r="GA59" s="96" t="s">
        <v>405</v>
      </c>
      <c r="GB59" s="96" t="s">
        <v>405</v>
      </c>
      <c r="GC59" s="96" t="s">
        <v>405</v>
      </c>
      <c r="GD59" s="96" t="s">
        <v>405</v>
      </c>
      <c r="GE59" s="96" t="s">
        <v>405</v>
      </c>
      <c r="GF59" s="96" t="s">
        <v>405</v>
      </c>
      <c r="GG59" s="96" t="s">
        <v>405</v>
      </c>
      <c r="GH59" s="96" t="s">
        <v>429</v>
      </c>
      <c r="GI59" s="96" t="s">
        <v>429</v>
      </c>
      <c r="GJ59" s="96" t="s">
        <v>429</v>
      </c>
      <c r="GK59" s="96" t="s">
        <v>429</v>
      </c>
      <c r="GL59" s="96" t="s">
        <v>429</v>
      </c>
      <c r="GM59" s="96" t="s">
        <v>429</v>
      </c>
      <c r="GN59" s="96" t="s">
        <v>429</v>
      </c>
      <c r="GO59" s="96" t="s">
        <v>429</v>
      </c>
      <c r="GP59" s="96" t="s">
        <v>429</v>
      </c>
      <c r="GQ59" s="96" t="s">
        <v>429</v>
      </c>
      <c r="GR59" s="96" t="s">
        <v>429</v>
      </c>
      <c r="GS59" s="96" t="s">
        <v>429</v>
      </c>
      <c r="GT59" s="96" t="s">
        <v>428</v>
      </c>
      <c r="GU59" s="96" t="s">
        <v>428</v>
      </c>
      <c r="GV59" s="96" t="s">
        <v>429</v>
      </c>
      <c r="GW59" s="96" t="s">
        <v>429</v>
      </c>
      <c r="GX59" s="96" t="s">
        <v>429</v>
      </c>
      <c r="GY59" s="96" t="s">
        <v>428</v>
      </c>
      <c r="GZ59" s="96" t="s">
        <v>428</v>
      </c>
      <c r="HA59" s="96" t="s">
        <v>429</v>
      </c>
      <c r="HB59" s="96" t="s">
        <v>429</v>
      </c>
      <c r="HC59" s="96" t="s">
        <v>429</v>
      </c>
      <c r="HD59" s="96" t="s">
        <v>428</v>
      </c>
      <c r="HE59" s="96" t="s">
        <v>428</v>
      </c>
      <c r="HF59" s="96" t="s">
        <v>429</v>
      </c>
      <c r="HG59" s="96" t="s">
        <v>429</v>
      </c>
      <c r="HH59" s="96" t="s">
        <v>429</v>
      </c>
      <c r="HI59" s="96" t="s">
        <v>428</v>
      </c>
      <c r="HJ59" s="96" t="s">
        <v>428</v>
      </c>
      <c r="HK59" s="96" t="s">
        <v>429</v>
      </c>
      <c r="HL59" s="96" t="s">
        <v>429</v>
      </c>
      <c r="HM59" s="96" t="s">
        <v>429</v>
      </c>
      <c r="HN59" s="96" t="s">
        <v>428</v>
      </c>
      <c r="HO59" s="96" t="s">
        <v>428</v>
      </c>
      <c r="HP59" s="96" t="s">
        <v>429</v>
      </c>
      <c r="HQ59" s="96" t="s">
        <v>429</v>
      </c>
      <c r="HR59" s="96" t="s">
        <v>429</v>
      </c>
      <c r="HS59" s="96">
        <v>2</v>
      </c>
      <c r="HT59" s="96">
        <v>0</v>
      </c>
      <c r="HU59" s="96">
        <v>0</v>
      </c>
      <c r="HV59" s="96">
        <v>0</v>
      </c>
      <c r="HW59" s="96">
        <v>0</v>
      </c>
      <c r="HX59" s="96">
        <v>6</v>
      </c>
      <c r="HY59" s="96">
        <v>4</v>
      </c>
      <c r="HZ59" s="96">
        <v>0.5</v>
      </c>
      <c r="IA59" s="96">
        <v>0</v>
      </c>
      <c r="IB59" s="96">
        <v>6.6</v>
      </c>
      <c r="IC59" s="96">
        <v>0</v>
      </c>
      <c r="ID59" s="96">
        <v>0</v>
      </c>
      <c r="IE59" s="96">
        <v>0</v>
      </c>
      <c r="IF59" s="96">
        <v>0</v>
      </c>
      <c r="IG59" s="96">
        <v>0</v>
      </c>
      <c r="IH59" s="71" t="s">
        <v>215</v>
      </c>
      <c r="II59" s="71" t="s">
        <v>215</v>
      </c>
      <c r="IJ59" s="71" t="s">
        <v>215</v>
      </c>
      <c r="IK59" s="71" t="s">
        <v>348</v>
      </c>
      <c r="IL59" s="71" t="s">
        <v>348</v>
      </c>
      <c r="IM59" s="71" t="s">
        <v>348</v>
      </c>
      <c r="IN59" s="71" t="s">
        <v>215</v>
      </c>
      <c r="IO59" s="71" t="s">
        <v>215</v>
      </c>
      <c r="IP59" s="71" t="s">
        <v>215</v>
      </c>
      <c r="IQ59" s="71" t="s">
        <v>215</v>
      </c>
      <c r="IR59" s="104">
        <f>AVERAGE(IS59:IU59)</f>
        <v>11.9</v>
      </c>
      <c r="IS59" s="104">
        <v>14.2</v>
      </c>
      <c r="IT59" s="104">
        <v>11.2</v>
      </c>
      <c r="IU59" s="104">
        <v>10.3</v>
      </c>
      <c r="IV59" s="104">
        <f>AVERAGE(IW59:IY59)</f>
        <v>10.200000000000001</v>
      </c>
      <c r="IW59" s="71">
        <v>12</v>
      </c>
      <c r="IX59" s="71">
        <v>11.6</v>
      </c>
      <c r="IY59" s="71">
        <v>7</v>
      </c>
      <c r="IZ59" s="71" t="s">
        <v>348</v>
      </c>
      <c r="JA59" s="71" t="s">
        <v>348</v>
      </c>
      <c r="JB59" s="71" t="s">
        <v>348</v>
      </c>
      <c r="JC59" s="71" t="s">
        <v>348</v>
      </c>
      <c r="JD59" s="71" t="s">
        <v>348</v>
      </c>
      <c r="JE59" s="71" t="s">
        <v>348</v>
      </c>
      <c r="JF59" s="71" t="s">
        <v>348</v>
      </c>
      <c r="JG59" s="71" t="s">
        <v>348</v>
      </c>
      <c r="JH59" s="71" t="s">
        <v>348</v>
      </c>
      <c r="JI59" s="71" t="s">
        <v>348</v>
      </c>
      <c r="JJ59" s="71" t="s">
        <v>348</v>
      </c>
      <c r="JK59" s="71" t="s">
        <v>348</v>
      </c>
      <c r="JL59" s="71" t="s">
        <v>215</v>
      </c>
      <c r="JM59" s="71" t="s">
        <v>215</v>
      </c>
      <c r="JN59" s="71" t="s">
        <v>348</v>
      </c>
      <c r="JO59" s="71" t="s">
        <v>348</v>
      </c>
      <c r="JP59" s="71" t="s">
        <v>348</v>
      </c>
      <c r="JQ59" s="71" t="s">
        <v>215</v>
      </c>
      <c r="JR59" s="71" t="s">
        <v>215</v>
      </c>
      <c r="JS59" s="71" t="s">
        <v>348</v>
      </c>
      <c r="JT59" s="71" t="s">
        <v>348</v>
      </c>
      <c r="JU59" s="71" t="s">
        <v>348</v>
      </c>
      <c r="JV59" s="71" t="s">
        <v>215</v>
      </c>
      <c r="JW59" s="71" t="s">
        <v>215</v>
      </c>
      <c r="JX59" s="71" t="s">
        <v>348</v>
      </c>
      <c r="JY59" s="71" t="s">
        <v>348</v>
      </c>
      <c r="JZ59" s="71" t="s">
        <v>348</v>
      </c>
      <c r="KA59" s="71" t="s">
        <v>215</v>
      </c>
      <c r="KB59" s="71" t="s">
        <v>215</v>
      </c>
      <c r="KC59" s="71" t="s">
        <v>348</v>
      </c>
      <c r="KD59" s="71" t="s">
        <v>348</v>
      </c>
      <c r="KE59" s="71" t="s">
        <v>348</v>
      </c>
      <c r="KF59" s="71">
        <v>1.3</v>
      </c>
      <c r="KG59" s="71">
        <v>1.66</v>
      </c>
      <c r="KH59" s="71" t="s">
        <v>348</v>
      </c>
      <c r="KI59" s="71" t="s">
        <v>348</v>
      </c>
      <c r="KJ59" s="71" t="s">
        <v>348</v>
      </c>
      <c r="KK59" s="96" t="s">
        <v>405</v>
      </c>
      <c r="KL59" s="96" t="s">
        <v>712</v>
      </c>
      <c r="KM59" s="96" t="s">
        <v>712</v>
      </c>
      <c r="KN59" s="96" t="s">
        <v>712</v>
      </c>
      <c r="KO59" s="96" t="s">
        <v>712</v>
      </c>
      <c r="KP59" s="96">
        <v>12</v>
      </c>
      <c r="KQ59" s="96"/>
      <c r="KR59" s="96"/>
      <c r="KS59" s="96"/>
      <c r="KT59" s="96"/>
      <c r="KU59" s="96"/>
      <c r="KV59" s="96"/>
      <c r="KW59" s="96"/>
      <c r="KX59" s="96"/>
      <c r="KY59" s="96"/>
      <c r="KZ59" s="96" t="s">
        <v>405</v>
      </c>
      <c r="LA59" s="96" t="s">
        <v>405</v>
      </c>
      <c r="LB59" s="96" t="s">
        <v>405</v>
      </c>
      <c r="LC59" s="96" t="s">
        <v>495</v>
      </c>
      <c r="LD59" s="96" t="s">
        <v>495</v>
      </c>
      <c r="LE59" s="96" t="s">
        <v>495</v>
      </c>
      <c r="LF59" s="96" t="s">
        <v>405</v>
      </c>
      <c r="LG59" s="96" t="s">
        <v>405</v>
      </c>
      <c r="LH59" s="96" t="s">
        <v>405</v>
      </c>
      <c r="LI59" s="96" t="s">
        <v>405</v>
      </c>
      <c r="LJ59" s="96" t="s">
        <v>405</v>
      </c>
      <c r="LK59" s="96" t="s">
        <v>405</v>
      </c>
      <c r="LL59" s="96" t="s">
        <v>405</v>
      </c>
      <c r="LM59" s="96" t="s">
        <v>405</v>
      </c>
      <c r="LN59" s="96" t="s">
        <v>405</v>
      </c>
      <c r="LO59" s="96" t="s">
        <v>405</v>
      </c>
      <c r="LP59" s="96" t="s">
        <v>405</v>
      </c>
      <c r="LQ59" s="96" t="s">
        <v>405</v>
      </c>
      <c r="LR59" s="96" t="s">
        <v>429</v>
      </c>
      <c r="LS59" s="96" t="s">
        <v>429</v>
      </c>
      <c r="LT59" s="96" t="s">
        <v>429</v>
      </c>
      <c r="LU59" s="96" t="s">
        <v>429</v>
      </c>
      <c r="LV59" s="96" t="s">
        <v>429</v>
      </c>
      <c r="LW59" s="96" t="s">
        <v>429</v>
      </c>
      <c r="LX59" s="96" t="s">
        <v>429</v>
      </c>
      <c r="LY59" s="96" t="s">
        <v>429</v>
      </c>
      <c r="LZ59" s="96" t="s">
        <v>429</v>
      </c>
      <c r="MA59" s="96" t="s">
        <v>429</v>
      </c>
      <c r="MB59" s="96" t="s">
        <v>429</v>
      </c>
      <c r="MC59" s="96" t="s">
        <v>429</v>
      </c>
      <c r="MD59" s="96" t="s">
        <v>428</v>
      </c>
      <c r="ME59" s="96" t="s">
        <v>428</v>
      </c>
      <c r="MF59" s="96" t="s">
        <v>429</v>
      </c>
      <c r="MG59" s="96" t="s">
        <v>429</v>
      </c>
      <c r="MH59" s="96" t="s">
        <v>429</v>
      </c>
      <c r="MI59" s="96" t="s">
        <v>428</v>
      </c>
      <c r="MJ59" s="96" t="s">
        <v>428</v>
      </c>
      <c r="MK59" s="96" t="s">
        <v>429</v>
      </c>
      <c r="ML59" s="96" t="s">
        <v>429</v>
      </c>
      <c r="MM59" s="96" t="s">
        <v>429</v>
      </c>
      <c r="MN59" s="96" t="s">
        <v>428</v>
      </c>
      <c r="MO59" s="96" t="s">
        <v>428</v>
      </c>
      <c r="MP59" s="96" t="s">
        <v>429</v>
      </c>
      <c r="MQ59" s="96" t="s">
        <v>429</v>
      </c>
      <c r="MR59" s="96" t="s">
        <v>429</v>
      </c>
      <c r="MS59" s="96" t="s">
        <v>428</v>
      </c>
      <c r="MT59" s="96" t="s">
        <v>428</v>
      </c>
      <c r="MU59" s="96" t="s">
        <v>429</v>
      </c>
      <c r="MV59" s="96" t="s">
        <v>429</v>
      </c>
      <c r="MW59" s="96" t="s">
        <v>429</v>
      </c>
      <c r="MX59" s="96" t="s">
        <v>428</v>
      </c>
      <c r="MY59" s="96" t="s">
        <v>428</v>
      </c>
      <c r="MZ59" s="96" t="s">
        <v>429</v>
      </c>
      <c r="NA59" s="96" t="s">
        <v>429</v>
      </c>
      <c r="NB59" s="96" t="s">
        <v>429</v>
      </c>
      <c r="NC59" s="96" t="s">
        <v>801</v>
      </c>
      <c r="ND59" s="96" t="s">
        <v>801</v>
      </c>
      <c r="NE59" s="96" t="s">
        <v>801</v>
      </c>
      <c r="NF59" s="96" t="s">
        <v>801</v>
      </c>
      <c r="NG59" s="96" t="s">
        <v>801</v>
      </c>
      <c r="NH59" s="96"/>
      <c r="NI59" s="96"/>
      <c r="NJ59" s="96"/>
      <c r="NK59" s="96"/>
      <c r="NL59" s="96"/>
      <c r="NM59" s="96"/>
      <c r="NN59" s="96"/>
      <c r="NO59" s="96"/>
      <c r="NP59" s="96"/>
      <c r="NQ59" s="96"/>
      <c r="NR59" s="96"/>
      <c r="NS59" s="96"/>
      <c r="NT59" s="96"/>
      <c r="NU59" s="96"/>
      <c r="NV59" s="96"/>
      <c r="NW59" s="96"/>
      <c r="NX59" s="96"/>
      <c r="NY59" s="96"/>
      <c r="NZ59" s="96"/>
      <c r="OA59" s="96"/>
      <c r="OB59" s="96"/>
      <c r="OC59" s="96"/>
      <c r="OD59" s="96"/>
      <c r="OE59" s="96"/>
      <c r="OF59" s="96"/>
      <c r="OG59" s="96"/>
      <c r="OH59" s="96"/>
      <c r="OI59" s="96"/>
      <c r="OJ59" s="96"/>
      <c r="OK59" s="96"/>
      <c r="OL59" s="96"/>
      <c r="OM59" s="96"/>
      <c r="ON59" s="96"/>
      <c r="OO59" s="96"/>
      <c r="OP59" s="96"/>
      <c r="OQ59" s="96"/>
      <c r="OR59" s="96"/>
      <c r="OS59" s="96"/>
      <c r="OT59" s="96"/>
      <c r="OU59" s="96"/>
      <c r="OV59" s="96"/>
      <c r="OW59" s="96"/>
      <c r="OX59" s="96"/>
      <c r="OY59" s="96"/>
      <c r="OZ59" s="96"/>
      <c r="PA59" s="96"/>
      <c r="PB59" s="96"/>
      <c r="PC59" s="96"/>
      <c r="PD59" s="96"/>
      <c r="PE59" s="96"/>
      <c r="PF59" s="96"/>
      <c r="PG59" s="96"/>
      <c r="PH59" s="96"/>
      <c r="PI59" s="96"/>
      <c r="PJ59" s="96"/>
      <c r="PK59" s="96"/>
      <c r="PL59" s="96"/>
      <c r="PM59" s="96"/>
      <c r="PN59" s="96"/>
      <c r="PO59" s="96"/>
      <c r="PP59" s="96"/>
      <c r="PQ59" s="96"/>
      <c r="PR59" s="96"/>
      <c r="PS59" s="96"/>
      <c r="PT59" s="96"/>
      <c r="PU59" s="96"/>
      <c r="PV59" s="96"/>
      <c r="PW59" s="96"/>
      <c r="PX59" s="96"/>
      <c r="PY59" s="96"/>
      <c r="PZ59" s="96">
        <v>0</v>
      </c>
      <c r="QC59" s="101"/>
    </row>
    <row r="60" spans="1:445" customFormat="1" ht="17" customHeight="1">
      <c r="A60" s="94">
        <v>46</v>
      </c>
      <c r="B60" s="27">
        <v>39403</v>
      </c>
      <c r="C60" s="96" t="s">
        <v>740</v>
      </c>
      <c r="D60" s="96">
        <v>41</v>
      </c>
      <c r="E60" s="96">
        <v>3</v>
      </c>
      <c r="F60" s="96">
        <v>60</v>
      </c>
      <c r="G60" s="96">
        <v>165</v>
      </c>
      <c r="H60" s="96">
        <v>4</v>
      </c>
      <c r="I60" s="96" t="s">
        <v>322</v>
      </c>
      <c r="J60" s="96">
        <v>1</v>
      </c>
      <c r="K60" s="96">
        <v>1</v>
      </c>
      <c r="L60" s="96"/>
      <c r="M60" s="95" t="s">
        <v>815</v>
      </c>
      <c r="N60" s="96"/>
      <c r="O60" s="96" t="s">
        <v>838</v>
      </c>
      <c r="P60" s="96" t="s">
        <v>654</v>
      </c>
      <c r="Q60" s="96" t="s">
        <v>429</v>
      </c>
      <c r="R60" s="96" t="s">
        <v>429</v>
      </c>
      <c r="S60" s="96" t="s">
        <v>429</v>
      </c>
      <c r="T60" s="26" t="s">
        <v>938</v>
      </c>
      <c r="U60" s="96">
        <v>0</v>
      </c>
      <c r="V60" s="96" t="s">
        <v>447</v>
      </c>
      <c r="W60" s="96" t="s">
        <v>447</v>
      </c>
      <c r="X60" s="96" t="s">
        <v>447</v>
      </c>
      <c r="Y60" s="96" t="s">
        <v>447</v>
      </c>
      <c r="Z60" s="96" t="s">
        <v>447</v>
      </c>
      <c r="AA60" s="96">
        <v>0</v>
      </c>
      <c r="AB60" s="96" t="s">
        <v>447</v>
      </c>
      <c r="AC60" s="96" t="s">
        <v>447</v>
      </c>
      <c r="AD60" s="96" t="s">
        <v>447</v>
      </c>
      <c r="AE60" s="96" t="s">
        <v>447</v>
      </c>
      <c r="AF60" s="96" t="s">
        <v>447</v>
      </c>
      <c r="AG60" s="96">
        <v>0</v>
      </c>
      <c r="AH60" s="35">
        <v>0</v>
      </c>
      <c r="AI60" s="35">
        <v>1</v>
      </c>
      <c r="AJ60" s="78" t="s">
        <v>348</v>
      </c>
      <c r="AK60" s="78" t="s">
        <v>348</v>
      </c>
      <c r="AL60" s="78" t="s">
        <v>348</v>
      </c>
      <c r="AM60" s="35">
        <v>0</v>
      </c>
      <c r="AN60" s="35">
        <v>0</v>
      </c>
      <c r="AO60" s="78" t="s">
        <v>348</v>
      </c>
      <c r="AP60" s="78" t="s">
        <v>348</v>
      </c>
      <c r="AQ60" s="78" t="s">
        <v>348</v>
      </c>
      <c r="AR60" s="30">
        <v>2</v>
      </c>
      <c r="AS60" s="35" t="s">
        <v>225</v>
      </c>
      <c r="AT60" s="35" t="s">
        <v>308</v>
      </c>
      <c r="AU60" s="35">
        <v>0</v>
      </c>
      <c r="AV60" s="35">
        <v>0</v>
      </c>
      <c r="AW60" s="35">
        <v>0</v>
      </c>
      <c r="AX60" s="96" t="s">
        <v>552</v>
      </c>
      <c r="AY60" s="78" t="s">
        <v>348</v>
      </c>
      <c r="AZ60" s="78" t="s">
        <v>348</v>
      </c>
      <c r="BA60" s="78" t="s">
        <v>348</v>
      </c>
      <c r="BB60" s="78" t="s">
        <v>348</v>
      </c>
      <c r="BC60" s="96">
        <v>105</v>
      </c>
      <c r="BD60" s="96" t="s">
        <v>553</v>
      </c>
      <c r="BE60" s="96">
        <v>8</v>
      </c>
      <c r="BF60" s="96">
        <v>2</v>
      </c>
      <c r="BG60" s="96">
        <v>1</v>
      </c>
      <c r="BH60" s="96">
        <v>1</v>
      </c>
      <c r="BI60" s="96">
        <v>0</v>
      </c>
      <c r="BJ60" s="96">
        <v>0</v>
      </c>
      <c r="BK60" s="96">
        <v>0</v>
      </c>
      <c r="BL60" s="96">
        <v>0</v>
      </c>
      <c r="BM60" s="96">
        <v>0</v>
      </c>
      <c r="BN60" s="96">
        <v>6</v>
      </c>
      <c r="BO60" s="96">
        <v>1</v>
      </c>
      <c r="BP60" s="33">
        <v>25</v>
      </c>
      <c r="BQ60" s="33">
        <v>9</v>
      </c>
      <c r="BR60" s="33">
        <v>10</v>
      </c>
      <c r="BS60" s="61">
        <v>34.6</v>
      </c>
      <c r="BT60" s="70">
        <v>11.2</v>
      </c>
      <c r="BU60" s="70">
        <v>3.6</v>
      </c>
      <c r="BV60" s="70" t="s">
        <v>429</v>
      </c>
      <c r="BW60" s="70" t="s">
        <v>429</v>
      </c>
      <c r="BX60" s="70" t="s">
        <v>429</v>
      </c>
      <c r="BY60" s="61">
        <v>21.5</v>
      </c>
      <c r="BZ60" s="61">
        <v>35.6</v>
      </c>
      <c r="CA60" s="61">
        <v>15.3</v>
      </c>
      <c r="CB60" s="61" t="s">
        <v>429</v>
      </c>
      <c r="CC60" s="111">
        <f>AVERAGE(CD60:CF60)</f>
        <v>5.666666666666667</v>
      </c>
      <c r="CD60" s="108">
        <v>6</v>
      </c>
      <c r="CE60" s="108">
        <v>6</v>
      </c>
      <c r="CF60" s="108">
        <v>5</v>
      </c>
      <c r="CG60" s="111">
        <f>AVERAGE(CH60:CJ60)</f>
        <v>3.3333333333333335</v>
      </c>
      <c r="CH60" s="70">
        <v>2</v>
      </c>
      <c r="CI60" s="70">
        <v>6</v>
      </c>
      <c r="CJ60" s="70">
        <v>2</v>
      </c>
      <c r="CK60" s="70" t="s">
        <v>317</v>
      </c>
      <c r="CL60" s="70" t="s">
        <v>694</v>
      </c>
      <c r="CM60" s="70" t="s">
        <v>694</v>
      </c>
      <c r="CN60" s="70" t="s">
        <v>694</v>
      </c>
      <c r="CO60" s="70" t="s">
        <v>317</v>
      </c>
      <c r="CP60" s="51" t="s">
        <v>769</v>
      </c>
      <c r="CQ60" s="51" t="s">
        <v>769</v>
      </c>
      <c r="CR60" s="51" t="s">
        <v>239</v>
      </c>
      <c r="CS60" s="70" t="s">
        <v>139</v>
      </c>
      <c r="CT60" s="51" t="s">
        <v>793</v>
      </c>
      <c r="CU60" s="51" t="s">
        <v>793</v>
      </c>
      <c r="CV60" s="51" t="s">
        <v>621</v>
      </c>
      <c r="CW60" s="61" t="s">
        <v>405</v>
      </c>
      <c r="CX60" s="61" t="s">
        <v>529</v>
      </c>
      <c r="CY60" s="61" t="s">
        <v>429</v>
      </c>
      <c r="CZ60" s="61" t="s">
        <v>429</v>
      </c>
      <c r="DA60" s="61" t="s">
        <v>429</v>
      </c>
      <c r="DB60" s="61" t="s">
        <v>405</v>
      </c>
      <c r="DC60" s="61" t="s">
        <v>529</v>
      </c>
      <c r="DD60" s="61" t="s">
        <v>429</v>
      </c>
      <c r="DE60" s="61" t="s">
        <v>429</v>
      </c>
      <c r="DF60" s="61" t="s">
        <v>429</v>
      </c>
      <c r="DG60" s="61" t="s">
        <v>405</v>
      </c>
      <c r="DH60" s="61" t="s">
        <v>529</v>
      </c>
      <c r="DI60" s="61" t="s">
        <v>429</v>
      </c>
      <c r="DJ60" s="61" t="s">
        <v>429</v>
      </c>
      <c r="DK60" s="61" t="s">
        <v>429</v>
      </c>
      <c r="DL60" s="61" t="s">
        <v>405</v>
      </c>
      <c r="DM60" s="61" t="s">
        <v>529</v>
      </c>
      <c r="DN60" s="61" t="s">
        <v>429</v>
      </c>
      <c r="DO60" s="61" t="s">
        <v>429</v>
      </c>
      <c r="DP60" s="61" t="s">
        <v>429</v>
      </c>
      <c r="DQ60" s="61">
        <v>1.4</v>
      </c>
      <c r="DR60" s="61">
        <v>1.1000000000000001</v>
      </c>
      <c r="DS60" s="61" t="s">
        <v>429</v>
      </c>
      <c r="DT60" s="61" t="s">
        <v>429</v>
      </c>
      <c r="DU60" s="61" t="s">
        <v>429</v>
      </c>
      <c r="DV60" s="96">
        <v>41.5</v>
      </c>
      <c r="DW60" s="70">
        <v>11.8</v>
      </c>
      <c r="DX60" s="70">
        <v>8</v>
      </c>
      <c r="DY60" s="70" t="s">
        <v>406</v>
      </c>
      <c r="DZ60" s="70" t="s">
        <v>406</v>
      </c>
      <c r="EA60" s="70" t="s">
        <v>406</v>
      </c>
      <c r="EB60" s="96">
        <v>21.3</v>
      </c>
      <c r="EC60" s="96">
        <v>30.5</v>
      </c>
      <c r="ED60" s="96">
        <v>7.1</v>
      </c>
      <c r="EE60" s="96" t="s">
        <v>406</v>
      </c>
      <c r="EF60" s="111">
        <f t="shared" si="49"/>
        <v>14.333333333333334</v>
      </c>
      <c r="EG60" s="108">
        <v>17</v>
      </c>
      <c r="EH60" s="108">
        <v>15</v>
      </c>
      <c r="EI60" s="108">
        <v>11</v>
      </c>
      <c r="EJ60" s="111">
        <f t="shared" si="48"/>
        <v>11.666666666666666</v>
      </c>
      <c r="EK60" s="70">
        <v>12</v>
      </c>
      <c r="EL60" s="70">
        <v>15</v>
      </c>
      <c r="EM60" s="70">
        <v>8</v>
      </c>
      <c r="EN60" s="70" t="s">
        <v>406</v>
      </c>
      <c r="EO60" s="70" t="s">
        <v>406</v>
      </c>
      <c r="EP60" s="70" t="s">
        <v>406</v>
      </c>
      <c r="EQ60" s="70" t="s">
        <v>406</v>
      </c>
      <c r="ER60" s="70" t="s">
        <v>406</v>
      </c>
      <c r="ES60" s="70" t="s">
        <v>406</v>
      </c>
      <c r="ET60" s="70" t="s">
        <v>406</v>
      </c>
      <c r="EU60" s="70" t="s">
        <v>406</v>
      </c>
      <c r="EV60" s="70" t="s">
        <v>406</v>
      </c>
      <c r="EW60" s="70" t="s">
        <v>406</v>
      </c>
      <c r="EX60" s="70" t="s">
        <v>406</v>
      </c>
      <c r="EY60" s="70" t="s">
        <v>406</v>
      </c>
      <c r="EZ60" s="61">
        <v>1</v>
      </c>
      <c r="FA60" s="61">
        <v>1</v>
      </c>
      <c r="FB60" s="61" t="s">
        <v>655</v>
      </c>
      <c r="FC60" s="61" t="s">
        <v>655</v>
      </c>
      <c r="FD60" s="61" t="s">
        <v>655</v>
      </c>
      <c r="FE60" s="96">
        <v>0</v>
      </c>
      <c r="FF60" s="96">
        <v>3</v>
      </c>
      <c r="FG60" s="96">
        <v>21</v>
      </c>
      <c r="FH60" s="96">
        <v>6</v>
      </c>
      <c r="FI60" s="96">
        <v>7.5</v>
      </c>
      <c r="FJ60" s="96">
        <v>6.3</v>
      </c>
      <c r="FK60" s="96">
        <v>1</v>
      </c>
      <c r="FL60" s="96">
        <v>0</v>
      </c>
      <c r="FM60" s="96">
        <v>0</v>
      </c>
      <c r="FN60" s="96">
        <v>0</v>
      </c>
      <c r="FO60" s="96">
        <v>1</v>
      </c>
      <c r="FP60" s="96" t="s">
        <v>528</v>
      </c>
      <c r="FQ60" s="96" t="s">
        <v>528</v>
      </c>
      <c r="FR60" s="96" t="s">
        <v>528</v>
      </c>
      <c r="FS60" s="96" t="s">
        <v>495</v>
      </c>
      <c r="FT60" s="96" t="s">
        <v>495</v>
      </c>
      <c r="FU60" s="96" t="s">
        <v>495</v>
      </c>
      <c r="FV60" s="96" t="s">
        <v>528</v>
      </c>
      <c r="FW60" s="96" t="s">
        <v>528</v>
      </c>
      <c r="FX60" s="96" t="s">
        <v>528</v>
      </c>
      <c r="FY60" s="96" t="s">
        <v>528</v>
      </c>
      <c r="FZ60" s="96" t="s">
        <v>528</v>
      </c>
      <c r="GA60" s="96" t="s">
        <v>528</v>
      </c>
      <c r="GB60" s="96" t="s">
        <v>528</v>
      </c>
      <c r="GC60" s="96" t="s">
        <v>528</v>
      </c>
      <c r="GD60" s="96" t="s">
        <v>528</v>
      </c>
      <c r="GE60" s="96" t="s">
        <v>528</v>
      </c>
      <c r="GF60" s="96" t="s">
        <v>528</v>
      </c>
      <c r="GG60" s="96" t="s">
        <v>528</v>
      </c>
      <c r="GH60" s="96" t="s">
        <v>429</v>
      </c>
      <c r="GI60" s="96" t="s">
        <v>429</v>
      </c>
      <c r="GJ60" s="96" t="s">
        <v>429</v>
      </c>
      <c r="GK60" s="96" t="s">
        <v>429</v>
      </c>
      <c r="GL60" s="96" t="s">
        <v>429</v>
      </c>
      <c r="GM60" s="96" t="s">
        <v>429</v>
      </c>
      <c r="GN60" s="96" t="s">
        <v>429</v>
      </c>
      <c r="GO60" s="96" t="s">
        <v>429</v>
      </c>
      <c r="GP60" s="96" t="s">
        <v>429</v>
      </c>
      <c r="GQ60" s="96" t="s">
        <v>429</v>
      </c>
      <c r="GR60" s="96" t="s">
        <v>429</v>
      </c>
      <c r="GS60" s="96" t="s">
        <v>429</v>
      </c>
      <c r="GT60" s="96" t="s">
        <v>428</v>
      </c>
      <c r="GU60" s="96" t="s">
        <v>428</v>
      </c>
      <c r="GV60" s="96" t="s">
        <v>429</v>
      </c>
      <c r="GW60" s="96" t="s">
        <v>429</v>
      </c>
      <c r="GX60" s="96" t="s">
        <v>429</v>
      </c>
      <c r="GY60" s="96" t="s">
        <v>428</v>
      </c>
      <c r="GZ60" s="96" t="s">
        <v>428</v>
      </c>
      <c r="HA60" s="96" t="s">
        <v>429</v>
      </c>
      <c r="HB60" s="96" t="s">
        <v>429</v>
      </c>
      <c r="HC60" s="96" t="s">
        <v>429</v>
      </c>
      <c r="HD60" s="96" t="s">
        <v>428</v>
      </c>
      <c r="HE60" s="96" t="s">
        <v>428</v>
      </c>
      <c r="HF60" s="96" t="s">
        <v>429</v>
      </c>
      <c r="HG60" s="96" t="s">
        <v>429</v>
      </c>
      <c r="HH60" s="96" t="s">
        <v>429</v>
      </c>
      <c r="HI60" s="96" t="s">
        <v>428</v>
      </c>
      <c r="HJ60" s="96" t="s">
        <v>428</v>
      </c>
      <c r="HK60" s="96" t="s">
        <v>429</v>
      </c>
      <c r="HL60" s="96" t="s">
        <v>429</v>
      </c>
      <c r="HM60" s="96" t="s">
        <v>429</v>
      </c>
      <c r="HN60" s="96" t="s">
        <v>428</v>
      </c>
      <c r="HO60" s="96" t="s">
        <v>428</v>
      </c>
      <c r="HP60" s="96" t="s">
        <v>429</v>
      </c>
      <c r="HQ60" s="96" t="s">
        <v>429</v>
      </c>
      <c r="HR60" s="96" t="s">
        <v>429</v>
      </c>
      <c r="HS60" s="96">
        <v>2</v>
      </c>
      <c r="HT60" s="96">
        <v>0</v>
      </c>
      <c r="HU60" s="96">
        <v>0</v>
      </c>
      <c r="HV60" s="96">
        <v>0</v>
      </c>
      <c r="HW60" s="96">
        <v>0</v>
      </c>
      <c r="HX60" s="96">
        <v>7</v>
      </c>
      <c r="HY60" s="96">
        <v>29</v>
      </c>
      <c r="HZ60" s="96">
        <v>5.6</v>
      </c>
      <c r="IA60" s="96">
        <v>4.5</v>
      </c>
      <c r="IB60" s="96">
        <v>5</v>
      </c>
      <c r="IC60" s="96">
        <v>1</v>
      </c>
      <c r="ID60" s="96">
        <v>0</v>
      </c>
      <c r="IE60" s="96">
        <v>0</v>
      </c>
      <c r="IF60" s="96">
        <v>0</v>
      </c>
      <c r="IG60" s="96">
        <v>1</v>
      </c>
      <c r="IH60" s="96" t="s">
        <v>528</v>
      </c>
      <c r="II60" s="96" t="s">
        <v>528</v>
      </c>
      <c r="IJ60" s="96" t="s">
        <v>528</v>
      </c>
      <c r="IK60" s="96" t="s">
        <v>495</v>
      </c>
      <c r="IL60" s="96" t="s">
        <v>495</v>
      </c>
      <c r="IM60" s="96" t="s">
        <v>495</v>
      </c>
      <c r="IN60" s="96" t="s">
        <v>528</v>
      </c>
      <c r="IO60" s="96" t="s">
        <v>528</v>
      </c>
      <c r="IP60" s="96" t="s">
        <v>528</v>
      </c>
      <c r="IQ60" s="96" t="s">
        <v>528</v>
      </c>
      <c r="IR60" s="96" t="s">
        <v>528</v>
      </c>
      <c r="IS60" s="96" t="s">
        <v>528</v>
      </c>
      <c r="IT60" s="96" t="s">
        <v>528</v>
      </c>
      <c r="IU60" s="96" t="s">
        <v>528</v>
      </c>
      <c r="IV60" s="96" t="s">
        <v>528</v>
      </c>
      <c r="IW60" s="96" t="s">
        <v>528</v>
      </c>
      <c r="IX60" s="96" t="s">
        <v>528</v>
      </c>
      <c r="IY60" s="96" t="s">
        <v>528</v>
      </c>
      <c r="IZ60" s="96" t="s">
        <v>429</v>
      </c>
      <c r="JA60" s="96" t="s">
        <v>429</v>
      </c>
      <c r="JB60" s="96" t="s">
        <v>429</v>
      </c>
      <c r="JC60" s="96" t="s">
        <v>429</v>
      </c>
      <c r="JD60" s="96" t="s">
        <v>429</v>
      </c>
      <c r="JE60" s="96" t="s">
        <v>429</v>
      </c>
      <c r="JF60" s="96" t="s">
        <v>429</v>
      </c>
      <c r="JG60" s="96" t="s">
        <v>429</v>
      </c>
      <c r="JH60" s="96" t="s">
        <v>429</v>
      </c>
      <c r="JI60" s="96" t="s">
        <v>429</v>
      </c>
      <c r="JJ60" s="96" t="s">
        <v>429</v>
      </c>
      <c r="JK60" s="96" t="s">
        <v>429</v>
      </c>
      <c r="JL60" s="96" t="s">
        <v>428</v>
      </c>
      <c r="JM60" s="96" t="s">
        <v>428</v>
      </c>
      <c r="JN60" s="96" t="s">
        <v>429</v>
      </c>
      <c r="JO60" s="96" t="s">
        <v>429</v>
      </c>
      <c r="JP60" s="96" t="s">
        <v>429</v>
      </c>
      <c r="JQ60" s="96" t="s">
        <v>428</v>
      </c>
      <c r="JR60" s="96" t="s">
        <v>428</v>
      </c>
      <c r="JS60" s="96" t="s">
        <v>429</v>
      </c>
      <c r="JT60" s="96" t="s">
        <v>429</v>
      </c>
      <c r="JU60" s="96" t="s">
        <v>429</v>
      </c>
      <c r="JV60" s="96" t="s">
        <v>428</v>
      </c>
      <c r="JW60" s="96" t="s">
        <v>428</v>
      </c>
      <c r="JX60" s="96" t="s">
        <v>429</v>
      </c>
      <c r="JY60" s="96" t="s">
        <v>429</v>
      </c>
      <c r="JZ60" s="96" t="s">
        <v>429</v>
      </c>
      <c r="KA60" s="96" t="s">
        <v>428</v>
      </c>
      <c r="KB60" s="96" t="s">
        <v>428</v>
      </c>
      <c r="KC60" s="96" t="s">
        <v>429</v>
      </c>
      <c r="KD60" s="96" t="s">
        <v>429</v>
      </c>
      <c r="KE60" s="96" t="s">
        <v>429</v>
      </c>
      <c r="KF60" s="96" t="s">
        <v>428</v>
      </c>
      <c r="KG60" s="96" t="s">
        <v>428</v>
      </c>
      <c r="KH60" s="96" t="s">
        <v>429</v>
      </c>
      <c r="KI60" s="96" t="s">
        <v>429</v>
      </c>
      <c r="KJ60" s="96" t="s">
        <v>429</v>
      </c>
      <c r="KK60" s="96" t="s">
        <v>405</v>
      </c>
      <c r="KL60" s="96" t="s">
        <v>405</v>
      </c>
      <c r="KM60" s="96" t="s">
        <v>405</v>
      </c>
      <c r="KN60" s="96" t="s">
        <v>405</v>
      </c>
      <c r="KO60" s="96" t="s">
        <v>405</v>
      </c>
      <c r="KP60" s="96">
        <v>11</v>
      </c>
      <c r="KQ60" s="96"/>
      <c r="KR60" s="96"/>
      <c r="KS60" s="96"/>
      <c r="KT60" s="96"/>
      <c r="KU60" s="96"/>
      <c r="KV60" s="96"/>
      <c r="KW60" s="96"/>
      <c r="KX60" s="96"/>
      <c r="KY60" s="96"/>
      <c r="KZ60" s="71" t="s">
        <v>215</v>
      </c>
      <c r="LA60" s="71">
        <v>11.4</v>
      </c>
      <c r="LB60" s="71">
        <v>12.9</v>
      </c>
      <c r="LC60" s="71" t="s">
        <v>348</v>
      </c>
      <c r="LD60" s="71" t="s">
        <v>348</v>
      </c>
      <c r="LE60" s="71" t="s">
        <v>348</v>
      </c>
      <c r="LF60" s="71" t="s">
        <v>215</v>
      </c>
      <c r="LG60" s="71" t="s">
        <v>215</v>
      </c>
      <c r="LH60" s="71" t="s">
        <v>215</v>
      </c>
      <c r="LI60" s="71" t="s">
        <v>215</v>
      </c>
      <c r="LJ60" s="111">
        <f>AVERAGE(LK60:LM60)</f>
        <v>13.666666666666666</v>
      </c>
      <c r="LK60" s="111">
        <v>15.3</v>
      </c>
      <c r="LL60" s="111">
        <v>14</v>
      </c>
      <c r="LM60" s="111">
        <v>11.7</v>
      </c>
      <c r="LN60" s="111">
        <f>AVERAGE(LO60:LQ60)</f>
        <v>11.833333333333334</v>
      </c>
      <c r="LO60" s="71">
        <v>11.7</v>
      </c>
      <c r="LP60" s="71">
        <v>15.5</v>
      </c>
      <c r="LQ60" s="71">
        <v>8.3000000000000007</v>
      </c>
      <c r="LR60" s="71" t="s">
        <v>348</v>
      </c>
      <c r="LS60" s="71" t="s">
        <v>348</v>
      </c>
      <c r="LT60" s="71" t="s">
        <v>348</v>
      </c>
      <c r="LU60" s="71" t="s">
        <v>348</v>
      </c>
      <c r="LV60" s="71" t="s">
        <v>348</v>
      </c>
      <c r="LW60" s="71" t="s">
        <v>348</v>
      </c>
      <c r="LX60" s="71" t="s">
        <v>348</v>
      </c>
      <c r="LY60" s="71" t="s">
        <v>348</v>
      </c>
      <c r="LZ60" s="71" t="s">
        <v>348</v>
      </c>
      <c r="MA60" s="71" t="s">
        <v>348</v>
      </c>
      <c r="MB60" s="71" t="s">
        <v>348</v>
      </c>
      <c r="MC60" s="71" t="s">
        <v>348</v>
      </c>
      <c r="MD60" s="71">
        <v>10.3</v>
      </c>
      <c r="ME60" s="71" t="s">
        <v>215</v>
      </c>
      <c r="MF60" s="71" t="s">
        <v>348</v>
      </c>
      <c r="MG60" s="71" t="s">
        <v>348</v>
      </c>
      <c r="MH60" s="71" t="s">
        <v>348</v>
      </c>
      <c r="MI60" s="71">
        <v>15.8</v>
      </c>
      <c r="MJ60" s="71" t="s">
        <v>215</v>
      </c>
      <c r="MK60" s="71" t="s">
        <v>348</v>
      </c>
      <c r="ML60" s="71" t="s">
        <v>348</v>
      </c>
      <c r="MM60" s="71" t="s">
        <v>348</v>
      </c>
      <c r="MN60" s="71">
        <v>0.1</v>
      </c>
      <c r="MO60" s="71" t="s">
        <v>215</v>
      </c>
      <c r="MP60" s="71" t="s">
        <v>348</v>
      </c>
      <c r="MQ60" s="71" t="s">
        <v>348</v>
      </c>
      <c r="MR60" s="71" t="s">
        <v>348</v>
      </c>
      <c r="MS60" s="71">
        <v>-3.3</v>
      </c>
      <c r="MT60" s="71" t="s">
        <v>215</v>
      </c>
      <c r="MU60" s="71" t="s">
        <v>348</v>
      </c>
      <c r="MV60" s="71" t="s">
        <v>348</v>
      </c>
      <c r="MW60" s="71" t="s">
        <v>348</v>
      </c>
      <c r="MX60" s="71" t="s">
        <v>215</v>
      </c>
      <c r="MY60" s="71">
        <v>1.52</v>
      </c>
      <c r="MZ60" s="71" t="s">
        <v>348</v>
      </c>
      <c r="NA60" s="71" t="s">
        <v>348</v>
      </c>
      <c r="NB60" s="71" t="s">
        <v>348</v>
      </c>
      <c r="NC60" s="96">
        <v>1</v>
      </c>
      <c r="ND60" s="96">
        <v>0</v>
      </c>
      <c r="NE60" s="96">
        <v>0</v>
      </c>
      <c r="NF60" s="96">
        <v>0</v>
      </c>
      <c r="NG60" s="96">
        <v>0</v>
      </c>
      <c r="NH60" s="96"/>
      <c r="NI60" s="96"/>
      <c r="NJ60" s="96"/>
      <c r="NK60" s="96"/>
      <c r="NL60" s="96"/>
      <c r="NM60" s="96"/>
      <c r="NN60" s="96"/>
      <c r="NO60" s="96"/>
      <c r="NP60" s="96"/>
      <c r="NQ60" s="96"/>
      <c r="NR60" s="96"/>
      <c r="NS60" s="96"/>
      <c r="NT60" s="96"/>
      <c r="NU60" s="96"/>
      <c r="NV60" s="96"/>
      <c r="NW60" s="96"/>
      <c r="NX60" s="96"/>
      <c r="NY60" s="96"/>
      <c r="NZ60" s="96"/>
      <c r="OA60" s="96"/>
      <c r="OB60" s="96"/>
      <c r="OC60" s="96"/>
      <c r="OD60" s="96"/>
      <c r="OE60" s="96"/>
      <c r="OF60" s="96"/>
      <c r="OG60" s="96"/>
      <c r="OH60" s="96"/>
      <c r="OI60" s="96"/>
      <c r="OJ60" s="96"/>
      <c r="OK60" s="96"/>
      <c r="OL60" s="96"/>
      <c r="OM60" s="96"/>
      <c r="ON60" s="96"/>
      <c r="OO60" s="96"/>
      <c r="OP60" s="96"/>
      <c r="OQ60" s="96"/>
      <c r="OR60" s="96"/>
      <c r="OS60" s="96"/>
      <c r="OT60" s="96"/>
      <c r="OU60" s="96"/>
      <c r="OV60" s="96"/>
      <c r="OW60" s="96"/>
      <c r="OX60" s="96"/>
      <c r="OY60" s="96"/>
      <c r="OZ60" s="96"/>
      <c r="PA60" s="96"/>
      <c r="PB60" s="96"/>
      <c r="PC60" s="96"/>
      <c r="PD60" s="96"/>
      <c r="PE60" s="96"/>
      <c r="PF60" s="96"/>
      <c r="PG60" s="96"/>
      <c r="PH60" s="96"/>
      <c r="PI60" s="96"/>
      <c r="PJ60" s="96"/>
      <c r="PK60" s="96"/>
      <c r="PL60" s="96"/>
      <c r="PM60" s="96"/>
      <c r="PN60" s="96"/>
      <c r="PO60" s="96"/>
      <c r="PP60" s="96"/>
      <c r="PQ60" s="96"/>
      <c r="PR60" s="96"/>
      <c r="PS60" s="96"/>
      <c r="PT60" s="96"/>
      <c r="PU60" s="96"/>
      <c r="PV60" s="96"/>
      <c r="PW60" s="96"/>
      <c r="PX60" s="96"/>
      <c r="PY60" s="96"/>
      <c r="PZ60" s="96">
        <v>0</v>
      </c>
      <c r="QC60" s="101"/>
    </row>
    <row r="61" spans="1:445" customFormat="1" ht="17" customHeight="1">
      <c r="A61" s="94">
        <v>47</v>
      </c>
      <c r="B61" s="27">
        <v>39406</v>
      </c>
      <c r="C61" s="96" t="s">
        <v>743</v>
      </c>
      <c r="D61" s="96">
        <v>65</v>
      </c>
      <c r="E61" s="96">
        <v>1</v>
      </c>
      <c r="F61" s="96">
        <v>90</v>
      </c>
      <c r="G61" s="96">
        <v>176</v>
      </c>
      <c r="H61" s="96"/>
      <c r="I61" s="96"/>
      <c r="J61" s="96">
        <v>2</v>
      </c>
      <c r="K61" s="96"/>
      <c r="L61" s="96">
        <v>2</v>
      </c>
      <c r="M61" s="30" t="s">
        <v>815</v>
      </c>
      <c r="N61" s="96"/>
      <c r="O61" s="96" t="s">
        <v>856</v>
      </c>
      <c r="P61" s="96" t="s">
        <v>857</v>
      </c>
      <c r="Q61" s="96" t="s">
        <v>416</v>
      </c>
      <c r="R61" s="96" t="s">
        <v>416</v>
      </c>
      <c r="S61" s="96" t="s">
        <v>416</v>
      </c>
      <c r="T61" s="26" t="s">
        <v>938</v>
      </c>
      <c r="U61" s="96">
        <v>1</v>
      </c>
      <c r="V61" s="96">
        <v>0</v>
      </c>
      <c r="W61" s="96">
        <v>1</v>
      </c>
      <c r="X61" s="96">
        <v>0</v>
      </c>
      <c r="Y61" s="96">
        <v>0</v>
      </c>
      <c r="Z61" s="96">
        <v>0</v>
      </c>
      <c r="AA61" s="96">
        <v>0</v>
      </c>
      <c r="AB61" s="96" t="s">
        <v>447</v>
      </c>
      <c r="AC61" s="96" t="s">
        <v>447</v>
      </c>
      <c r="AD61" s="96" t="s">
        <v>447</v>
      </c>
      <c r="AE61" s="96" t="s">
        <v>447</v>
      </c>
      <c r="AF61" s="96" t="s">
        <v>447</v>
      </c>
      <c r="AG61" s="96">
        <v>0</v>
      </c>
      <c r="AH61" s="35">
        <v>0</v>
      </c>
      <c r="AI61" s="35">
        <v>0</v>
      </c>
      <c r="AJ61" s="78" t="s">
        <v>348</v>
      </c>
      <c r="AK61" s="78" t="s">
        <v>348</v>
      </c>
      <c r="AL61" s="78" t="s">
        <v>348</v>
      </c>
      <c r="AM61" s="35">
        <v>0</v>
      </c>
      <c r="AN61" s="35">
        <v>0</v>
      </c>
      <c r="AO61" s="78" t="s">
        <v>348</v>
      </c>
      <c r="AP61" s="78" t="s">
        <v>348</v>
      </c>
      <c r="AQ61" s="78" t="s">
        <v>348</v>
      </c>
      <c r="AR61" s="30">
        <v>2</v>
      </c>
      <c r="AS61" s="35" t="s">
        <v>308</v>
      </c>
      <c r="AT61" s="35" t="s">
        <v>225</v>
      </c>
      <c r="AU61" s="35">
        <v>0</v>
      </c>
      <c r="AV61" s="35">
        <v>0</v>
      </c>
      <c r="AW61" s="35">
        <v>0</v>
      </c>
      <c r="AX61" s="96" t="s">
        <v>447</v>
      </c>
      <c r="AY61" s="96" t="s">
        <v>554</v>
      </c>
      <c r="AZ61" s="78" t="s">
        <v>348</v>
      </c>
      <c r="BA61" s="78" t="s">
        <v>348</v>
      </c>
      <c r="BB61" s="78" t="s">
        <v>348</v>
      </c>
      <c r="BC61" s="96">
        <v>150</v>
      </c>
      <c r="BD61" s="96">
        <v>100</v>
      </c>
      <c r="BE61" s="96">
        <v>7</v>
      </c>
      <c r="BF61" s="96">
        <v>2</v>
      </c>
      <c r="BG61" s="96">
        <v>1</v>
      </c>
      <c r="BH61" s="96">
        <v>1</v>
      </c>
      <c r="BI61" s="96">
        <v>0</v>
      </c>
      <c r="BJ61" s="96">
        <v>0</v>
      </c>
      <c r="BK61" s="96">
        <v>0</v>
      </c>
      <c r="BL61" s="96">
        <v>0</v>
      </c>
      <c r="BM61" s="96">
        <v>0</v>
      </c>
      <c r="BN61" s="96">
        <v>8</v>
      </c>
      <c r="BO61" s="96">
        <v>1</v>
      </c>
      <c r="BP61" s="33"/>
      <c r="BQ61" s="33"/>
      <c r="BR61" s="33"/>
      <c r="BS61" s="61">
        <v>31</v>
      </c>
      <c r="BT61" s="70">
        <v>3.9</v>
      </c>
      <c r="BU61" s="70">
        <v>7.2</v>
      </c>
      <c r="BV61" s="70" t="s">
        <v>429</v>
      </c>
      <c r="BW61" s="70" t="s">
        <v>429</v>
      </c>
      <c r="BX61" s="70" t="s">
        <v>429</v>
      </c>
      <c r="BY61" s="61">
        <v>29.6</v>
      </c>
      <c r="BZ61" s="61">
        <v>71.8</v>
      </c>
      <c r="CA61" s="61">
        <v>37.9</v>
      </c>
      <c r="CB61" s="61">
        <v>60.2</v>
      </c>
      <c r="CC61" s="111">
        <f>AVERAGE(CD61:CF61)</f>
        <v>7.4333333333333336</v>
      </c>
      <c r="CD61" s="108">
        <v>11.9</v>
      </c>
      <c r="CE61" s="108">
        <v>5.7</v>
      </c>
      <c r="CF61" s="108">
        <v>4.7</v>
      </c>
      <c r="CG61" s="111">
        <f>AVERAGE(CH61:CJ61)</f>
        <v>10.933333333333332</v>
      </c>
      <c r="CH61" s="70">
        <v>13.5</v>
      </c>
      <c r="CI61" s="70">
        <v>13.4</v>
      </c>
      <c r="CJ61" s="70">
        <v>5.9</v>
      </c>
      <c r="CK61" s="70" t="s">
        <v>317</v>
      </c>
      <c r="CL61" s="70" t="s">
        <v>694</v>
      </c>
      <c r="CM61" s="70" t="s">
        <v>694</v>
      </c>
      <c r="CN61" s="70" t="s">
        <v>694</v>
      </c>
      <c r="CO61" s="70" t="s">
        <v>317</v>
      </c>
      <c r="CP61" s="51" t="s">
        <v>769</v>
      </c>
      <c r="CQ61" s="51" t="s">
        <v>769</v>
      </c>
      <c r="CR61" s="51" t="s">
        <v>239</v>
      </c>
      <c r="CS61" s="70" t="s">
        <v>139</v>
      </c>
      <c r="CT61" s="51" t="s">
        <v>793</v>
      </c>
      <c r="CU61" s="51" t="s">
        <v>793</v>
      </c>
      <c r="CV61" s="51" t="s">
        <v>621</v>
      </c>
      <c r="CW61" s="61" t="s">
        <v>405</v>
      </c>
      <c r="CX61" s="61" t="s">
        <v>405</v>
      </c>
      <c r="CY61" s="61" t="s">
        <v>530</v>
      </c>
      <c r="CZ61" s="61" t="s">
        <v>530</v>
      </c>
      <c r="DA61" s="61" t="s">
        <v>530</v>
      </c>
      <c r="DB61" s="61" t="s">
        <v>405</v>
      </c>
      <c r="DC61" s="61" t="s">
        <v>405</v>
      </c>
      <c r="DD61" s="61" t="s">
        <v>530</v>
      </c>
      <c r="DE61" s="61" t="s">
        <v>530</v>
      </c>
      <c r="DF61" s="61" t="s">
        <v>530</v>
      </c>
      <c r="DG61" s="61" t="s">
        <v>405</v>
      </c>
      <c r="DH61" s="61" t="s">
        <v>405</v>
      </c>
      <c r="DI61" s="61" t="s">
        <v>530</v>
      </c>
      <c r="DJ61" s="61" t="s">
        <v>530</v>
      </c>
      <c r="DK61" s="61" t="s">
        <v>530</v>
      </c>
      <c r="DL61" s="61" t="s">
        <v>405</v>
      </c>
      <c r="DM61" s="61" t="s">
        <v>405</v>
      </c>
      <c r="DN61" s="61" t="s">
        <v>530</v>
      </c>
      <c r="DO61" s="61" t="s">
        <v>530</v>
      </c>
      <c r="DP61" s="61" t="s">
        <v>530</v>
      </c>
      <c r="DQ61" s="61">
        <v>2.8</v>
      </c>
      <c r="DR61" s="61">
        <v>1.28</v>
      </c>
      <c r="DS61" s="61" t="s">
        <v>530</v>
      </c>
      <c r="DT61" s="61" t="s">
        <v>530</v>
      </c>
      <c r="DU61" s="61" t="s">
        <v>530</v>
      </c>
      <c r="DV61" s="96">
        <v>80</v>
      </c>
      <c r="DW61" s="70">
        <v>12</v>
      </c>
      <c r="DX61" s="70">
        <v>19</v>
      </c>
      <c r="DY61" s="70" t="s">
        <v>429</v>
      </c>
      <c r="DZ61" s="70" t="s">
        <v>429</v>
      </c>
      <c r="EA61" s="70" t="s">
        <v>429</v>
      </c>
      <c r="EB61" s="96">
        <v>47</v>
      </c>
      <c r="EC61" s="96">
        <v>70</v>
      </c>
      <c r="ED61" s="96">
        <v>25</v>
      </c>
      <c r="EE61" s="96" t="s">
        <v>773</v>
      </c>
      <c r="EF61" s="111">
        <f t="shared" si="49"/>
        <v>13.666666666666666</v>
      </c>
      <c r="EG61" s="108">
        <v>18</v>
      </c>
      <c r="EH61" s="108">
        <v>14</v>
      </c>
      <c r="EI61" s="108">
        <v>9</v>
      </c>
      <c r="EJ61" s="111">
        <f t="shared" si="48"/>
        <v>12.666666666666666</v>
      </c>
      <c r="EK61" s="70">
        <v>13</v>
      </c>
      <c r="EL61" s="70">
        <v>15</v>
      </c>
      <c r="EM61" s="70">
        <v>10</v>
      </c>
      <c r="EN61" s="70" t="s">
        <v>707</v>
      </c>
      <c r="EO61" s="70" t="s">
        <v>707</v>
      </c>
      <c r="EP61" s="70" t="s">
        <v>707</v>
      </c>
      <c r="EQ61" s="70" t="s">
        <v>707</v>
      </c>
      <c r="ER61" s="70" t="s">
        <v>707</v>
      </c>
      <c r="ES61" s="70" t="s">
        <v>707</v>
      </c>
      <c r="ET61" s="70" t="s">
        <v>707</v>
      </c>
      <c r="EU61" s="70" t="s">
        <v>707</v>
      </c>
      <c r="EV61" s="70" t="s">
        <v>707</v>
      </c>
      <c r="EW61" s="70" t="s">
        <v>707</v>
      </c>
      <c r="EX61" s="70" t="s">
        <v>707</v>
      </c>
      <c r="EY61" s="70" t="s">
        <v>707</v>
      </c>
      <c r="EZ61" s="61">
        <v>2.7</v>
      </c>
      <c r="FA61" s="61">
        <v>1.3</v>
      </c>
      <c r="FB61" s="61" t="s">
        <v>416</v>
      </c>
      <c r="FC61" s="61" t="s">
        <v>416</v>
      </c>
      <c r="FD61" s="61" t="s">
        <v>416</v>
      </c>
      <c r="FE61" s="96">
        <v>0</v>
      </c>
      <c r="FF61" s="96">
        <v>3</v>
      </c>
      <c r="FG61" s="96">
        <v>9</v>
      </c>
      <c r="FH61" s="96">
        <v>0</v>
      </c>
      <c r="FI61" s="96">
        <v>0</v>
      </c>
      <c r="FJ61" s="96">
        <v>10</v>
      </c>
      <c r="FK61" s="96">
        <v>1</v>
      </c>
      <c r="FL61" s="96">
        <v>0</v>
      </c>
      <c r="FM61" s="96">
        <v>0</v>
      </c>
      <c r="FN61" s="96">
        <v>0</v>
      </c>
      <c r="FO61" s="96">
        <v>0</v>
      </c>
      <c r="FP61" s="96">
        <v>62.1</v>
      </c>
      <c r="FQ61" s="96">
        <v>4.8</v>
      </c>
      <c r="FR61" s="96">
        <v>16.8</v>
      </c>
      <c r="FS61" s="96" t="s">
        <v>429</v>
      </c>
      <c r="FT61" s="96" t="s">
        <v>429</v>
      </c>
      <c r="FU61" s="96" t="s">
        <v>429</v>
      </c>
      <c r="FV61" s="96">
        <v>39.9</v>
      </c>
      <c r="FW61" s="96">
        <v>68.3</v>
      </c>
      <c r="FX61" s="96">
        <v>27</v>
      </c>
      <c r="FY61" s="96">
        <v>32.4</v>
      </c>
      <c r="FZ61" s="96" t="s">
        <v>528</v>
      </c>
      <c r="GA61" s="96" t="s">
        <v>528</v>
      </c>
      <c r="GB61" s="96" t="s">
        <v>528</v>
      </c>
      <c r="GC61" s="96" t="s">
        <v>528</v>
      </c>
      <c r="GD61" s="96" t="s">
        <v>528</v>
      </c>
      <c r="GE61" s="96" t="s">
        <v>528</v>
      </c>
      <c r="GF61" s="96" t="s">
        <v>528</v>
      </c>
      <c r="GG61" s="96" t="s">
        <v>528</v>
      </c>
      <c r="GH61" s="96" t="s">
        <v>429</v>
      </c>
      <c r="GI61" s="96" t="s">
        <v>429</v>
      </c>
      <c r="GJ61" s="96" t="s">
        <v>429</v>
      </c>
      <c r="GK61" s="96" t="s">
        <v>429</v>
      </c>
      <c r="GL61" s="96" t="s">
        <v>429</v>
      </c>
      <c r="GM61" s="96" t="s">
        <v>429</v>
      </c>
      <c r="GN61" s="96" t="s">
        <v>429</v>
      </c>
      <c r="GO61" s="96" t="s">
        <v>429</v>
      </c>
      <c r="GP61" s="96" t="s">
        <v>429</v>
      </c>
      <c r="GQ61" s="96" t="s">
        <v>429</v>
      </c>
      <c r="GR61" s="96" t="s">
        <v>429</v>
      </c>
      <c r="GS61" s="96" t="s">
        <v>429</v>
      </c>
      <c r="GT61" s="96" t="s">
        <v>405</v>
      </c>
      <c r="GU61" s="96">
        <v>11.2</v>
      </c>
      <c r="GV61" s="96" t="s">
        <v>495</v>
      </c>
      <c r="GW61" s="96" t="s">
        <v>495</v>
      </c>
      <c r="GX61" s="96" t="s">
        <v>495</v>
      </c>
      <c r="GY61" s="96" t="s">
        <v>405</v>
      </c>
      <c r="GZ61" s="96">
        <v>14.4</v>
      </c>
      <c r="HA61" s="96" t="s">
        <v>495</v>
      </c>
      <c r="HB61" s="96" t="s">
        <v>495</v>
      </c>
      <c r="HC61" s="96" t="s">
        <v>495</v>
      </c>
      <c r="HD61" s="96" t="s">
        <v>405</v>
      </c>
      <c r="HE61" s="96">
        <v>2</v>
      </c>
      <c r="HF61" s="96" t="s">
        <v>495</v>
      </c>
      <c r="HG61" s="96" t="s">
        <v>495</v>
      </c>
      <c r="HH61" s="96" t="s">
        <v>495</v>
      </c>
      <c r="HI61" s="96" t="s">
        <v>405</v>
      </c>
      <c r="HJ61" s="96">
        <v>3.6</v>
      </c>
      <c r="HK61" s="96" t="s">
        <v>495</v>
      </c>
      <c r="HL61" s="96" t="s">
        <v>495</v>
      </c>
      <c r="HM61" s="96" t="s">
        <v>495</v>
      </c>
      <c r="HN61" s="96" t="s">
        <v>405</v>
      </c>
      <c r="HO61" s="96" t="s">
        <v>405</v>
      </c>
      <c r="HP61" s="96" t="s">
        <v>495</v>
      </c>
      <c r="HQ61" s="96" t="s">
        <v>495</v>
      </c>
      <c r="HR61" s="96" t="s">
        <v>495</v>
      </c>
      <c r="HS61" s="96">
        <v>2</v>
      </c>
      <c r="HT61" s="96">
        <v>0</v>
      </c>
      <c r="HU61" s="96">
        <v>0</v>
      </c>
      <c r="HV61" s="96">
        <v>0</v>
      </c>
      <c r="HW61" s="96">
        <v>0</v>
      </c>
      <c r="HX61" s="96">
        <v>6</v>
      </c>
      <c r="HY61" s="96">
        <v>8</v>
      </c>
      <c r="HZ61" s="96">
        <v>0.2</v>
      </c>
      <c r="IA61" s="96">
        <v>0</v>
      </c>
      <c r="IB61" s="96">
        <v>8.8000000000000007</v>
      </c>
      <c r="IC61" s="96">
        <v>1</v>
      </c>
      <c r="ID61" s="96">
        <v>0</v>
      </c>
      <c r="IE61" s="96">
        <v>0</v>
      </c>
      <c r="IF61" s="96">
        <v>0</v>
      </c>
      <c r="IG61" s="96">
        <v>0</v>
      </c>
      <c r="IH61" s="96" t="s">
        <v>405</v>
      </c>
      <c r="II61" s="96" t="s">
        <v>405</v>
      </c>
      <c r="IJ61" s="96" t="s">
        <v>405</v>
      </c>
      <c r="IK61" s="96" t="s">
        <v>495</v>
      </c>
      <c r="IL61" s="96" t="s">
        <v>495</v>
      </c>
      <c r="IM61" s="96" t="s">
        <v>495</v>
      </c>
      <c r="IN61" s="96" t="s">
        <v>405</v>
      </c>
      <c r="IO61" s="96" t="s">
        <v>405</v>
      </c>
      <c r="IP61" s="96" t="s">
        <v>405</v>
      </c>
      <c r="IQ61" s="96" t="s">
        <v>405</v>
      </c>
      <c r="IR61" s="96" t="s">
        <v>405</v>
      </c>
      <c r="IS61" s="96" t="s">
        <v>405</v>
      </c>
      <c r="IT61" s="96" t="s">
        <v>405</v>
      </c>
      <c r="IU61" s="96" t="s">
        <v>405</v>
      </c>
      <c r="IV61" s="96" t="s">
        <v>405</v>
      </c>
      <c r="IW61" s="96" t="s">
        <v>405</v>
      </c>
      <c r="IX61" s="96" t="s">
        <v>405</v>
      </c>
      <c r="IY61" s="96" t="s">
        <v>405</v>
      </c>
      <c r="IZ61" s="96" t="s">
        <v>429</v>
      </c>
      <c r="JA61" s="96" t="s">
        <v>429</v>
      </c>
      <c r="JB61" s="96" t="s">
        <v>429</v>
      </c>
      <c r="JC61" s="96" t="s">
        <v>429</v>
      </c>
      <c r="JD61" s="96" t="s">
        <v>429</v>
      </c>
      <c r="JE61" s="96" t="s">
        <v>429</v>
      </c>
      <c r="JF61" s="96" t="s">
        <v>429</v>
      </c>
      <c r="JG61" s="96" t="s">
        <v>429</v>
      </c>
      <c r="JH61" s="96" t="s">
        <v>429</v>
      </c>
      <c r="JI61" s="96" t="s">
        <v>429</v>
      </c>
      <c r="JJ61" s="96" t="s">
        <v>429</v>
      </c>
      <c r="JK61" s="96" t="s">
        <v>429</v>
      </c>
      <c r="JL61" s="96" t="s">
        <v>428</v>
      </c>
      <c r="JM61" s="96" t="s">
        <v>428</v>
      </c>
      <c r="JN61" s="96" t="s">
        <v>429</v>
      </c>
      <c r="JO61" s="96" t="s">
        <v>429</v>
      </c>
      <c r="JP61" s="96" t="s">
        <v>429</v>
      </c>
      <c r="JQ61" s="96" t="s">
        <v>428</v>
      </c>
      <c r="JR61" s="96" t="s">
        <v>428</v>
      </c>
      <c r="JS61" s="96" t="s">
        <v>429</v>
      </c>
      <c r="JT61" s="96" t="s">
        <v>429</v>
      </c>
      <c r="JU61" s="96" t="s">
        <v>429</v>
      </c>
      <c r="JV61" s="96" t="s">
        <v>428</v>
      </c>
      <c r="JW61" s="96" t="s">
        <v>428</v>
      </c>
      <c r="JX61" s="96" t="s">
        <v>429</v>
      </c>
      <c r="JY61" s="96" t="s">
        <v>429</v>
      </c>
      <c r="JZ61" s="96" t="s">
        <v>429</v>
      </c>
      <c r="KA61" s="96" t="s">
        <v>428</v>
      </c>
      <c r="KB61" s="96" t="s">
        <v>428</v>
      </c>
      <c r="KC61" s="96" t="s">
        <v>429</v>
      </c>
      <c r="KD61" s="96" t="s">
        <v>429</v>
      </c>
      <c r="KE61" s="96" t="s">
        <v>429</v>
      </c>
      <c r="KF61" s="96" t="s">
        <v>428</v>
      </c>
      <c r="KG61" s="96" t="s">
        <v>428</v>
      </c>
      <c r="KH61" s="96" t="s">
        <v>429</v>
      </c>
      <c r="KI61" s="96" t="s">
        <v>429</v>
      </c>
      <c r="KJ61" s="96" t="s">
        <v>429</v>
      </c>
      <c r="KK61" s="96">
        <v>1</v>
      </c>
      <c r="KL61" s="96">
        <v>0</v>
      </c>
      <c r="KM61" s="96">
        <v>0</v>
      </c>
      <c r="KN61" s="96">
        <v>0</v>
      </c>
      <c r="KO61" s="96">
        <v>0</v>
      </c>
      <c r="KP61" s="115" t="s">
        <v>348</v>
      </c>
      <c r="KQ61" s="115" t="s">
        <v>348</v>
      </c>
      <c r="KR61" s="115" t="s">
        <v>348</v>
      </c>
      <c r="KS61" s="115" t="s">
        <v>348</v>
      </c>
      <c r="KT61" s="115" t="s">
        <v>348</v>
      </c>
      <c r="KU61" s="115" t="s">
        <v>348</v>
      </c>
      <c r="KV61" s="115" t="s">
        <v>348</v>
      </c>
      <c r="KW61" s="115" t="s">
        <v>348</v>
      </c>
      <c r="KX61" s="115" t="s">
        <v>348</v>
      </c>
      <c r="KY61" s="115" t="s">
        <v>348</v>
      </c>
      <c r="KZ61" s="115" t="s">
        <v>348</v>
      </c>
      <c r="LA61" s="115" t="s">
        <v>348</v>
      </c>
      <c r="LB61" s="115" t="s">
        <v>348</v>
      </c>
      <c r="LC61" s="115" t="s">
        <v>348</v>
      </c>
      <c r="LD61" s="115" t="s">
        <v>348</v>
      </c>
      <c r="LE61" s="115" t="s">
        <v>348</v>
      </c>
      <c r="LF61" s="115" t="s">
        <v>348</v>
      </c>
      <c r="LG61" s="115" t="s">
        <v>348</v>
      </c>
      <c r="LH61" s="115" t="s">
        <v>348</v>
      </c>
      <c r="LI61" s="115" t="s">
        <v>348</v>
      </c>
      <c r="LJ61" s="115" t="s">
        <v>348</v>
      </c>
      <c r="LK61" s="115" t="s">
        <v>348</v>
      </c>
      <c r="LL61" s="115" t="s">
        <v>348</v>
      </c>
      <c r="LM61" s="115" t="s">
        <v>348</v>
      </c>
      <c r="LN61" s="115" t="s">
        <v>348</v>
      </c>
      <c r="LO61" s="115" t="s">
        <v>348</v>
      </c>
      <c r="LP61" s="115" t="s">
        <v>348</v>
      </c>
      <c r="LQ61" s="115" t="s">
        <v>348</v>
      </c>
      <c r="LR61" s="115" t="s">
        <v>348</v>
      </c>
      <c r="LS61" s="115" t="s">
        <v>348</v>
      </c>
      <c r="LT61" s="115" t="s">
        <v>348</v>
      </c>
      <c r="LU61" s="115" t="s">
        <v>348</v>
      </c>
      <c r="LV61" s="115" t="s">
        <v>348</v>
      </c>
      <c r="LW61" s="115" t="s">
        <v>348</v>
      </c>
      <c r="LX61" s="115" t="s">
        <v>348</v>
      </c>
      <c r="LY61" s="115" t="s">
        <v>348</v>
      </c>
      <c r="LZ61" s="115" t="s">
        <v>348</v>
      </c>
      <c r="MA61" s="115" t="s">
        <v>348</v>
      </c>
      <c r="MB61" s="115" t="s">
        <v>348</v>
      </c>
      <c r="MC61" s="115" t="s">
        <v>348</v>
      </c>
      <c r="MD61" s="115" t="s">
        <v>348</v>
      </c>
      <c r="ME61" s="115" t="s">
        <v>348</v>
      </c>
      <c r="MF61" s="115" t="s">
        <v>348</v>
      </c>
      <c r="MG61" s="115" t="s">
        <v>348</v>
      </c>
      <c r="MH61" s="115" t="s">
        <v>348</v>
      </c>
      <c r="MI61" s="115" t="s">
        <v>348</v>
      </c>
      <c r="MJ61" s="115" t="s">
        <v>348</v>
      </c>
      <c r="MK61" s="115" t="s">
        <v>348</v>
      </c>
      <c r="ML61" s="115" t="s">
        <v>348</v>
      </c>
      <c r="MM61" s="115" t="s">
        <v>348</v>
      </c>
      <c r="MN61" s="115" t="s">
        <v>348</v>
      </c>
      <c r="MO61" s="115" t="s">
        <v>348</v>
      </c>
      <c r="MP61" s="115" t="s">
        <v>348</v>
      </c>
      <c r="MQ61" s="115" t="s">
        <v>348</v>
      </c>
      <c r="MR61" s="115" t="s">
        <v>348</v>
      </c>
      <c r="MS61" s="115" t="s">
        <v>348</v>
      </c>
      <c r="MT61" s="115" t="s">
        <v>348</v>
      </c>
      <c r="MU61" s="115" t="s">
        <v>348</v>
      </c>
      <c r="MV61" s="115" t="s">
        <v>348</v>
      </c>
      <c r="MW61" s="115" t="s">
        <v>348</v>
      </c>
      <c r="MX61" s="115" t="s">
        <v>348</v>
      </c>
      <c r="MY61" s="115" t="s">
        <v>348</v>
      </c>
      <c r="MZ61" s="115" t="s">
        <v>348</v>
      </c>
      <c r="NA61" s="115" t="s">
        <v>348</v>
      </c>
      <c r="NB61" s="115" t="s">
        <v>348</v>
      </c>
      <c r="NC61" s="115" t="s">
        <v>348</v>
      </c>
      <c r="ND61" s="115" t="s">
        <v>348</v>
      </c>
      <c r="NE61" s="115" t="s">
        <v>348</v>
      </c>
      <c r="NF61" s="115" t="s">
        <v>348</v>
      </c>
      <c r="NG61" s="115" t="s">
        <v>348</v>
      </c>
      <c r="NH61" s="96"/>
      <c r="NI61" s="96"/>
      <c r="NJ61" s="96"/>
      <c r="NK61" s="96"/>
      <c r="NL61" s="96"/>
      <c r="NM61" s="96"/>
      <c r="NN61" s="96"/>
      <c r="NO61" s="96"/>
      <c r="NP61" s="96"/>
      <c r="NQ61" s="96"/>
      <c r="NR61" s="96"/>
      <c r="NS61" s="96"/>
      <c r="NT61" s="96"/>
      <c r="NU61" s="96"/>
      <c r="NV61" s="96"/>
      <c r="NW61" s="96"/>
      <c r="NX61" s="96"/>
      <c r="NY61" s="96"/>
      <c r="NZ61" s="96"/>
      <c r="OA61" s="96"/>
      <c r="OB61" s="96"/>
      <c r="OC61" s="96"/>
      <c r="OD61" s="96"/>
      <c r="OE61" s="96"/>
      <c r="OF61" s="96"/>
      <c r="OG61" s="96"/>
      <c r="OH61" s="96"/>
      <c r="OI61" s="96"/>
      <c r="OJ61" s="96"/>
      <c r="OK61" s="96"/>
      <c r="OL61" s="96"/>
      <c r="OM61" s="96"/>
      <c r="ON61" s="96"/>
      <c r="OO61" s="96"/>
      <c r="OP61" s="96"/>
      <c r="OQ61" s="96"/>
      <c r="OR61" s="96"/>
      <c r="OS61" s="96"/>
      <c r="OT61" s="96"/>
      <c r="OU61" s="96"/>
      <c r="OV61" s="96"/>
      <c r="OW61" s="96"/>
      <c r="OX61" s="96"/>
      <c r="OY61" s="96"/>
      <c r="OZ61" s="96"/>
      <c r="PA61" s="96"/>
      <c r="PB61" s="96"/>
      <c r="PC61" s="96"/>
      <c r="PD61" s="96"/>
      <c r="PE61" s="96"/>
      <c r="PF61" s="96"/>
      <c r="PG61" s="96"/>
      <c r="PH61" s="96"/>
      <c r="PI61" s="96"/>
      <c r="PJ61" s="96"/>
      <c r="PK61" s="96"/>
      <c r="PL61" s="96"/>
      <c r="PM61" s="96"/>
      <c r="PN61" s="96"/>
      <c r="PO61" s="96"/>
      <c r="PP61" s="96"/>
      <c r="PQ61" s="96"/>
      <c r="PR61" s="96"/>
      <c r="PS61" s="96"/>
      <c r="PT61" s="96"/>
      <c r="PU61" s="96"/>
      <c r="PV61" s="96"/>
      <c r="PW61" s="96"/>
      <c r="PX61" s="96"/>
      <c r="PY61" s="96"/>
      <c r="PZ61" s="96">
        <v>0</v>
      </c>
      <c r="QC61" s="101" t="s">
        <v>774</v>
      </c>
    </row>
    <row r="62" spans="1:445" customFormat="1" ht="17" customHeight="1">
      <c r="A62" s="94">
        <v>48</v>
      </c>
      <c r="B62" s="27">
        <v>39406</v>
      </c>
      <c r="C62" s="96" t="s">
        <v>740</v>
      </c>
      <c r="D62" s="96">
        <v>51</v>
      </c>
      <c r="E62" s="96">
        <v>3</v>
      </c>
      <c r="F62" s="96">
        <v>69</v>
      </c>
      <c r="G62" s="96">
        <v>171</v>
      </c>
      <c r="H62" s="96">
        <v>4</v>
      </c>
      <c r="I62" s="96" t="s">
        <v>657</v>
      </c>
      <c r="J62" s="96">
        <v>3</v>
      </c>
      <c r="K62" s="96">
        <v>13</v>
      </c>
      <c r="L62" s="96"/>
      <c r="M62" s="95" t="s">
        <v>815</v>
      </c>
      <c r="N62" s="96"/>
      <c r="O62" s="96" t="s">
        <v>543</v>
      </c>
      <c r="P62" s="96" t="s">
        <v>654</v>
      </c>
      <c r="Q62" s="96" t="s">
        <v>429</v>
      </c>
      <c r="R62" s="96" t="s">
        <v>429</v>
      </c>
      <c r="S62" s="96" t="s">
        <v>429</v>
      </c>
      <c r="T62" s="26" t="s">
        <v>938</v>
      </c>
      <c r="U62" s="96">
        <v>0</v>
      </c>
      <c r="V62" s="96" t="s">
        <v>321</v>
      </c>
      <c r="W62" s="96" t="s">
        <v>321</v>
      </c>
      <c r="X62" s="96" t="s">
        <v>321</v>
      </c>
      <c r="Y62" s="96" t="s">
        <v>321</v>
      </c>
      <c r="Z62" s="96" t="s">
        <v>321</v>
      </c>
      <c r="AA62" s="96">
        <v>0</v>
      </c>
      <c r="AB62" s="96" t="s">
        <v>321</v>
      </c>
      <c r="AC62" s="96" t="s">
        <v>321</v>
      </c>
      <c r="AD62" s="96" t="s">
        <v>321</v>
      </c>
      <c r="AE62" s="96" t="s">
        <v>321</v>
      </c>
      <c r="AF62" s="96" t="s">
        <v>321</v>
      </c>
      <c r="AG62" s="96">
        <v>0</v>
      </c>
      <c r="AH62" s="35">
        <v>1</v>
      </c>
      <c r="AI62" s="35">
        <v>0</v>
      </c>
      <c r="AJ62" s="78" t="s">
        <v>348</v>
      </c>
      <c r="AK62" s="78" t="s">
        <v>348</v>
      </c>
      <c r="AL62" s="78" t="s">
        <v>348</v>
      </c>
      <c r="AM62" s="35">
        <v>0</v>
      </c>
      <c r="AN62" s="35">
        <v>0</v>
      </c>
      <c r="AO62" s="78" t="s">
        <v>348</v>
      </c>
      <c r="AP62" s="78" t="s">
        <v>348</v>
      </c>
      <c r="AQ62" s="78" t="s">
        <v>348</v>
      </c>
      <c r="AR62" s="30">
        <v>2</v>
      </c>
      <c r="AS62" s="35" t="s">
        <v>308</v>
      </c>
      <c r="AT62" s="35" t="s">
        <v>225</v>
      </c>
      <c r="AU62" s="35">
        <v>0</v>
      </c>
      <c r="AV62" s="35">
        <v>0</v>
      </c>
      <c r="AW62" s="35">
        <v>0</v>
      </c>
      <c r="AX62" s="96" t="s">
        <v>447</v>
      </c>
      <c r="AY62" s="96" t="s">
        <v>552</v>
      </c>
      <c r="AZ62" s="78" t="s">
        <v>348</v>
      </c>
      <c r="BA62" s="78" t="s">
        <v>348</v>
      </c>
      <c r="BB62" s="78" t="s">
        <v>348</v>
      </c>
      <c r="BC62" s="96">
        <v>135</v>
      </c>
      <c r="BD62" s="96" t="s">
        <v>553</v>
      </c>
      <c r="BE62" s="96">
        <v>8</v>
      </c>
      <c r="BF62" s="96">
        <v>2</v>
      </c>
      <c r="BG62" s="96">
        <v>1</v>
      </c>
      <c r="BH62" s="96">
        <v>1</v>
      </c>
      <c r="BI62" s="96">
        <v>0</v>
      </c>
      <c r="BJ62" s="96">
        <v>0</v>
      </c>
      <c r="BK62" s="96">
        <v>0</v>
      </c>
      <c r="BL62" s="96">
        <v>0</v>
      </c>
      <c r="BM62" s="96">
        <v>0</v>
      </c>
      <c r="BN62" s="96">
        <v>10</v>
      </c>
      <c r="BO62" s="96">
        <v>0</v>
      </c>
      <c r="BP62" s="33">
        <v>24</v>
      </c>
      <c r="BQ62" s="33">
        <v>6.5</v>
      </c>
      <c r="BR62" s="33">
        <v>7.5</v>
      </c>
      <c r="BS62" s="61">
        <v>45</v>
      </c>
      <c r="BT62" s="70">
        <v>8</v>
      </c>
      <c r="BU62" s="70">
        <v>7</v>
      </c>
      <c r="BV62" s="70" t="s">
        <v>429</v>
      </c>
      <c r="BW62" s="70" t="s">
        <v>429</v>
      </c>
      <c r="BX62" s="70" t="s">
        <v>429</v>
      </c>
      <c r="BY62" s="61">
        <v>40</v>
      </c>
      <c r="BZ62" s="61">
        <v>53</v>
      </c>
      <c r="CA62" s="61">
        <v>16</v>
      </c>
      <c r="CB62" s="61" t="s">
        <v>429</v>
      </c>
      <c r="CC62" s="111">
        <f>AVERAGE(CD62:CF62)</f>
        <v>5.5</v>
      </c>
      <c r="CD62" s="108">
        <v>6</v>
      </c>
      <c r="CE62" s="108">
        <v>5</v>
      </c>
      <c r="CF62" s="108" t="s">
        <v>593</v>
      </c>
      <c r="CG62" s="111">
        <f>AVERAGE(CH62:CJ62)</f>
        <v>7</v>
      </c>
      <c r="CH62" s="70">
        <v>9</v>
      </c>
      <c r="CI62" s="70">
        <v>8</v>
      </c>
      <c r="CJ62" s="70">
        <v>4</v>
      </c>
      <c r="CK62" s="70" t="s">
        <v>317</v>
      </c>
      <c r="CL62" s="70" t="s">
        <v>694</v>
      </c>
      <c r="CM62" s="70" t="s">
        <v>694</v>
      </c>
      <c r="CN62" s="70" t="s">
        <v>694</v>
      </c>
      <c r="CO62" s="70" t="s">
        <v>317</v>
      </c>
      <c r="CP62" s="70" t="s">
        <v>769</v>
      </c>
      <c r="CQ62" s="70" t="s">
        <v>769</v>
      </c>
      <c r="CR62" s="70" t="s">
        <v>239</v>
      </c>
      <c r="CS62" s="70" t="s">
        <v>139</v>
      </c>
      <c r="CT62" s="70" t="s">
        <v>793</v>
      </c>
      <c r="CU62" s="70" t="s">
        <v>793</v>
      </c>
      <c r="CV62" s="70" t="s">
        <v>621</v>
      </c>
      <c r="CW62" s="61">
        <v>7.6</v>
      </c>
      <c r="CX62" s="61">
        <v>6.8</v>
      </c>
      <c r="CY62" s="61" t="s">
        <v>530</v>
      </c>
      <c r="CZ62" s="61" t="s">
        <v>530</v>
      </c>
      <c r="DA62" s="61" t="s">
        <v>530</v>
      </c>
      <c r="DB62" s="61">
        <v>11</v>
      </c>
      <c r="DC62" s="61">
        <v>7.5</v>
      </c>
      <c r="DD62" s="61" t="s">
        <v>530</v>
      </c>
      <c r="DE62" s="61" t="s">
        <v>530</v>
      </c>
      <c r="DF62" s="61" t="s">
        <v>530</v>
      </c>
      <c r="DG62" s="61" t="s">
        <v>405</v>
      </c>
      <c r="DH62" s="61" t="s">
        <v>405</v>
      </c>
      <c r="DI62" s="61" t="s">
        <v>530</v>
      </c>
      <c r="DJ62" s="61" t="s">
        <v>530</v>
      </c>
      <c r="DK62" s="61" t="s">
        <v>530</v>
      </c>
      <c r="DL62" s="61" t="s">
        <v>405</v>
      </c>
      <c r="DM62" s="61" t="s">
        <v>405</v>
      </c>
      <c r="DN62" s="61" t="s">
        <v>530</v>
      </c>
      <c r="DO62" s="61" t="s">
        <v>530</v>
      </c>
      <c r="DP62" s="61" t="s">
        <v>530</v>
      </c>
      <c r="DQ62" s="61">
        <v>1.6</v>
      </c>
      <c r="DR62" s="61">
        <v>1.5</v>
      </c>
      <c r="DS62" s="61" t="s">
        <v>530</v>
      </c>
      <c r="DT62" s="61" t="s">
        <v>530</v>
      </c>
      <c r="DU62" s="61" t="s">
        <v>530</v>
      </c>
      <c r="DV62" s="96">
        <v>66</v>
      </c>
      <c r="DW62" s="70">
        <v>11</v>
      </c>
      <c r="DX62" s="70">
        <v>11</v>
      </c>
      <c r="DY62" s="70" t="s">
        <v>406</v>
      </c>
      <c r="DZ62" s="70" t="s">
        <v>406</v>
      </c>
      <c r="EA62" s="70" t="s">
        <v>406</v>
      </c>
      <c r="EB62" s="96">
        <v>43</v>
      </c>
      <c r="EC62" s="96">
        <v>49</v>
      </c>
      <c r="ED62" s="96">
        <v>7</v>
      </c>
      <c r="EE62" s="96" t="s">
        <v>406</v>
      </c>
      <c r="EF62" s="111">
        <f t="shared" si="49"/>
        <v>14</v>
      </c>
      <c r="EG62" s="108">
        <v>19</v>
      </c>
      <c r="EH62" s="108">
        <v>14</v>
      </c>
      <c r="EI62" s="108">
        <v>9</v>
      </c>
      <c r="EJ62" s="111">
        <f t="shared" si="48"/>
        <v>12.666666666666666</v>
      </c>
      <c r="EK62" s="70">
        <v>15</v>
      </c>
      <c r="EL62" s="70">
        <v>14</v>
      </c>
      <c r="EM62" s="70">
        <v>9</v>
      </c>
      <c r="EN62" s="70" t="s">
        <v>429</v>
      </c>
      <c r="EO62" s="70" t="s">
        <v>429</v>
      </c>
      <c r="EP62" s="70" t="s">
        <v>429</v>
      </c>
      <c r="EQ62" s="70" t="s">
        <v>429</v>
      </c>
      <c r="ER62" s="70" t="s">
        <v>429</v>
      </c>
      <c r="ES62" s="70" t="s">
        <v>429</v>
      </c>
      <c r="ET62" s="70" t="s">
        <v>429</v>
      </c>
      <c r="EU62" s="70" t="s">
        <v>429</v>
      </c>
      <c r="EV62" s="70" t="s">
        <v>429</v>
      </c>
      <c r="EW62" s="70" t="s">
        <v>429</v>
      </c>
      <c r="EX62" s="70" t="s">
        <v>429</v>
      </c>
      <c r="EY62" s="70" t="s">
        <v>429</v>
      </c>
      <c r="EZ62" s="61">
        <v>2</v>
      </c>
      <c r="FA62" s="61">
        <v>2.2000000000000002</v>
      </c>
      <c r="FB62" s="61" t="s">
        <v>530</v>
      </c>
      <c r="FC62" s="61" t="s">
        <v>530</v>
      </c>
      <c r="FD62" s="61" t="s">
        <v>530</v>
      </c>
      <c r="FE62" s="96">
        <v>0</v>
      </c>
      <c r="FF62" s="96">
        <v>3</v>
      </c>
      <c r="FG62" s="96">
        <v>12</v>
      </c>
      <c r="FH62" s="96">
        <v>3.2</v>
      </c>
      <c r="FI62" s="96">
        <v>1.9</v>
      </c>
      <c r="FJ62" s="96">
        <v>8.5</v>
      </c>
      <c r="FK62" s="96">
        <v>1</v>
      </c>
      <c r="FL62" s="96">
        <v>0</v>
      </c>
      <c r="FM62" s="96">
        <v>0</v>
      </c>
      <c r="FN62" s="96">
        <v>0</v>
      </c>
      <c r="FO62" s="96">
        <v>0</v>
      </c>
      <c r="FP62" s="96" t="s">
        <v>405</v>
      </c>
      <c r="FQ62" s="96" t="s">
        <v>405</v>
      </c>
      <c r="FR62" s="96" t="s">
        <v>405</v>
      </c>
      <c r="FS62" s="96" t="s">
        <v>429</v>
      </c>
      <c r="FT62" s="96" t="s">
        <v>429</v>
      </c>
      <c r="FU62" s="96" t="s">
        <v>429</v>
      </c>
      <c r="FV62" s="96" t="s">
        <v>428</v>
      </c>
      <c r="FW62" s="96" t="s">
        <v>428</v>
      </c>
      <c r="FX62" s="96" t="s">
        <v>428</v>
      </c>
      <c r="FY62" s="96" t="s">
        <v>428</v>
      </c>
      <c r="FZ62" s="96" t="s">
        <v>428</v>
      </c>
      <c r="GA62" s="96" t="s">
        <v>428</v>
      </c>
      <c r="GB62" s="96" t="s">
        <v>428</v>
      </c>
      <c r="GC62" s="96" t="s">
        <v>428</v>
      </c>
      <c r="GD62" s="96" t="s">
        <v>428</v>
      </c>
      <c r="GE62" s="96" t="s">
        <v>428</v>
      </c>
      <c r="GF62" s="96" t="s">
        <v>428</v>
      </c>
      <c r="GG62" s="96" t="s">
        <v>428</v>
      </c>
      <c r="GH62" s="96" t="s">
        <v>429</v>
      </c>
      <c r="GI62" s="96" t="s">
        <v>429</v>
      </c>
      <c r="GJ62" s="96" t="s">
        <v>429</v>
      </c>
      <c r="GK62" s="96" t="s">
        <v>429</v>
      </c>
      <c r="GL62" s="96" t="s">
        <v>429</v>
      </c>
      <c r="GM62" s="96" t="s">
        <v>429</v>
      </c>
      <c r="GN62" s="96" t="s">
        <v>429</v>
      </c>
      <c r="GO62" s="96" t="s">
        <v>429</v>
      </c>
      <c r="GP62" s="96" t="s">
        <v>429</v>
      </c>
      <c r="GQ62" s="96" t="s">
        <v>429</v>
      </c>
      <c r="GR62" s="96" t="s">
        <v>429</v>
      </c>
      <c r="GS62" s="96" t="s">
        <v>429</v>
      </c>
      <c r="GT62" s="96" t="s">
        <v>428</v>
      </c>
      <c r="GU62" s="96" t="s">
        <v>428</v>
      </c>
      <c r="GV62" s="96" t="s">
        <v>429</v>
      </c>
      <c r="GW62" s="96" t="s">
        <v>429</v>
      </c>
      <c r="GX62" s="96" t="s">
        <v>429</v>
      </c>
      <c r="GY62" s="96" t="s">
        <v>428</v>
      </c>
      <c r="GZ62" s="96" t="s">
        <v>428</v>
      </c>
      <c r="HA62" s="96" t="s">
        <v>429</v>
      </c>
      <c r="HB62" s="96" t="s">
        <v>429</v>
      </c>
      <c r="HC62" s="96" t="s">
        <v>429</v>
      </c>
      <c r="HD62" s="96" t="s">
        <v>428</v>
      </c>
      <c r="HE62" s="96" t="s">
        <v>428</v>
      </c>
      <c r="HF62" s="96" t="s">
        <v>429</v>
      </c>
      <c r="HG62" s="96" t="s">
        <v>429</v>
      </c>
      <c r="HH62" s="96" t="s">
        <v>429</v>
      </c>
      <c r="HI62" s="96" t="s">
        <v>428</v>
      </c>
      <c r="HJ62" s="96" t="s">
        <v>428</v>
      </c>
      <c r="HK62" s="96" t="s">
        <v>429</v>
      </c>
      <c r="HL62" s="96" t="s">
        <v>429</v>
      </c>
      <c r="HM62" s="96" t="s">
        <v>429</v>
      </c>
      <c r="HN62" s="96" t="s">
        <v>428</v>
      </c>
      <c r="HO62" s="96" t="s">
        <v>428</v>
      </c>
      <c r="HP62" s="96" t="s">
        <v>429</v>
      </c>
      <c r="HQ62" s="96" t="s">
        <v>429</v>
      </c>
      <c r="HR62" s="96" t="s">
        <v>429</v>
      </c>
      <c r="HS62" s="96">
        <v>2</v>
      </c>
      <c r="HT62" s="96">
        <v>0</v>
      </c>
      <c r="HU62" s="96">
        <v>0</v>
      </c>
      <c r="HV62" s="96">
        <v>0</v>
      </c>
      <c r="HW62" s="96">
        <v>0</v>
      </c>
      <c r="HX62" s="96">
        <v>6</v>
      </c>
      <c r="HY62" s="96">
        <v>10</v>
      </c>
      <c r="HZ62" s="96">
        <v>2.5</v>
      </c>
      <c r="IA62" s="96">
        <v>0.5</v>
      </c>
      <c r="IB62" s="96">
        <v>8.9</v>
      </c>
      <c r="IC62" s="96">
        <v>1</v>
      </c>
      <c r="ID62" s="96">
        <v>0</v>
      </c>
      <c r="IE62" s="96">
        <v>0</v>
      </c>
      <c r="IF62" s="96">
        <v>0</v>
      </c>
      <c r="IG62" s="96">
        <v>0</v>
      </c>
      <c r="IH62" s="96">
        <v>58.3</v>
      </c>
      <c r="II62" s="96">
        <v>9</v>
      </c>
      <c r="IJ62" s="96">
        <v>7.7</v>
      </c>
      <c r="IK62" s="96" t="s">
        <v>406</v>
      </c>
      <c r="IL62" s="96" t="s">
        <v>406</v>
      </c>
      <c r="IM62" s="96" t="s">
        <v>406</v>
      </c>
      <c r="IN62" s="96">
        <v>29.8</v>
      </c>
      <c r="IO62" s="96">
        <v>40.9</v>
      </c>
      <c r="IP62" s="96">
        <v>8.9</v>
      </c>
      <c r="IQ62" s="96" t="s">
        <v>406</v>
      </c>
      <c r="IR62" s="104">
        <f>AVERAGE(IS62:IU62)</f>
        <v>13.333333333333334</v>
      </c>
      <c r="IS62" s="104">
        <v>15</v>
      </c>
      <c r="IT62" s="104">
        <v>14</v>
      </c>
      <c r="IU62" s="104">
        <v>11</v>
      </c>
      <c r="IV62" s="104">
        <f>AVERAGE(IW62:IY62)</f>
        <v>12.666666666666666</v>
      </c>
      <c r="IW62" s="96">
        <v>15</v>
      </c>
      <c r="IX62" s="96">
        <v>14</v>
      </c>
      <c r="IY62" s="96">
        <v>9</v>
      </c>
      <c r="IZ62" s="96" t="s">
        <v>594</v>
      </c>
      <c r="JA62" s="96" t="s">
        <v>594</v>
      </c>
      <c r="JB62" s="96" t="s">
        <v>594</v>
      </c>
      <c r="JC62" s="96" t="s">
        <v>594</v>
      </c>
      <c r="JD62" s="96" t="s">
        <v>594</v>
      </c>
      <c r="JE62" s="96" t="s">
        <v>594</v>
      </c>
      <c r="JF62" s="96" t="s">
        <v>594</v>
      </c>
      <c r="JG62" s="96" t="s">
        <v>594</v>
      </c>
      <c r="JH62" s="96" t="s">
        <v>594</v>
      </c>
      <c r="JI62" s="96" t="s">
        <v>594</v>
      </c>
      <c r="JJ62" s="96" t="s">
        <v>594</v>
      </c>
      <c r="JK62" s="96" t="s">
        <v>594</v>
      </c>
      <c r="JL62" s="96">
        <v>11.5</v>
      </c>
      <c r="JM62" s="96">
        <v>7.6</v>
      </c>
      <c r="JN62" s="96" t="s">
        <v>530</v>
      </c>
      <c r="JO62" s="96" t="s">
        <v>530</v>
      </c>
      <c r="JP62" s="96" t="s">
        <v>530</v>
      </c>
      <c r="JQ62" s="96">
        <v>12.7</v>
      </c>
      <c r="JR62" s="96">
        <v>9.4</v>
      </c>
      <c r="JS62" s="96" t="s">
        <v>530</v>
      </c>
      <c r="JT62" s="96" t="s">
        <v>530</v>
      </c>
      <c r="JU62" s="96" t="s">
        <v>530</v>
      </c>
      <c r="JV62" s="96" t="s">
        <v>595</v>
      </c>
      <c r="JW62" s="96">
        <v>-7.3</v>
      </c>
      <c r="JX62" s="96" t="s">
        <v>530</v>
      </c>
      <c r="JY62" s="96" t="s">
        <v>530</v>
      </c>
      <c r="JZ62" s="96" t="s">
        <v>530</v>
      </c>
      <c r="KA62" s="96" t="s">
        <v>405</v>
      </c>
      <c r="KB62" s="96">
        <v>-7.8</v>
      </c>
      <c r="KC62" s="96" t="s">
        <v>530</v>
      </c>
      <c r="KD62" s="96" t="s">
        <v>530</v>
      </c>
      <c r="KE62" s="96" t="s">
        <v>530</v>
      </c>
      <c r="KF62" s="96">
        <v>1.4</v>
      </c>
      <c r="KG62" s="96" t="s">
        <v>405</v>
      </c>
      <c r="KH62" s="96" t="s">
        <v>530</v>
      </c>
      <c r="KI62" s="96" t="s">
        <v>530</v>
      </c>
      <c r="KJ62" s="96" t="s">
        <v>530</v>
      </c>
      <c r="KK62" s="96">
        <v>1</v>
      </c>
      <c r="KL62" s="96">
        <v>0</v>
      </c>
      <c r="KM62" s="96">
        <v>0</v>
      </c>
      <c r="KN62" s="96">
        <v>0</v>
      </c>
      <c r="KO62" s="96">
        <v>0</v>
      </c>
      <c r="KP62" s="96">
        <v>12</v>
      </c>
      <c r="KQ62" s="96">
        <v>5</v>
      </c>
      <c r="KR62" s="96">
        <v>0.9</v>
      </c>
      <c r="KS62" s="96">
        <v>2.7</v>
      </c>
      <c r="KT62" s="96">
        <v>9.8000000000000007</v>
      </c>
      <c r="KU62" s="96">
        <v>1</v>
      </c>
      <c r="KV62" s="96">
        <v>0</v>
      </c>
      <c r="KW62" s="96">
        <v>0</v>
      </c>
      <c r="KX62" s="96">
        <v>0</v>
      </c>
      <c r="KY62" s="96">
        <v>0</v>
      </c>
      <c r="KZ62" s="96">
        <v>60.8</v>
      </c>
      <c r="LA62" s="96">
        <v>11.6</v>
      </c>
      <c r="LB62" s="96">
        <v>10.9</v>
      </c>
      <c r="LC62" s="96" t="s">
        <v>429</v>
      </c>
      <c r="LD62" s="96" t="s">
        <v>429</v>
      </c>
      <c r="LE62" s="96" t="s">
        <v>429</v>
      </c>
      <c r="LF62" s="96">
        <v>41</v>
      </c>
      <c r="LG62" s="96">
        <v>7.2</v>
      </c>
      <c r="LH62" s="96">
        <v>42.2</v>
      </c>
      <c r="LI62" s="96" t="s">
        <v>429</v>
      </c>
      <c r="LJ62" s="111">
        <f>AVERAGE(LK62:LM62)</f>
        <v>12.433333333333332</v>
      </c>
      <c r="LK62" s="111">
        <v>12.8</v>
      </c>
      <c r="LL62" s="111">
        <v>12.5</v>
      </c>
      <c r="LM62" s="111">
        <v>12</v>
      </c>
      <c r="LN62" s="111">
        <f>AVERAGE(LO62:LQ62)</f>
        <v>13.466666666666667</v>
      </c>
      <c r="LO62" s="96">
        <v>16.399999999999999</v>
      </c>
      <c r="LP62" s="96">
        <v>12</v>
      </c>
      <c r="LQ62" s="96">
        <v>12</v>
      </c>
      <c r="LR62" s="96" t="s">
        <v>429</v>
      </c>
      <c r="LS62" s="96" t="s">
        <v>429</v>
      </c>
      <c r="LT62" s="96" t="s">
        <v>429</v>
      </c>
      <c r="LU62" s="96" t="s">
        <v>429</v>
      </c>
      <c r="LV62" s="96" t="s">
        <v>429</v>
      </c>
      <c r="LW62" s="96" t="s">
        <v>429</v>
      </c>
      <c r="LX62" s="96" t="s">
        <v>429</v>
      </c>
      <c r="LY62" s="96" t="s">
        <v>429</v>
      </c>
      <c r="LZ62" s="96" t="s">
        <v>429</v>
      </c>
      <c r="MA62" s="96" t="s">
        <v>429</v>
      </c>
      <c r="MB62" s="96" t="s">
        <v>429</v>
      </c>
      <c r="MC62" s="96" t="s">
        <v>429</v>
      </c>
      <c r="MD62" s="96" t="s">
        <v>465</v>
      </c>
      <c r="ME62" s="96">
        <v>9.3000000000000007</v>
      </c>
      <c r="MF62" s="96" t="s">
        <v>530</v>
      </c>
      <c r="MG62" s="96" t="s">
        <v>530</v>
      </c>
      <c r="MH62" s="96" t="s">
        <v>530</v>
      </c>
      <c r="MI62" s="96" t="s">
        <v>444</v>
      </c>
      <c r="MJ62" s="96">
        <v>11.9</v>
      </c>
      <c r="MK62" s="96" t="s">
        <v>530</v>
      </c>
      <c r="ML62" s="96" t="s">
        <v>530</v>
      </c>
      <c r="MM62" s="96" t="s">
        <v>530</v>
      </c>
      <c r="MN62" s="96" t="s">
        <v>443</v>
      </c>
      <c r="MO62" s="96">
        <v>6.6</v>
      </c>
      <c r="MP62" s="96" t="s">
        <v>530</v>
      </c>
      <c r="MQ62" s="96" t="s">
        <v>530</v>
      </c>
      <c r="MR62" s="96" t="s">
        <v>530</v>
      </c>
      <c r="MS62" s="96" t="s">
        <v>465</v>
      </c>
      <c r="MT62" s="96">
        <v>5.9</v>
      </c>
      <c r="MU62" s="96" t="s">
        <v>530</v>
      </c>
      <c r="MV62" s="96" t="s">
        <v>530</v>
      </c>
      <c r="MW62" s="96" t="s">
        <v>530</v>
      </c>
      <c r="MX62" s="96">
        <v>1.5</v>
      </c>
      <c r="MY62" s="96" t="s">
        <v>405</v>
      </c>
      <c r="MZ62" s="96" t="s">
        <v>530</v>
      </c>
      <c r="NA62" s="96" t="s">
        <v>530</v>
      </c>
      <c r="NB62" s="96" t="s">
        <v>530</v>
      </c>
      <c r="NC62" s="96">
        <v>1</v>
      </c>
      <c r="ND62" s="96">
        <v>0</v>
      </c>
      <c r="NE62" s="96">
        <v>0</v>
      </c>
      <c r="NF62" s="96">
        <v>0</v>
      </c>
      <c r="NG62" s="96">
        <v>0</v>
      </c>
      <c r="NH62" s="96"/>
      <c r="NI62" s="96"/>
      <c r="NJ62" s="96"/>
      <c r="NK62" s="96"/>
      <c r="NL62" s="96"/>
      <c r="NM62" s="96"/>
      <c r="NN62" s="96"/>
      <c r="NO62" s="96"/>
      <c r="NP62" s="96"/>
      <c r="NQ62" s="96"/>
      <c r="NR62" s="96"/>
      <c r="NS62" s="96"/>
      <c r="NT62" s="96"/>
      <c r="NU62" s="96"/>
      <c r="NV62" s="96"/>
      <c r="NW62" s="96"/>
      <c r="NX62" s="96"/>
      <c r="NY62" s="96"/>
      <c r="NZ62" s="96"/>
      <c r="OA62" s="96"/>
      <c r="OB62" s="96"/>
      <c r="OC62" s="96"/>
      <c r="OD62" s="96"/>
      <c r="OE62" s="96"/>
      <c r="OF62" s="96"/>
      <c r="OG62" s="96"/>
      <c r="OH62" s="96"/>
      <c r="OI62" s="96"/>
      <c r="OJ62" s="96"/>
      <c r="OK62" s="96"/>
      <c r="OL62" s="96"/>
      <c r="OM62" s="96"/>
      <c r="ON62" s="96"/>
      <c r="OO62" s="96"/>
      <c r="OP62" s="96"/>
      <c r="OQ62" s="96"/>
      <c r="OR62" s="96"/>
      <c r="OS62" s="96"/>
      <c r="OT62" s="96"/>
      <c r="OU62" s="96"/>
      <c r="OV62" s="96"/>
      <c r="OW62" s="96"/>
      <c r="OX62" s="96"/>
      <c r="OY62" s="96"/>
      <c r="OZ62" s="96"/>
      <c r="PA62" s="96"/>
      <c r="PB62" s="96"/>
      <c r="PC62" s="96"/>
      <c r="PD62" s="96"/>
      <c r="PE62" s="96"/>
      <c r="PF62" s="96"/>
      <c r="PG62" s="96"/>
      <c r="PH62" s="96"/>
      <c r="PI62" s="96"/>
      <c r="PJ62" s="96"/>
      <c r="PK62" s="96"/>
      <c r="PL62" s="96"/>
      <c r="PM62" s="96"/>
      <c r="PN62" s="96"/>
      <c r="PO62" s="96"/>
      <c r="PP62" s="96"/>
      <c r="PQ62" s="96"/>
      <c r="PR62" s="96"/>
      <c r="PS62" s="96"/>
      <c r="PT62" s="96"/>
      <c r="PU62" s="96"/>
      <c r="PV62" s="96"/>
      <c r="PW62" s="96"/>
      <c r="PX62" s="96"/>
      <c r="PY62" s="96"/>
      <c r="PZ62" s="96">
        <v>0</v>
      </c>
      <c r="QC62" s="101"/>
    </row>
    <row r="63" spans="1:445" customFormat="1" ht="17" customHeight="1">
      <c r="A63" s="94">
        <v>49</v>
      </c>
      <c r="B63" s="27">
        <v>39407</v>
      </c>
      <c r="C63" s="96" t="s">
        <v>740</v>
      </c>
      <c r="D63" s="96">
        <v>38</v>
      </c>
      <c r="E63" s="96">
        <v>1</v>
      </c>
      <c r="F63" s="96">
        <v>55</v>
      </c>
      <c r="G63" s="96">
        <v>165</v>
      </c>
      <c r="H63" s="96"/>
      <c r="I63" s="96"/>
      <c r="J63" s="96"/>
      <c r="K63" s="96"/>
      <c r="L63" s="96"/>
      <c r="M63" s="30" t="s">
        <v>815</v>
      </c>
      <c r="N63" s="96"/>
      <c r="O63" s="96" t="s">
        <v>445</v>
      </c>
      <c r="P63" s="96" t="s">
        <v>654</v>
      </c>
      <c r="Q63" s="96" t="s">
        <v>429</v>
      </c>
      <c r="R63" s="96" t="s">
        <v>429</v>
      </c>
      <c r="S63" s="96" t="s">
        <v>429</v>
      </c>
      <c r="T63" s="26" t="s">
        <v>938</v>
      </c>
      <c r="U63" s="96">
        <v>0</v>
      </c>
      <c r="V63" s="96" t="s">
        <v>447</v>
      </c>
      <c r="W63" s="96" t="s">
        <v>447</v>
      </c>
      <c r="X63" s="96" t="s">
        <v>447</v>
      </c>
      <c r="Y63" s="96" t="s">
        <v>447</v>
      </c>
      <c r="Z63" s="96" t="s">
        <v>447</v>
      </c>
      <c r="AA63" s="96">
        <v>0</v>
      </c>
      <c r="AB63" s="96" t="s">
        <v>447</v>
      </c>
      <c r="AC63" s="96" t="s">
        <v>447</v>
      </c>
      <c r="AD63" s="96" t="s">
        <v>447</v>
      </c>
      <c r="AE63" s="96" t="s">
        <v>447</v>
      </c>
      <c r="AF63" s="96" t="s">
        <v>447</v>
      </c>
      <c r="AG63" s="96">
        <v>0</v>
      </c>
      <c r="AH63" s="35">
        <v>0</v>
      </c>
      <c r="AI63" s="35">
        <v>0</v>
      </c>
      <c r="AJ63" s="78" t="s">
        <v>348</v>
      </c>
      <c r="AK63" s="78" t="s">
        <v>348</v>
      </c>
      <c r="AL63" s="78" t="s">
        <v>348</v>
      </c>
      <c r="AM63" s="35">
        <v>0</v>
      </c>
      <c r="AN63" s="35">
        <v>0</v>
      </c>
      <c r="AO63" s="78" t="s">
        <v>348</v>
      </c>
      <c r="AP63" s="78" t="s">
        <v>348</v>
      </c>
      <c r="AQ63" s="78" t="s">
        <v>348</v>
      </c>
      <c r="AR63" s="30">
        <v>2</v>
      </c>
      <c r="AS63" s="35" t="s">
        <v>308</v>
      </c>
      <c r="AT63" s="35" t="s">
        <v>225</v>
      </c>
      <c r="AU63" s="35">
        <v>0</v>
      </c>
      <c r="AV63" s="35">
        <v>0</v>
      </c>
      <c r="AW63" s="35">
        <v>0</v>
      </c>
      <c r="AX63" s="96" t="s">
        <v>447</v>
      </c>
      <c r="AY63" s="96" t="s">
        <v>552</v>
      </c>
      <c r="AZ63" s="78" t="s">
        <v>348</v>
      </c>
      <c r="BA63" s="78" t="s">
        <v>348</v>
      </c>
      <c r="BB63" s="78" t="s">
        <v>348</v>
      </c>
      <c r="BC63" s="96">
        <v>130</v>
      </c>
      <c r="BD63" s="96">
        <v>50</v>
      </c>
      <c r="BE63" s="96">
        <v>7</v>
      </c>
      <c r="BF63" s="96">
        <v>2</v>
      </c>
      <c r="BG63" s="96">
        <v>1</v>
      </c>
      <c r="BH63" s="96">
        <v>1</v>
      </c>
      <c r="BI63" s="96">
        <v>0</v>
      </c>
      <c r="BJ63" s="96">
        <v>0</v>
      </c>
      <c r="BK63" s="96">
        <v>0</v>
      </c>
      <c r="BL63" s="96">
        <v>0</v>
      </c>
      <c r="BM63" s="96">
        <v>0</v>
      </c>
      <c r="BN63" s="96">
        <v>7</v>
      </c>
      <c r="BO63" s="96">
        <v>1</v>
      </c>
      <c r="BP63" s="33"/>
      <c r="BQ63" s="33"/>
      <c r="BR63" s="33"/>
      <c r="BS63" s="61">
        <v>36.299999999999997</v>
      </c>
      <c r="BT63" s="70">
        <v>1.5</v>
      </c>
      <c r="BU63" s="70">
        <v>6.1</v>
      </c>
      <c r="BV63" s="70" t="s">
        <v>429</v>
      </c>
      <c r="BW63" s="70" t="s">
        <v>429</v>
      </c>
      <c r="BX63" s="70" t="s">
        <v>429</v>
      </c>
      <c r="BY63" s="61">
        <v>21.6</v>
      </c>
      <c r="BZ63" s="61">
        <v>41.6</v>
      </c>
      <c r="CA63" s="61">
        <v>20.100000000000001</v>
      </c>
      <c r="CB63" s="61" t="s">
        <v>429</v>
      </c>
      <c r="CC63" s="111">
        <f>AVERAGE(CD63:CF63)</f>
        <v>3</v>
      </c>
      <c r="CD63" s="108">
        <v>4</v>
      </c>
      <c r="CE63" s="108">
        <v>2</v>
      </c>
      <c r="CF63" s="108">
        <v>3</v>
      </c>
      <c r="CG63" s="111">
        <f>AVERAGE(CH63:CJ63)</f>
        <v>5.666666666666667</v>
      </c>
      <c r="CH63" s="70">
        <v>7</v>
      </c>
      <c r="CI63" s="70">
        <v>6</v>
      </c>
      <c r="CJ63" s="70">
        <v>4</v>
      </c>
      <c r="CK63" s="70" t="s">
        <v>317</v>
      </c>
      <c r="CL63" s="70" t="s">
        <v>694</v>
      </c>
      <c r="CM63" s="70" t="s">
        <v>694</v>
      </c>
      <c r="CN63" s="70" t="s">
        <v>694</v>
      </c>
      <c r="CO63" s="70" t="s">
        <v>317</v>
      </c>
      <c r="CP63" s="70" t="s">
        <v>769</v>
      </c>
      <c r="CQ63" s="70" t="s">
        <v>769</v>
      </c>
      <c r="CR63" s="70" t="s">
        <v>239</v>
      </c>
      <c r="CS63" s="70" t="s">
        <v>139</v>
      </c>
      <c r="CT63" s="70" t="s">
        <v>793</v>
      </c>
      <c r="CU63" s="70" t="s">
        <v>793</v>
      </c>
      <c r="CV63" s="70" t="s">
        <v>621</v>
      </c>
      <c r="CW63" s="61" t="s">
        <v>405</v>
      </c>
      <c r="CX63" s="61" t="s">
        <v>405</v>
      </c>
      <c r="CY63" s="61" t="s">
        <v>530</v>
      </c>
      <c r="CZ63" s="61" t="s">
        <v>530</v>
      </c>
      <c r="DA63" s="61" t="s">
        <v>530</v>
      </c>
      <c r="DB63" s="61" t="s">
        <v>405</v>
      </c>
      <c r="DC63" s="61" t="s">
        <v>405</v>
      </c>
      <c r="DD63" s="61" t="s">
        <v>530</v>
      </c>
      <c r="DE63" s="61" t="s">
        <v>530</v>
      </c>
      <c r="DF63" s="61" t="s">
        <v>530</v>
      </c>
      <c r="DG63" s="61" t="s">
        <v>405</v>
      </c>
      <c r="DH63" s="61" t="s">
        <v>405</v>
      </c>
      <c r="DI63" s="61" t="s">
        <v>530</v>
      </c>
      <c r="DJ63" s="61" t="s">
        <v>530</v>
      </c>
      <c r="DK63" s="61" t="s">
        <v>530</v>
      </c>
      <c r="DL63" s="61" t="s">
        <v>405</v>
      </c>
      <c r="DM63" s="61" t="s">
        <v>405</v>
      </c>
      <c r="DN63" s="61" t="s">
        <v>530</v>
      </c>
      <c r="DO63" s="61" t="s">
        <v>530</v>
      </c>
      <c r="DP63" s="61" t="s">
        <v>530</v>
      </c>
      <c r="DQ63" s="61">
        <v>1.1000000000000001</v>
      </c>
      <c r="DR63" s="61">
        <v>0.8</v>
      </c>
      <c r="DS63" s="61" t="s">
        <v>530</v>
      </c>
      <c r="DT63" s="61" t="s">
        <v>530</v>
      </c>
      <c r="DU63" s="61" t="s">
        <v>530</v>
      </c>
      <c r="DV63" s="96">
        <v>33</v>
      </c>
      <c r="DW63" s="70">
        <v>15</v>
      </c>
      <c r="DX63" s="70">
        <v>8</v>
      </c>
      <c r="DY63" s="70" t="s">
        <v>655</v>
      </c>
      <c r="DZ63" s="70" t="s">
        <v>655</v>
      </c>
      <c r="EA63" s="70" t="s">
        <v>655</v>
      </c>
      <c r="EB63" s="96">
        <v>22</v>
      </c>
      <c r="EC63" s="96">
        <v>44</v>
      </c>
      <c r="ED63" s="96">
        <v>18</v>
      </c>
      <c r="EE63" s="96" t="s">
        <v>429</v>
      </c>
      <c r="EF63" s="111">
        <f t="shared" si="49"/>
        <v>12.333333333333334</v>
      </c>
      <c r="EG63" s="108">
        <v>16</v>
      </c>
      <c r="EH63" s="108">
        <v>11</v>
      </c>
      <c r="EI63" s="108">
        <v>10</v>
      </c>
      <c r="EJ63" s="111">
        <f t="shared" si="48"/>
        <v>13.666666666666666</v>
      </c>
      <c r="EK63" s="70">
        <v>19</v>
      </c>
      <c r="EL63" s="70">
        <v>12</v>
      </c>
      <c r="EM63" s="70">
        <v>10</v>
      </c>
      <c r="EN63" s="70" t="s">
        <v>429</v>
      </c>
      <c r="EO63" s="70" t="s">
        <v>429</v>
      </c>
      <c r="EP63" s="70" t="s">
        <v>429</v>
      </c>
      <c r="EQ63" s="70" t="s">
        <v>429</v>
      </c>
      <c r="ER63" s="70" t="s">
        <v>429</v>
      </c>
      <c r="ES63" s="70" t="s">
        <v>429</v>
      </c>
      <c r="ET63" s="70" t="s">
        <v>429</v>
      </c>
      <c r="EU63" s="70" t="s">
        <v>429</v>
      </c>
      <c r="EV63" s="70" t="s">
        <v>429</v>
      </c>
      <c r="EW63" s="70" t="s">
        <v>429</v>
      </c>
      <c r="EX63" s="70" t="s">
        <v>429</v>
      </c>
      <c r="EY63" s="70" t="s">
        <v>429</v>
      </c>
      <c r="EZ63" s="70">
        <v>1.2</v>
      </c>
      <c r="FA63" s="70">
        <v>1.2</v>
      </c>
      <c r="FB63" s="70" t="s">
        <v>429</v>
      </c>
      <c r="FC63" s="70" t="s">
        <v>429</v>
      </c>
      <c r="FD63" s="70" t="s">
        <v>429</v>
      </c>
      <c r="FE63" s="96">
        <v>0</v>
      </c>
      <c r="FF63" s="84" t="s">
        <v>429</v>
      </c>
      <c r="FG63" s="84" t="s">
        <v>429</v>
      </c>
      <c r="FH63" s="84" t="s">
        <v>429</v>
      </c>
      <c r="FI63" s="84" t="s">
        <v>429</v>
      </c>
      <c r="FJ63" s="84" t="s">
        <v>429</v>
      </c>
      <c r="FK63" s="84" t="s">
        <v>429</v>
      </c>
      <c r="FL63" s="84" t="s">
        <v>429</v>
      </c>
      <c r="FM63" s="84" t="s">
        <v>429</v>
      </c>
      <c r="FN63" s="84" t="s">
        <v>429</v>
      </c>
      <c r="FO63" s="84" t="s">
        <v>429</v>
      </c>
      <c r="FP63" s="84" t="s">
        <v>429</v>
      </c>
      <c r="FQ63" s="84" t="s">
        <v>429</v>
      </c>
      <c r="FR63" s="84" t="s">
        <v>429</v>
      </c>
      <c r="FS63" s="84" t="s">
        <v>429</v>
      </c>
      <c r="FT63" s="84" t="s">
        <v>429</v>
      </c>
      <c r="FU63" s="84" t="s">
        <v>429</v>
      </c>
      <c r="FV63" s="84" t="s">
        <v>429</v>
      </c>
      <c r="FW63" s="84" t="s">
        <v>429</v>
      </c>
      <c r="FX63" s="84" t="s">
        <v>429</v>
      </c>
      <c r="FY63" s="84" t="s">
        <v>429</v>
      </c>
      <c r="FZ63" s="84" t="s">
        <v>429</v>
      </c>
      <c r="GA63" s="84" t="s">
        <v>429</v>
      </c>
      <c r="GB63" s="84" t="s">
        <v>429</v>
      </c>
      <c r="GC63" s="84" t="s">
        <v>429</v>
      </c>
      <c r="GD63" s="84" t="s">
        <v>429</v>
      </c>
      <c r="GE63" s="84" t="s">
        <v>429</v>
      </c>
      <c r="GF63" s="84" t="s">
        <v>429</v>
      </c>
      <c r="GG63" s="84" t="s">
        <v>429</v>
      </c>
      <c r="GH63" s="84" t="s">
        <v>429</v>
      </c>
      <c r="GI63" s="84" t="s">
        <v>429</v>
      </c>
      <c r="GJ63" s="84" t="s">
        <v>429</v>
      </c>
      <c r="GK63" s="84" t="s">
        <v>429</v>
      </c>
      <c r="GL63" s="84" t="s">
        <v>429</v>
      </c>
      <c r="GM63" s="84" t="s">
        <v>429</v>
      </c>
      <c r="GN63" s="84" t="s">
        <v>429</v>
      </c>
      <c r="GO63" s="84" t="s">
        <v>429</v>
      </c>
      <c r="GP63" s="84" t="s">
        <v>429</v>
      </c>
      <c r="GQ63" s="84" t="s">
        <v>429</v>
      </c>
      <c r="GR63" s="84" t="s">
        <v>429</v>
      </c>
      <c r="GS63" s="84" t="s">
        <v>429</v>
      </c>
      <c r="GT63" s="84" t="s">
        <v>429</v>
      </c>
      <c r="GU63" s="84" t="s">
        <v>429</v>
      </c>
      <c r="GV63" s="84" t="s">
        <v>429</v>
      </c>
      <c r="GW63" s="84" t="s">
        <v>429</v>
      </c>
      <c r="GX63" s="84" t="s">
        <v>429</v>
      </c>
      <c r="GY63" s="84" t="s">
        <v>429</v>
      </c>
      <c r="GZ63" s="84" t="s">
        <v>429</v>
      </c>
      <c r="HA63" s="84" t="s">
        <v>429</v>
      </c>
      <c r="HB63" s="84" t="s">
        <v>429</v>
      </c>
      <c r="HC63" s="84" t="s">
        <v>429</v>
      </c>
      <c r="HD63" s="84" t="s">
        <v>429</v>
      </c>
      <c r="HE63" s="84" t="s">
        <v>429</v>
      </c>
      <c r="HF63" s="84" t="s">
        <v>429</v>
      </c>
      <c r="HG63" s="84" t="s">
        <v>429</v>
      </c>
      <c r="HH63" s="84" t="s">
        <v>429</v>
      </c>
      <c r="HI63" s="84" t="s">
        <v>429</v>
      </c>
      <c r="HJ63" s="84" t="s">
        <v>429</v>
      </c>
      <c r="HK63" s="84" t="s">
        <v>429</v>
      </c>
      <c r="HL63" s="84" t="s">
        <v>429</v>
      </c>
      <c r="HM63" s="84" t="s">
        <v>429</v>
      </c>
      <c r="HN63" s="84" t="s">
        <v>429</v>
      </c>
      <c r="HO63" s="84" t="s">
        <v>429</v>
      </c>
      <c r="HP63" s="84" t="s">
        <v>429</v>
      </c>
      <c r="HQ63" s="84" t="s">
        <v>429</v>
      </c>
      <c r="HR63" s="84" t="s">
        <v>429</v>
      </c>
      <c r="HS63" s="84" t="s">
        <v>429</v>
      </c>
      <c r="HT63" s="84" t="s">
        <v>429</v>
      </c>
      <c r="HU63" s="84" t="s">
        <v>429</v>
      </c>
      <c r="HV63" s="84" t="s">
        <v>429</v>
      </c>
      <c r="HW63" s="84" t="s">
        <v>429</v>
      </c>
      <c r="HX63" s="84" t="s">
        <v>429</v>
      </c>
      <c r="HY63" s="84" t="s">
        <v>429</v>
      </c>
      <c r="HZ63" s="84" t="s">
        <v>429</v>
      </c>
      <c r="IA63" s="84" t="s">
        <v>429</v>
      </c>
      <c r="IB63" s="84" t="s">
        <v>429</v>
      </c>
      <c r="IC63" s="84" t="s">
        <v>429</v>
      </c>
      <c r="ID63" s="84" t="s">
        <v>429</v>
      </c>
      <c r="IE63" s="84" t="s">
        <v>429</v>
      </c>
      <c r="IF63" s="84" t="s">
        <v>429</v>
      </c>
      <c r="IG63" s="84" t="s">
        <v>429</v>
      </c>
      <c r="IH63" s="84" t="s">
        <v>429</v>
      </c>
      <c r="II63" s="84" t="s">
        <v>429</v>
      </c>
      <c r="IJ63" s="84" t="s">
        <v>429</v>
      </c>
      <c r="IK63" s="84" t="s">
        <v>429</v>
      </c>
      <c r="IL63" s="84" t="s">
        <v>429</v>
      </c>
      <c r="IM63" s="84" t="s">
        <v>429</v>
      </c>
      <c r="IN63" s="84" t="s">
        <v>429</v>
      </c>
      <c r="IO63" s="84" t="s">
        <v>429</v>
      </c>
      <c r="IP63" s="84" t="s">
        <v>429</v>
      </c>
      <c r="IQ63" s="84" t="s">
        <v>429</v>
      </c>
      <c r="IR63" s="84" t="s">
        <v>429</v>
      </c>
      <c r="IS63" s="84" t="s">
        <v>429</v>
      </c>
      <c r="IT63" s="84" t="s">
        <v>429</v>
      </c>
      <c r="IU63" s="84" t="s">
        <v>429</v>
      </c>
      <c r="IV63" s="84" t="s">
        <v>429</v>
      </c>
      <c r="IW63" s="84" t="s">
        <v>429</v>
      </c>
      <c r="IX63" s="84" t="s">
        <v>429</v>
      </c>
      <c r="IY63" s="84" t="s">
        <v>429</v>
      </c>
      <c r="IZ63" s="84" t="s">
        <v>429</v>
      </c>
      <c r="JA63" s="84" t="s">
        <v>429</v>
      </c>
      <c r="JB63" s="84" t="s">
        <v>429</v>
      </c>
      <c r="JC63" s="84" t="s">
        <v>429</v>
      </c>
      <c r="JD63" s="84" t="s">
        <v>429</v>
      </c>
      <c r="JE63" s="84" t="s">
        <v>429</v>
      </c>
      <c r="JF63" s="84" t="s">
        <v>429</v>
      </c>
      <c r="JG63" s="84" t="s">
        <v>429</v>
      </c>
      <c r="JH63" s="84" t="s">
        <v>429</v>
      </c>
      <c r="JI63" s="84" t="s">
        <v>429</v>
      </c>
      <c r="JJ63" s="84" t="s">
        <v>429</v>
      </c>
      <c r="JK63" s="84" t="s">
        <v>429</v>
      </c>
      <c r="JL63" s="84" t="s">
        <v>429</v>
      </c>
      <c r="JM63" s="84" t="s">
        <v>429</v>
      </c>
      <c r="JN63" s="84" t="s">
        <v>429</v>
      </c>
      <c r="JO63" s="84" t="s">
        <v>429</v>
      </c>
      <c r="JP63" s="84" t="s">
        <v>429</v>
      </c>
      <c r="JQ63" s="84" t="s">
        <v>429</v>
      </c>
      <c r="JR63" s="84" t="s">
        <v>429</v>
      </c>
      <c r="JS63" s="84" t="s">
        <v>429</v>
      </c>
      <c r="JT63" s="84" t="s">
        <v>429</v>
      </c>
      <c r="JU63" s="84" t="s">
        <v>429</v>
      </c>
      <c r="JV63" s="84" t="s">
        <v>429</v>
      </c>
      <c r="JW63" s="84" t="s">
        <v>429</v>
      </c>
      <c r="JX63" s="84" t="s">
        <v>429</v>
      </c>
      <c r="JY63" s="84" t="s">
        <v>429</v>
      </c>
      <c r="JZ63" s="84" t="s">
        <v>429</v>
      </c>
      <c r="KA63" s="84" t="s">
        <v>429</v>
      </c>
      <c r="KB63" s="84" t="s">
        <v>429</v>
      </c>
      <c r="KC63" s="84" t="s">
        <v>429</v>
      </c>
      <c r="KD63" s="84" t="s">
        <v>429</v>
      </c>
      <c r="KE63" s="84" t="s">
        <v>429</v>
      </c>
      <c r="KF63" s="84" t="s">
        <v>429</v>
      </c>
      <c r="KG63" s="84" t="s">
        <v>429</v>
      </c>
      <c r="KH63" s="84" t="s">
        <v>429</v>
      </c>
      <c r="KI63" s="84" t="s">
        <v>429</v>
      </c>
      <c r="KJ63" s="84" t="s">
        <v>429</v>
      </c>
      <c r="KK63" s="84" t="s">
        <v>429</v>
      </c>
      <c r="KL63" s="84" t="s">
        <v>429</v>
      </c>
      <c r="KM63" s="84" t="s">
        <v>429</v>
      </c>
      <c r="KN63" s="84" t="s">
        <v>429</v>
      </c>
      <c r="KO63" s="84" t="s">
        <v>429</v>
      </c>
      <c r="KP63" s="115" t="s">
        <v>348</v>
      </c>
      <c r="KQ63" s="115" t="s">
        <v>348</v>
      </c>
      <c r="KR63" s="115" t="s">
        <v>348</v>
      </c>
      <c r="KS63" s="115" t="s">
        <v>348</v>
      </c>
      <c r="KT63" s="115" t="s">
        <v>348</v>
      </c>
      <c r="KU63" s="115" t="s">
        <v>348</v>
      </c>
      <c r="KV63" s="115" t="s">
        <v>348</v>
      </c>
      <c r="KW63" s="115" t="s">
        <v>348</v>
      </c>
      <c r="KX63" s="115" t="s">
        <v>348</v>
      </c>
      <c r="KY63" s="115" t="s">
        <v>348</v>
      </c>
      <c r="KZ63" s="115" t="s">
        <v>348</v>
      </c>
      <c r="LA63" s="115" t="s">
        <v>348</v>
      </c>
      <c r="LB63" s="115" t="s">
        <v>348</v>
      </c>
      <c r="LC63" s="115" t="s">
        <v>348</v>
      </c>
      <c r="LD63" s="115" t="s">
        <v>348</v>
      </c>
      <c r="LE63" s="115" t="s">
        <v>348</v>
      </c>
      <c r="LF63" s="115" t="s">
        <v>348</v>
      </c>
      <c r="LG63" s="115" t="s">
        <v>348</v>
      </c>
      <c r="LH63" s="115" t="s">
        <v>348</v>
      </c>
      <c r="LI63" s="115" t="s">
        <v>348</v>
      </c>
      <c r="LJ63" s="115" t="s">
        <v>348</v>
      </c>
      <c r="LK63" s="115" t="s">
        <v>348</v>
      </c>
      <c r="LL63" s="115" t="s">
        <v>348</v>
      </c>
      <c r="LM63" s="115" t="s">
        <v>348</v>
      </c>
      <c r="LN63" s="115" t="s">
        <v>348</v>
      </c>
      <c r="LO63" s="115" t="s">
        <v>348</v>
      </c>
      <c r="LP63" s="115" t="s">
        <v>348</v>
      </c>
      <c r="LQ63" s="115" t="s">
        <v>348</v>
      </c>
      <c r="LR63" s="115" t="s">
        <v>348</v>
      </c>
      <c r="LS63" s="115" t="s">
        <v>348</v>
      </c>
      <c r="LT63" s="115" t="s">
        <v>348</v>
      </c>
      <c r="LU63" s="115" t="s">
        <v>348</v>
      </c>
      <c r="LV63" s="115" t="s">
        <v>348</v>
      </c>
      <c r="LW63" s="115" t="s">
        <v>348</v>
      </c>
      <c r="LX63" s="115" t="s">
        <v>348</v>
      </c>
      <c r="LY63" s="115" t="s">
        <v>348</v>
      </c>
      <c r="LZ63" s="115" t="s">
        <v>348</v>
      </c>
      <c r="MA63" s="115" t="s">
        <v>348</v>
      </c>
      <c r="MB63" s="115" t="s">
        <v>348</v>
      </c>
      <c r="MC63" s="115" t="s">
        <v>348</v>
      </c>
      <c r="MD63" s="115" t="s">
        <v>348</v>
      </c>
      <c r="ME63" s="115" t="s">
        <v>348</v>
      </c>
      <c r="MF63" s="115" t="s">
        <v>348</v>
      </c>
      <c r="MG63" s="115" t="s">
        <v>348</v>
      </c>
      <c r="MH63" s="115" t="s">
        <v>348</v>
      </c>
      <c r="MI63" s="115" t="s">
        <v>348</v>
      </c>
      <c r="MJ63" s="115" t="s">
        <v>348</v>
      </c>
      <c r="MK63" s="115" t="s">
        <v>348</v>
      </c>
      <c r="ML63" s="115" t="s">
        <v>348</v>
      </c>
      <c r="MM63" s="115" t="s">
        <v>348</v>
      </c>
      <c r="MN63" s="115" t="s">
        <v>348</v>
      </c>
      <c r="MO63" s="115" t="s">
        <v>348</v>
      </c>
      <c r="MP63" s="115" t="s">
        <v>348</v>
      </c>
      <c r="MQ63" s="115" t="s">
        <v>348</v>
      </c>
      <c r="MR63" s="115" t="s">
        <v>348</v>
      </c>
      <c r="MS63" s="115" t="s">
        <v>348</v>
      </c>
      <c r="MT63" s="115" t="s">
        <v>348</v>
      </c>
      <c r="MU63" s="115" t="s">
        <v>348</v>
      </c>
      <c r="MV63" s="115" t="s">
        <v>348</v>
      </c>
      <c r="MW63" s="115" t="s">
        <v>348</v>
      </c>
      <c r="MX63" s="115" t="s">
        <v>348</v>
      </c>
      <c r="MY63" s="115" t="s">
        <v>348</v>
      </c>
      <c r="MZ63" s="115" t="s">
        <v>348</v>
      </c>
      <c r="NA63" s="115" t="s">
        <v>348</v>
      </c>
      <c r="NB63" s="115" t="s">
        <v>348</v>
      </c>
      <c r="NC63" s="115" t="s">
        <v>348</v>
      </c>
      <c r="ND63" s="115" t="s">
        <v>348</v>
      </c>
      <c r="NE63" s="115" t="s">
        <v>348</v>
      </c>
      <c r="NF63" s="115" t="s">
        <v>348</v>
      </c>
      <c r="NG63" s="115" t="s">
        <v>348</v>
      </c>
      <c r="NH63" s="96"/>
      <c r="NI63" s="96"/>
      <c r="NJ63" s="96"/>
      <c r="NK63" s="96"/>
      <c r="NL63" s="96"/>
      <c r="NM63" s="96"/>
      <c r="NN63" s="96"/>
      <c r="NO63" s="96"/>
      <c r="NP63" s="96"/>
      <c r="NQ63" s="96"/>
      <c r="NR63" s="96"/>
      <c r="NS63" s="96"/>
      <c r="NT63" s="96"/>
      <c r="NU63" s="96"/>
      <c r="NV63" s="96"/>
      <c r="NW63" s="96"/>
      <c r="NX63" s="96"/>
      <c r="NY63" s="96"/>
      <c r="NZ63" s="96"/>
      <c r="OA63" s="96"/>
      <c r="OB63" s="96"/>
      <c r="OC63" s="96"/>
      <c r="OD63" s="96"/>
      <c r="OE63" s="96"/>
      <c r="OF63" s="96"/>
      <c r="OG63" s="96"/>
      <c r="OH63" s="96"/>
      <c r="OI63" s="96"/>
      <c r="OJ63" s="96"/>
      <c r="OK63" s="96"/>
      <c r="OL63" s="96"/>
      <c r="OM63" s="96"/>
      <c r="ON63" s="96"/>
      <c r="OO63" s="96"/>
      <c r="OP63" s="96"/>
      <c r="OQ63" s="96"/>
      <c r="OR63" s="96"/>
      <c r="OS63" s="96"/>
      <c r="OT63" s="96"/>
      <c r="OU63" s="96"/>
      <c r="OV63" s="96"/>
      <c r="OW63" s="96"/>
      <c r="OX63" s="96"/>
      <c r="OY63" s="96"/>
      <c r="OZ63" s="96"/>
      <c r="PA63" s="96"/>
      <c r="PB63" s="96"/>
      <c r="PC63" s="96"/>
      <c r="PD63" s="96"/>
      <c r="PE63" s="96"/>
      <c r="PF63" s="96"/>
      <c r="PG63" s="96"/>
      <c r="PH63" s="96"/>
      <c r="PI63" s="96"/>
      <c r="PJ63" s="96"/>
      <c r="PK63" s="96"/>
      <c r="PL63" s="96"/>
      <c r="PM63" s="96"/>
      <c r="PN63" s="96"/>
      <c r="PO63" s="96"/>
      <c r="PP63" s="96"/>
      <c r="PQ63" s="96"/>
      <c r="PR63" s="96"/>
      <c r="PS63" s="96"/>
      <c r="PT63" s="96"/>
      <c r="PU63" s="96"/>
      <c r="PV63" s="96"/>
      <c r="PW63" s="96"/>
      <c r="PX63" s="96"/>
      <c r="PY63" s="96"/>
      <c r="PZ63" s="96">
        <v>0</v>
      </c>
      <c r="QC63" s="101"/>
    </row>
    <row r="64" spans="1:445" customFormat="1" ht="17" customHeight="1">
      <c r="A64" s="94">
        <v>50</v>
      </c>
      <c r="B64" s="27">
        <v>39408</v>
      </c>
      <c r="C64" s="96" t="s">
        <v>740</v>
      </c>
      <c r="D64" s="96">
        <v>48</v>
      </c>
      <c r="E64" s="96">
        <v>2</v>
      </c>
      <c r="F64" s="96">
        <v>56</v>
      </c>
      <c r="G64" s="96">
        <v>160</v>
      </c>
      <c r="H64" s="96">
        <v>1</v>
      </c>
      <c r="I64" s="96" t="s">
        <v>447</v>
      </c>
      <c r="J64" s="96">
        <v>2</v>
      </c>
      <c r="K64" s="26" t="s">
        <v>68</v>
      </c>
      <c r="L64" s="96">
        <v>6</v>
      </c>
      <c r="M64" s="30" t="s">
        <v>207</v>
      </c>
      <c r="N64" s="96" t="s">
        <v>1</v>
      </c>
      <c r="O64" s="96" t="s">
        <v>466</v>
      </c>
      <c r="P64" s="96" t="s">
        <v>429</v>
      </c>
      <c r="Q64" s="96" t="s">
        <v>429</v>
      </c>
      <c r="R64" s="96" t="s">
        <v>429</v>
      </c>
      <c r="S64" s="96" t="s">
        <v>429</v>
      </c>
      <c r="T64" s="26" t="s">
        <v>938</v>
      </c>
      <c r="U64" s="96">
        <v>0</v>
      </c>
      <c r="V64" s="96" t="s">
        <v>447</v>
      </c>
      <c r="W64" s="96" t="s">
        <v>447</v>
      </c>
      <c r="X64" s="96" t="s">
        <v>447</v>
      </c>
      <c r="Y64" s="96" t="s">
        <v>447</v>
      </c>
      <c r="Z64" s="96" t="s">
        <v>447</v>
      </c>
      <c r="AA64" s="96">
        <v>0</v>
      </c>
      <c r="AB64" s="96" t="s">
        <v>447</v>
      </c>
      <c r="AC64" s="96" t="s">
        <v>447</v>
      </c>
      <c r="AD64" s="96" t="s">
        <v>447</v>
      </c>
      <c r="AE64" s="96" t="s">
        <v>447</v>
      </c>
      <c r="AF64" s="96" t="s">
        <v>447</v>
      </c>
      <c r="AG64" s="96">
        <v>0</v>
      </c>
      <c r="AH64" s="35">
        <v>1</v>
      </c>
      <c r="AI64" s="78" t="s">
        <v>348</v>
      </c>
      <c r="AJ64" s="78" t="s">
        <v>348</v>
      </c>
      <c r="AK64" s="78" t="s">
        <v>348</v>
      </c>
      <c r="AL64" s="78" t="s">
        <v>348</v>
      </c>
      <c r="AM64" s="35">
        <v>0</v>
      </c>
      <c r="AN64" s="78" t="s">
        <v>348</v>
      </c>
      <c r="AO64" s="78" t="s">
        <v>348</v>
      </c>
      <c r="AP64" s="78" t="s">
        <v>348</v>
      </c>
      <c r="AQ64" s="78" t="s">
        <v>348</v>
      </c>
      <c r="AR64" s="30">
        <v>1</v>
      </c>
      <c r="AS64" s="35" t="s">
        <v>308</v>
      </c>
      <c r="AT64" s="35">
        <v>0</v>
      </c>
      <c r="AU64" s="35">
        <v>0</v>
      </c>
      <c r="AV64" s="35">
        <v>0</v>
      </c>
      <c r="AW64" s="35">
        <v>0</v>
      </c>
      <c r="AX64" s="78" t="s">
        <v>348</v>
      </c>
      <c r="AY64" s="78" t="s">
        <v>348</v>
      </c>
      <c r="AZ64" s="78" t="s">
        <v>348</v>
      </c>
      <c r="BA64" s="78" t="s">
        <v>348</v>
      </c>
      <c r="BB64" s="78" t="s">
        <v>348</v>
      </c>
      <c r="BC64" s="96">
        <v>50</v>
      </c>
      <c r="BD64" s="96">
        <v>50</v>
      </c>
      <c r="BE64" s="96">
        <v>6</v>
      </c>
      <c r="BF64" s="96">
        <v>2</v>
      </c>
      <c r="BG64" s="96">
        <v>2</v>
      </c>
      <c r="BH64" s="96">
        <v>0</v>
      </c>
      <c r="BI64" s="96">
        <v>0</v>
      </c>
      <c r="BJ64" s="96">
        <v>0</v>
      </c>
      <c r="BK64" s="96">
        <v>0</v>
      </c>
      <c r="BL64" s="96">
        <v>0</v>
      </c>
      <c r="BM64" s="96">
        <v>0</v>
      </c>
      <c r="BN64" s="96">
        <v>13</v>
      </c>
      <c r="BO64" s="96">
        <v>1</v>
      </c>
      <c r="BP64" s="33">
        <v>22</v>
      </c>
      <c r="BQ64" s="33">
        <v>6.2</v>
      </c>
      <c r="BR64" s="33">
        <v>6.3</v>
      </c>
      <c r="BS64" s="61">
        <v>51.2</v>
      </c>
      <c r="BT64" s="70">
        <v>3.2</v>
      </c>
      <c r="BU64" s="70" t="s">
        <v>429</v>
      </c>
      <c r="BV64" s="70" t="s">
        <v>429</v>
      </c>
      <c r="BW64" s="70" t="s">
        <v>429</v>
      </c>
      <c r="BX64" s="70" t="s">
        <v>429</v>
      </c>
      <c r="BY64" s="70">
        <v>35.5</v>
      </c>
      <c r="BZ64" s="70">
        <v>57.7</v>
      </c>
      <c r="CA64" s="70">
        <v>15.8</v>
      </c>
      <c r="CB64" s="70" t="s">
        <v>429</v>
      </c>
      <c r="CC64" s="111" t="s">
        <v>405</v>
      </c>
      <c r="CD64" s="111" t="s">
        <v>405</v>
      </c>
      <c r="CE64" s="111" t="s">
        <v>405</v>
      </c>
      <c r="CF64" s="111" t="s">
        <v>405</v>
      </c>
      <c r="CG64" s="70" t="s">
        <v>429</v>
      </c>
      <c r="CH64" s="70" t="s">
        <v>429</v>
      </c>
      <c r="CI64" s="70" t="s">
        <v>429</v>
      </c>
      <c r="CJ64" s="70" t="s">
        <v>429</v>
      </c>
      <c r="CK64" s="70" t="s">
        <v>317</v>
      </c>
      <c r="CL64" s="70" t="s">
        <v>694</v>
      </c>
      <c r="CM64" s="70" t="s">
        <v>694</v>
      </c>
      <c r="CN64" s="70" t="s">
        <v>694</v>
      </c>
      <c r="CO64" s="70" t="s">
        <v>317</v>
      </c>
      <c r="CP64" s="70" t="s">
        <v>769</v>
      </c>
      <c r="CQ64" s="70" t="s">
        <v>769</v>
      </c>
      <c r="CR64" s="70" t="s">
        <v>239</v>
      </c>
      <c r="CS64" s="70" t="s">
        <v>139</v>
      </c>
      <c r="CT64" s="70" t="s">
        <v>793</v>
      </c>
      <c r="CU64" s="70" t="s">
        <v>793</v>
      </c>
      <c r="CV64" s="70" t="s">
        <v>621</v>
      </c>
      <c r="CW64" s="61" t="s">
        <v>405</v>
      </c>
      <c r="CX64" s="61" t="s">
        <v>429</v>
      </c>
      <c r="CY64" s="61" t="s">
        <v>429</v>
      </c>
      <c r="CZ64" s="61" t="s">
        <v>429</v>
      </c>
      <c r="DA64" s="61" t="s">
        <v>429</v>
      </c>
      <c r="DB64" s="61" t="s">
        <v>405</v>
      </c>
      <c r="DC64" s="61" t="s">
        <v>429</v>
      </c>
      <c r="DD64" s="61" t="s">
        <v>429</v>
      </c>
      <c r="DE64" s="61" t="s">
        <v>429</v>
      </c>
      <c r="DF64" s="61" t="s">
        <v>429</v>
      </c>
      <c r="DG64" s="61" t="s">
        <v>405</v>
      </c>
      <c r="DH64" s="61" t="s">
        <v>429</v>
      </c>
      <c r="DI64" s="61" t="s">
        <v>429</v>
      </c>
      <c r="DJ64" s="61" t="s">
        <v>429</v>
      </c>
      <c r="DK64" s="61" t="s">
        <v>429</v>
      </c>
      <c r="DL64" s="61" t="s">
        <v>405</v>
      </c>
      <c r="DM64" s="61" t="s">
        <v>429</v>
      </c>
      <c r="DN64" s="61" t="s">
        <v>429</v>
      </c>
      <c r="DO64" s="61" t="s">
        <v>429</v>
      </c>
      <c r="DP64" s="61" t="s">
        <v>429</v>
      </c>
      <c r="DQ64" s="61" t="s">
        <v>405</v>
      </c>
      <c r="DR64" s="61" t="s">
        <v>429</v>
      </c>
      <c r="DS64" s="61" t="s">
        <v>429</v>
      </c>
      <c r="DT64" s="61" t="s">
        <v>429</v>
      </c>
      <c r="DU64" s="61" t="s">
        <v>429</v>
      </c>
      <c r="DV64" s="96">
        <v>44</v>
      </c>
      <c r="DW64" s="70">
        <v>13</v>
      </c>
      <c r="DX64" s="70" t="s">
        <v>406</v>
      </c>
      <c r="DY64" s="70" t="s">
        <v>406</v>
      </c>
      <c r="DZ64" s="70" t="s">
        <v>406</v>
      </c>
      <c r="EA64" s="70" t="s">
        <v>406</v>
      </c>
      <c r="EB64" s="96">
        <v>37</v>
      </c>
      <c r="EC64" s="96">
        <v>56</v>
      </c>
      <c r="ED64" s="96">
        <v>23</v>
      </c>
      <c r="EE64" s="96" t="s">
        <v>655</v>
      </c>
      <c r="EF64" s="111">
        <f t="shared" si="49"/>
        <v>11</v>
      </c>
      <c r="EG64" s="70">
        <v>13</v>
      </c>
      <c r="EH64" s="70">
        <v>11</v>
      </c>
      <c r="EI64" s="70">
        <v>9</v>
      </c>
      <c r="EJ64" s="70" t="s">
        <v>406</v>
      </c>
      <c r="EK64" s="70" t="s">
        <v>406</v>
      </c>
      <c r="EL64" s="70" t="s">
        <v>406</v>
      </c>
      <c r="EM64" s="70" t="s">
        <v>406</v>
      </c>
      <c r="EN64" s="70" t="s">
        <v>406</v>
      </c>
      <c r="EO64" s="70" t="s">
        <v>406</v>
      </c>
      <c r="EP64" s="70" t="s">
        <v>406</v>
      </c>
      <c r="EQ64" s="70" t="s">
        <v>406</v>
      </c>
      <c r="ER64" s="70" t="s">
        <v>406</v>
      </c>
      <c r="ES64" s="70" t="s">
        <v>406</v>
      </c>
      <c r="ET64" s="70" t="s">
        <v>406</v>
      </c>
      <c r="EU64" s="70" t="s">
        <v>406</v>
      </c>
      <c r="EV64" s="70" t="s">
        <v>406</v>
      </c>
      <c r="EW64" s="70" t="s">
        <v>406</v>
      </c>
      <c r="EX64" s="70" t="s">
        <v>406</v>
      </c>
      <c r="EY64" s="70" t="s">
        <v>406</v>
      </c>
      <c r="EZ64" s="61">
        <v>1.7</v>
      </c>
      <c r="FA64" s="61" t="s">
        <v>406</v>
      </c>
      <c r="FB64" s="61" t="s">
        <v>406</v>
      </c>
      <c r="FC64" s="61" t="s">
        <v>406</v>
      </c>
      <c r="FD64" s="61" t="s">
        <v>406</v>
      </c>
      <c r="FE64" s="96">
        <v>0</v>
      </c>
      <c r="FF64" s="96">
        <v>3</v>
      </c>
      <c r="FG64" s="96" t="s">
        <v>405</v>
      </c>
      <c r="FH64" s="96" t="s">
        <v>405</v>
      </c>
      <c r="FI64" s="96" t="s">
        <v>405</v>
      </c>
      <c r="FJ64" s="96" t="s">
        <v>405</v>
      </c>
      <c r="FK64" s="96" t="s">
        <v>405</v>
      </c>
      <c r="FL64" s="96" t="s">
        <v>405</v>
      </c>
      <c r="FM64" s="96" t="s">
        <v>405</v>
      </c>
      <c r="FN64" s="96" t="s">
        <v>405</v>
      </c>
      <c r="FO64" s="96" t="s">
        <v>405</v>
      </c>
      <c r="FP64" s="96" t="s">
        <v>405</v>
      </c>
      <c r="FQ64" s="96" t="s">
        <v>405</v>
      </c>
      <c r="FR64" s="96" t="s">
        <v>495</v>
      </c>
      <c r="FS64" s="96" t="s">
        <v>495</v>
      </c>
      <c r="FT64" s="96" t="s">
        <v>495</v>
      </c>
      <c r="FU64" s="96" t="s">
        <v>495</v>
      </c>
      <c r="FV64" s="96" t="s">
        <v>405</v>
      </c>
      <c r="FW64" s="96" t="s">
        <v>405</v>
      </c>
      <c r="FX64" s="96" t="s">
        <v>405</v>
      </c>
      <c r="FY64" s="96" t="s">
        <v>405</v>
      </c>
      <c r="FZ64" s="96" t="s">
        <v>405</v>
      </c>
      <c r="GA64" s="96" t="s">
        <v>405</v>
      </c>
      <c r="GB64" s="96" t="s">
        <v>405</v>
      </c>
      <c r="GC64" s="96" t="s">
        <v>405</v>
      </c>
      <c r="GD64" s="96" t="s">
        <v>429</v>
      </c>
      <c r="GE64" s="96" t="s">
        <v>429</v>
      </c>
      <c r="GF64" s="96" t="s">
        <v>429</v>
      </c>
      <c r="GG64" s="96" t="s">
        <v>429</v>
      </c>
      <c r="GH64" s="96" t="s">
        <v>429</v>
      </c>
      <c r="GI64" s="96" t="s">
        <v>429</v>
      </c>
      <c r="GJ64" s="96" t="s">
        <v>429</v>
      </c>
      <c r="GK64" s="96" t="s">
        <v>429</v>
      </c>
      <c r="GL64" s="96" t="s">
        <v>429</v>
      </c>
      <c r="GM64" s="96" t="s">
        <v>429</v>
      </c>
      <c r="GN64" s="96" t="s">
        <v>429</v>
      </c>
      <c r="GO64" s="96" t="s">
        <v>429</v>
      </c>
      <c r="GP64" s="96" t="s">
        <v>429</v>
      </c>
      <c r="GQ64" s="96" t="s">
        <v>429</v>
      </c>
      <c r="GR64" s="96" t="s">
        <v>429</v>
      </c>
      <c r="GS64" s="96" t="s">
        <v>429</v>
      </c>
      <c r="GT64" s="96" t="s">
        <v>428</v>
      </c>
      <c r="GU64" s="96" t="s">
        <v>429</v>
      </c>
      <c r="GV64" s="96" t="s">
        <v>429</v>
      </c>
      <c r="GW64" s="96" t="s">
        <v>429</v>
      </c>
      <c r="GX64" s="96" t="s">
        <v>429</v>
      </c>
      <c r="GY64" s="96" t="s">
        <v>428</v>
      </c>
      <c r="GZ64" s="96" t="s">
        <v>429</v>
      </c>
      <c r="HA64" s="96" t="s">
        <v>429</v>
      </c>
      <c r="HB64" s="96" t="s">
        <v>429</v>
      </c>
      <c r="HC64" s="96" t="s">
        <v>429</v>
      </c>
      <c r="HD64" s="96" t="s">
        <v>428</v>
      </c>
      <c r="HE64" s="96" t="s">
        <v>429</v>
      </c>
      <c r="HF64" s="96" t="s">
        <v>429</v>
      </c>
      <c r="HG64" s="96" t="s">
        <v>429</v>
      </c>
      <c r="HH64" s="96" t="s">
        <v>429</v>
      </c>
      <c r="HI64" s="96" t="s">
        <v>428</v>
      </c>
      <c r="HJ64" s="96" t="s">
        <v>429</v>
      </c>
      <c r="HK64" s="96" t="s">
        <v>429</v>
      </c>
      <c r="HL64" s="96" t="s">
        <v>429</v>
      </c>
      <c r="HM64" s="96" t="s">
        <v>429</v>
      </c>
      <c r="HN64" s="96" t="s">
        <v>428</v>
      </c>
      <c r="HO64" s="96" t="s">
        <v>429</v>
      </c>
      <c r="HP64" s="96" t="s">
        <v>429</v>
      </c>
      <c r="HQ64" s="96" t="s">
        <v>429</v>
      </c>
      <c r="HR64" s="96" t="s">
        <v>429</v>
      </c>
      <c r="HS64" s="96">
        <v>2</v>
      </c>
      <c r="HT64" s="96">
        <v>0</v>
      </c>
      <c r="HU64" s="96">
        <v>0</v>
      </c>
      <c r="HV64" s="96">
        <v>0</v>
      </c>
      <c r="HW64" s="96">
        <v>0</v>
      </c>
      <c r="HX64" s="96">
        <v>6</v>
      </c>
      <c r="HY64" s="96">
        <v>8</v>
      </c>
      <c r="HZ64" s="96">
        <v>1.7</v>
      </c>
      <c r="IA64" s="96">
        <v>0.6</v>
      </c>
      <c r="IB64" s="96">
        <v>10</v>
      </c>
      <c r="IC64" s="96">
        <v>1</v>
      </c>
      <c r="ID64" s="96">
        <v>0</v>
      </c>
      <c r="IE64" s="96">
        <v>0</v>
      </c>
      <c r="IF64" s="96">
        <v>0</v>
      </c>
      <c r="IG64" s="96">
        <v>0</v>
      </c>
      <c r="IH64" s="96" t="s">
        <v>405</v>
      </c>
      <c r="II64" s="96" t="s">
        <v>405</v>
      </c>
      <c r="IJ64" s="96" t="s">
        <v>495</v>
      </c>
      <c r="IK64" s="96" t="s">
        <v>495</v>
      </c>
      <c r="IL64" s="96" t="s">
        <v>495</v>
      </c>
      <c r="IM64" s="96" t="s">
        <v>495</v>
      </c>
      <c r="IN64" s="96" t="s">
        <v>405</v>
      </c>
      <c r="IO64" s="96" t="s">
        <v>405</v>
      </c>
      <c r="IP64" s="96" t="s">
        <v>405</v>
      </c>
      <c r="IQ64" s="96" t="s">
        <v>405</v>
      </c>
      <c r="IR64" s="104">
        <f>AVERAGE(IS64:IU64)</f>
        <v>11</v>
      </c>
      <c r="IS64" s="96">
        <v>14</v>
      </c>
      <c r="IT64" s="96">
        <v>10</v>
      </c>
      <c r="IU64" s="96">
        <v>9</v>
      </c>
      <c r="IV64" s="96" t="s">
        <v>429</v>
      </c>
      <c r="IW64" s="96" t="s">
        <v>429</v>
      </c>
      <c r="IX64" s="96" t="s">
        <v>429</v>
      </c>
      <c r="IY64" s="96" t="s">
        <v>429</v>
      </c>
      <c r="IZ64" s="96" t="s">
        <v>429</v>
      </c>
      <c r="JA64" s="96" t="s">
        <v>429</v>
      </c>
      <c r="JB64" s="96" t="s">
        <v>429</v>
      </c>
      <c r="JC64" s="96" t="s">
        <v>429</v>
      </c>
      <c r="JD64" s="96" t="s">
        <v>429</v>
      </c>
      <c r="JE64" s="96" t="s">
        <v>429</v>
      </c>
      <c r="JF64" s="96" t="s">
        <v>429</v>
      </c>
      <c r="JG64" s="96" t="s">
        <v>429</v>
      </c>
      <c r="JH64" s="96" t="s">
        <v>429</v>
      </c>
      <c r="JI64" s="96" t="s">
        <v>429</v>
      </c>
      <c r="JJ64" s="96" t="s">
        <v>429</v>
      </c>
      <c r="JK64" s="96" t="s">
        <v>429</v>
      </c>
      <c r="JL64" s="96" t="s">
        <v>428</v>
      </c>
      <c r="JM64" s="96" t="s">
        <v>429</v>
      </c>
      <c r="JN64" s="96" t="s">
        <v>429</v>
      </c>
      <c r="JO64" s="96" t="s">
        <v>429</v>
      </c>
      <c r="JP64" s="96" t="s">
        <v>429</v>
      </c>
      <c r="JQ64" s="96" t="s">
        <v>428</v>
      </c>
      <c r="JR64" s="96" t="s">
        <v>429</v>
      </c>
      <c r="JS64" s="96" t="s">
        <v>429</v>
      </c>
      <c r="JT64" s="96" t="s">
        <v>429</v>
      </c>
      <c r="JU64" s="96" t="s">
        <v>429</v>
      </c>
      <c r="JV64" s="96" t="s">
        <v>428</v>
      </c>
      <c r="JW64" s="96" t="s">
        <v>429</v>
      </c>
      <c r="JX64" s="96" t="s">
        <v>429</v>
      </c>
      <c r="JY64" s="96" t="s">
        <v>429</v>
      </c>
      <c r="JZ64" s="96" t="s">
        <v>429</v>
      </c>
      <c r="KA64" s="96" t="s">
        <v>428</v>
      </c>
      <c r="KB64" s="96" t="s">
        <v>429</v>
      </c>
      <c r="KC64" s="96" t="s">
        <v>429</v>
      </c>
      <c r="KD64" s="96" t="s">
        <v>429</v>
      </c>
      <c r="KE64" s="96" t="s">
        <v>429</v>
      </c>
      <c r="KF64" s="96">
        <v>2.1</v>
      </c>
      <c r="KG64" s="96" t="s">
        <v>429</v>
      </c>
      <c r="KH64" s="96" t="s">
        <v>429</v>
      </c>
      <c r="KI64" s="96" t="s">
        <v>429</v>
      </c>
      <c r="KJ64" s="96" t="s">
        <v>429</v>
      </c>
      <c r="KK64" s="96">
        <v>1</v>
      </c>
      <c r="KL64" s="96">
        <v>0</v>
      </c>
      <c r="KM64" s="96">
        <v>0</v>
      </c>
      <c r="KN64" s="96">
        <v>0</v>
      </c>
      <c r="KO64" s="96">
        <v>0</v>
      </c>
      <c r="KP64" s="96">
        <v>12</v>
      </c>
      <c r="KQ64" s="96"/>
      <c r="KR64" s="96"/>
      <c r="KS64" s="96"/>
      <c r="KT64" s="96"/>
      <c r="KU64" s="96"/>
      <c r="KV64" s="96"/>
      <c r="KW64" s="96"/>
      <c r="KX64" s="96"/>
      <c r="KY64" s="96"/>
      <c r="KZ64" s="96" t="s">
        <v>405</v>
      </c>
      <c r="LA64" s="96" t="s">
        <v>405</v>
      </c>
      <c r="LB64" s="96" t="s">
        <v>495</v>
      </c>
      <c r="LC64" s="96" t="s">
        <v>495</v>
      </c>
      <c r="LD64" s="96" t="s">
        <v>495</v>
      </c>
      <c r="LE64" s="96" t="s">
        <v>495</v>
      </c>
      <c r="LF64" s="96" t="s">
        <v>405</v>
      </c>
      <c r="LG64" s="96" t="s">
        <v>405</v>
      </c>
      <c r="LH64" s="96" t="s">
        <v>405</v>
      </c>
      <c r="LI64" s="96" t="s">
        <v>405</v>
      </c>
      <c r="LJ64" s="111">
        <f>AVERAGE(LK64:LM64)</f>
        <v>11.299999999999999</v>
      </c>
      <c r="LK64" s="96">
        <v>15</v>
      </c>
      <c r="LL64" s="96">
        <v>11.3</v>
      </c>
      <c r="LM64" s="96">
        <v>7.6</v>
      </c>
      <c r="LN64" s="96" t="s">
        <v>429</v>
      </c>
      <c r="LO64" s="96" t="s">
        <v>429</v>
      </c>
      <c r="LP64" s="96" t="s">
        <v>429</v>
      </c>
      <c r="LQ64" s="96" t="s">
        <v>429</v>
      </c>
      <c r="LR64" s="96" t="s">
        <v>429</v>
      </c>
      <c r="LS64" s="96" t="s">
        <v>429</v>
      </c>
      <c r="LT64" s="96" t="s">
        <v>429</v>
      </c>
      <c r="LU64" s="96" t="s">
        <v>429</v>
      </c>
      <c r="LV64" s="96" t="s">
        <v>429</v>
      </c>
      <c r="LW64" s="96" t="s">
        <v>429</v>
      </c>
      <c r="LX64" s="96" t="s">
        <v>429</v>
      </c>
      <c r="LY64" s="96" t="s">
        <v>429</v>
      </c>
      <c r="LZ64" s="96" t="s">
        <v>429</v>
      </c>
      <c r="MA64" s="96" t="s">
        <v>429</v>
      </c>
      <c r="MB64" s="96" t="s">
        <v>429</v>
      </c>
      <c r="MC64" s="96" t="s">
        <v>429</v>
      </c>
      <c r="MD64" s="96" t="s">
        <v>428</v>
      </c>
      <c r="ME64" s="96" t="s">
        <v>429</v>
      </c>
      <c r="MF64" s="96" t="s">
        <v>429</v>
      </c>
      <c r="MG64" s="96" t="s">
        <v>429</v>
      </c>
      <c r="MH64" s="96" t="s">
        <v>429</v>
      </c>
      <c r="MI64" s="96" t="s">
        <v>428</v>
      </c>
      <c r="MJ64" s="96" t="s">
        <v>429</v>
      </c>
      <c r="MK64" s="96" t="s">
        <v>429</v>
      </c>
      <c r="ML64" s="96" t="s">
        <v>429</v>
      </c>
      <c r="MM64" s="96" t="s">
        <v>429</v>
      </c>
      <c r="MN64" s="96" t="s">
        <v>428</v>
      </c>
      <c r="MO64" s="96" t="s">
        <v>429</v>
      </c>
      <c r="MP64" s="96" t="s">
        <v>429</v>
      </c>
      <c r="MQ64" s="96" t="s">
        <v>429</v>
      </c>
      <c r="MR64" s="96" t="s">
        <v>429</v>
      </c>
      <c r="MS64" s="96" t="s">
        <v>428</v>
      </c>
      <c r="MT64" s="96" t="s">
        <v>429</v>
      </c>
      <c r="MU64" s="96" t="s">
        <v>429</v>
      </c>
      <c r="MV64" s="96" t="s">
        <v>429</v>
      </c>
      <c r="MW64" s="96" t="s">
        <v>429</v>
      </c>
      <c r="MX64" s="96" t="s">
        <v>428</v>
      </c>
      <c r="MY64" s="96" t="s">
        <v>429</v>
      </c>
      <c r="MZ64" s="96" t="s">
        <v>429</v>
      </c>
      <c r="NA64" s="96" t="s">
        <v>429</v>
      </c>
      <c r="NB64" s="96" t="s">
        <v>429</v>
      </c>
      <c r="NC64" s="96">
        <v>1</v>
      </c>
      <c r="ND64" s="96">
        <v>0</v>
      </c>
      <c r="NE64" s="96">
        <v>0</v>
      </c>
      <c r="NF64" s="96">
        <v>0</v>
      </c>
      <c r="NG64" s="96">
        <v>0</v>
      </c>
      <c r="NH64" s="96"/>
      <c r="NI64" s="96"/>
      <c r="NJ64" s="96"/>
      <c r="NK64" s="96"/>
      <c r="NL64" s="96"/>
      <c r="NM64" s="96"/>
      <c r="NN64" s="96"/>
      <c r="NO64" s="96"/>
      <c r="NP64" s="96"/>
      <c r="NQ64" s="96"/>
      <c r="NR64" s="96"/>
      <c r="NS64" s="96"/>
      <c r="NT64" s="96"/>
      <c r="NU64" s="96"/>
      <c r="NV64" s="96"/>
      <c r="NW64" s="96"/>
      <c r="NX64" s="96"/>
      <c r="NY64" s="96"/>
      <c r="NZ64" s="96"/>
      <c r="OA64" s="96"/>
      <c r="OB64" s="96"/>
      <c r="OC64" s="96"/>
      <c r="OD64" s="96"/>
      <c r="OE64" s="96"/>
      <c r="OF64" s="96"/>
      <c r="OG64" s="96"/>
      <c r="OH64" s="96"/>
      <c r="OI64" s="96"/>
      <c r="OJ64" s="96"/>
      <c r="OK64" s="96"/>
      <c r="OL64" s="96"/>
      <c r="OM64" s="96"/>
      <c r="ON64" s="96"/>
      <c r="OO64" s="96"/>
      <c r="OP64" s="96"/>
      <c r="OQ64" s="96"/>
      <c r="OR64" s="96"/>
      <c r="OS64" s="96"/>
      <c r="OT64" s="96"/>
      <c r="OU64" s="96"/>
      <c r="OV64" s="96"/>
      <c r="OW64" s="96"/>
      <c r="OX64" s="96"/>
      <c r="OY64" s="96"/>
      <c r="OZ64" s="96"/>
      <c r="PA64" s="96"/>
      <c r="PB64" s="96"/>
      <c r="PC64" s="96"/>
      <c r="PD64" s="96"/>
      <c r="PE64" s="96"/>
      <c r="PF64" s="96"/>
      <c r="PG64" s="96"/>
      <c r="PH64" s="96"/>
      <c r="PI64" s="96"/>
      <c r="PJ64" s="96"/>
      <c r="PK64" s="96"/>
      <c r="PL64" s="96"/>
      <c r="PM64" s="96"/>
      <c r="PN64" s="96"/>
      <c r="PO64" s="96"/>
      <c r="PP64" s="96"/>
      <c r="PQ64" s="96"/>
      <c r="PR64" s="96"/>
      <c r="PS64" s="96"/>
      <c r="PT64" s="96"/>
      <c r="PU64" s="96"/>
      <c r="PV64" s="96"/>
      <c r="PW64" s="96"/>
      <c r="PX64" s="96"/>
      <c r="PY64" s="96"/>
      <c r="PZ64" s="73">
        <v>1</v>
      </c>
      <c r="QC64" s="101" t="s">
        <v>22</v>
      </c>
    </row>
    <row r="65" spans="1:445" customFormat="1" ht="17" customHeight="1">
      <c r="A65" s="94">
        <v>51</v>
      </c>
      <c r="B65" s="27">
        <v>39408</v>
      </c>
      <c r="C65" s="96" t="s">
        <v>740</v>
      </c>
      <c r="D65" s="96">
        <v>43</v>
      </c>
      <c r="E65" s="96">
        <v>2</v>
      </c>
      <c r="F65" s="96">
        <v>50</v>
      </c>
      <c r="G65" s="96">
        <v>158</v>
      </c>
      <c r="H65" s="96">
        <v>4</v>
      </c>
      <c r="I65" s="96" t="s">
        <v>322</v>
      </c>
      <c r="J65" s="96">
        <v>1</v>
      </c>
      <c r="K65" s="96">
        <v>17</v>
      </c>
      <c r="L65" s="96"/>
      <c r="M65" s="95" t="s">
        <v>601</v>
      </c>
      <c r="N65" s="96" t="s">
        <v>394</v>
      </c>
      <c r="O65" s="96" t="s">
        <v>393</v>
      </c>
      <c r="P65" s="96" t="s">
        <v>602</v>
      </c>
      <c r="Q65" s="96" t="s">
        <v>602</v>
      </c>
      <c r="R65" s="96" t="s">
        <v>602</v>
      </c>
      <c r="S65" s="96" t="s">
        <v>602</v>
      </c>
      <c r="T65" s="26" t="s">
        <v>938</v>
      </c>
      <c r="U65" s="96">
        <v>0</v>
      </c>
      <c r="V65" s="78" t="s">
        <v>348</v>
      </c>
      <c r="W65" s="78" t="s">
        <v>348</v>
      </c>
      <c r="X65" s="78" t="s">
        <v>348</v>
      </c>
      <c r="Y65" s="78" t="s">
        <v>348</v>
      </c>
      <c r="Z65" s="78" t="s">
        <v>348</v>
      </c>
      <c r="AA65" s="78">
        <v>0</v>
      </c>
      <c r="AB65" s="78" t="s">
        <v>348</v>
      </c>
      <c r="AC65" s="78" t="s">
        <v>348</v>
      </c>
      <c r="AD65" s="78" t="s">
        <v>348</v>
      </c>
      <c r="AE65" s="78" t="s">
        <v>348</v>
      </c>
      <c r="AF65" s="78" t="s">
        <v>348</v>
      </c>
      <c r="AG65" s="96">
        <v>0</v>
      </c>
      <c r="AH65" s="35">
        <v>0</v>
      </c>
      <c r="AI65" s="78" t="s">
        <v>348</v>
      </c>
      <c r="AJ65" s="78" t="s">
        <v>348</v>
      </c>
      <c r="AK65" s="78" t="s">
        <v>348</v>
      </c>
      <c r="AL65" s="78" t="s">
        <v>348</v>
      </c>
      <c r="AM65" s="35">
        <v>1</v>
      </c>
      <c r="AN65" s="78" t="s">
        <v>348</v>
      </c>
      <c r="AO65" s="78" t="s">
        <v>348</v>
      </c>
      <c r="AP65" s="78" t="s">
        <v>348</v>
      </c>
      <c r="AQ65" s="78" t="s">
        <v>348</v>
      </c>
      <c r="AR65" s="95">
        <v>1</v>
      </c>
      <c r="AS65" s="35" t="s">
        <v>308</v>
      </c>
      <c r="AT65" s="35">
        <v>0</v>
      </c>
      <c r="AU65" s="35">
        <v>0</v>
      </c>
      <c r="AV65" s="35">
        <v>0</v>
      </c>
      <c r="AW65" s="35">
        <v>0</v>
      </c>
      <c r="AX65" s="78" t="s">
        <v>348</v>
      </c>
      <c r="AY65" s="78" t="s">
        <v>348</v>
      </c>
      <c r="AZ65" s="78" t="s">
        <v>348</v>
      </c>
      <c r="BA65" s="78" t="s">
        <v>348</v>
      </c>
      <c r="BB65" s="78" t="s">
        <v>348</v>
      </c>
      <c r="BC65" s="96">
        <v>35</v>
      </c>
      <c r="BD65" s="96">
        <v>50</v>
      </c>
      <c r="BE65" s="96">
        <v>6</v>
      </c>
      <c r="BF65" s="96">
        <v>2</v>
      </c>
      <c r="BG65" s="96">
        <v>2</v>
      </c>
      <c r="BH65" s="96">
        <v>0</v>
      </c>
      <c r="BI65" s="96">
        <v>0</v>
      </c>
      <c r="BJ65" s="96">
        <v>0</v>
      </c>
      <c r="BK65" s="96">
        <v>0</v>
      </c>
      <c r="BL65" s="96">
        <v>0</v>
      </c>
      <c r="BM65" s="96">
        <v>0</v>
      </c>
      <c r="BN65" s="96">
        <v>8</v>
      </c>
      <c r="BO65" s="96">
        <v>1</v>
      </c>
      <c r="BP65" s="33">
        <v>39</v>
      </c>
      <c r="BQ65" s="33">
        <v>4.9000000000000004</v>
      </c>
      <c r="BR65" s="33">
        <v>7.2</v>
      </c>
      <c r="BS65" s="61">
        <v>71.8</v>
      </c>
      <c r="BT65" s="70">
        <v>5.6</v>
      </c>
      <c r="BU65" s="70" t="s">
        <v>429</v>
      </c>
      <c r="BV65" s="70" t="s">
        <v>429</v>
      </c>
      <c r="BW65" s="70" t="s">
        <v>429</v>
      </c>
      <c r="BX65" s="70" t="s">
        <v>429</v>
      </c>
      <c r="BY65" s="61">
        <v>56.9</v>
      </c>
      <c r="BZ65" s="61">
        <v>59.1</v>
      </c>
      <c r="CA65" s="61">
        <v>5.3</v>
      </c>
      <c r="CB65" s="61" t="s">
        <v>429</v>
      </c>
      <c r="CC65" s="111">
        <f>AVERAGE(CD65:CF65)</f>
        <v>6.1999999999999993</v>
      </c>
      <c r="CD65" s="70">
        <v>9</v>
      </c>
      <c r="CE65" s="70">
        <v>7.2</v>
      </c>
      <c r="CF65" s="70">
        <v>2.4</v>
      </c>
      <c r="CG65" s="70" t="s">
        <v>429</v>
      </c>
      <c r="CH65" s="70" t="s">
        <v>429</v>
      </c>
      <c r="CI65" s="70" t="s">
        <v>429</v>
      </c>
      <c r="CJ65" s="70" t="s">
        <v>429</v>
      </c>
      <c r="CK65" s="70" t="s">
        <v>317</v>
      </c>
      <c r="CL65" s="70" t="s">
        <v>694</v>
      </c>
      <c r="CM65" s="70" t="s">
        <v>694</v>
      </c>
      <c r="CN65" s="70" t="s">
        <v>694</v>
      </c>
      <c r="CO65" s="70" t="s">
        <v>317</v>
      </c>
      <c r="CP65" s="70" t="s">
        <v>769</v>
      </c>
      <c r="CQ65" s="70" t="s">
        <v>769</v>
      </c>
      <c r="CR65" s="70" t="s">
        <v>239</v>
      </c>
      <c r="CS65" s="70" t="s">
        <v>139</v>
      </c>
      <c r="CT65" s="70" t="s">
        <v>793</v>
      </c>
      <c r="CU65" s="70" t="s">
        <v>793</v>
      </c>
      <c r="CV65" s="70" t="s">
        <v>621</v>
      </c>
      <c r="CW65" s="61" t="s">
        <v>405</v>
      </c>
      <c r="CX65" s="61" t="s">
        <v>655</v>
      </c>
      <c r="CY65" s="61" t="s">
        <v>655</v>
      </c>
      <c r="CZ65" s="61" t="s">
        <v>655</v>
      </c>
      <c r="DA65" s="61" t="s">
        <v>655</v>
      </c>
      <c r="DB65" s="61" t="s">
        <v>405</v>
      </c>
      <c r="DC65" s="61" t="s">
        <v>655</v>
      </c>
      <c r="DD65" s="61" t="s">
        <v>655</v>
      </c>
      <c r="DE65" s="61" t="s">
        <v>655</v>
      </c>
      <c r="DF65" s="61" t="s">
        <v>655</v>
      </c>
      <c r="DG65" s="61" t="s">
        <v>405</v>
      </c>
      <c r="DH65" s="61" t="s">
        <v>655</v>
      </c>
      <c r="DI65" s="61" t="s">
        <v>655</v>
      </c>
      <c r="DJ65" s="61" t="s">
        <v>655</v>
      </c>
      <c r="DK65" s="61" t="s">
        <v>655</v>
      </c>
      <c r="DL65" s="61" t="s">
        <v>405</v>
      </c>
      <c r="DM65" s="61" t="s">
        <v>655</v>
      </c>
      <c r="DN65" s="61" t="s">
        <v>655</v>
      </c>
      <c r="DO65" s="61" t="s">
        <v>655</v>
      </c>
      <c r="DP65" s="61" t="s">
        <v>655</v>
      </c>
      <c r="DQ65" s="61">
        <v>1.52</v>
      </c>
      <c r="DR65" s="61" t="s">
        <v>655</v>
      </c>
      <c r="DS65" s="61" t="s">
        <v>655</v>
      </c>
      <c r="DT65" s="61" t="s">
        <v>655</v>
      </c>
      <c r="DU65" s="61" t="s">
        <v>655</v>
      </c>
      <c r="DV65" s="96">
        <v>59</v>
      </c>
      <c r="DW65" s="70">
        <v>8</v>
      </c>
      <c r="DX65" s="70" t="s">
        <v>406</v>
      </c>
      <c r="DY65" s="70" t="s">
        <v>406</v>
      </c>
      <c r="DZ65" s="70" t="s">
        <v>406</v>
      </c>
      <c r="EA65" s="70" t="s">
        <v>406</v>
      </c>
      <c r="EB65" s="96">
        <v>41</v>
      </c>
      <c r="EC65" s="96">
        <v>66</v>
      </c>
      <c r="ED65" s="96">
        <v>24</v>
      </c>
      <c r="EE65" s="96" t="s">
        <v>406</v>
      </c>
      <c r="EF65" s="111">
        <f t="shared" si="49"/>
        <v>10.333333333333334</v>
      </c>
      <c r="EG65" s="70">
        <v>12</v>
      </c>
      <c r="EH65" s="70">
        <v>10</v>
      </c>
      <c r="EI65" s="70">
        <v>9</v>
      </c>
      <c r="EJ65" s="70" t="s">
        <v>406</v>
      </c>
      <c r="EK65" s="70" t="s">
        <v>406</v>
      </c>
      <c r="EL65" s="70" t="s">
        <v>406</v>
      </c>
      <c r="EM65" s="70" t="s">
        <v>406</v>
      </c>
      <c r="EN65" s="70" t="s">
        <v>406</v>
      </c>
      <c r="EO65" s="70" t="s">
        <v>406</v>
      </c>
      <c r="EP65" s="70" t="s">
        <v>406</v>
      </c>
      <c r="EQ65" s="70" t="s">
        <v>406</v>
      </c>
      <c r="ER65" s="70" t="s">
        <v>406</v>
      </c>
      <c r="ES65" s="70" t="s">
        <v>406</v>
      </c>
      <c r="ET65" s="70" t="s">
        <v>406</v>
      </c>
      <c r="EU65" s="70" t="s">
        <v>406</v>
      </c>
      <c r="EV65" s="70" t="s">
        <v>406</v>
      </c>
      <c r="EW65" s="70" t="s">
        <v>406</v>
      </c>
      <c r="EX65" s="70" t="s">
        <v>406</v>
      </c>
      <c r="EY65" s="70" t="s">
        <v>406</v>
      </c>
      <c r="EZ65" s="61">
        <v>1.5</v>
      </c>
      <c r="FA65" s="61" t="s">
        <v>406</v>
      </c>
      <c r="FB65" s="61" t="s">
        <v>406</v>
      </c>
      <c r="FC65" s="61" t="s">
        <v>406</v>
      </c>
      <c r="FD65" s="61" t="s">
        <v>406</v>
      </c>
      <c r="FE65" s="96">
        <v>0</v>
      </c>
      <c r="FF65" s="96">
        <v>2.5</v>
      </c>
      <c r="FG65" s="96">
        <v>31</v>
      </c>
      <c r="FH65" s="96">
        <v>7.3</v>
      </c>
      <c r="FI65" s="96">
        <v>8.1</v>
      </c>
      <c r="FJ65" s="96" t="s">
        <v>603</v>
      </c>
      <c r="FK65" s="96" t="s">
        <v>603</v>
      </c>
      <c r="FL65" s="96">
        <v>0</v>
      </c>
      <c r="FM65" s="96">
        <v>0</v>
      </c>
      <c r="FN65" s="96">
        <v>0</v>
      </c>
      <c r="FO65" s="96">
        <v>1</v>
      </c>
      <c r="FP65" s="96" t="s">
        <v>528</v>
      </c>
      <c r="FQ65" s="96" t="s">
        <v>528</v>
      </c>
      <c r="FR65" s="96" t="s">
        <v>655</v>
      </c>
      <c r="FS65" s="96" t="s">
        <v>655</v>
      </c>
      <c r="FT65" s="96" t="s">
        <v>655</v>
      </c>
      <c r="FU65" s="96" t="s">
        <v>655</v>
      </c>
      <c r="FV65" s="96" t="s">
        <v>405</v>
      </c>
      <c r="FW65" s="96" t="s">
        <v>405</v>
      </c>
      <c r="FX65" s="96" t="s">
        <v>405</v>
      </c>
      <c r="FY65" s="96" t="s">
        <v>405</v>
      </c>
      <c r="FZ65" s="111">
        <f>AVERAGE(GA65:GC65)</f>
        <v>11.166666666666666</v>
      </c>
      <c r="GA65" s="96">
        <v>10.5</v>
      </c>
      <c r="GB65" s="96">
        <v>13</v>
      </c>
      <c r="GC65" s="96">
        <v>10</v>
      </c>
      <c r="GD65" s="96" t="s">
        <v>406</v>
      </c>
      <c r="GE65" s="96" t="s">
        <v>406</v>
      </c>
      <c r="GF65" s="96" t="s">
        <v>406</v>
      </c>
      <c r="GG65" s="96" t="s">
        <v>406</v>
      </c>
      <c r="GH65" s="96" t="s">
        <v>406</v>
      </c>
      <c r="GI65" s="96" t="s">
        <v>406</v>
      </c>
      <c r="GJ65" s="96" t="s">
        <v>406</v>
      </c>
      <c r="GK65" s="96" t="s">
        <v>406</v>
      </c>
      <c r="GL65" s="96" t="s">
        <v>406</v>
      </c>
      <c r="GM65" s="96" t="s">
        <v>406</v>
      </c>
      <c r="GN65" s="96" t="s">
        <v>406</v>
      </c>
      <c r="GO65" s="96" t="s">
        <v>406</v>
      </c>
      <c r="GP65" s="96" t="s">
        <v>406</v>
      </c>
      <c r="GQ65" s="96" t="s">
        <v>406</v>
      </c>
      <c r="GR65" s="96" t="s">
        <v>406</v>
      </c>
      <c r="GS65" s="96" t="s">
        <v>406</v>
      </c>
      <c r="GT65" s="96" t="s">
        <v>428</v>
      </c>
      <c r="GU65" s="96" t="s">
        <v>406</v>
      </c>
      <c r="GV65" s="96" t="s">
        <v>406</v>
      </c>
      <c r="GW65" s="96" t="s">
        <v>406</v>
      </c>
      <c r="GX65" s="96" t="s">
        <v>406</v>
      </c>
      <c r="GY65" s="96" t="s">
        <v>428</v>
      </c>
      <c r="GZ65" s="96" t="s">
        <v>406</v>
      </c>
      <c r="HA65" s="96" t="s">
        <v>406</v>
      </c>
      <c r="HB65" s="96" t="s">
        <v>406</v>
      </c>
      <c r="HC65" s="96" t="s">
        <v>406</v>
      </c>
      <c r="HD65" s="96" t="s">
        <v>428</v>
      </c>
      <c r="HE65" s="96" t="s">
        <v>406</v>
      </c>
      <c r="HF65" s="96" t="s">
        <v>406</v>
      </c>
      <c r="HG65" s="96" t="s">
        <v>406</v>
      </c>
      <c r="HH65" s="96" t="s">
        <v>406</v>
      </c>
      <c r="HI65" s="96" t="s">
        <v>428</v>
      </c>
      <c r="HJ65" s="96" t="s">
        <v>406</v>
      </c>
      <c r="HK65" s="96" t="s">
        <v>406</v>
      </c>
      <c r="HL65" s="96" t="s">
        <v>406</v>
      </c>
      <c r="HM65" s="96" t="s">
        <v>406</v>
      </c>
      <c r="HN65" s="96">
        <v>2.9</v>
      </c>
      <c r="HO65" s="96" t="s">
        <v>406</v>
      </c>
      <c r="HP65" s="96" t="s">
        <v>406</v>
      </c>
      <c r="HQ65" s="96" t="s">
        <v>406</v>
      </c>
      <c r="HR65" s="96" t="s">
        <v>406</v>
      </c>
      <c r="HS65" s="96">
        <v>2</v>
      </c>
      <c r="HT65" s="96">
        <v>0</v>
      </c>
      <c r="HU65" s="96">
        <v>0</v>
      </c>
      <c r="HV65" s="96">
        <v>0</v>
      </c>
      <c r="HW65" s="96">
        <v>0</v>
      </c>
      <c r="HX65" s="96">
        <v>6</v>
      </c>
      <c r="HY65" s="96">
        <v>16</v>
      </c>
      <c r="HZ65" s="96">
        <v>3.9</v>
      </c>
      <c r="IA65" s="96">
        <v>4.5999999999999996</v>
      </c>
      <c r="IB65" s="96">
        <v>6.8</v>
      </c>
      <c r="IC65" s="96" t="s">
        <v>405</v>
      </c>
      <c r="ID65" s="96">
        <v>0</v>
      </c>
      <c r="IE65" s="96">
        <v>0</v>
      </c>
      <c r="IF65" s="96">
        <v>0</v>
      </c>
      <c r="IG65" s="96">
        <v>1</v>
      </c>
      <c r="IH65" s="96" t="s">
        <v>528</v>
      </c>
      <c r="II65" s="96" t="s">
        <v>528</v>
      </c>
      <c r="IJ65" s="96" t="s">
        <v>655</v>
      </c>
      <c r="IK65" s="96" t="s">
        <v>655</v>
      </c>
      <c r="IL65" s="96" t="s">
        <v>655</v>
      </c>
      <c r="IM65" s="96" t="s">
        <v>655</v>
      </c>
      <c r="IN65" s="96" t="s">
        <v>405</v>
      </c>
      <c r="IO65" s="96" t="s">
        <v>405</v>
      </c>
      <c r="IP65" s="96" t="s">
        <v>405</v>
      </c>
      <c r="IQ65" s="96" t="s">
        <v>405</v>
      </c>
      <c r="IR65" s="111" t="s">
        <v>405</v>
      </c>
      <c r="IS65" s="111" t="s">
        <v>405</v>
      </c>
      <c r="IT65" s="111" t="s">
        <v>405</v>
      </c>
      <c r="IU65" s="111" t="s">
        <v>405</v>
      </c>
      <c r="IV65" s="96" t="s">
        <v>406</v>
      </c>
      <c r="IW65" s="96" t="s">
        <v>406</v>
      </c>
      <c r="IX65" s="96" t="s">
        <v>406</v>
      </c>
      <c r="IY65" s="96" t="s">
        <v>406</v>
      </c>
      <c r="IZ65" s="96" t="s">
        <v>406</v>
      </c>
      <c r="JA65" s="96" t="s">
        <v>406</v>
      </c>
      <c r="JB65" s="96" t="s">
        <v>406</v>
      </c>
      <c r="JC65" s="96" t="s">
        <v>406</v>
      </c>
      <c r="JD65" s="96" t="s">
        <v>406</v>
      </c>
      <c r="JE65" s="96" t="s">
        <v>406</v>
      </c>
      <c r="JF65" s="96" t="s">
        <v>406</v>
      </c>
      <c r="JG65" s="96" t="s">
        <v>406</v>
      </c>
      <c r="JH65" s="96" t="s">
        <v>406</v>
      </c>
      <c r="JI65" s="96" t="s">
        <v>406</v>
      </c>
      <c r="JJ65" s="96" t="s">
        <v>406</v>
      </c>
      <c r="JK65" s="96" t="s">
        <v>406</v>
      </c>
      <c r="JL65" s="96" t="s">
        <v>428</v>
      </c>
      <c r="JM65" s="96" t="s">
        <v>406</v>
      </c>
      <c r="JN65" s="96" t="s">
        <v>406</v>
      </c>
      <c r="JO65" s="96" t="s">
        <v>406</v>
      </c>
      <c r="JP65" s="96" t="s">
        <v>406</v>
      </c>
      <c r="JQ65" s="96" t="s">
        <v>428</v>
      </c>
      <c r="JR65" s="96" t="s">
        <v>406</v>
      </c>
      <c r="JS65" s="96" t="s">
        <v>406</v>
      </c>
      <c r="JT65" s="96" t="s">
        <v>406</v>
      </c>
      <c r="JU65" s="96" t="s">
        <v>406</v>
      </c>
      <c r="JV65" s="96" t="s">
        <v>428</v>
      </c>
      <c r="JW65" s="96" t="s">
        <v>406</v>
      </c>
      <c r="JX65" s="96" t="s">
        <v>406</v>
      </c>
      <c r="JY65" s="96" t="s">
        <v>406</v>
      </c>
      <c r="JZ65" s="96" t="s">
        <v>406</v>
      </c>
      <c r="KA65" s="96" t="s">
        <v>428</v>
      </c>
      <c r="KB65" s="96" t="s">
        <v>406</v>
      </c>
      <c r="KC65" s="96" t="s">
        <v>406</v>
      </c>
      <c r="KD65" s="96" t="s">
        <v>406</v>
      </c>
      <c r="KE65" s="96" t="s">
        <v>406</v>
      </c>
      <c r="KF65" s="96" t="s">
        <v>405</v>
      </c>
      <c r="KG65" s="96" t="s">
        <v>406</v>
      </c>
      <c r="KH65" s="96" t="s">
        <v>406</v>
      </c>
      <c r="KI65" s="96" t="s">
        <v>406</v>
      </c>
      <c r="KJ65" s="96" t="s">
        <v>406</v>
      </c>
      <c r="KK65" s="96">
        <v>1</v>
      </c>
      <c r="KL65" s="96">
        <v>0</v>
      </c>
      <c r="KM65" s="96">
        <v>4</v>
      </c>
      <c r="KN65" s="96">
        <v>0</v>
      </c>
      <c r="KO65" s="96">
        <v>0</v>
      </c>
      <c r="KP65" s="115" t="s">
        <v>348</v>
      </c>
      <c r="KQ65" s="115" t="s">
        <v>348</v>
      </c>
      <c r="KR65" s="115" t="s">
        <v>348</v>
      </c>
      <c r="KS65" s="115" t="s">
        <v>348</v>
      </c>
      <c r="KT65" s="115" t="s">
        <v>348</v>
      </c>
      <c r="KU65" s="115" t="s">
        <v>348</v>
      </c>
      <c r="KV65" s="115" t="s">
        <v>348</v>
      </c>
      <c r="KW65" s="115" t="s">
        <v>348</v>
      </c>
      <c r="KX65" s="115" t="s">
        <v>348</v>
      </c>
      <c r="KY65" s="115" t="s">
        <v>348</v>
      </c>
      <c r="KZ65" s="115" t="s">
        <v>348</v>
      </c>
      <c r="LA65" s="115" t="s">
        <v>348</v>
      </c>
      <c r="LB65" s="115" t="s">
        <v>348</v>
      </c>
      <c r="LC65" s="115" t="s">
        <v>348</v>
      </c>
      <c r="LD65" s="115" t="s">
        <v>348</v>
      </c>
      <c r="LE65" s="115" t="s">
        <v>348</v>
      </c>
      <c r="LF65" s="115" t="s">
        <v>348</v>
      </c>
      <c r="LG65" s="115" t="s">
        <v>348</v>
      </c>
      <c r="LH65" s="115" t="s">
        <v>348</v>
      </c>
      <c r="LI65" s="115" t="s">
        <v>348</v>
      </c>
      <c r="LJ65" s="115" t="s">
        <v>348</v>
      </c>
      <c r="LK65" s="115" t="s">
        <v>348</v>
      </c>
      <c r="LL65" s="115" t="s">
        <v>348</v>
      </c>
      <c r="LM65" s="115" t="s">
        <v>348</v>
      </c>
      <c r="LN65" s="115" t="s">
        <v>348</v>
      </c>
      <c r="LO65" s="115" t="s">
        <v>348</v>
      </c>
      <c r="LP65" s="115" t="s">
        <v>348</v>
      </c>
      <c r="LQ65" s="115" t="s">
        <v>348</v>
      </c>
      <c r="LR65" s="115" t="s">
        <v>348</v>
      </c>
      <c r="LS65" s="115" t="s">
        <v>348</v>
      </c>
      <c r="LT65" s="115" t="s">
        <v>348</v>
      </c>
      <c r="LU65" s="115" t="s">
        <v>348</v>
      </c>
      <c r="LV65" s="115" t="s">
        <v>348</v>
      </c>
      <c r="LW65" s="115" t="s">
        <v>348</v>
      </c>
      <c r="LX65" s="115" t="s">
        <v>348</v>
      </c>
      <c r="LY65" s="115" t="s">
        <v>348</v>
      </c>
      <c r="LZ65" s="115" t="s">
        <v>348</v>
      </c>
      <c r="MA65" s="115" t="s">
        <v>348</v>
      </c>
      <c r="MB65" s="115" t="s">
        <v>348</v>
      </c>
      <c r="MC65" s="115" t="s">
        <v>348</v>
      </c>
      <c r="MD65" s="115" t="s">
        <v>348</v>
      </c>
      <c r="ME65" s="115" t="s">
        <v>348</v>
      </c>
      <c r="MF65" s="115" t="s">
        <v>348</v>
      </c>
      <c r="MG65" s="115" t="s">
        <v>348</v>
      </c>
      <c r="MH65" s="115" t="s">
        <v>348</v>
      </c>
      <c r="MI65" s="115" t="s">
        <v>348</v>
      </c>
      <c r="MJ65" s="115" t="s">
        <v>348</v>
      </c>
      <c r="MK65" s="115" t="s">
        <v>348</v>
      </c>
      <c r="ML65" s="115" t="s">
        <v>348</v>
      </c>
      <c r="MM65" s="115" t="s">
        <v>348</v>
      </c>
      <c r="MN65" s="115" t="s">
        <v>348</v>
      </c>
      <c r="MO65" s="115" t="s">
        <v>348</v>
      </c>
      <c r="MP65" s="115" t="s">
        <v>348</v>
      </c>
      <c r="MQ65" s="115" t="s">
        <v>348</v>
      </c>
      <c r="MR65" s="115" t="s">
        <v>348</v>
      </c>
      <c r="MS65" s="115" t="s">
        <v>348</v>
      </c>
      <c r="MT65" s="115" t="s">
        <v>348</v>
      </c>
      <c r="MU65" s="115" t="s">
        <v>348</v>
      </c>
      <c r="MV65" s="115" t="s">
        <v>348</v>
      </c>
      <c r="MW65" s="115" t="s">
        <v>348</v>
      </c>
      <c r="MX65" s="115" t="s">
        <v>348</v>
      </c>
      <c r="MY65" s="115" t="s">
        <v>348</v>
      </c>
      <c r="MZ65" s="115" t="s">
        <v>348</v>
      </c>
      <c r="NA65" s="115" t="s">
        <v>348</v>
      </c>
      <c r="NB65" s="115" t="s">
        <v>348</v>
      </c>
      <c r="NC65" s="115" t="s">
        <v>348</v>
      </c>
      <c r="ND65" s="115" t="s">
        <v>348</v>
      </c>
      <c r="NE65" s="115" t="s">
        <v>348</v>
      </c>
      <c r="NF65" s="115" t="s">
        <v>348</v>
      </c>
      <c r="NG65" s="115" t="s">
        <v>348</v>
      </c>
      <c r="NH65" s="96"/>
      <c r="NI65" s="96"/>
      <c r="NJ65" s="96"/>
      <c r="NK65" s="96"/>
      <c r="NL65" s="96"/>
      <c r="NM65" s="96"/>
      <c r="NN65" s="96"/>
      <c r="NO65" s="96"/>
      <c r="NP65" s="96"/>
      <c r="NQ65" s="96"/>
      <c r="NR65" s="96"/>
      <c r="NS65" s="96"/>
      <c r="NT65" s="96"/>
      <c r="NU65" s="96"/>
      <c r="NV65" s="96"/>
      <c r="NW65" s="96"/>
      <c r="NX65" s="96"/>
      <c r="NY65" s="96"/>
      <c r="NZ65" s="96"/>
      <c r="OA65" s="96"/>
      <c r="OB65" s="33"/>
      <c r="OC65" s="96"/>
      <c r="OD65" s="96"/>
      <c r="OE65" s="96"/>
      <c r="OF65" s="33"/>
      <c r="OG65" s="96"/>
      <c r="OH65" s="96"/>
      <c r="OI65" s="96"/>
      <c r="OJ65" s="33"/>
      <c r="OK65" s="96"/>
      <c r="OL65" s="96"/>
      <c r="OM65" s="96"/>
      <c r="ON65" s="33"/>
      <c r="OO65" s="96"/>
      <c r="OP65" s="96"/>
      <c r="OQ65" s="96"/>
      <c r="OR65" s="33"/>
      <c r="OS65" s="96"/>
      <c r="OT65" s="96"/>
      <c r="OU65" s="96"/>
      <c r="OV65" s="96"/>
      <c r="OW65" s="96"/>
      <c r="OX65" s="96"/>
      <c r="OY65" s="96"/>
      <c r="OZ65" s="96"/>
      <c r="PA65" s="96"/>
      <c r="PB65" s="96"/>
      <c r="PC65" s="96"/>
      <c r="PD65" s="96"/>
      <c r="PE65" s="96"/>
      <c r="PF65" s="96"/>
      <c r="PG65" s="96"/>
      <c r="PH65" s="96"/>
      <c r="PI65" s="96"/>
      <c r="PJ65" s="96"/>
      <c r="PK65" s="96"/>
      <c r="PL65" s="96"/>
      <c r="PM65" s="96"/>
      <c r="PN65" s="96"/>
      <c r="PO65" s="96"/>
      <c r="PP65" s="96"/>
      <c r="PQ65" s="96"/>
      <c r="PR65" s="96"/>
      <c r="PS65" s="96"/>
      <c r="PT65" s="96"/>
      <c r="PU65" s="96"/>
      <c r="PV65" s="96"/>
      <c r="PW65" s="96"/>
      <c r="PX65" s="96"/>
      <c r="PY65" s="96"/>
      <c r="PZ65" s="96">
        <v>0</v>
      </c>
      <c r="QC65" s="101"/>
    </row>
    <row r="66" spans="1:445" ht="17" customHeight="1">
      <c r="A66" s="94">
        <v>52</v>
      </c>
      <c r="B66" s="27">
        <v>39408</v>
      </c>
      <c r="C66" s="96" t="s">
        <v>740</v>
      </c>
      <c r="D66" s="96">
        <v>44</v>
      </c>
      <c r="E66" s="96">
        <v>2</v>
      </c>
      <c r="F66" s="96">
        <v>87</v>
      </c>
      <c r="G66" s="96">
        <v>164</v>
      </c>
      <c r="H66" s="96">
        <v>4</v>
      </c>
      <c r="I66" s="96" t="s">
        <v>322</v>
      </c>
      <c r="J66" s="96">
        <v>2</v>
      </c>
      <c r="K66" s="96">
        <v>18</v>
      </c>
      <c r="L66" s="96"/>
      <c r="M66" s="95" t="s">
        <v>763</v>
      </c>
      <c r="N66" s="96" t="s">
        <v>654</v>
      </c>
      <c r="O66" s="96" t="s">
        <v>656</v>
      </c>
      <c r="P66" s="96" t="s">
        <v>429</v>
      </c>
      <c r="Q66" s="96" t="s">
        <v>429</v>
      </c>
      <c r="R66" s="96" t="s">
        <v>429</v>
      </c>
      <c r="S66" s="96" t="s">
        <v>429</v>
      </c>
      <c r="T66" s="26" t="s">
        <v>938</v>
      </c>
      <c r="U66" s="96">
        <v>0</v>
      </c>
      <c r="V66" s="78" t="s">
        <v>348</v>
      </c>
      <c r="W66" s="78" t="s">
        <v>348</v>
      </c>
      <c r="X66" s="78" t="s">
        <v>348</v>
      </c>
      <c r="Y66" s="78" t="s">
        <v>348</v>
      </c>
      <c r="Z66" s="78" t="s">
        <v>348</v>
      </c>
      <c r="AA66" s="78">
        <v>0</v>
      </c>
      <c r="AB66" s="78" t="s">
        <v>348</v>
      </c>
      <c r="AC66" s="78" t="s">
        <v>348</v>
      </c>
      <c r="AD66" s="78" t="s">
        <v>348</v>
      </c>
      <c r="AE66" s="78" t="s">
        <v>348</v>
      </c>
      <c r="AF66" s="78" t="s">
        <v>348</v>
      </c>
      <c r="AG66" s="96">
        <v>0</v>
      </c>
      <c r="AH66" s="35">
        <v>1</v>
      </c>
      <c r="AI66" s="78" t="s">
        <v>348</v>
      </c>
      <c r="AJ66" s="78" t="s">
        <v>348</v>
      </c>
      <c r="AK66" s="78" t="s">
        <v>348</v>
      </c>
      <c r="AL66" s="78" t="s">
        <v>348</v>
      </c>
      <c r="AM66" s="78">
        <v>0</v>
      </c>
      <c r="AN66" s="78" t="s">
        <v>348</v>
      </c>
      <c r="AO66" s="78" t="s">
        <v>348</v>
      </c>
      <c r="AP66" s="78" t="s">
        <v>348</v>
      </c>
      <c r="AQ66" s="78" t="s">
        <v>348</v>
      </c>
      <c r="AR66" s="30">
        <v>1</v>
      </c>
      <c r="AS66" s="35" t="s">
        <v>308</v>
      </c>
      <c r="AT66" s="35">
        <v>0</v>
      </c>
      <c r="AU66" s="35">
        <v>0</v>
      </c>
      <c r="AV66" s="35">
        <v>0</v>
      </c>
      <c r="AW66" s="35">
        <v>0</v>
      </c>
      <c r="AX66" s="78" t="s">
        <v>348</v>
      </c>
      <c r="AY66" s="78" t="s">
        <v>348</v>
      </c>
      <c r="AZ66" s="78" t="s">
        <v>348</v>
      </c>
      <c r="BA66" s="78" t="s">
        <v>348</v>
      </c>
      <c r="BB66" s="78" t="s">
        <v>348</v>
      </c>
      <c r="BC66" s="96">
        <v>50</v>
      </c>
      <c r="BD66" s="96">
        <v>50</v>
      </c>
      <c r="BE66" s="96">
        <v>7</v>
      </c>
      <c r="BF66" s="96">
        <v>2</v>
      </c>
      <c r="BG66" s="96">
        <v>2</v>
      </c>
      <c r="BH66" s="96">
        <v>0</v>
      </c>
      <c r="BI66" s="96">
        <v>0</v>
      </c>
      <c r="BJ66" s="96">
        <v>0</v>
      </c>
      <c r="BK66" s="96">
        <v>1</v>
      </c>
      <c r="BL66" s="96">
        <v>0</v>
      </c>
      <c r="BM66" s="96">
        <v>0</v>
      </c>
      <c r="BN66" s="96">
        <v>17</v>
      </c>
      <c r="BO66" s="96">
        <v>0</v>
      </c>
      <c r="BP66" s="33">
        <v>29</v>
      </c>
      <c r="BQ66" s="33">
        <v>8.4</v>
      </c>
      <c r="BR66" s="33">
        <v>8.5</v>
      </c>
      <c r="BS66" s="61">
        <v>80.5</v>
      </c>
      <c r="BT66" s="70">
        <v>8.1999999999999993</v>
      </c>
      <c r="BU66" s="70" t="s">
        <v>429</v>
      </c>
      <c r="BV66" s="70" t="s">
        <v>429</v>
      </c>
      <c r="BW66" s="70" t="s">
        <v>429</v>
      </c>
      <c r="BX66" s="70" t="s">
        <v>429</v>
      </c>
      <c r="BY66" s="61">
        <v>42.4</v>
      </c>
      <c r="BZ66" s="61">
        <v>57.7</v>
      </c>
      <c r="CA66" s="61">
        <v>14.4</v>
      </c>
      <c r="CB66" s="61" t="s">
        <v>655</v>
      </c>
      <c r="CC66" s="111">
        <f>AVERAGE(CD66:CF66)</f>
        <v>4.6333333333333329</v>
      </c>
      <c r="CD66" s="70">
        <v>6.5</v>
      </c>
      <c r="CE66" s="70">
        <v>4.0999999999999996</v>
      </c>
      <c r="CF66" s="70">
        <v>3.3</v>
      </c>
      <c r="CG66" s="70" t="s">
        <v>655</v>
      </c>
      <c r="CH66" s="70" t="s">
        <v>655</v>
      </c>
      <c r="CI66" s="70" t="s">
        <v>655</v>
      </c>
      <c r="CJ66" s="70" t="s">
        <v>655</v>
      </c>
      <c r="CK66" s="70" t="s">
        <v>655</v>
      </c>
      <c r="CL66" s="70" t="s">
        <v>655</v>
      </c>
      <c r="CM66" s="70" t="s">
        <v>655</v>
      </c>
      <c r="CN66" s="70" t="s">
        <v>655</v>
      </c>
      <c r="CO66" s="70" t="s">
        <v>655</v>
      </c>
      <c r="CP66" s="70" t="s">
        <v>655</v>
      </c>
      <c r="CQ66" s="70" t="s">
        <v>655</v>
      </c>
      <c r="CR66" s="70" t="s">
        <v>655</v>
      </c>
      <c r="CS66" s="70" t="s">
        <v>655</v>
      </c>
      <c r="CT66" s="70" t="s">
        <v>655</v>
      </c>
      <c r="CU66" s="70" t="s">
        <v>655</v>
      </c>
      <c r="CV66" s="70" t="s">
        <v>655</v>
      </c>
      <c r="CW66" s="61" t="s">
        <v>405</v>
      </c>
      <c r="CX66" s="61" t="s">
        <v>429</v>
      </c>
      <c r="CY66" s="61" t="s">
        <v>429</v>
      </c>
      <c r="CZ66" s="61" t="s">
        <v>429</v>
      </c>
      <c r="DA66" s="61" t="s">
        <v>429</v>
      </c>
      <c r="DB66" s="61" t="s">
        <v>405</v>
      </c>
      <c r="DC66" s="61" t="s">
        <v>429</v>
      </c>
      <c r="DD66" s="61" t="s">
        <v>429</v>
      </c>
      <c r="DE66" s="61" t="s">
        <v>429</v>
      </c>
      <c r="DF66" s="61" t="s">
        <v>429</v>
      </c>
      <c r="DG66" s="61" t="s">
        <v>405</v>
      </c>
      <c r="DH66" s="61" t="s">
        <v>429</v>
      </c>
      <c r="DI66" s="61" t="s">
        <v>429</v>
      </c>
      <c r="DJ66" s="61" t="s">
        <v>429</v>
      </c>
      <c r="DK66" s="61" t="s">
        <v>429</v>
      </c>
      <c r="DL66" s="61" t="s">
        <v>405</v>
      </c>
      <c r="DM66" s="61" t="s">
        <v>429</v>
      </c>
      <c r="DN66" s="61" t="s">
        <v>429</v>
      </c>
      <c r="DO66" s="61" t="s">
        <v>429</v>
      </c>
      <c r="DP66" s="61" t="s">
        <v>429</v>
      </c>
      <c r="DQ66" s="61">
        <v>2.2999999999999998</v>
      </c>
      <c r="DR66" s="61" t="s">
        <v>429</v>
      </c>
      <c r="DS66" s="61" t="s">
        <v>429</v>
      </c>
      <c r="DT66" s="61" t="s">
        <v>429</v>
      </c>
      <c r="DU66" s="61" t="s">
        <v>429</v>
      </c>
      <c r="DV66" s="96">
        <v>89.9</v>
      </c>
      <c r="DW66" s="70">
        <v>18.5</v>
      </c>
      <c r="DX66" s="70" t="s">
        <v>429</v>
      </c>
      <c r="DY66" s="70" t="s">
        <v>429</v>
      </c>
      <c r="DZ66" s="70" t="s">
        <v>429</v>
      </c>
      <c r="EA66" s="70" t="s">
        <v>429</v>
      </c>
      <c r="EB66" s="96">
        <v>50.4</v>
      </c>
      <c r="EC66" s="96">
        <v>61.4</v>
      </c>
      <c r="ED66" s="96">
        <v>18.7</v>
      </c>
      <c r="EE66" s="96" t="s">
        <v>429</v>
      </c>
      <c r="EF66" s="111">
        <f t="shared" si="49"/>
        <v>17.066666666666666</v>
      </c>
      <c r="EG66" s="70">
        <v>24.2</v>
      </c>
      <c r="EH66" s="70">
        <v>15.4</v>
      </c>
      <c r="EI66" s="70">
        <v>11.6</v>
      </c>
      <c r="EJ66" s="70" t="s">
        <v>406</v>
      </c>
      <c r="EK66" s="70" t="s">
        <v>406</v>
      </c>
      <c r="EL66" s="70" t="s">
        <v>406</v>
      </c>
      <c r="EM66" s="70" t="s">
        <v>406</v>
      </c>
      <c r="EN66" s="70" t="s">
        <v>406</v>
      </c>
      <c r="EO66" s="70" t="s">
        <v>406</v>
      </c>
      <c r="EP66" s="70" t="s">
        <v>406</v>
      </c>
      <c r="EQ66" s="70" t="s">
        <v>406</v>
      </c>
      <c r="ER66" s="70" t="s">
        <v>406</v>
      </c>
      <c r="ES66" s="70" t="s">
        <v>406</v>
      </c>
      <c r="ET66" s="70" t="s">
        <v>406</v>
      </c>
      <c r="EU66" s="70" t="s">
        <v>406</v>
      </c>
      <c r="EV66" s="70" t="s">
        <v>406</v>
      </c>
      <c r="EW66" s="70" t="s">
        <v>406</v>
      </c>
      <c r="EX66" s="70" t="s">
        <v>406</v>
      </c>
      <c r="EY66" s="70" t="s">
        <v>406</v>
      </c>
      <c r="EZ66" s="70">
        <v>1.95</v>
      </c>
      <c r="FA66" s="70" t="s">
        <v>406</v>
      </c>
      <c r="FB66" s="70" t="s">
        <v>406</v>
      </c>
      <c r="FC66" s="70" t="s">
        <v>406</v>
      </c>
      <c r="FD66" s="70" t="s">
        <v>406</v>
      </c>
      <c r="FE66" s="96">
        <v>0</v>
      </c>
      <c r="FF66" s="96">
        <v>3</v>
      </c>
      <c r="FG66" s="96">
        <v>18</v>
      </c>
      <c r="FH66" s="96">
        <v>3.1</v>
      </c>
      <c r="FI66" s="96">
        <v>4.7</v>
      </c>
      <c r="FJ66" s="96">
        <v>9.6999999999999993</v>
      </c>
      <c r="FK66" s="96">
        <v>1</v>
      </c>
      <c r="FL66" s="96">
        <v>0</v>
      </c>
      <c r="FM66" s="96">
        <v>0</v>
      </c>
      <c r="FN66" s="96">
        <v>0</v>
      </c>
      <c r="FO66" s="96">
        <v>1</v>
      </c>
      <c r="FP66" s="96" t="s">
        <v>528</v>
      </c>
      <c r="FQ66" s="96" t="s">
        <v>528</v>
      </c>
      <c r="FR66" s="96" t="s">
        <v>495</v>
      </c>
      <c r="FS66" s="96" t="s">
        <v>495</v>
      </c>
      <c r="FT66" s="96" t="s">
        <v>495</v>
      </c>
      <c r="FU66" s="96" t="s">
        <v>495</v>
      </c>
      <c r="FV66" s="96" t="s">
        <v>528</v>
      </c>
      <c r="FW66" s="96" t="s">
        <v>528</v>
      </c>
      <c r="FX66" s="96" t="s">
        <v>528</v>
      </c>
      <c r="FY66" s="96" t="s">
        <v>528</v>
      </c>
      <c r="FZ66" s="96" t="s">
        <v>528</v>
      </c>
      <c r="GA66" s="96" t="s">
        <v>528</v>
      </c>
      <c r="GB66" s="96" t="s">
        <v>528</v>
      </c>
      <c r="GC66" s="96" t="s">
        <v>528</v>
      </c>
      <c r="GD66" s="96" t="s">
        <v>429</v>
      </c>
      <c r="GE66" s="96" t="s">
        <v>429</v>
      </c>
      <c r="GF66" s="96" t="s">
        <v>429</v>
      </c>
      <c r="GG66" s="96" t="s">
        <v>429</v>
      </c>
      <c r="GH66" s="96" t="s">
        <v>429</v>
      </c>
      <c r="GI66" s="96" t="s">
        <v>429</v>
      </c>
      <c r="GJ66" s="96" t="s">
        <v>429</v>
      </c>
      <c r="GK66" s="96" t="s">
        <v>429</v>
      </c>
      <c r="GL66" s="96" t="s">
        <v>429</v>
      </c>
      <c r="GM66" s="96" t="s">
        <v>429</v>
      </c>
      <c r="GN66" s="96" t="s">
        <v>429</v>
      </c>
      <c r="GO66" s="96" t="s">
        <v>429</v>
      </c>
      <c r="GP66" s="96" t="s">
        <v>429</v>
      </c>
      <c r="GQ66" s="96" t="s">
        <v>429</v>
      </c>
      <c r="GR66" s="96" t="s">
        <v>429</v>
      </c>
      <c r="GS66" s="96" t="s">
        <v>429</v>
      </c>
      <c r="GT66" s="96" t="s">
        <v>428</v>
      </c>
      <c r="GU66" s="96" t="s">
        <v>429</v>
      </c>
      <c r="GV66" s="96" t="s">
        <v>429</v>
      </c>
      <c r="GW66" s="96" t="s">
        <v>429</v>
      </c>
      <c r="GX66" s="96" t="s">
        <v>429</v>
      </c>
      <c r="GY66" s="96" t="s">
        <v>428</v>
      </c>
      <c r="GZ66" s="96" t="s">
        <v>429</v>
      </c>
      <c r="HA66" s="96" t="s">
        <v>429</v>
      </c>
      <c r="HB66" s="96" t="s">
        <v>429</v>
      </c>
      <c r="HC66" s="96" t="s">
        <v>429</v>
      </c>
      <c r="HD66" s="96" t="s">
        <v>428</v>
      </c>
      <c r="HE66" s="96" t="s">
        <v>429</v>
      </c>
      <c r="HF66" s="96" t="s">
        <v>429</v>
      </c>
      <c r="HG66" s="96" t="s">
        <v>429</v>
      </c>
      <c r="HH66" s="96" t="s">
        <v>429</v>
      </c>
      <c r="HI66" s="96" t="s">
        <v>428</v>
      </c>
      <c r="HJ66" s="96" t="s">
        <v>429</v>
      </c>
      <c r="HK66" s="96" t="s">
        <v>429</v>
      </c>
      <c r="HL66" s="96" t="s">
        <v>429</v>
      </c>
      <c r="HM66" s="96" t="s">
        <v>429</v>
      </c>
      <c r="HN66" s="96" t="s">
        <v>428</v>
      </c>
      <c r="HO66" s="96" t="s">
        <v>429</v>
      </c>
      <c r="HP66" s="96" t="s">
        <v>429</v>
      </c>
      <c r="HQ66" s="96" t="s">
        <v>429</v>
      </c>
      <c r="HR66" s="96" t="s">
        <v>429</v>
      </c>
      <c r="HS66" s="96">
        <v>2</v>
      </c>
      <c r="HT66" s="96">
        <v>0</v>
      </c>
      <c r="HU66" s="96">
        <v>0</v>
      </c>
      <c r="HV66" s="96">
        <v>0</v>
      </c>
      <c r="HW66" s="96">
        <v>0</v>
      </c>
      <c r="HX66" s="96">
        <v>6</v>
      </c>
      <c r="HY66" s="96">
        <v>17</v>
      </c>
      <c r="HZ66" s="96">
        <v>3.6</v>
      </c>
      <c r="IA66" s="96">
        <v>5.2</v>
      </c>
      <c r="IB66" s="96">
        <v>9.4</v>
      </c>
      <c r="IC66" s="96">
        <v>1</v>
      </c>
      <c r="ID66" s="96">
        <v>0</v>
      </c>
      <c r="IE66" s="96">
        <v>0</v>
      </c>
      <c r="IF66" s="96">
        <v>0</v>
      </c>
      <c r="IG66" s="96">
        <v>1</v>
      </c>
      <c r="IH66" s="96" t="s">
        <v>528</v>
      </c>
      <c r="II66" s="96" t="s">
        <v>528</v>
      </c>
      <c r="IJ66" s="96" t="s">
        <v>495</v>
      </c>
      <c r="IK66" s="96" t="s">
        <v>495</v>
      </c>
      <c r="IL66" s="96" t="s">
        <v>495</v>
      </c>
      <c r="IM66" s="96" t="s">
        <v>495</v>
      </c>
      <c r="IN66" s="96" t="s">
        <v>528</v>
      </c>
      <c r="IO66" s="96" t="s">
        <v>528</v>
      </c>
      <c r="IP66" s="96" t="s">
        <v>528</v>
      </c>
      <c r="IQ66" s="96" t="s">
        <v>528</v>
      </c>
      <c r="IR66" s="104">
        <f>AVERAGE(IS66:IU66)</f>
        <v>13.666666666666666</v>
      </c>
      <c r="IS66" s="96">
        <v>17</v>
      </c>
      <c r="IT66" s="96">
        <v>13</v>
      </c>
      <c r="IU66" s="96">
        <v>11</v>
      </c>
      <c r="IV66" s="96" t="s">
        <v>429</v>
      </c>
      <c r="IW66" s="96" t="s">
        <v>429</v>
      </c>
      <c r="IX66" s="96" t="s">
        <v>429</v>
      </c>
      <c r="IY66" s="96" t="s">
        <v>429</v>
      </c>
      <c r="IZ66" s="96" t="s">
        <v>429</v>
      </c>
      <c r="JA66" s="96" t="s">
        <v>429</v>
      </c>
      <c r="JB66" s="96" t="s">
        <v>429</v>
      </c>
      <c r="JC66" s="96" t="s">
        <v>429</v>
      </c>
      <c r="JD66" s="96" t="s">
        <v>429</v>
      </c>
      <c r="JE66" s="96" t="s">
        <v>429</v>
      </c>
      <c r="JF66" s="96" t="s">
        <v>429</v>
      </c>
      <c r="JG66" s="96" t="s">
        <v>429</v>
      </c>
      <c r="JH66" s="96" t="s">
        <v>429</v>
      </c>
      <c r="JI66" s="96" t="s">
        <v>429</v>
      </c>
      <c r="JJ66" s="96" t="s">
        <v>429</v>
      </c>
      <c r="JK66" s="96" t="s">
        <v>429</v>
      </c>
      <c r="JL66" s="96" t="s">
        <v>428</v>
      </c>
      <c r="JM66" s="96" t="s">
        <v>429</v>
      </c>
      <c r="JN66" s="96" t="s">
        <v>429</v>
      </c>
      <c r="JO66" s="96" t="s">
        <v>429</v>
      </c>
      <c r="JP66" s="96" t="s">
        <v>429</v>
      </c>
      <c r="JQ66" s="96" t="s">
        <v>428</v>
      </c>
      <c r="JR66" s="96" t="s">
        <v>429</v>
      </c>
      <c r="JS66" s="96" t="s">
        <v>429</v>
      </c>
      <c r="JT66" s="96" t="s">
        <v>429</v>
      </c>
      <c r="JU66" s="96" t="s">
        <v>429</v>
      </c>
      <c r="JV66" s="96" t="s">
        <v>428</v>
      </c>
      <c r="JW66" s="96" t="s">
        <v>429</v>
      </c>
      <c r="JX66" s="96" t="s">
        <v>429</v>
      </c>
      <c r="JY66" s="96" t="s">
        <v>429</v>
      </c>
      <c r="JZ66" s="96" t="s">
        <v>429</v>
      </c>
      <c r="KA66" s="96" t="s">
        <v>428</v>
      </c>
      <c r="KB66" s="96" t="s">
        <v>429</v>
      </c>
      <c r="KC66" s="96" t="s">
        <v>429</v>
      </c>
      <c r="KD66" s="96" t="s">
        <v>429</v>
      </c>
      <c r="KE66" s="96" t="s">
        <v>429</v>
      </c>
      <c r="KF66" s="96">
        <v>2.2999999999999998</v>
      </c>
      <c r="KG66" s="96" t="s">
        <v>429</v>
      </c>
      <c r="KH66" s="96" t="s">
        <v>429</v>
      </c>
      <c r="KI66" s="96" t="s">
        <v>429</v>
      </c>
      <c r="KJ66" s="96" t="s">
        <v>429</v>
      </c>
      <c r="KK66" s="96">
        <v>2</v>
      </c>
      <c r="KL66" s="96">
        <v>0</v>
      </c>
      <c r="KM66" s="96">
        <v>0</v>
      </c>
      <c r="KN66" s="96">
        <v>0</v>
      </c>
      <c r="KO66" s="96">
        <v>0</v>
      </c>
      <c r="KP66" s="96">
        <v>12</v>
      </c>
      <c r="KQ66" s="96">
        <v>20</v>
      </c>
      <c r="KR66" s="96">
        <v>7</v>
      </c>
      <c r="KS66" s="96">
        <v>4</v>
      </c>
      <c r="KT66" s="96">
        <v>8.8000000000000007</v>
      </c>
      <c r="KU66" s="96">
        <v>1</v>
      </c>
      <c r="KV66" s="96">
        <v>0</v>
      </c>
      <c r="KW66" s="96">
        <v>0</v>
      </c>
      <c r="KX66" s="96">
        <v>0</v>
      </c>
      <c r="KY66" s="96">
        <v>0</v>
      </c>
      <c r="KZ66" s="96" t="s">
        <v>528</v>
      </c>
      <c r="LA66" s="96" t="s">
        <v>528</v>
      </c>
      <c r="LB66" s="96" t="s">
        <v>495</v>
      </c>
      <c r="LC66" s="96" t="s">
        <v>495</v>
      </c>
      <c r="LD66" s="96" t="s">
        <v>495</v>
      </c>
      <c r="LE66" s="96" t="s">
        <v>495</v>
      </c>
      <c r="LF66" s="96" t="s">
        <v>528</v>
      </c>
      <c r="LG66" s="96" t="s">
        <v>528</v>
      </c>
      <c r="LH66" s="96" t="s">
        <v>528</v>
      </c>
      <c r="LI66" s="96" t="s">
        <v>528</v>
      </c>
      <c r="LJ66" s="111">
        <f>AVERAGE(LK66:LM66)</f>
        <v>11.200000000000001</v>
      </c>
      <c r="LK66" s="96">
        <v>12.6</v>
      </c>
      <c r="LL66" s="96">
        <v>13</v>
      </c>
      <c r="LM66" s="96">
        <v>8</v>
      </c>
      <c r="LN66" s="96" t="s">
        <v>429</v>
      </c>
      <c r="LO66" s="96" t="s">
        <v>429</v>
      </c>
      <c r="LP66" s="96" t="s">
        <v>429</v>
      </c>
      <c r="LQ66" s="96" t="s">
        <v>429</v>
      </c>
      <c r="LR66" s="96" t="s">
        <v>429</v>
      </c>
      <c r="LS66" s="96" t="s">
        <v>429</v>
      </c>
      <c r="LT66" s="96" t="s">
        <v>429</v>
      </c>
      <c r="LU66" s="96" t="s">
        <v>429</v>
      </c>
      <c r="LV66" s="96" t="s">
        <v>429</v>
      </c>
      <c r="LW66" s="96" t="s">
        <v>429</v>
      </c>
      <c r="LX66" s="96" t="s">
        <v>429</v>
      </c>
      <c r="LY66" s="96" t="s">
        <v>429</v>
      </c>
      <c r="LZ66" s="96" t="s">
        <v>429</v>
      </c>
      <c r="MA66" s="96" t="s">
        <v>429</v>
      </c>
      <c r="MB66" s="96" t="s">
        <v>429</v>
      </c>
      <c r="MC66" s="96" t="s">
        <v>429</v>
      </c>
      <c r="MD66" s="96" t="s">
        <v>428</v>
      </c>
      <c r="ME66" s="96" t="s">
        <v>429</v>
      </c>
      <c r="MF66" s="96" t="s">
        <v>429</v>
      </c>
      <c r="MG66" s="96" t="s">
        <v>429</v>
      </c>
      <c r="MH66" s="96" t="s">
        <v>429</v>
      </c>
      <c r="MI66" s="96" t="s">
        <v>428</v>
      </c>
      <c r="MJ66" s="96" t="s">
        <v>429</v>
      </c>
      <c r="MK66" s="96" t="s">
        <v>429</v>
      </c>
      <c r="ML66" s="96" t="s">
        <v>429</v>
      </c>
      <c r="MM66" s="96" t="s">
        <v>429</v>
      </c>
      <c r="MN66" s="96" t="s">
        <v>428</v>
      </c>
      <c r="MO66" s="96" t="s">
        <v>429</v>
      </c>
      <c r="MP66" s="96" t="s">
        <v>429</v>
      </c>
      <c r="MQ66" s="96" t="s">
        <v>429</v>
      </c>
      <c r="MR66" s="96" t="s">
        <v>429</v>
      </c>
      <c r="MS66" s="96" t="s">
        <v>428</v>
      </c>
      <c r="MT66" s="96" t="s">
        <v>429</v>
      </c>
      <c r="MU66" s="96" t="s">
        <v>429</v>
      </c>
      <c r="MV66" s="96" t="s">
        <v>429</v>
      </c>
      <c r="MW66" s="96" t="s">
        <v>429</v>
      </c>
      <c r="MX66" s="96">
        <v>1.8</v>
      </c>
      <c r="MY66" s="96" t="s">
        <v>429</v>
      </c>
      <c r="MZ66" s="96" t="s">
        <v>429</v>
      </c>
      <c r="NA66" s="96" t="s">
        <v>429</v>
      </c>
      <c r="NB66" s="96" t="s">
        <v>429</v>
      </c>
      <c r="NC66" s="96">
        <v>1</v>
      </c>
      <c r="ND66" s="96">
        <v>0</v>
      </c>
      <c r="NE66" s="96">
        <v>0</v>
      </c>
      <c r="NF66" s="96">
        <v>0</v>
      </c>
      <c r="NG66" s="96">
        <v>0</v>
      </c>
      <c r="NH66" s="96"/>
      <c r="NI66" s="96"/>
      <c r="NJ66" s="96"/>
      <c r="NK66" s="96"/>
      <c r="NL66" s="96"/>
      <c r="NM66" s="96"/>
      <c r="NN66" s="96"/>
      <c r="NO66" s="96"/>
      <c r="NP66" s="96"/>
      <c r="NQ66" s="96"/>
      <c r="NR66" s="96"/>
      <c r="NS66" s="96"/>
      <c r="NT66" s="96"/>
      <c r="NU66" s="96"/>
      <c r="NV66" s="96"/>
      <c r="NW66" s="96"/>
      <c r="NX66" s="96"/>
      <c r="NY66" s="96"/>
      <c r="NZ66" s="96"/>
      <c r="OA66" s="96"/>
      <c r="OB66" s="96"/>
      <c r="OC66" s="96"/>
      <c r="OD66" s="96"/>
      <c r="OE66" s="96"/>
      <c r="OF66" s="96"/>
      <c r="OG66" s="96"/>
      <c r="OH66" s="96"/>
      <c r="OI66" s="96"/>
      <c r="OJ66" s="96"/>
      <c r="OK66" s="96"/>
      <c r="OL66" s="96"/>
      <c r="OM66" s="96"/>
      <c r="ON66" s="96"/>
      <c r="OO66" s="96"/>
      <c r="OP66" s="96"/>
      <c r="OQ66" s="96"/>
      <c r="OR66" s="96"/>
      <c r="OS66" s="96"/>
      <c r="OT66" s="96"/>
      <c r="OU66" s="96"/>
      <c r="OV66" s="96"/>
      <c r="OW66" s="96"/>
      <c r="OX66" s="96"/>
      <c r="OY66" s="96"/>
      <c r="OZ66" s="96"/>
      <c r="PA66" s="96"/>
      <c r="PB66" s="96"/>
      <c r="PC66" s="96"/>
      <c r="PD66" s="96"/>
      <c r="PE66" s="96"/>
      <c r="PF66" s="96"/>
      <c r="PG66" s="96"/>
      <c r="PH66" s="96"/>
      <c r="PI66" s="96"/>
      <c r="PJ66" s="96"/>
      <c r="PK66" s="96"/>
      <c r="PL66" s="96"/>
      <c r="PM66" s="96"/>
      <c r="PN66" s="96"/>
      <c r="PO66" s="96"/>
      <c r="PP66" s="96"/>
      <c r="PQ66" s="96"/>
      <c r="PR66" s="96"/>
      <c r="PS66" s="96"/>
      <c r="PT66" s="96"/>
      <c r="PU66" s="96"/>
      <c r="PV66" s="96"/>
      <c r="PW66" s="96"/>
      <c r="PX66" s="96"/>
      <c r="PY66" s="96"/>
      <c r="PZ66" s="96">
        <v>0</v>
      </c>
      <c r="QC66" s="38"/>
    </row>
    <row r="67" spans="1:445" ht="17" customHeight="1">
      <c r="A67" s="94">
        <v>53</v>
      </c>
      <c r="B67" s="27">
        <v>39409</v>
      </c>
      <c r="C67" s="96" t="s">
        <v>743</v>
      </c>
      <c r="D67" s="96">
        <v>41</v>
      </c>
      <c r="E67" s="96">
        <v>3</v>
      </c>
      <c r="F67" s="96">
        <v>81</v>
      </c>
      <c r="G67" s="96">
        <v>182</v>
      </c>
      <c r="H67" s="96"/>
      <c r="I67" s="96"/>
      <c r="J67" s="96"/>
      <c r="K67" s="96"/>
      <c r="L67" s="96"/>
      <c r="M67" s="95" t="s">
        <v>815</v>
      </c>
      <c r="N67" s="96"/>
      <c r="O67" s="96" t="s">
        <v>478</v>
      </c>
      <c r="P67" s="96" t="s">
        <v>573</v>
      </c>
      <c r="Q67" s="96" t="s">
        <v>596</v>
      </c>
      <c r="R67" s="96" t="s">
        <v>602</v>
      </c>
      <c r="S67" s="96" t="s">
        <v>429</v>
      </c>
      <c r="T67" s="26" t="s">
        <v>938</v>
      </c>
      <c r="U67" s="96">
        <v>0</v>
      </c>
      <c r="V67" s="96" t="s">
        <v>338</v>
      </c>
      <c r="W67" s="96" t="s">
        <v>338</v>
      </c>
      <c r="X67" s="96" t="s">
        <v>338</v>
      </c>
      <c r="Y67" s="96" t="s">
        <v>338</v>
      </c>
      <c r="Z67" s="96" t="s">
        <v>338</v>
      </c>
      <c r="AA67" s="96">
        <v>0</v>
      </c>
      <c r="AB67" s="96" t="s">
        <v>338</v>
      </c>
      <c r="AC67" s="96" t="s">
        <v>338</v>
      </c>
      <c r="AD67" s="96" t="s">
        <v>338</v>
      </c>
      <c r="AE67" s="96" t="s">
        <v>338</v>
      </c>
      <c r="AF67" s="96" t="s">
        <v>338</v>
      </c>
      <c r="AG67" s="96">
        <v>0</v>
      </c>
      <c r="AH67" s="35">
        <v>0</v>
      </c>
      <c r="AI67" s="35" t="s">
        <v>597</v>
      </c>
      <c r="AJ67" s="35">
        <v>0</v>
      </c>
      <c r="AK67" s="35" t="s">
        <v>447</v>
      </c>
      <c r="AL67" s="35" t="s">
        <v>447</v>
      </c>
      <c r="AM67" s="35">
        <v>1</v>
      </c>
      <c r="AN67" s="35">
        <v>1</v>
      </c>
      <c r="AO67" s="35">
        <v>1</v>
      </c>
      <c r="AP67" s="35" t="s">
        <v>447</v>
      </c>
      <c r="AQ67" s="35" t="s">
        <v>447</v>
      </c>
      <c r="AR67" s="95">
        <v>3</v>
      </c>
      <c r="AS67" s="35" t="s">
        <v>308</v>
      </c>
      <c r="AT67" s="35" t="s">
        <v>225</v>
      </c>
      <c r="AU67" s="35" t="s">
        <v>308</v>
      </c>
      <c r="AV67" s="35">
        <v>0</v>
      </c>
      <c r="AW67" s="35">
        <v>0</v>
      </c>
      <c r="AX67" s="78" t="s">
        <v>348</v>
      </c>
      <c r="AY67" s="78" t="s">
        <v>380</v>
      </c>
      <c r="AZ67" s="78" t="s">
        <v>348</v>
      </c>
      <c r="BA67" s="78" t="s">
        <v>348</v>
      </c>
      <c r="BB67" s="78" t="s">
        <v>348</v>
      </c>
      <c r="BC67" s="96">
        <v>170</v>
      </c>
      <c r="BD67" s="96" t="s">
        <v>553</v>
      </c>
      <c r="BE67" s="96">
        <v>12</v>
      </c>
      <c r="BF67" s="96">
        <v>2</v>
      </c>
      <c r="BG67" s="96">
        <v>1</v>
      </c>
      <c r="BH67" s="96">
        <v>1</v>
      </c>
      <c r="BI67" s="96">
        <v>1</v>
      </c>
      <c r="BJ67" s="96">
        <v>0</v>
      </c>
      <c r="BK67" s="96">
        <v>0</v>
      </c>
      <c r="BL67" s="96">
        <v>0</v>
      </c>
      <c r="BM67" s="96">
        <v>0</v>
      </c>
      <c r="BN67" s="96">
        <v>12</v>
      </c>
      <c r="BO67" s="96">
        <v>1</v>
      </c>
      <c r="BP67" s="33"/>
      <c r="BQ67" s="33"/>
      <c r="BR67" s="33"/>
      <c r="BS67" s="61">
        <v>34</v>
      </c>
      <c r="BT67" s="70">
        <v>4</v>
      </c>
      <c r="BU67" s="70">
        <v>7</v>
      </c>
      <c r="BV67" s="70">
        <v>16</v>
      </c>
      <c r="BW67" s="70" t="s">
        <v>429</v>
      </c>
      <c r="BX67" s="70" t="s">
        <v>429</v>
      </c>
      <c r="BY67" s="61">
        <v>25</v>
      </c>
      <c r="BZ67" s="61">
        <v>62</v>
      </c>
      <c r="CA67" s="61">
        <v>32</v>
      </c>
      <c r="CB67" s="61" t="s">
        <v>406</v>
      </c>
      <c r="CC67" s="111">
        <f>AVERAGE(CD67:CF67)</f>
        <v>6.9333333333333336</v>
      </c>
      <c r="CD67" s="70">
        <v>11.5</v>
      </c>
      <c r="CE67" s="70">
        <v>5</v>
      </c>
      <c r="CF67" s="70">
        <v>4.3</v>
      </c>
      <c r="CG67" s="111">
        <f>AVERAGE(CH67:CJ67)</f>
        <v>9.3666666666666671</v>
      </c>
      <c r="CH67" s="70">
        <v>15.9</v>
      </c>
      <c r="CI67" s="70">
        <v>8.4</v>
      </c>
      <c r="CJ67" s="70">
        <v>3.8</v>
      </c>
      <c r="CK67" s="111">
        <f>AVERAGE(CL67:CN67)</f>
        <v>10.100000000000001</v>
      </c>
      <c r="CL67" s="70">
        <v>15.4</v>
      </c>
      <c r="CM67" s="70">
        <v>10.3</v>
      </c>
      <c r="CN67" s="70">
        <v>4.5999999999999996</v>
      </c>
      <c r="CO67" s="111" t="s">
        <v>429</v>
      </c>
      <c r="CP67" s="111" t="s">
        <v>429</v>
      </c>
      <c r="CQ67" s="111" t="s">
        <v>429</v>
      </c>
      <c r="CR67" s="111" t="s">
        <v>429</v>
      </c>
      <c r="CS67" s="111" t="s">
        <v>429</v>
      </c>
      <c r="CT67" s="111" t="s">
        <v>429</v>
      </c>
      <c r="CU67" s="111" t="s">
        <v>429</v>
      </c>
      <c r="CV67" s="111" t="s">
        <v>429</v>
      </c>
      <c r="CW67" s="61">
        <v>5.5</v>
      </c>
      <c r="CX67" s="61">
        <v>6.2</v>
      </c>
      <c r="CY67" s="61">
        <v>1.9</v>
      </c>
      <c r="CZ67" s="61" t="s">
        <v>530</v>
      </c>
      <c r="DA67" s="61" t="s">
        <v>530</v>
      </c>
      <c r="DB67" s="61">
        <v>3.1</v>
      </c>
      <c r="DC67" s="61">
        <v>15.9</v>
      </c>
      <c r="DD67" s="61">
        <v>11.9</v>
      </c>
      <c r="DE67" s="61" t="s">
        <v>530</v>
      </c>
      <c r="DF67" s="61" t="s">
        <v>530</v>
      </c>
      <c r="DG67" s="61">
        <v>1.4</v>
      </c>
      <c r="DH67" s="61">
        <v>3.9</v>
      </c>
      <c r="DI67" s="61">
        <v>1.4</v>
      </c>
      <c r="DJ67" s="61" t="s">
        <v>530</v>
      </c>
      <c r="DK67" s="61" t="s">
        <v>530</v>
      </c>
      <c r="DL67" s="61">
        <v>1.4</v>
      </c>
      <c r="DM67" s="61">
        <v>4.2</v>
      </c>
      <c r="DN67" s="61">
        <v>5</v>
      </c>
      <c r="DO67" s="61" t="s">
        <v>530</v>
      </c>
      <c r="DP67" s="61" t="s">
        <v>530</v>
      </c>
      <c r="DQ67" s="61">
        <v>1.46</v>
      </c>
      <c r="DR67" s="61">
        <v>1.29</v>
      </c>
      <c r="DS67" s="61">
        <v>1.1299999999999999</v>
      </c>
      <c r="DT67" s="61" t="s">
        <v>530</v>
      </c>
      <c r="DU67" s="61" t="s">
        <v>530</v>
      </c>
      <c r="DV67" s="96">
        <v>27.5</v>
      </c>
      <c r="DW67" s="70">
        <v>8</v>
      </c>
      <c r="DX67" s="70">
        <v>12</v>
      </c>
      <c r="DY67" s="70">
        <v>14</v>
      </c>
      <c r="DZ67" s="70" t="s">
        <v>406</v>
      </c>
      <c r="EA67" s="70" t="s">
        <v>406</v>
      </c>
      <c r="EB67" s="96">
        <v>37.5</v>
      </c>
      <c r="EC67" s="96">
        <v>61</v>
      </c>
      <c r="ED67" s="96">
        <v>25</v>
      </c>
      <c r="EE67" s="96" t="s">
        <v>406</v>
      </c>
      <c r="EF67" s="111">
        <f t="shared" si="49"/>
        <v>12.333333333333334</v>
      </c>
      <c r="EG67" s="70">
        <v>15</v>
      </c>
      <c r="EH67" s="70">
        <v>13</v>
      </c>
      <c r="EI67" s="70">
        <v>9</v>
      </c>
      <c r="EJ67" s="111">
        <f>AVERAGE(EK67:EM67)</f>
        <v>14.333333333333334</v>
      </c>
      <c r="EK67" s="70">
        <v>18</v>
      </c>
      <c r="EL67" s="70">
        <v>15</v>
      </c>
      <c r="EM67" s="70">
        <v>10</v>
      </c>
      <c r="EN67" s="111">
        <f>AVERAGE(EO67:EQ67)</f>
        <v>10.333333333333334</v>
      </c>
      <c r="EO67" s="70">
        <v>13</v>
      </c>
      <c r="EP67" s="70">
        <v>11</v>
      </c>
      <c r="EQ67" s="70">
        <v>7</v>
      </c>
      <c r="ER67" s="70" t="s">
        <v>710</v>
      </c>
      <c r="ES67" s="70" t="s">
        <v>710</v>
      </c>
      <c r="ET67" s="70" t="s">
        <v>710</v>
      </c>
      <c r="EU67" s="70" t="s">
        <v>710</v>
      </c>
      <c r="EV67" s="70" t="s">
        <v>710</v>
      </c>
      <c r="EW67" s="70" t="s">
        <v>710</v>
      </c>
      <c r="EX67" s="70" t="s">
        <v>710</v>
      </c>
      <c r="EY67" s="70" t="s">
        <v>710</v>
      </c>
      <c r="EZ67" s="61">
        <v>2.1</v>
      </c>
      <c r="FA67" s="61">
        <v>2.6</v>
      </c>
      <c r="FB67" s="61">
        <v>2</v>
      </c>
      <c r="FC67" s="61" t="s">
        <v>530</v>
      </c>
      <c r="FD67" s="61" t="s">
        <v>530</v>
      </c>
      <c r="FE67" s="96">
        <v>0</v>
      </c>
      <c r="FF67" s="96">
        <v>3</v>
      </c>
      <c r="FG67" s="96">
        <v>3</v>
      </c>
      <c r="FH67" s="96">
        <v>0.4</v>
      </c>
      <c r="FI67" s="96">
        <v>6.2</v>
      </c>
      <c r="FJ67" s="96">
        <v>7.2</v>
      </c>
      <c r="FK67" s="96">
        <v>1</v>
      </c>
      <c r="FL67" s="96">
        <v>1</v>
      </c>
      <c r="FM67" s="96">
        <v>0</v>
      </c>
      <c r="FN67" s="96">
        <v>0</v>
      </c>
      <c r="FO67" s="96">
        <v>0</v>
      </c>
      <c r="FP67" s="96" t="s">
        <v>405</v>
      </c>
      <c r="FQ67" s="96" t="s">
        <v>405</v>
      </c>
      <c r="FR67" s="96" t="s">
        <v>405</v>
      </c>
      <c r="FS67" s="96" t="s">
        <v>405</v>
      </c>
      <c r="FT67" s="96" t="s">
        <v>495</v>
      </c>
      <c r="FU67" s="96" t="s">
        <v>495</v>
      </c>
      <c r="FV67" s="96" t="s">
        <v>405</v>
      </c>
      <c r="FW67" s="96" t="s">
        <v>405</v>
      </c>
      <c r="FX67" s="96" t="s">
        <v>405</v>
      </c>
      <c r="FY67" s="96" t="s">
        <v>405</v>
      </c>
      <c r="FZ67" s="96" t="s">
        <v>405</v>
      </c>
      <c r="GA67" s="96" t="s">
        <v>405</v>
      </c>
      <c r="GB67" s="96" t="s">
        <v>405</v>
      </c>
      <c r="GC67" s="96" t="s">
        <v>405</v>
      </c>
      <c r="GD67" s="96" t="s">
        <v>405</v>
      </c>
      <c r="GE67" s="96" t="s">
        <v>405</v>
      </c>
      <c r="GF67" s="96" t="s">
        <v>405</v>
      </c>
      <c r="GG67" s="96" t="s">
        <v>405</v>
      </c>
      <c r="GH67" s="96" t="s">
        <v>405</v>
      </c>
      <c r="GI67" s="96" t="s">
        <v>405</v>
      </c>
      <c r="GJ67" s="96" t="s">
        <v>405</v>
      </c>
      <c r="GK67" s="96" t="s">
        <v>405</v>
      </c>
      <c r="GL67" s="96" t="s">
        <v>429</v>
      </c>
      <c r="GM67" s="96" t="s">
        <v>429</v>
      </c>
      <c r="GN67" s="96" t="s">
        <v>429</v>
      </c>
      <c r="GO67" s="96" t="s">
        <v>429</v>
      </c>
      <c r="GP67" s="96" t="s">
        <v>429</v>
      </c>
      <c r="GQ67" s="96" t="s">
        <v>429</v>
      </c>
      <c r="GR67" s="96" t="s">
        <v>429</v>
      </c>
      <c r="GS67" s="96" t="s">
        <v>429</v>
      </c>
      <c r="GT67" s="96" t="s">
        <v>428</v>
      </c>
      <c r="GU67" s="96" t="s">
        <v>428</v>
      </c>
      <c r="GV67" s="96" t="s">
        <v>428</v>
      </c>
      <c r="GW67" s="96" t="s">
        <v>429</v>
      </c>
      <c r="GX67" s="96" t="s">
        <v>429</v>
      </c>
      <c r="GY67" s="96" t="s">
        <v>428</v>
      </c>
      <c r="GZ67" s="96" t="s">
        <v>428</v>
      </c>
      <c r="HA67" s="96" t="s">
        <v>428</v>
      </c>
      <c r="HB67" s="96" t="s">
        <v>429</v>
      </c>
      <c r="HC67" s="96" t="s">
        <v>429</v>
      </c>
      <c r="HD67" s="96" t="s">
        <v>428</v>
      </c>
      <c r="HE67" s="96" t="s">
        <v>428</v>
      </c>
      <c r="HF67" s="96" t="s">
        <v>428</v>
      </c>
      <c r="HG67" s="96" t="s">
        <v>429</v>
      </c>
      <c r="HH67" s="96" t="s">
        <v>429</v>
      </c>
      <c r="HI67" s="96" t="s">
        <v>428</v>
      </c>
      <c r="HJ67" s="96" t="s">
        <v>428</v>
      </c>
      <c r="HK67" s="96" t="s">
        <v>428</v>
      </c>
      <c r="HL67" s="96" t="s">
        <v>429</v>
      </c>
      <c r="HM67" s="96" t="s">
        <v>429</v>
      </c>
      <c r="HN67" s="96" t="s">
        <v>428</v>
      </c>
      <c r="HO67" s="96" t="s">
        <v>428</v>
      </c>
      <c r="HP67" s="96" t="s">
        <v>428</v>
      </c>
      <c r="HQ67" s="96" t="s">
        <v>429</v>
      </c>
      <c r="HR67" s="96" t="s">
        <v>429</v>
      </c>
      <c r="HS67" s="96" t="s">
        <v>405</v>
      </c>
      <c r="HT67" s="96" t="s">
        <v>405</v>
      </c>
      <c r="HU67" s="96" t="s">
        <v>405</v>
      </c>
      <c r="HV67" s="96" t="s">
        <v>405</v>
      </c>
      <c r="HW67" s="96" t="s">
        <v>405</v>
      </c>
      <c r="HX67" s="96">
        <v>5.5</v>
      </c>
      <c r="HY67" s="96">
        <v>13</v>
      </c>
      <c r="HZ67" s="96">
        <v>1.3</v>
      </c>
      <c r="IA67" s="96">
        <v>6.6</v>
      </c>
      <c r="IB67" s="96">
        <v>8.1</v>
      </c>
      <c r="IC67" s="96">
        <v>1</v>
      </c>
      <c r="ID67" s="96">
        <v>1</v>
      </c>
      <c r="IE67" s="96">
        <v>0</v>
      </c>
      <c r="IF67" s="96">
        <v>0</v>
      </c>
      <c r="IG67" s="96">
        <v>0</v>
      </c>
      <c r="IH67" s="96" t="s">
        <v>405</v>
      </c>
      <c r="II67" s="96" t="s">
        <v>405</v>
      </c>
      <c r="IJ67" s="96" t="s">
        <v>405</v>
      </c>
      <c r="IK67" s="96" t="s">
        <v>405</v>
      </c>
      <c r="IL67" s="96" t="s">
        <v>495</v>
      </c>
      <c r="IM67" s="96" t="s">
        <v>495</v>
      </c>
      <c r="IN67" s="96" t="s">
        <v>405</v>
      </c>
      <c r="IO67" s="96" t="s">
        <v>405</v>
      </c>
      <c r="IP67" s="96" t="s">
        <v>405</v>
      </c>
      <c r="IQ67" s="96" t="s">
        <v>405</v>
      </c>
      <c r="IR67" s="96" t="s">
        <v>405</v>
      </c>
      <c r="IS67" s="96" t="s">
        <v>405</v>
      </c>
      <c r="IT67" s="96" t="s">
        <v>405</v>
      </c>
      <c r="IU67" s="96" t="s">
        <v>405</v>
      </c>
      <c r="IV67" s="96" t="s">
        <v>405</v>
      </c>
      <c r="IW67" s="96" t="s">
        <v>405</v>
      </c>
      <c r="IX67" s="96" t="s">
        <v>405</v>
      </c>
      <c r="IY67" s="96" t="s">
        <v>405</v>
      </c>
      <c r="IZ67" s="96" t="s">
        <v>405</v>
      </c>
      <c r="JA67" s="96" t="s">
        <v>405</v>
      </c>
      <c r="JB67" s="96" t="s">
        <v>405</v>
      </c>
      <c r="JC67" s="96" t="s">
        <v>405</v>
      </c>
      <c r="JD67" s="96" t="s">
        <v>429</v>
      </c>
      <c r="JE67" s="96" t="s">
        <v>429</v>
      </c>
      <c r="JF67" s="96" t="s">
        <v>429</v>
      </c>
      <c r="JG67" s="96" t="s">
        <v>429</v>
      </c>
      <c r="JH67" s="96" t="s">
        <v>429</v>
      </c>
      <c r="JI67" s="96" t="s">
        <v>429</v>
      </c>
      <c r="JJ67" s="96" t="s">
        <v>429</v>
      </c>
      <c r="JK67" s="96" t="s">
        <v>429</v>
      </c>
      <c r="JL67" s="96" t="s">
        <v>428</v>
      </c>
      <c r="JM67" s="96" t="s">
        <v>428</v>
      </c>
      <c r="JN67" s="96" t="s">
        <v>428</v>
      </c>
      <c r="JO67" s="96" t="s">
        <v>429</v>
      </c>
      <c r="JP67" s="96" t="s">
        <v>429</v>
      </c>
      <c r="JQ67" s="96" t="s">
        <v>428</v>
      </c>
      <c r="JR67" s="96" t="s">
        <v>428</v>
      </c>
      <c r="JS67" s="96" t="s">
        <v>428</v>
      </c>
      <c r="JT67" s="96" t="s">
        <v>429</v>
      </c>
      <c r="JU67" s="96" t="s">
        <v>429</v>
      </c>
      <c r="JV67" s="96" t="s">
        <v>428</v>
      </c>
      <c r="JW67" s="96" t="s">
        <v>428</v>
      </c>
      <c r="JX67" s="96" t="s">
        <v>428</v>
      </c>
      <c r="JY67" s="96" t="s">
        <v>429</v>
      </c>
      <c r="JZ67" s="96" t="s">
        <v>429</v>
      </c>
      <c r="KA67" s="96" t="s">
        <v>428</v>
      </c>
      <c r="KB67" s="96" t="s">
        <v>428</v>
      </c>
      <c r="KC67" s="96" t="s">
        <v>428</v>
      </c>
      <c r="KD67" s="96" t="s">
        <v>429</v>
      </c>
      <c r="KE67" s="96" t="s">
        <v>429</v>
      </c>
      <c r="KF67" s="96" t="s">
        <v>428</v>
      </c>
      <c r="KG67" s="96" t="s">
        <v>428</v>
      </c>
      <c r="KH67" s="96" t="s">
        <v>428</v>
      </c>
      <c r="KI67" s="96" t="s">
        <v>429</v>
      </c>
      <c r="KJ67" s="96" t="s">
        <v>429</v>
      </c>
      <c r="KK67" s="96">
        <v>1</v>
      </c>
      <c r="KL67" s="96">
        <v>0</v>
      </c>
      <c r="KM67" s="96">
        <v>4</v>
      </c>
      <c r="KN67" s="96">
        <v>0</v>
      </c>
      <c r="KO67" s="96">
        <v>0</v>
      </c>
      <c r="KP67" s="96">
        <v>12</v>
      </c>
      <c r="KQ67" s="96">
        <v>5</v>
      </c>
      <c r="KR67" s="96">
        <v>4.2</v>
      </c>
      <c r="KS67" s="96">
        <v>0</v>
      </c>
      <c r="KT67" s="96">
        <v>8.5</v>
      </c>
      <c r="KU67" s="96">
        <v>1</v>
      </c>
      <c r="KV67" s="96">
        <v>0</v>
      </c>
      <c r="KW67" s="96">
        <v>0</v>
      </c>
      <c r="KX67" s="96">
        <v>0</v>
      </c>
      <c r="KY67" s="96">
        <v>0</v>
      </c>
      <c r="KZ67" s="96">
        <v>42</v>
      </c>
      <c r="LA67" s="96">
        <v>5</v>
      </c>
      <c r="LB67" s="96">
        <v>15</v>
      </c>
      <c r="LC67" s="96">
        <v>9</v>
      </c>
      <c r="LD67" s="96" t="s">
        <v>495</v>
      </c>
      <c r="LE67" s="96" t="s">
        <v>495</v>
      </c>
      <c r="LF67" s="96">
        <v>31</v>
      </c>
      <c r="LG67" s="96">
        <v>41</v>
      </c>
      <c r="LH67" s="96">
        <v>12</v>
      </c>
      <c r="LI67" s="96" t="s">
        <v>495</v>
      </c>
      <c r="LJ67" s="111">
        <f>AVERAGE(LK67:LM67)</f>
        <v>11.666666666666666</v>
      </c>
      <c r="LK67" s="96">
        <v>13</v>
      </c>
      <c r="LL67" s="96">
        <v>13</v>
      </c>
      <c r="LM67" s="96">
        <v>9</v>
      </c>
      <c r="LN67" s="111">
        <f>AVERAGE(LO67:LQ67)</f>
        <v>14.666666666666666</v>
      </c>
      <c r="LO67" s="96">
        <v>19</v>
      </c>
      <c r="LP67" s="96">
        <v>14</v>
      </c>
      <c r="LQ67" s="96">
        <v>11</v>
      </c>
      <c r="LR67" s="111">
        <f>AVERAGE(LS67:LU67)</f>
        <v>9</v>
      </c>
      <c r="LS67" s="96">
        <v>10</v>
      </c>
      <c r="LT67" s="96">
        <v>10</v>
      </c>
      <c r="LU67" s="96">
        <v>7</v>
      </c>
      <c r="LV67" s="96" t="s">
        <v>429</v>
      </c>
      <c r="LW67" s="96" t="s">
        <v>429</v>
      </c>
      <c r="LX67" s="96" t="s">
        <v>429</v>
      </c>
      <c r="LY67" s="96" t="s">
        <v>429</v>
      </c>
      <c r="LZ67" s="96" t="s">
        <v>429</v>
      </c>
      <c r="MA67" s="96" t="s">
        <v>429</v>
      </c>
      <c r="MB67" s="96" t="s">
        <v>429</v>
      </c>
      <c r="MC67" s="96" t="s">
        <v>429</v>
      </c>
      <c r="MD67" s="96" t="s">
        <v>428</v>
      </c>
      <c r="ME67" s="96">
        <v>13</v>
      </c>
      <c r="MF67" s="96" t="s">
        <v>428</v>
      </c>
      <c r="MG67" s="96" t="s">
        <v>429</v>
      </c>
      <c r="MH67" s="96" t="s">
        <v>429</v>
      </c>
      <c r="MI67" s="96" t="s">
        <v>428</v>
      </c>
      <c r="MJ67" s="96">
        <v>16</v>
      </c>
      <c r="MK67" s="96" t="s">
        <v>428</v>
      </c>
      <c r="ML67" s="96" t="s">
        <v>429</v>
      </c>
      <c r="MM67" s="96" t="s">
        <v>429</v>
      </c>
      <c r="MN67" s="96" t="s">
        <v>428</v>
      </c>
      <c r="MO67" s="96">
        <v>4</v>
      </c>
      <c r="MP67" s="96" t="s">
        <v>428</v>
      </c>
      <c r="MQ67" s="96" t="s">
        <v>429</v>
      </c>
      <c r="MR67" s="96" t="s">
        <v>429</v>
      </c>
      <c r="MS67" s="96" t="s">
        <v>428</v>
      </c>
      <c r="MT67" s="96">
        <v>0</v>
      </c>
      <c r="MU67" s="96" t="s">
        <v>428</v>
      </c>
      <c r="MV67" s="96" t="s">
        <v>429</v>
      </c>
      <c r="MW67" s="96" t="s">
        <v>429</v>
      </c>
      <c r="MX67" s="96">
        <v>2.1</v>
      </c>
      <c r="MY67" s="96" t="s">
        <v>428</v>
      </c>
      <c r="MZ67" s="96">
        <v>2.7</v>
      </c>
      <c r="NA67" s="96" t="s">
        <v>429</v>
      </c>
      <c r="NB67" s="96" t="s">
        <v>429</v>
      </c>
      <c r="NC67" s="96">
        <v>1</v>
      </c>
      <c r="ND67" s="96">
        <v>0</v>
      </c>
      <c r="NE67" s="96">
        <v>0</v>
      </c>
      <c r="NF67" s="96">
        <v>0</v>
      </c>
      <c r="NG67" s="96">
        <v>0</v>
      </c>
      <c r="NH67" s="96"/>
      <c r="NI67" s="96"/>
      <c r="NJ67" s="96"/>
      <c r="NK67" s="96"/>
      <c r="NL67" s="96"/>
      <c r="NM67" s="96"/>
      <c r="NN67" s="96"/>
      <c r="NO67" s="96"/>
      <c r="NP67" s="96"/>
      <c r="NQ67" s="96"/>
      <c r="NR67" s="96"/>
      <c r="NS67" s="96"/>
      <c r="NT67" s="96"/>
      <c r="NU67" s="96"/>
      <c r="NV67" s="96"/>
      <c r="NW67" s="96"/>
      <c r="NX67" s="96"/>
      <c r="NY67" s="96"/>
      <c r="NZ67" s="96"/>
      <c r="OA67" s="96"/>
      <c r="OB67" s="33"/>
      <c r="OC67" s="96"/>
      <c r="OD67" s="96"/>
      <c r="OE67" s="96"/>
      <c r="OF67" s="33"/>
      <c r="OG67" s="96"/>
      <c r="OH67" s="96"/>
      <c r="OI67" s="96"/>
      <c r="OJ67" s="33"/>
      <c r="OK67" s="96"/>
      <c r="OL67" s="96"/>
      <c r="OM67" s="96"/>
      <c r="ON67" s="33"/>
      <c r="OO67" s="96"/>
      <c r="OP67" s="96"/>
      <c r="OQ67" s="96"/>
      <c r="OR67" s="33"/>
      <c r="OS67" s="96"/>
      <c r="OT67" s="96"/>
      <c r="OU67" s="96"/>
      <c r="OV67" s="96"/>
      <c r="OW67" s="96"/>
      <c r="OX67" s="96"/>
      <c r="OY67" s="96"/>
      <c r="OZ67" s="96"/>
      <c r="PA67" s="96"/>
      <c r="PB67" s="96"/>
      <c r="PC67" s="96"/>
      <c r="PD67" s="96"/>
      <c r="PE67" s="96"/>
      <c r="PF67" s="96"/>
      <c r="PG67" s="96"/>
      <c r="PH67" s="96"/>
      <c r="PI67" s="96"/>
      <c r="PJ67" s="96"/>
      <c r="PK67" s="96"/>
      <c r="PL67" s="96"/>
      <c r="PM67" s="96"/>
      <c r="PN67" s="96"/>
      <c r="PO67" s="96"/>
      <c r="PP67" s="96"/>
      <c r="PQ67" s="96"/>
      <c r="PR67" s="96"/>
      <c r="PS67" s="96"/>
      <c r="PT67" s="96"/>
      <c r="PU67" s="96"/>
      <c r="PV67" s="96"/>
      <c r="PW67" s="96"/>
      <c r="PX67" s="96"/>
      <c r="PY67" s="96"/>
      <c r="PZ67" s="96">
        <v>0</v>
      </c>
      <c r="QC67" s="38"/>
    </row>
    <row r="68" spans="1:445" ht="17" customHeight="1">
      <c r="A68" s="94">
        <v>54</v>
      </c>
      <c r="B68" s="27">
        <v>39409</v>
      </c>
      <c r="C68" s="96" t="s">
        <v>743</v>
      </c>
      <c r="D68" s="96">
        <v>44</v>
      </c>
      <c r="E68" s="96">
        <v>3</v>
      </c>
      <c r="F68" s="96">
        <v>68</v>
      </c>
      <c r="G68" s="96">
        <v>186</v>
      </c>
      <c r="H68" s="96">
        <v>4</v>
      </c>
      <c r="I68" s="96" t="s">
        <v>658</v>
      </c>
      <c r="J68" s="96">
        <v>2</v>
      </c>
      <c r="K68" s="96">
        <v>3</v>
      </c>
      <c r="L68" s="96">
        <v>9</v>
      </c>
      <c r="M68" s="95" t="s">
        <v>815</v>
      </c>
      <c r="N68" s="96"/>
      <c r="O68" s="96" t="s">
        <v>478</v>
      </c>
      <c r="P68" s="96" t="s">
        <v>654</v>
      </c>
      <c r="Q68" s="96" t="s">
        <v>429</v>
      </c>
      <c r="R68" s="96" t="s">
        <v>429</v>
      </c>
      <c r="S68" s="96" t="s">
        <v>429</v>
      </c>
      <c r="T68" s="26" t="s">
        <v>938</v>
      </c>
      <c r="U68" s="96">
        <v>0</v>
      </c>
      <c r="V68" s="78" t="s">
        <v>348</v>
      </c>
      <c r="W68" s="78" t="s">
        <v>348</v>
      </c>
      <c r="X68" s="78" t="s">
        <v>348</v>
      </c>
      <c r="Y68" s="78" t="s">
        <v>348</v>
      </c>
      <c r="Z68" s="78" t="s">
        <v>348</v>
      </c>
      <c r="AA68" s="78">
        <v>0</v>
      </c>
      <c r="AB68" s="78" t="s">
        <v>348</v>
      </c>
      <c r="AC68" s="78" t="s">
        <v>348</v>
      </c>
      <c r="AD68" s="78" t="s">
        <v>348</v>
      </c>
      <c r="AE68" s="78" t="s">
        <v>348</v>
      </c>
      <c r="AF68" s="78" t="s">
        <v>348</v>
      </c>
      <c r="AG68" s="96">
        <v>0</v>
      </c>
      <c r="AH68" s="35">
        <v>0</v>
      </c>
      <c r="AI68" s="35">
        <v>0</v>
      </c>
      <c r="AJ68" s="78" t="s">
        <v>348</v>
      </c>
      <c r="AK68" s="78" t="s">
        <v>348</v>
      </c>
      <c r="AL68" s="78" t="s">
        <v>348</v>
      </c>
      <c r="AM68" s="35">
        <v>1</v>
      </c>
      <c r="AN68" s="35">
        <v>0</v>
      </c>
      <c r="AO68" s="78" t="s">
        <v>348</v>
      </c>
      <c r="AP68" s="78" t="s">
        <v>348</v>
      </c>
      <c r="AQ68" s="78" t="s">
        <v>348</v>
      </c>
      <c r="AR68" s="95">
        <v>2</v>
      </c>
      <c r="AS68" s="35" t="s">
        <v>308</v>
      </c>
      <c r="AT68" s="35" t="s">
        <v>225</v>
      </c>
      <c r="AU68" s="35">
        <v>0</v>
      </c>
      <c r="AV68" s="35">
        <v>0</v>
      </c>
      <c r="AW68" s="35">
        <v>0</v>
      </c>
      <c r="AX68" s="96" t="s">
        <v>447</v>
      </c>
      <c r="AY68" s="96" t="s">
        <v>552</v>
      </c>
      <c r="AZ68" s="78" t="s">
        <v>348</v>
      </c>
      <c r="BA68" s="78" t="s">
        <v>348</v>
      </c>
      <c r="BB68" s="78" t="s">
        <v>348</v>
      </c>
      <c r="BC68" s="96">
        <v>105</v>
      </c>
      <c r="BD68" s="96" t="s">
        <v>553</v>
      </c>
      <c r="BE68" s="96">
        <v>8</v>
      </c>
      <c r="BF68" s="96">
        <v>2</v>
      </c>
      <c r="BG68" s="96">
        <v>2</v>
      </c>
      <c r="BH68" s="96">
        <v>1</v>
      </c>
      <c r="BI68" s="96">
        <v>0</v>
      </c>
      <c r="BJ68" s="96">
        <v>0</v>
      </c>
      <c r="BK68" s="96">
        <v>0</v>
      </c>
      <c r="BL68" s="96">
        <v>0</v>
      </c>
      <c r="BM68" s="96">
        <v>0</v>
      </c>
      <c r="BN68" s="96">
        <v>12</v>
      </c>
      <c r="BO68" s="96">
        <v>1</v>
      </c>
      <c r="BP68" s="33">
        <v>43</v>
      </c>
      <c r="BQ68" s="33">
        <v>6.9</v>
      </c>
      <c r="BR68" s="33">
        <v>6.2</v>
      </c>
      <c r="BS68" s="61">
        <v>46</v>
      </c>
      <c r="BT68" s="70">
        <v>9</v>
      </c>
      <c r="BU68" s="70">
        <v>5</v>
      </c>
      <c r="BV68" s="70" t="s">
        <v>655</v>
      </c>
      <c r="BW68" s="70" t="s">
        <v>655</v>
      </c>
      <c r="BX68" s="70" t="s">
        <v>655</v>
      </c>
      <c r="BY68" s="61">
        <v>40</v>
      </c>
      <c r="BZ68" s="61">
        <v>43</v>
      </c>
      <c r="CA68" s="61">
        <v>9</v>
      </c>
      <c r="CB68" s="61" t="s">
        <v>406</v>
      </c>
      <c r="CC68" s="111">
        <f>AVERAGE(CD68:CF68)</f>
        <v>6.833333333333333</v>
      </c>
      <c r="CD68" s="108">
        <v>12.1</v>
      </c>
      <c r="CE68" s="108">
        <v>5.5</v>
      </c>
      <c r="CF68" s="108">
        <v>2.9</v>
      </c>
      <c r="CG68" s="111">
        <f>AVERAGE(CH68:CJ68)</f>
        <v>7.5</v>
      </c>
      <c r="CH68" s="70">
        <v>8.6999999999999993</v>
      </c>
      <c r="CI68" s="70">
        <v>7.7</v>
      </c>
      <c r="CJ68" s="70">
        <v>6.1</v>
      </c>
      <c r="CK68" s="70" t="s">
        <v>406</v>
      </c>
      <c r="CL68" s="70" t="s">
        <v>406</v>
      </c>
      <c r="CM68" s="70" t="s">
        <v>406</v>
      </c>
      <c r="CN68" s="70" t="s">
        <v>406</v>
      </c>
      <c r="CO68" s="70" t="s">
        <v>406</v>
      </c>
      <c r="CP68" s="70" t="s">
        <v>406</v>
      </c>
      <c r="CQ68" s="70" t="s">
        <v>406</v>
      </c>
      <c r="CR68" s="70" t="s">
        <v>406</v>
      </c>
      <c r="CS68" s="70" t="s">
        <v>406</v>
      </c>
      <c r="CT68" s="70" t="s">
        <v>406</v>
      </c>
      <c r="CU68" s="70" t="s">
        <v>406</v>
      </c>
      <c r="CV68" s="70" t="s">
        <v>406</v>
      </c>
      <c r="CW68" s="61" t="s">
        <v>405</v>
      </c>
      <c r="CX68" s="61" t="s">
        <v>405</v>
      </c>
      <c r="CY68" s="61" t="s">
        <v>530</v>
      </c>
      <c r="CZ68" s="61" t="s">
        <v>530</v>
      </c>
      <c r="DA68" s="61" t="s">
        <v>530</v>
      </c>
      <c r="DB68" s="61" t="s">
        <v>405</v>
      </c>
      <c r="DC68" s="61" t="s">
        <v>405</v>
      </c>
      <c r="DD68" s="61" t="s">
        <v>530</v>
      </c>
      <c r="DE68" s="61" t="s">
        <v>530</v>
      </c>
      <c r="DF68" s="61" t="s">
        <v>530</v>
      </c>
      <c r="DG68" s="61" t="s">
        <v>405</v>
      </c>
      <c r="DH68" s="61" t="s">
        <v>405</v>
      </c>
      <c r="DI68" s="61" t="s">
        <v>530</v>
      </c>
      <c r="DJ68" s="61" t="s">
        <v>530</v>
      </c>
      <c r="DK68" s="61" t="s">
        <v>530</v>
      </c>
      <c r="DL68" s="61" t="s">
        <v>405</v>
      </c>
      <c r="DM68" s="61" t="s">
        <v>405</v>
      </c>
      <c r="DN68" s="61" t="s">
        <v>530</v>
      </c>
      <c r="DO68" s="61" t="s">
        <v>530</v>
      </c>
      <c r="DP68" s="61" t="s">
        <v>530</v>
      </c>
      <c r="DQ68" s="61">
        <v>1.6</v>
      </c>
      <c r="DR68" s="61">
        <v>1.44</v>
      </c>
      <c r="DS68" s="61" t="s">
        <v>530</v>
      </c>
      <c r="DT68" s="61" t="s">
        <v>530</v>
      </c>
      <c r="DU68" s="61" t="s">
        <v>530</v>
      </c>
      <c r="DV68" s="96">
        <v>36</v>
      </c>
      <c r="DW68" s="70">
        <v>11.8</v>
      </c>
      <c r="DX68" s="70" t="s">
        <v>529</v>
      </c>
      <c r="DY68" s="70" t="s">
        <v>429</v>
      </c>
      <c r="DZ68" s="70" t="s">
        <v>429</v>
      </c>
      <c r="EA68" s="70" t="s">
        <v>429</v>
      </c>
      <c r="EB68" s="96">
        <v>31</v>
      </c>
      <c r="EC68" s="96">
        <v>45</v>
      </c>
      <c r="ED68" s="96">
        <v>16</v>
      </c>
      <c r="EE68" s="96" t="s">
        <v>416</v>
      </c>
      <c r="EF68" s="111">
        <f t="shared" si="49"/>
        <v>8.6333333333333346</v>
      </c>
      <c r="EG68" s="108">
        <v>11.4</v>
      </c>
      <c r="EH68" s="108">
        <v>8.3000000000000007</v>
      </c>
      <c r="EI68" s="108">
        <v>6.2</v>
      </c>
      <c r="EJ68" s="111">
        <f>AVERAGE(EK68:EM68)</f>
        <v>12.366666666666667</v>
      </c>
      <c r="EK68" s="70">
        <v>14</v>
      </c>
      <c r="EL68" s="70">
        <v>12.5</v>
      </c>
      <c r="EM68" s="70">
        <v>10.6</v>
      </c>
      <c r="EN68" s="70" t="s">
        <v>655</v>
      </c>
      <c r="EO68" s="70" t="s">
        <v>655</v>
      </c>
      <c r="EP68" s="70" t="s">
        <v>655</v>
      </c>
      <c r="EQ68" s="70" t="s">
        <v>655</v>
      </c>
      <c r="ER68" s="70" t="s">
        <v>655</v>
      </c>
      <c r="ES68" s="70" t="s">
        <v>655</v>
      </c>
      <c r="ET68" s="70" t="s">
        <v>655</v>
      </c>
      <c r="EU68" s="70" t="s">
        <v>655</v>
      </c>
      <c r="EV68" s="70" t="s">
        <v>655</v>
      </c>
      <c r="EW68" s="70" t="s">
        <v>655</v>
      </c>
      <c r="EX68" s="70" t="s">
        <v>655</v>
      </c>
      <c r="EY68" s="70" t="s">
        <v>655</v>
      </c>
      <c r="EZ68" s="70">
        <v>2.2799999999999998</v>
      </c>
      <c r="FA68" s="70">
        <v>2.33</v>
      </c>
      <c r="FB68" s="70" t="s">
        <v>655</v>
      </c>
      <c r="FC68" s="70" t="s">
        <v>655</v>
      </c>
      <c r="FD68" s="70" t="s">
        <v>655</v>
      </c>
      <c r="FE68" s="96">
        <v>0</v>
      </c>
      <c r="FF68" s="96">
        <v>3</v>
      </c>
      <c r="FG68" s="96">
        <v>8</v>
      </c>
      <c r="FH68" s="96">
        <v>0</v>
      </c>
      <c r="FI68" s="96">
        <v>0</v>
      </c>
      <c r="FJ68" s="96">
        <v>10</v>
      </c>
      <c r="FK68" s="96">
        <v>1</v>
      </c>
      <c r="FL68" s="96">
        <v>0</v>
      </c>
      <c r="FM68" s="96">
        <v>0</v>
      </c>
      <c r="FN68" s="96">
        <v>0</v>
      </c>
      <c r="FO68" s="96">
        <v>0</v>
      </c>
      <c r="FP68" s="96">
        <v>45</v>
      </c>
      <c r="FQ68" s="96">
        <v>10</v>
      </c>
      <c r="FR68" s="96">
        <v>11</v>
      </c>
      <c r="FS68" s="96" t="s">
        <v>598</v>
      </c>
      <c r="FT68" s="96" t="s">
        <v>598</v>
      </c>
      <c r="FU68" s="96" t="s">
        <v>598</v>
      </c>
      <c r="FV68" s="96">
        <v>32</v>
      </c>
      <c r="FW68" s="96">
        <v>42</v>
      </c>
      <c r="FX68" s="96">
        <v>12</v>
      </c>
      <c r="FY68" s="96" t="s">
        <v>598</v>
      </c>
      <c r="FZ68" s="111">
        <f>AVERAGE(GA68:GC68)</f>
        <v>10.333333333333334</v>
      </c>
      <c r="GA68" s="113">
        <v>13</v>
      </c>
      <c r="GB68" s="113">
        <v>10</v>
      </c>
      <c r="GC68" s="113">
        <v>8</v>
      </c>
      <c r="GD68" s="111">
        <f>AVERAGE(GE68:GG68)</f>
        <v>13</v>
      </c>
      <c r="GE68" s="96">
        <v>14</v>
      </c>
      <c r="GF68" s="96">
        <v>15</v>
      </c>
      <c r="GG68" s="96">
        <v>10</v>
      </c>
      <c r="GH68" s="96" t="s">
        <v>429</v>
      </c>
      <c r="GI68" s="96" t="s">
        <v>429</v>
      </c>
      <c r="GJ68" s="96" t="s">
        <v>429</v>
      </c>
      <c r="GK68" s="96" t="s">
        <v>429</v>
      </c>
      <c r="GL68" s="96" t="s">
        <v>429</v>
      </c>
      <c r="GM68" s="96" t="s">
        <v>429</v>
      </c>
      <c r="GN68" s="96" t="s">
        <v>429</v>
      </c>
      <c r="GO68" s="96" t="s">
        <v>429</v>
      </c>
      <c r="GP68" s="96" t="s">
        <v>429</v>
      </c>
      <c r="GQ68" s="96" t="s">
        <v>429</v>
      </c>
      <c r="GR68" s="96" t="s">
        <v>429</v>
      </c>
      <c r="GS68" s="96" t="s">
        <v>429</v>
      </c>
      <c r="GT68" s="96" t="s">
        <v>405</v>
      </c>
      <c r="GU68" s="96">
        <v>10.8</v>
      </c>
      <c r="GV68" s="96" t="s">
        <v>530</v>
      </c>
      <c r="GW68" s="96" t="s">
        <v>530</v>
      </c>
      <c r="GX68" s="96" t="s">
        <v>530</v>
      </c>
      <c r="GY68" s="96" t="s">
        <v>405</v>
      </c>
      <c r="GZ68" s="96">
        <v>13.6</v>
      </c>
      <c r="HA68" s="96" t="s">
        <v>530</v>
      </c>
      <c r="HB68" s="96" t="s">
        <v>530</v>
      </c>
      <c r="HC68" s="96" t="s">
        <v>530</v>
      </c>
      <c r="HD68" s="96" t="s">
        <v>405</v>
      </c>
      <c r="HE68" s="96" t="s">
        <v>405</v>
      </c>
      <c r="HF68" s="96" t="s">
        <v>530</v>
      </c>
      <c r="HG68" s="96" t="s">
        <v>530</v>
      </c>
      <c r="HH68" s="96" t="s">
        <v>530</v>
      </c>
      <c r="HI68" s="96" t="s">
        <v>405</v>
      </c>
      <c r="HJ68" s="96" t="s">
        <v>405</v>
      </c>
      <c r="HK68" s="96" t="s">
        <v>530</v>
      </c>
      <c r="HL68" s="96" t="s">
        <v>530</v>
      </c>
      <c r="HM68" s="96" t="s">
        <v>530</v>
      </c>
      <c r="HN68" s="96">
        <v>2.4</v>
      </c>
      <c r="HO68" s="96" t="s">
        <v>405</v>
      </c>
      <c r="HP68" s="96" t="s">
        <v>530</v>
      </c>
      <c r="HQ68" s="96" t="s">
        <v>530</v>
      </c>
      <c r="HR68" s="96" t="s">
        <v>530</v>
      </c>
      <c r="HS68" s="96" t="s">
        <v>720</v>
      </c>
      <c r="HT68" s="96">
        <v>0</v>
      </c>
      <c r="HU68" s="96">
        <v>0</v>
      </c>
      <c r="HV68" s="96">
        <v>0</v>
      </c>
      <c r="HW68" s="96">
        <v>0</v>
      </c>
      <c r="HX68" s="96">
        <v>6</v>
      </c>
      <c r="HY68" s="96">
        <v>0</v>
      </c>
      <c r="HZ68" s="96">
        <v>0</v>
      </c>
      <c r="IA68" s="96">
        <v>0</v>
      </c>
      <c r="IB68" s="96">
        <v>10</v>
      </c>
      <c r="IC68" s="96">
        <v>1</v>
      </c>
      <c r="ID68" s="96">
        <v>0</v>
      </c>
      <c r="IE68" s="96">
        <v>0</v>
      </c>
      <c r="IF68" s="96">
        <v>0</v>
      </c>
      <c r="IG68" s="96">
        <v>0</v>
      </c>
      <c r="IH68" s="96" t="s">
        <v>528</v>
      </c>
      <c r="II68" s="96" t="s">
        <v>528</v>
      </c>
      <c r="IJ68" s="96" t="s">
        <v>528</v>
      </c>
      <c r="IK68" s="96" t="s">
        <v>495</v>
      </c>
      <c r="IL68" s="96" t="s">
        <v>495</v>
      </c>
      <c r="IM68" s="96" t="s">
        <v>495</v>
      </c>
      <c r="IN68" s="96" t="s">
        <v>528</v>
      </c>
      <c r="IO68" s="96" t="s">
        <v>528</v>
      </c>
      <c r="IP68" s="96" t="s">
        <v>528</v>
      </c>
      <c r="IQ68" s="96" t="s">
        <v>528</v>
      </c>
      <c r="IR68" s="96" t="s">
        <v>528</v>
      </c>
      <c r="IS68" s="96" t="s">
        <v>528</v>
      </c>
      <c r="IT68" s="96" t="s">
        <v>528</v>
      </c>
      <c r="IU68" s="96" t="s">
        <v>528</v>
      </c>
      <c r="IV68" s="96" t="s">
        <v>528</v>
      </c>
      <c r="IW68" s="96" t="s">
        <v>528</v>
      </c>
      <c r="IX68" s="96" t="s">
        <v>528</v>
      </c>
      <c r="IY68" s="96" t="s">
        <v>528</v>
      </c>
      <c r="IZ68" s="96" t="s">
        <v>429</v>
      </c>
      <c r="JA68" s="96" t="s">
        <v>429</v>
      </c>
      <c r="JB68" s="96" t="s">
        <v>429</v>
      </c>
      <c r="JC68" s="96" t="s">
        <v>429</v>
      </c>
      <c r="JD68" s="96" t="s">
        <v>429</v>
      </c>
      <c r="JE68" s="96" t="s">
        <v>429</v>
      </c>
      <c r="JF68" s="96" t="s">
        <v>429</v>
      </c>
      <c r="JG68" s="96" t="s">
        <v>429</v>
      </c>
      <c r="JH68" s="96" t="s">
        <v>429</v>
      </c>
      <c r="JI68" s="96" t="s">
        <v>429</v>
      </c>
      <c r="JJ68" s="96" t="s">
        <v>429</v>
      </c>
      <c r="JK68" s="96" t="s">
        <v>429</v>
      </c>
      <c r="JL68" s="96" t="s">
        <v>428</v>
      </c>
      <c r="JM68" s="96" t="s">
        <v>428</v>
      </c>
      <c r="JN68" s="96" t="s">
        <v>429</v>
      </c>
      <c r="JO68" s="96" t="s">
        <v>429</v>
      </c>
      <c r="JP68" s="96" t="s">
        <v>429</v>
      </c>
      <c r="JQ68" s="96" t="s">
        <v>428</v>
      </c>
      <c r="JR68" s="96" t="s">
        <v>428</v>
      </c>
      <c r="JS68" s="96" t="s">
        <v>429</v>
      </c>
      <c r="JT68" s="96" t="s">
        <v>429</v>
      </c>
      <c r="JU68" s="96" t="s">
        <v>429</v>
      </c>
      <c r="JV68" s="96" t="s">
        <v>428</v>
      </c>
      <c r="JW68" s="96" t="s">
        <v>428</v>
      </c>
      <c r="JX68" s="96" t="s">
        <v>429</v>
      </c>
      <c r="JY68" s="96" t="s">
        <v>429</v>
      </c>
      <c r="JZ68" s="96" t="s">
        <v>429</v>
      </c>
      <c r="KA68" s="96" t="s">
        <v>428</v>
      </c>
      <c r="KB68" s="96" t="s">
        <v>428</v>
      </c>
      <c r="KC68" s="96" t="s">
        <v>429</v>
      </c>
      <c r="KD68" s="96" t="s">
        <v>429</v>
      </c>
      <c r="KE68" s="96" t="s">
        <v>429</v>
      </c>
      <c r="KF68" s="96" t="s">
        <v>428</v>
      </c>
      <c r="KG68" s="96" t="s">
        <v>428</v>
      </c>
      <c r="KH68" s="96" t="s">
        <v>429</v>
      </c>
      <c r="KI68" s="96" t="s">
        <v>429</v>
      </c>
      <c r="KJ68" s="96" t="s">
        <v>429</v>
      </c>
      <c r="KK68" s="96" t="s">
        <v>405</v>
      </c>
      <c r="KL68" s="96" t="s">
        <v>405</v>
      </c>
      <c r="KM68" s="96" t="s">
        <v>405</v>
      </c>
      <c r="KN68" s="96" t="s">
        <v>405</v>
      </c>
      <c r="KO68" s="96" t="s">
        <v>405</v>
      </c>
      <c r="KP68" s="96">
        <v>15</v>
      </c>
      <c r="KQ68" s="96">
        <v>0</v>
      </c>
      <c r="KR68" s="96">
        <v>0</v>
      </c>
      <c r="KS68" s="96">
        <v>0</v>
      </c>
      <c r="KT68" s="96">
        <v>10</v>
      </c>
      <c r="KU68" s="96">
        <v>1</v>
      </c>
      <c r="KV68" s="96">
        <v>0</v>
      </c>
      <c r="KW68" s="96">
        <v>0</v>
      </c>
      <c r="KX68" s="96">
        <v>0</v>
      </c>
      <c r="KY68" s="96">
        <v>0</v>
      </c>
      <c r="KZ68" s="96">
        <v>37.200000000000003</v>
      </c>
      <c r="LA68" s="96">
        <v>5.0999999999999996</v>
      </c>
      <c r="LB68" s="96">
        <v>11.2</v>
      </c>
      <c r="LC68" s="96" t="s">
        <v>822</v>
      </c>
      <c r="LD68" s="96" t="s">
        <v>822</v>
      </c>
      <c r="LE68" s="96" t="s">
        <v>822</v>
      </c>
      <c r="LF68" s="96">
        <v>25</v>
      </c>
      <c r="LG68" s="96">
        <v>36</v>
      </c>
      <c r="LH68" s="96">
        <v>14</v>
      </c>
      <c r="LI68" s="96" t="s">
        <v>840</v>
      </c>
      <c r="LJ68" s="111">
        <f>AVERAGE(LK68:LM68)</f>
        <v>10.533333333333333</v>
      </c>
      <c r="LK68" s="111">
        <v>14.7</v>
      </c>
      <c r="LL68" s="111">
        <v>9.4</v>
      </c>
      <c r="LM68" s="111">
        <v>7.5</v>
      </c>
      <c r="LN68" s="111">
        <f>AVERAGE(LO68:LQ68)</f>
        <v>12.233333333333333</v>
      </c>
      <c r="LO68" s="96">
        <v>11.7</v>
      </c>
      <c r="LP68" s="96">
        <v>15.6</v>
      </c>
      <c r="LQ68" s="96">
        <v>9.4</v>
      </c>
      <c r="LR68" s="96" t="s">
        <v>867</v>
      </c>
      <c r="LS68" s="96" t="s">
        <v>867</v>
      </c>
      <c r="LT68" s="96" t="s">
        <v>867</v>
      </c>
      <c r="LU68" s="96" t="s">
        <v>867</v>
      </c>
      <c r="LV68" s="96" t="s">
        <v>867</v>
      </c>
      <c r="LW68" s="96" t="s">
        <v>867</v>
      </c>
      <c r="LX68" s="96" t="s">
        <v>867</v>
      </c>
      <c r="LY68" s="96" t="s">
        <v>867</v>
      </c>
      <c r="LZ68" s="96" t="s">
        <v>867</v>
      </c>
      <c r="MA68" s="96" t="s">
        <v>867</v>
      </c>
      <c r="MB68" s="96" t="s">
        <v>867</v>
      </c>
      <c r="MC68" s="96" t="s">
        <v>867</v>
      </c>
      <c r="MD68" s="96" t="s">
        <v>893</v>
      </c>
      <c r="ME68" s="96">
        <v>1.3</v>
      </c>
      <c r="MF68" s="96" t="s">
        <v>892</v>
      </c>
      <c r="MG68" s="96" t="s">
        <v>892</v>
      </c>
      <c r="MH68" s="96" t="s">
        <v>892</v>
      </c>
      <c r="MI68" s="96" t="s">
        <v>893</v>
      </c>
      <c r="MJ68" s="96">
        <v>13.6</v>
      </c>
      <c r="MK68" s="96" t="s">
        <v>892</v>
      </c>
      <c r="ML68" s="96" t="s">
        <v>892</v>
      </c>
      <c r="MM68" s="96" t="s">
        <v>892</v>
      </c>
      <c r="MN68" s="96" t="s">
        <v>893</v>
      </c>
      <c r="MO68" s="96">
        <v>8</v>
      </c>
      <c r="MP68" s="96" t="s">
        <v>892</v>
      </c>
      <c r="MQ68" s="96" t="s">
        <v>892</v>
      </c>
      <c r="MR68" s="96" t="s">
        <v>892</v>
      </c>
      <c r="MS68" s="96" t="s">
        <v>893</v>
      </c>
      <c r="MT68" s="96">
        <v>1.1000000000000001</v>
      </c>
      <c r="MU68" s="96" t="s">
        <v>892</v>
      </c>
      <c r="MV68" s="96" t="s">
        <v>892</v>
      </c>
      <c r="MW68" s="96" t="s">
        <v>892</v>
      </c>
      <c r="MX68" s="96">
        <v>3.92</v>
      </c>
      <c r="MY68" s="96">
        <v>3.75</v>
      </c>
      <c r="MZ68" s="96" t="s">
        <v>892</v>
      </c>
      <c r="NA68" s="96" t="s">
        <v>892</v>
      </c>
      <c r="NB68" s="96" t="s">
        <v>892</v>
      </c>
      <c r="NC68" s="96">
        <v>1</v>
      </c>
      <c r="ND68" s="96">
        <v>0</v>
      </c>
      <c r="NE68" s="96">
        <v>0</v>
      </c>
      <c r="NF68" s="96">
        <v>0</v>
      </c>
      <c r="NG68" s="96">
        <v>0</v>
      </c>
      <c r="NH68" s="96"/>
      <c r="NI68" s="96"/>
      <c r="NJ68" s="96"/>
      <c r="NK68" s="96"/>
      <c r="NL68" s="96"/>
      <c r="NM68" s="96"/>
      <c r="NN68" s="96"/>
      <c r="NO68" s="96"/>
      <c r="NP68" s="96"/>
      <c r="NQ68" s="96"/>
      <c r="NR68" s="96"/>
      <c r="NS68" s="96"/>
      <c r="NT68" s="96"/>
      <c r="NU68" s="96"/>
      <c r="NV68" s="96"/>
      <c r="NW68" s="96"/>
      <c r="NX68" s="96"/>
      <c r="NY68" s="96"/>
      <c r="NZ68" s="96"/>
      <c r="OA68" s="96"/>
      <c r="OB68" s="96"/>
      <c r="OC68" s="96"/>
      <c r="OD68" s="96"/>
      <c r="OE68" s="96"/>
      <c r="OF68" s="96"/>
      <c r="OG68" s="96"/>
      <c r="OH68" s="96"/>
      <c r="OI68" s="96"/>
      <c r="OJ68" s="96"/>
      <c r="OK68" s="96"/>
      <c r="OL68" s="96"/>
      <c r="OM68" s="96"/>
      <c r="ON68" s="96"/>
      <c r="OO68" s="96"/>
      <c r="OP68" s="96"/>
      <c r="OQ68" s="96"/>
      <c r="OR68" s="96"/>
      <c r="OS68" s="96"/>
      <c r="OT68" s="96"/>
      <c r="OU68" s="96"/>
      <c r="OV68" s="96"/>
      <c r="OW68" s="96"/>
      <c r="OX68" s="96"/>
      <c r="OY68" s="96"/>
      <c r="OZ68" s="96"/>
      <c r="PA68" s="96"/>
      <c r="PB68" s="96"/>
      <c r="PC68" s="96"/>
      <c r="PD68" s="96"/>
      <c r="PE68" s="96"/>
      <c r="PF68" s="96"/>
      <c r="PG68" s="96"/>
      <c r="PH68" s="96"/>
      <c r="PI68" s="96"/>
      <c r="PJ68" s="96"/>
      <c r="PK68" s="96"/>
      <c r="PL68" s="96"/>
      <c r="PM68" s="96"/>
      <c r="PN68" s="96"/>
      <c r="PO68" s="96"/>
      <c r="PP68" s="96"/>
      <c r="PQ68" s="96"/>
      <c r="PR68" s="96"/>
      <c r="PS68" s="96"/>
      <c r="PT68" s="96"/>
      <c r="PU68" s="96"/>
      <c r="PV68" s="96"/>
      <c r="PW68" s="96"/>
      <c r="PX68" s="96"/>
      <c r="PY68" s="96"/>
      <c r="PZ68" s="96">
        <v>0</v>
      </c>
      <c r="QC68" s="38"/>
    </row>
    <row r="69" spans="1:445" ht="17" customHeight="1">
      <c r="A69" s="94">
        <v>55</v>
      </c>
      <c r="B69" s="27">
        <v>39410</v>
      </c>
      <c r="C69" s="96" t="s">
        <v>743</v>
      </c>
      <c r="D69" s="96">
        <v>45</v>
      </c>
      <c r="E69" s="96">
        <v>2</v>
      </c>
      <c r="F69" s="96">
        <v>84</v>
      </c>
      <c r="G69" s="96">
        <v>172</v>
      </c>
      <c r="H69" s="96">
        <v>4</v>
      </c>
      <c r="I69" s="96" t="s">
        <v>322</v>
      </c>
      <c r="J69" s="96">
        <v>3</v>
      </c>
      <c r="K69" s="96">
        <v>1</v>
      </c>
      <c r="L69" s="96"/>
      <c r="M69" s="30" t="s">
        <v>207</v>
      </c>
      <c r="N69" s="96" t="s">
        <v>1</v>
      </c>
      <c r="O69" s="96" t="s">
        <v>466</v>
      </c>
      <c r="P69" s="96" t="s">
        <v>406</v>
      </c>
      <c r="Q69" s="96" t="s">
        <v>406</v>
      </c>
      <c r="R69" s="96" t="s">
        <v>406</v>
      </c>
      <c r="S69" s="96" t="s">
        <v>406</v>
      </c>
      <c r="T69" s="26" t="s">
        <v>938</v>
      </c>
      <c r="U69" s="96">
        <v>0</v>
      </c>
      <c r="V69" s="96" t="s">
        <v>447</v>
      </c>
      <c r="W69" s="96" t="s">
        <v>447</v>
      </c>
      <c r="X69" s="96" t="s">
        <v>447</v>
      </c>
      <c r="Y69" s="96" t="s">
        <v>447</v>
      </c>
      <c r="Z69" s="96" t="s">
        <v>447</v>
      </c>
      <c r="AA69" s="96">
        <v>0</v>
      </c>
      <c r="AB69" s="96" t="s">
        <v>447</v>
      </c>
      <c r="AC69" s="96" t="s">
        <v>447</v>
      </c>
      <c r="AD69" s="96" t="s">
        <v>447</v>
      </c>
      <c r="AE69" s="96" t="s">
        <v>447</v>
      </c>
      <c r="AF69" s="96" t="s">
        <v>447</v>
      </c>
      <c r="AG69" s="96">
        <v>0</v>
      </c>
      <c r="AH69" s="35">
        <v>0</v>
      </c>
      <c r="AI69" s="78" t="s">
        <v>348</v>
      </c>
      <c r="AJ69" s="78" t="s">
        <v>348</v>
      </c>
      <c r="AK69" s="78" t="s">
        <v>348</v>
      </c>
      <c r="AL69" s="78" t="s">
        <v>348</v>
      </c>
      <c r="AM69" s="35">
        <v>0</v>
      </c>
      <c r="AN69" s="78" t="s">
        <v>348</v>
      </c>
      <c r="AO69" s="78" t="s">
        <v>348</v>
      </c>
      <c r="AP69" s="78" t="s">
        <v>348</v>
      </c>
      <c r="AQ69" s="78" t="s">
        <v>348</v>
      </c>
      <c r="AR69" s="95">
        <v>1</v>
      </c>
      <c r="AS69" s="35" t="s">
        <v>308</v>
      </c>
      <c r="AT69" s="35">
        <v>0</v>
      </c>
      <c r="AU69" s="35">
        <v>0</v>
      </c>
      <c r="AV69" s="35">
        <v>0</v>
      </c>
      <c r="AW69" s="35">
        <v>0</v>
      </c>
      <c r="AX69" s="78" t="s">
        <v>348</v>
      </c>
      <c r="AY69" s="78" t="s">
        <v>348</v>
      </c>
      <c r="AZ69" s="78" t="s">
        <v>348</v>
      </c>
      <c r="BA69" s="78" t="s">
        <v>348</v>
      </c>
      <c r="BB69" s="78" t="s">
        <v>348</v>
      </c>
      <c r="BC69" s="96">
        <v>50</v>
      </c>
      <c r="BD69" s="96">
        <v>50</v>
      </c>
      <c r="BE69" s="96">
        <v>8</v>
      </c>
      <c r="BF69" s="96">
        <v>2</v>
      </c>
      <c r="BG69" s="96">
        <v>2</v>
      </c>
      <c r="BH69" s="96">
        <v>0</v>
      </c>
      <c r="BI69" s="96">
        <v>0</v>
      </c>
      <c r="BJ69" s="96">
        <v>0</v>
      </c>
      <c r="BK69" s="96">
        <v>0</v>
      </c>
      <c r="BL69" s="96">
        <v>0</v>
      </c>
      <c r="BM69" s="96">
        <v>0</v>
      </c>
      <c r="BN69" s="96">
        <v>15</v>
      </c>
      <c r="BO69" s="96">
        <v>0</v>
      </c>
      <c r="BP69" s="33">
        <v>24</v>
      </c>
      <c r="BQ69" s="33">
        <v>5.8</v>
      </c>
      <c r="BR69" s="33">
        <v>0</v>
      </c>
      <c r="BS69" s="61" t="s">
        <v>405</v>
      </c>
      <c r="BT69" s="61" t="s">
        <v>405</v>
      </c>
      <c r="BU69" s="61" t="s">
        <v>495</v>
      </c>
      <c r="BV69" s="61" t="s">
        <v>495</v>
      </c>
      <c r="BW69" s="61" t="s">
        <v>495</v>
      </c>
      <c r="BX69" s="61" t="s">
        <v>495</v>
      </c>
      <c r="BY69" s="61" t="s">
        <v>405</v>
      </c>
      <c r="BZ69" s="61" t="s">
        <v>405</v>
      </c>
      <c r="CA69" s="61" t="s">
        <v>405</v>
      </c>
      <c r="CB69" s="61" t="s">
        <v>405</v>
      </c>
      <c r="CC69" s="61" t="s">
        <v>405</v>
      </c>
      <c r="CD69" s="61" t="s">
        <v>405</v>
      </c>
      <c r="CE69" s="61" t="s">
        <v>405</v>
      </c>
      <c r="CF69" s="61" t="s">
        <v>405</v>
      </c>
      <c r="CG69" s="70" t="s">
        <v>429</v>
      </c>
      <c r="CH69" s="70" t="s">
        <v>429</v>
      </c>
      <c r="CI69" s="70" t="s">
        <v>429</v>
      </c>
      <c r="CJ69" s="70" t="s">
        <v>429</v>
      </c>
      <c r="CK69" s="70" t="s">
        <v>429</v>
      </c>
      <c r="CL69" s="70" t="s">
        <v>429</v>
      </c>
      <c r="CM69" s="70" t="s">
        <v>429</v>
      </c>
      <c r="CN69" s="70" t="s">
        <v>429</v>
      </c>
      <c r="CO69" s="70" t="s">
        <v>429</v>
      </c>
      <c r="CP69" s="70" t="s">
        <v>429</v>
      </c>
      <c r="CQ69" s="70" t="s">
        <v>429</v>
      </c>
      <c r="CR69" s="70" t="s">
        <v>429</v>
      </c>
      <c r="CS69" s="70" t="s">
        <v>429</v>
      </c>
      <c r="CT69" s="70" t="s">
        <v>429</v>
      </c>
      <c r="CU69" s="70" t="s">
        <v>429</v>
      </c>
      <c r="CV69" s="70" t="s">
        <v>429</v>
      </c>
      <c r="CW69" s="61" t="s">
        <v>405</v>
      </c>
      <c r="CX69" s="61" t="s">
        <v>429</v>
      </c>
      <c r="CY69" s="61" t="s">
        <v>429</v>
      </c>
      <c r="CZ69" s="61" t="s">
        <v>429</v>
      </c>
      <c r="DA69" s="61" t="s">
        <v>429</v>
      </c>
      <c r="DB69" s="61" t="s">
        <v>405</v>
      </c>
      <c r="DC69" s="61" t="s">
        <v>429</v>
      </c>
      <c r="DD69" s="61" t="s">
        <v>429</v>
      </c>
      <c r="DE69" s="61" t="s">
        <v>429</v>
      </c>
      <c r="DF69" s="61" t="s">
        <v>429</v>
      </c>
      <c r="DG69" s="61" t="s">
        <v>405</v>
      </c>
      <c r="DH69" s="61" t="s">
        <v>429</v>
      </c>
      <c r="DI69" s="61" t="s">
        <v>429</v>
      </c>
      <c r="DJ69" s="61" t="s">
        <v>429</v>
      </c>
      <c r="DK69" s="61" t="s">
        <v>429</v>
      </c>
      <c r="DL69" s="61" t="s">
        <v>405</v>
      </c>
      <c r="DM69" s="61" t="s">
        <v>429</v>
      </c>
      <c r="DN69" s="61" t="s">
        <v>429</v>
      </c>
      <c r="DO69" s="61" t="s">
        <v>429</v>
      </c>
      <c r="DP69" s="61" t="s">
        <v>429</v>
      </c>
      <c r="DQ69" s="61" t="s">
        <v>405</v>
      </c>
      <c r="DR69" s="61" t="s">
        <v>429</v>
      </c>
      <c r="DS69" s="61" t="s">
        <v>429</v>
      </c>
      <c r="DT69" s="61" t="s">
        <v>429</v>
      </c>
      <c r="DU69" s="61" t="s">
        <v>429</v>
      </c>
      <c r="DV69" s="96">
        <v>64</v>
      </c>
      <c r="DW69" s="70">
        <v>7</v>
      </c>
      <c r="DX69" s="70" t="s">
        <v>406</v>
      </c>
      <c r="DY69" s="70" t="s">
        <v>406</v>
      </c>
      <c r="DZ69" s="70" t="s">
        <v>406</v>
      </c>
      <c r="EA69" s="70" t="s">
        <v>406</v>
      </c>
      <c r="EB69" s="96">
        <v>39</v>
      </c>
      <c r="EC69" s="96">
        <v>56</v>
      </c>
      <c r="ED69" s="96">
        <v>18</v>
      </c>
      <c r="EE69" s="96" t="s">
        <v>406</v>
      </c>
      <c r="EF69" s="111">
        <f t="shared" si="49"/>
        <v>12.333333333333334</v>
      </c>
      <c r="EG69" s="70">
        <v>15</v>
      </c>
      <c r="EH69" s="70">
        <v>13</v>
      </c>
      <c r="EI69" s="70">
        <v>9</v>
      </c>
      <c r="EJ69" s="70" t="s">
        <v>429</v>
      </c>
      <c r="EK69" s="70" t="s">
        <v>429</v>
      </c>
      <c r="EL69" s="70" t="s">
        <v>429</v>
      </c>
      <c r="EM69" s="70" t="s">
        <v>429</v>
      </c>
      <c r="EN69" s="70" t="s">
        <v>429</v>
      </c>
      <c r="EO69" s="70" t="s">
        <v>429</v>
      </c>
      <c r="EP69" s="70" t="s">
        <v>429</v>
      </c>
      <c r="EQ69" s="70" t="s">
        <v>429</v>
      </c>
      <c r="ER69" s="70" t="s">
        <v>429</v>
      </c>
      <c r="ES69" s="70" t="s">
        <v>429</v>
      </c>
      <c r="ET69" s="70" t="s">
        <v>429</v>
      </c>
      <c r="EU69" s="70" t="s">
        <v>429</v>
      </c>
      <c r="EV69" s="70" t="s">
        <v>429</v>
      </c>
      <c r="EW69" s="70" t="s">
        <v>429</v>
      </c>
      <c r="EX69" s="70" t="s">
        <v>429</v>
      </c>
      <c r="EY69" s="70" t="s">
        <v>429</v>
      </c>
      <c r="EZ69" s="70">
        <v>2.4500000000000002</v>
      </c>
      <c r="FA69" s="70" t="s">
        <v>429</v>
      </c>
      <c r="FB69" s="70" t="s">
        <v>429</v>
      </c>
      <c r="FC69" s="70" t="s">
        <v>429</v>
      </c>
      <c r="FD69" s="70" t="s">
        <v>429</v>
      </c>
      <c r="FE69" s="96">
        <v>0</v>
      </c>
      <c r="FF69" s="96">
        <v>3</v>
      </c>
      <c r="FG69" s="96"/>
      <c r="FH69" s="96"/>
      <c r="FI69" s="96"/>
      <c r="FJ69" s="96"/>
      <c r="FK69" s="96"/>
      <c r="FL69" s="96"/>
      <c r="FM69" s="96"/>
      <c r="FN69" s="96"/>
      <c r="FO69" s="96"/>
      <c r="FP69" s="96" t="s">
        <v>405</v>
      </c>
      <c r="FQ69" s="96" t="s">
        <v>405</v>
      </c>
      <c r="FR69" s="96" t="s">
        <v>429</v>
      </c>
      <c r="FS69" s="96" t="s">
        <v>429</v>
      </c>
      <c r="FT69" s="96" t="s">
        <v>429</v>
      </c>
      <c r="FU69" s="96" t="s">
        <v>429</v>
      </c>
      <c r="FV69" s="96" t="s">
        <v>605</v>
      </c>
      <c r="FW69" s="96" t="s">
        <v>605</v>
      </c>
      <c r="FX69" s="96" t="s">
        <v>605</v>
      </c>
      <c r="FY69" s="96" t="s">
        <v>605</v>
      </c>
      <c r="FZ69" s="96" t="s">
        <v>605</v>
      </c>
      <c r="GA69" s="96" t="s">
        <v>605</v>
      </c>
      <c r="GB69" s="96" t="s">
        <v>605</v>
      </c>
      <c r="GC69" s="96" t="s">
        <v>605</v>
      </c>
      <c r="GD69" s="96" t="s">
        <v>429</v>
      </c>
      <c r="GE69" s="96" t="s">
        <v>429</v>
      </c>
      <c r="GF69" s="96" t="s">
        <v>429</v>
      </c>
      <c r="GG69" s="96" t="s">
        <v>429</v>
      </c>
      <c r="GH69" s="96" t="s">
        <v>429</v>
      </c>
      <c r="GI69" s="96" t="s">
        <v>429</v>
      </c>
      <c r="GJ69" s="96" t="s">
        <v>429</v>
      </c>
      <c r="GK69" s="96" t="s">
        <v>429</v>
      </c>
      <c r="GL69" s="96" t="s">
        <v>429</v>
      </c>
      <c r="GM69" s="96" t="s">
        <v>429</v>
      </c>
      <c r="GN69" s="96" t="s">
        <v>429</v>
      </c>
      <c r="GO69" s="96" t="s">
        <v>429</v>
      </c>
      <c r="GP69" s="96" t="s">
        <v>429</v>
      </c>
      <c r="GQ69" s="96" t="s">
        <v>429</v>
      </c>
      <c r="GR69" s="96" t="s">
        <v>429</v>
      </c>
      <c r="GS69" s="96" t="s">
        <v>429</v>
      </c>
      <c r="GT69" s="96" t="s">
        <v>428</v>
      </c>
      <c r="GU69" s="96" t="s">
        <v>429</v>
      </c>
      <c r="GV69" s="96" t="s">
        <v>429</v>
      </c>
      <c r="GW69" s="96" t="s">
        <v>429</v>
      </c>
      <c r="GX69" s="96" t="s">
        <v>429</v>
      </c>
      <c r="GY69" s="96" t="s">
        <v>428</v>
      </c>
      <c r="GZ69" s="96" t="s">
        <v>429</v>
      </c>
      <c r="HA69" s="96" t="s">
        <v>429</v>
      </c>
      <c r="HB69" s="96" t="s">
        <v>429</v>
      </c>
      <c r="HC69" s="96" t="s">
        <v>429</v>
      </c>
      <c r="HD69" s="96" t="s">
        <v>428</v>
      </c>
      <c r="HE69" s="96" t="s">
        <v>429</v>
      </c>
      <c r="HF69" s="96" t="s">
        <v>429</v>
      </c>
      <c r="HG69" s="96" t="s">
        <v>429</v>
      </c>
      <c r="HH69" s="96" t="s">
        <v>429</v>
      </c>
      <c r="HI69" s="96" t="s">
        <v>428</v>
      </c>
      <c r="HJ69" s="96" t="s">
        <v>429</v>
      </c>
      <c r="HK69" s="96" t="s">
        <v>429</v>
      </c>
      <c r="HL69" s="96" t="s">
        <v>429</v>
      </c>
      <c r="HM69" s="96" t="s">
        <v>429</v>
      </c>
      <c r="HN69" s="96" t="s">
        <v>428</v>
      </c>
      <c r="HO69" s="96" t="s">
        <v>429</v>
      </c>
      <c r="HP69" s="96" t="s">
        <v>429</v>
      </c>
      <c r="HQ69" s="96" t="s">
        <v>429</v>
      </c>
      <c r="HR69" s="96" t="s">
        <v>429</v>
      </c>
      <c r="HS69" s="96">
        <v>2</v>
      </c>
      <c r="HT69" s="96">
        <v>0</v>
      </c>
      <c r="HU69" s="96">
        <v>0</v>
      </c>
      <c r="HV69" s="96">
        <v>0</v>
      </c>
      <c r="HW69" s="96">
        <v>0</v>
      </c>
      <c r="HX69" s="96">
        <v>7</v>
      </c>
      <c r="HY69" s="96">
        <v>18</v>
      </c>
      <c r="HZ69" s="96">
        <v>6.7</v>
      </c>
      <c r="IA69" s="96">
        <v>5.8</v>
      </c>
      <c r="IB69" s="96">
        <v>7.4</v>
      </c>
      <c r="IC69" s="96">
        <v>1</v>
      </c>
      <c r="ID69" s="96">
        <v>0</v>
      </c>
      <c r="IE69" s="96">
        <v>0</v>
      </c>
      <c r="IF69" s="96">
        <v>1</v>
      </c>
      <c r="IG69" s="96">
        <v>0</v>
      </c>
      <c r="IH69" s="96" t="s">
        <v>405</v>
      </c>
      <c r="II69" s="96" t="s">
        <v>405</v>
      </c>
      <c r="IJ69" s="96" t="s">
        <v>429</v>
      </c>
      <c r="IK69" s="96" t="s">
        <v>429</v>
      </c>
      <c r="IL69" s="96" t="s">
        <v>429</v>
      </c>
      <c r="IM69" s="96" t="s">
        <v>429</v>
      </c>
      <c r="IN69" s="96" t="s">
        <v>605</v>
      </c>
      <c r="IO69" s="96" t="s">
        <v>605</v>
      </c>
      <c r="IP69" s="96" t="s">
        <v>605</v>
      </c>
      <c r="IQ69" s="96" t="s">
        <v>605</v>
      </c>
      <c r="IR69" s="104">
        <f>AVERAGE(IS69:IU69)</f>
        <v>11</v>
      </c>
      <c r="IS69" s="96">
        <v>14</v>
      </c>
      <c r="IT69" s="96">
        <v>10</v>
      </c>
      <c r="IU69" s="96">
        <v>9</v>
      </c>
      <c r="IV69" s="96" t="s">
        <v>429</v>
      </c>
      <c r="IW69" s="96" t="s">
        <v>429</v>
      </c>
      <c r="IX69" s="96" t="s">
        <v>429</v>
      </c>
      <c r="IY69" s="96" t="s">
        <v>429</v>
      </c>
      <c r="IZ69" s="96" t="s">
        <v>429</v>
      </c>
      <c r="JA69" s="96" t="s">
        <v>429</v>
      </c>
      <c r="JB69" s="96" t="s">
        <v>429</v>
      </c>
      <c r="JC69" s="96" t="s">
        <v>429</v>
      </c>
      <c r="JD69" s="96" t="s">
        <v>429</v>
      </c>
      <c r="JE69" s="96" t="s">
        <v>429</v>
      </c>
      <c r="JF69" s="96" t="s">
        <v>429</v>
      </c>
      <c r="JG69" s="96" t="s">
        <v>429</v>
      </c>
      <c r="JH69" s="96" t="s">
        <v>429</v>
      </c>
      <c r="JI69" s="96" t="s">
        <v>429</v>
      </c>
      <c r="JJ69" s="96" t="s">
        <v>429</v>
      </c>
      <c r="JK69" s="96" t="s">
        <v>429</v>
      </c>
      <c r="JL69" s="96" t="s">
        <v>428</v>
      </c>
      <c r="JM69" s="96" t="s">
        <v>429</v>
      </c>
      <c r="JN69" s="96" t="s">
        <v>429</v>
      </c>
      <c r="JO69" s="96" t="s">
        <v>429</v>
      </c>
      <c r="JP69" s="96" t="s">
        <v>429</v>
      </c>
      <c r="JQ69" s="96" t="s">
        <v>428</v>
      </c>
      <c r="JR69" s="96" t="s">
        <v>429</v>
      </c>
      <c r="JS69" s="96" t="s">
        <v>429</v>
      </c>
      <c r="JT69" s="96" t="s">
        <v>429</v>
      </c>
      <c r="JU69" s="96" t="s">
        <v>429</v>
      </c>
      <c r="JV69" s="96" t="s">
        <v>428</v>
      </c>
      <c r="JW69" s="96" t="s">
        <v>429</v>
      </c>
      <c r="JX69" s="96" t="s">
        <v>429</v>
      </c>
      <c r="JY69" s="96" t="s">
        <v>429</v>
      </c>
      <c r="JZ69" s="96" t="s">
        <v>429</v>
      </c>
      <c r="KA69" s="96" t="s">
        <v>428</v>
      </c>
      <c r="KB69" s="96" t="s">
        <v>429</v>
      </c>
      <c r="KC69" s="96" t="s">
        <v>429</v>
      </c>
      <c r="KD69" s="96" t="s">
        <v>429</v>
      </c>
      <c r="KE69" s="96" t="s">
        <v>429</v>
      </c>
      <c r="KF69" s="96">
        <v>2.8</v>
      </c>
      <c r="KG69" s="96" t="s">
        <v>429</v>
      </c>
      <c r="KH69" s="96" t="s">
        <v>429</v>
      </c>
      <c r="KI69" s="96" t="s">
        <v>429</v>
      </c>
      <c r="KJ69" s="96" t="s">
        <v>429</v>
      </c>
      <c r="KK69" s="96">
        <v>1</v>
      </c>
      <c r="KL69" s="96">
        <v>0</v>
      </c>
      <c r="KM69" s="96">
        <v>0</v>
      </c>
      <c r="KN69" s="96">
        <v>0</v>
      </c>
      <c r="KO69" s="96">
        <v>0</v>
      </c>
      <c r="KP69" s="115" t="s">
        <v>348</v>
      </c>
      <c r="KQ69" s="115" t="s">
        <v>348</v>
      </c>
      <c r="KR69" s="115" t="s">
        <v>348</v>
      </c>
      <c r="KS69" s="115" t="s">
        <v>348</v>
      </c>
      <c r="KT69" s="115" t="s">
        <v>348</v>
      </c>
      <c r="KU69" s="115" t="s">
        <v>348</v>
      </c>
      <c r="KV69" s="115" t="s">
        <v>348</v>
      </c>
      <c r="KW69" s="115" t="s">
        <v>348</v>
      </c>
      <c r="KX69" s="115" t="s">
        <v>348</v>
      </c>
      <c r="KY69" s="115" t="s">
        <v>348</v>
      </c>
      <c r="KZ69" s="115" t="s">
        <v>348</v>
      </c>
      <c r="LA69" s="115" t="s">
        <v>348</v>
      </c>
      <c r="LB69" s="115" t="s">
        <v>348</v>
      </c>
      <c r="LC69" s="115" t="s">
        <v>348</v>
      </c>
      <c r="LD69" s="115" t="s">
        <v>348</v>
      </c>
      <c r="LE69" s="115" t="s">
        <v>348</v>
      </c>
      <c r="LF69" s="115" t="s">
        <v>348</v>
      </c>
      <c r="LG69" s="115" t="s">
        <v>348</v>
      </c>
      <c r="LH69" s="115" t="s">
        <v>348</v>
      </c>
      <c r="LI69" s="115" t="s">
        <v>348</v>
      </c>
      <c r="LJ69" s="115" t="s">
        <v>348</v>
      </c>
      <c r="LK69" s="115" t="s">
        <v>348</v>
      </c>
      <c r="LL69" s="115" t="s">
        <v>348</v>
      </c>
      <c r="LM69" s="115" t="s">
        <v>348</v>
      </c>
      <c r="LN69" s="115" t="s">
        <v>348</v>
      </c>
      <c r="LO69" s="115" t="s">
        <v>348</v>
      </c>
      <c r="LP69" s="115" t="s">
        <v>348</v>
      </c>
      <c r="LQ69" s="115" t="s">
        <v>348</v>
      </c>
      <c r="LR69" s="115" t="s">
        <v>348</v>
      </c>
      <c r="LS69" s="115" t="s">
        <v>348</v>
      </c>
      <c r="LT69" s="115" t="s">
        <v>348</v>
      </c>
      <c r="LU69" s="115" t="s">
        <v>348</v>
      </c>
      <c r="LV69" s="115" t="s">
        <v>348</v>
      </c>
      <c r="LW69" s="115" t="s">
        <v>348</v>
      </c>
      <c r="LX69" s="115" t="s">
        <v>348</v>
      </c>
      <c r="LY69" s="115" t="s">
        <v>348</v>
      </c>
      <c r="LZ69" s="115" t="s">
        <v>348</v>
      </c>
      <c r="MA69" s="115" t="s">
        <v>348</v>
      </c>
      <c r="MB69" s="115" t="s">
        <v>348</v>
      </c>
      <c r="MC69" s="115" t="s">
        <v>348</v>
      </c>
      <c r="MD69" s="115" t="s">
        <v>348</v>
      </c>
      <c r="ME69" s="115" t="s">
        <v>348</v>
      </c>
      <c r="MF69" s="115" t="s">
        <v>348</v>
      </c>
      <c r="MG69" s="115" t="s">
        <v>348</v>
      </c>
      <c r="MH69" s="115" t="s">
        <v>348</v>
      </c>
      <c r="MI69" s="115" t="s">
        <v>348</v>
      </c>
      <c r="MJ69" s="115" t="s">
        <v>348</v>
      </c>
      <c r="MK69" s="115" t="s">
        <v>348</v>
      </c>
      <c r="ML69" s="115" t="s">
        <v>348</v>
      </c>
      <c r="MM69" s="115" t="s">
        <v>348</v>
      </c>
      <c r="MN69" s="115" t="s">
        <v>348</v>
      </c>
      <c r="MO69" s="115" t="s">
        <v>348</v>
      </c>
      <c r="MP69" s="115" t="s">
        <v>348</v>
      </c>
      <c r="MQ69" s="115" t="s">
        <v>348</v>
      </c>
      <c r="MR69" s="115" t="s">
        <v>348</v>
      </c>
      <c r="MS69" s="115" t="s">
        <v>348</v>
      </c>
      <c r="MT69" s="115" t="s">
        <v>348</v>
      </c>
      <c r="MU69" s="115" t="s">
        <v>348</v>
      </c>
      <c r="MV69" s="115" t="s">
        <v>348</v>
      </c>
      <c r="MW69" s="115" t="s">
        <v>348</v>
      </c>
      <c r="MX69" s="115" t="s">
        <v>348</v>
      </c>
      <c r="MY69" s="115" t="s">
        <v>348</v>
      </c>
      <c r="MZ69" s="115" t="s">
        <v>348</v>
      </c>
      <c r="NA69" s="115" t="s">
        <v>348</v>
      </c>
      <c r="NB69" s="115" t="s">
        <v>348</v>
      </c>
      <c r="NC69" s="115" t="s">
        <v>348</v>
      </c>
      <c r="ND69" s="115" t="s">
        <v>348</v>
      </c>
      <c r="NE69" s="115" t="s">
        <v>348</v>
      </c>
      <c r="NF69" s="115" t="s">
        <v>348</v>
      </c>
      <c r="NG69" s="115" t="s">
        <v>348</v>
      </c>
      <c r="NH69" s="96"/>
      <c r="NI69" s="96"/>
      <c r="NJ69" s="96"/>
      <c r="NK69" s="96"/>
      <c r="NL69" s="96"/>
      <c r="NM69" s="96"/>
      <c r="NN69" s="96"/>
      <c r="NO69" s="96"/>
      <c r="NP69" s="96"/>
      <c r="NQ69" s="96"/>
      <c r="NR69" s="96"/>
      <c r="NS69" s="96"/>
      <c r="NT69" s="96"/>
      <c r="NU69" s="96"/>
      <c r="NV69" s="96"/>
      <c r="NW69" s="96"/>
      <c r="NX69" s="96"/>
      <c r="NY69" s="96"/>
      <c r="NZ69" s="96"/>
      <c r="OA69" s="96"/>
      <c r="OB69" s="96"/>
      <c r="OC69" s="96"/>
      <c r="OD69" s="96"/>
      <c r="OE69" s="96"/>
      <c r="OF69" s="96"/>
      <c r="OG69" s="96"/>
      <c r="OH69" s="96"/>
      <c r="OI69" s="96"/>
      <c r="OJ69" s="96"/>
      <c r="OK69" s="96"/>
      <c r="OL69" s="96"/>
      <c r="OM69" s="96"/>
      <c r="ON69" s="96"/>
      <c r="OO69" s="96"/>
      <c r="OP69" s="96"/>
      <c r="OQ69" s="96"/>
      <c r="OR69" s="96"/>
      <c r="OS69" s="96"/>
      <c r="OT69" s="96"/>
      <c r="OU69" s="96"/>
      <c r="OV69" s="96"/>
      <c r="OW69" s="96"/>
      <c r="OX69" s="96"/>
      <c r="OY69" s="96"/>
      <c r="OZ69" s="96"/>
      <c r="PA69" s="96"/>
      <c r="PB69" s="96"/>
      <c r="PC69" s="96"/>
      <c r="PD69" s="96"/>
      <c r="PE69" s="96"/>
      <c r="PF69" s="96"/>
      <c r="PG69" s="96"/>
      <c r="PH69" s="96"/>
      <c r="PI69" s="96"/>
      <c r="PJ69" s="96"/>
      <c r="PK69" s="96"/>
      <c r="PL69" s="96"/>
      <c r="PM69" s="96"/>
      <c r="PN69" s="96"/>
      <c r="PO69" s="96"/>
      <c r="PP69" s="96"/>
      <c r="PQ69" s="96"/>
      <c r="PR69" s="96"/>
      <c r="PS69" s="96"/>
      <c r="PT69" s="96"/>
      <c r="PU69" s="96"/>
      <c r="PV69" s="96"/>
      <c r="PW69" s="96"/>
      <c r="PX69" s="96"/>
      <c r="PY69" s="96"/>
      <c r="PZ69" s="96">
        <v>0</v>
      </c>
      <c r="QC69" s="38" t="s">
        <v>391</v>
      </c>
    </row>
    <row r="70" spans="1:445" ht="17" customHeight="1">
      <c r="A70" s="94">
        <v>56</v>
      </c>
      <c r="B70" s="27">
        <v>39413</v>
      </c>
      <c r="C70" s="96" t="s">
        <v>473</v>
      </c>
      <c r="D70" s="96">
        <v>37</v>
      </c>
      <c r="E70" s="96">
        <v>1</v>
      </c>
      <c r="F70" s="96">
        <v>90</v>
      </c>
      <c r="G70" s="96">
        <v>183</v>
      </c>
      <c r="H70" s="96">
        <v>4</v>
      </c>
      <c r="I70" s="96" t="s">
        <v>659</v>
      </c>
      <c r="J70" s="96">
        <v>3</v>
      </c>
      <c r="K70" s="96">
        <v>1</v>
      </c>
      <c r="L70" s="96"/>
      <c r="M70" s="95" t="s">
        <v>378</v>
      </c>
      <c r="N70" s="96"/>
      <c r="O70" s="96" t="s">
        <v>606</v>
      </c>
      <c r="P70" s="96" t="s">
        <v>607</v>
      </c>
      <c r="Q70" s="96" t="s">
        <v>602</v>
      </c>
      <c r="R70" s="96" t="s">
        <v>602</v>
      </c>
      <c r="S70" s="96" t="s">
        <v>602</v>
      </c>
      <c r="T70" s="26" t="s">
        <v>938</v>
      </c>
      <c r="U70" s="96">
        <v>1</v>
      </c>
      <c r="V70" s="96">
        <v>1</v>
      </c>
      <c r="W70" s="96">
        <v>0</v>
      </c>
      <c r="X70" s="96">
        <v>0</v>
      </c>
      <c r="Y70" s="96">
        <v>0</v>
      </c>
      <c r="Z70" s="96">
        <v>0</v>
      </c>
      <c r="AA70" s="96">
        <v>0</v>
      </c>
      <c r="AB70" s="96" t="s">
        <v>447</v>
      </c>
      <c r="AC70" s="96" t="s">
        <v>447</v>
      </c>
      <c r="AD70" s="96" t="s">
        <v>447</v>
      </c>
      <c r="AE70" s="96" t="s">
        <v>447</v>
      </c>
      <c r="AF70" s="96" t="s">
        <v>447</v>
      </c>
      <c r="AG70" s="96">
        <v>0</v>
      </c>
      <c r="AH70" s="35">
        <v>2</v>
      </c>
      <c r="AI70" s="35">
        <v>2</v>
      </c>
      <c r="AJ70" s="78" t="s">
        <v>348</v>
      </c>
      <c r="AK70" s="78" t="s">
        <v>348</v>
      </c>
      <c r="AL70" s="78" t="s">
        <v>348</v>
      </c>
      <c r="AM70" s="35">
        <v>0</v>
      </c>
      <c r="AN70" s="35">
        <v>0</v>
      </c>
      <c r="AO70" s="78" t="s">
        <v>348</v>
      </c>
      <c r="AP70" s="78" t="s">
        <v>348</v>
      </c>
      <c r="AQ70" s="78" t="s">
        <v>348</v>
      </c>
      <c r="AR70" s="95">
        <v>2</v>
      </c>
      <c r="AS70" s="35" t="s">
        <v>225</v>
      </c>
      <c r="AT70" s="35" t="s">
        <v>225</v>
      </c>
      <c r="AU70" s="35">
        <v>0</v>
      </c>
      <c r="AV70" s="35">
        <v>0</v>
      </c>
      <c r="AW70" s="35">
        <v>0</v>
      </c>
      <c r="AX70" s="96" t="s">
        <v>554</v>
      </c>
      <c r="AY70" s="96" t="s">
        <v>380</v>
      </c>
      <c r="AZ70" s="78" t="s">
        <v>348</v>
      </c>
      <c r="BA70" s="78" t="s">
        <v>348</v>
      </c>
      <c r="BB70" s="78" t="s">
        <v>348</v>
      </c>
      <c r="BC70" s="96">
        <v>150</v>
      </c>
      <c r="BD70" s="96">
        <v>100</v>
      </c>
      <c r="BE70" s="96">
        <v>8</v>
      </c>
      <c r="BF70" s="96">
        <v>2</v>
      </c>
      <c r="BG70" s="96">
        <v>1</v>
      </c>
      <c r="BH70" s="96">
        <v>1</v>
      </c>
      <c r="BI70" s="96">
        <v>0</v>
      </c>
      <c r="BJ70" s="96">
        <v>0</v>
      </c>
      <c r="BK70" s="96">
        <v>0</v>
      </c>
      <c r="BL70" s="96">
        <v>0</v>
      </c>
      <c r="BM70" s="96">
        <v>0</v>
      </c>
      <c r="BN70" s="96">
        <v>15</v>
      </c>
      <c r="BO70" s="96">
        <v>1</v>
      </c>
      <c r="BP70" s="33">
        <v>22</v>
      </c>
      <c r="BQ70" s="33">
        <v>7.4</v>
      </c>
      <c r="BR70" s="33">
        <v>6.5</v>
      </c>
      <c r="BS70" s="61">
        <v>46</v>
      </c>
      <c r="BT70" s="70">
        <v>5</v>
      </c>
      <c r="BU70" s="70">
        <v>8.6999999999999993</v>
      </c>
      <c r="BV70" s="70" t="s">
        <v>406</v>
      </c>
      <c r="BW70" s="70" t="s">
        <v>406</v>
      </c>
      <c r="BX70" s="70" t="s">
        <v>406</v>
      </c>
      <c r="BY70" s="61">
        <v>42</v>
      </c>
      <c r="BZ70" s="61">
        <v>40</v>
      </c>
      <c r="CA70" s="61">
        <v>11.5</v>
      </c>
      <c r="CB70" s="61" t="s">
        <v>406</v>
      </c>
      <c r="CC70" s="111">
        <f>AVERAGE(CD70:CF70)</f>
        <v>4.333333333333333</v>
      </c>
      <c r="CD70" s="108">
        <v>6</v>
      </c>
      <c r="CE70" s="108">
        <v>4</v>
      </c>
      <c r="CF70" s="108">
        <v>3</v>
      </c>
      <c r="CG70" s="111">
        <f>AVERAGE(CH70:CJ70)</f>
        <v>7.333333333333333</v>
      </c>
      <c r="CH70" s="70">
        <v>11</v>
      </c>
      <c r="CI70" s="70">
        <v>8</v>
      </c>
      <c r="CJ70" s="70">
        <v>3</v>
      </c>
      <c r="CK70" s="70" t="s">
        <v>406</v>
      </c>
      <c r="CL70" s="70" t="s">
        <v>406</v>
      </c>
      <c r="CM70" s="70" t="s">
        <v>406</v>
      </c>
      <c r="CN70" s="70" t="s">
        <v>406</v>
      </c>
      <c r="CO70" s="70" t="s">
        <v>406</v>
      </c>
      <c r="CP70" s="70" t="s">
        <v>406</v>
      </c>
      <c r="CQ70" s="70" t="s">
        <v>406</v>
      </c>
      <c r="CR70" s="70" t="s">
        <v>406</v>
      </c>
      <c r="CS70" s="70" t="s">
        <v>406</v>
      </c>
      <c r="CT70" s="70" t="s">
        <v>406</v>
      </c>
      <c r="CU70" s="70" t="s">
        <v>406</v>
      </c>
      <c r="CV70" s="70" t="s">
        <v>406</v>
      </c>
      <c r="CW70" s="61" t="s">
        <v>626</v>
      </c>
      <c r="CX70" s="61" t="s">
        <v>626</v>
      </c>
      <c r="CY70" s="61" t="s">
        <v>530</v>
      </c>
      <c r="CZ70" s="61" t="s">
        <v>530</v>
      </c>
      <c r="DA70" s="61" t="s">
        <v>530</v>
      </c>
      <c r="DB70" s="61" t="s">
        <v>626</v>
      </c>
      <c r="DC70" s="61" t="s">
        <v>626</v>
      </c>
      <c r="DD70" s="61" t="s">
        <v>530</v>
      </c>
      <c r="DE70" s="61" t="s">
        <v>530</v>
      </c>
      <c r="DF70" s="61" t="s">
        <v>530</v>
      </c>
      <c r="DG70" s="61" t="s">
        <v>626</v>
      </c>
      <c r="DH70" s="61" t="s">
        <v>626</v>
      </c>
      <c r="DI70" s="61" t="s">
        <v>530</v>
      </c>
      <c r="DJ70" s="61" t="s">
        <v>530</v>
      </c>
      <c r="DK70" s="61" t="s">
        <v>530</v>
      </c>
      <c r="DL70" s="61" t="s">
        <v>626</v>
      </c>
      <c r="DM70" s="61" t="s">
        <v>626</v>
      </c>
      <c r="DN70" s="61" t="s">
        <v>530</v>
      </c>
      <c r="DO70" s="61" t="s">
        <v>530</v>
      </c>
      <c r="DP70" s="61" t="s">
        <v>530</v>
      </c>
      <c r="DQ70" s="61">
        <v>1.8</v>
      </c>
      <c r="DR70" s="61">
        <v>1.4</v>
      </c>
      <c r="DS70" s="61" t="s">
        <v>530</v>
      </c>
      <c r="DT70" s="61" t="s">
        <v>530</v>
      </c>
      <c r="DU70" s="61" t="s">
        <v>530</v>
      </c>
      <c r="DV70" s="96">
        <v>33.200000000000003</v>
      </c>
      <c r="DW70" s="70">
        <v>10.7</v>
      </c>
      <c r="DX70" s="70">
        <v>12</v>
      </c>
      <c r="DY70" s="70" t="s">
        <v>406</v>
      </c>
      <c r="DZ70" s="70" t="s">
        <v>406</v>
      </c>
      <c r="EA70" s="70" t="s">
        <v>406</v>
      </c>
      <c r="EB70" s="96">
        <v>24.8</v>
      </c>
      <c r="EC70" s="96">
        <v>37.4</v>
      </c>
      <c r="ED70" s="96">
        <v>12.7</v>
      </c>
      <c r="EE70" s="96" t="s">
        <v>429</v>
      </c>
      <c r="EF70" s="111">
        <f t="shared" si="49"/>
        <v>15.666666666666666</v>
      </c>
      <c r="EG70" s="108">
        <v>21</v>
      </c>
      <c r="EH70" s="108">
        <v>15</v>
      </c>
      <c r="EI70" s="108">
        <v>11</v>
      </c>
      <c r="EJ70" s="111">
        <f>AVERAGE(EK70:EM70)</f>
        <v>12.333333333333334</v>
      </c>
      <c r="EK70" s="70">
        <v>12</v>
      </c>
      <c r="EL70" s="70">
        <v>14</v>
      </c>
      <c r="EM70" s="70">
        <v>11</v>
      </c>
      <c r="EN70" s="70" t="s">
        <v>406</v>
      </c>
      <c r="EO70" s="70" t="s">
        <v>406</v>
      </c>
      <c r="EP70" s="70" t="s">
        <v>406</v>
      </c>
      <c r="EQ70" s="70" t="s">
        <v>406</v>
      </c>
      <c r="ER70" s="70" t="s">
        <v>406</v>
      </c>
      <c r="ES70" s="70" t="s">
        <v>406</v>
      </c>
      <c r="ET70" s="70" t="s">
        <v>406</v>
      </c>
      <c r="EU70" s="70" t="s">
        <v>406</v>
      </c>
      <c r="EV70" s="70" t="s">
        <v>406</v>
      </c>
      <c r="EW70" s="70" t="s">
        <v>406</v>
      </c>
      <c r="EX70" s="70" t="s">
        <v>406</v>
      </c>
      <c r="EY70" s="70" t="s">
        <v>406</v>
      </c>
      <c r="EZ70" s="61">
        <v>2.4</v>
      </c>
      <c r="FA70" s="61">
        <v>2.4</v>
      </c>
      <c r="FB70" s="61" t="s">
        <v>406</v>
      </c>
      <c r="FC70" s="61" t="s">
        <v>406</v>
      </c>
      <c r="FD70" s="61" t="s">
        <v>406</v>
      </c>
      <c r="FE70" s="61" t="s">
        <v>406</v>
      </c>
      <c r="FF70" s="96">
        <v>3</v>
      </c>
      <c r="FG70" s="96">
        <v>5</v>
      </c>
      <c r="FH70" s="96">
        <v>1.5</v>
      </c>
      <c r="FI70" s="96">
        <v>1.6</v>
      </c>
      <c r="FJ70" s="96">
        <v>9</v>
      </c>
      <c r="FK70" s="96">
        <v>1</v>
      </c>
      <c r="FL70" s="96">
        <v>0</v>
      </c>
      <c r="FM70" s="96">
        <v>0</v>
      </c>
      <c r="FN70" s="96">
        <v>0</v>
      </c>
      <c r="FO70" s="96">
        <v>1</v>
      </c>
      <c r="FP70" s="96">
        <v>41.7</v>
      </c>
      <c r="FQ70" s="96">
        <v>12.4</v>
      </c>
      <c r="FR70" s="96">
        <v>13.7</v>
      </c>
      <c r="FS70" s="96" t="s">
        <v>406</v>
      </c>
      <c r="FT70" s="96" t="s">
        <v>406</v>
      </c>
      <c r="FU70" s="96" t="s">
        <v>406</v>
      </c>
      <c r="FV70" s="96">
        <v>30.3</v>
      </c>
      <c r="FW70" s="96">
        <v>39.9</v>
      </c>
      <c r="FX70" s="96">
        <v>12.9</v>
      </c>
      <c r="FY70" s="96" t="s">
        <v>406</v>
      </c>
      <c r="FZ70" s="96" t="s">
        <v>711</v>
      </c>
      <c r="GA70" s="96" t="s">
        <v>711</v>
      </c>
      <c r="GB70" s="96" t="s">
        <v>711</v>
      </c>
      <c r="GC70" s="96" t="s">
        <v>711</v>
      </c>
      <c r="GD70" s="96" t="s">
        <v>711</v>
      </c>
      <c r="GE70" s="96" t="s">
        <v>711</v>
      </c>
      <c r="GF70" s="96" t="s">
        <v>711</v>
      </c>
      <c r="GG70" s="96" t="s">
        <v>711</v>
      </c>
      <c r="GH70" s="96" t="s">
        <v>429</v>
      </c>
      <c r="GI70" s="96" t="s">
        <v>429</v>
      </c>
      <c r="GJ70" s="96" t="s">
        <v>429</v>
      </c>
      <c r="GK70" s="96" t="s">
        <v>429</v>
      </c>
      <c r="GL70" s="96" t="s">
        <v>429</v>
      </c>
      <c r="GM70" s="96" t="s">
        <v>429</v>
      </c>
      <c r="GN70" s="96" t="s">
        <v>429</v>
      </c>
      <c r="GO70" s="96" t="s">
        <v>429</v>
      </c>
      <c r="GP70" s="96" t="s">
        <v>429</v>
      </c>
      <c r="GQ70" s="96" t="s">
        <v>429</v>
      </c>
      <c r="GR70" s="96" t="s">
        <v>429</v>
      </c>
      <c r="GS70" s="96" t="s">
        <v>429</v>
      </c>
      <c r="GT70" s="96">
        <v>5.5</v>
      </c>
      <c r="GU70" s="96">
        <v>8.3000000000000007</v>
      </c>
      <c r="GV70" s="96" t="s">
        <v>429</v>
      </c>
      <c r="GW70" s="96" t="s">
        <v>429</v>
      </c>
      <c r="GX70" s="96" t="s">
        <v>429</v>
      </c>
      <c r="GY70" s="33">
        <v>11.6</v>
      </c>
      <c r="GZ70" s="33">
        <v>13.6</v>
      </c>
      <c r="HA70" s="96" t="s">
        <v>429</v>
      </c>
      <c r="HB70" s="96" t="s">
        <v>429</v>
      </c>
      <c r="HC70" s="96" t="s">
        <v>429</v>
      </c>
      <c r="HD70" s="33">
        <v>0</v>
      </c>
      <c r="HE70" s="33">
        <v>6.8</v>
      </c>
      <c r="HF70" s="96" t="s">
        <v>429</v>
      </c>
      <c r="HG70" s="96" t="s">
        <v>429</v>
      </c>
      <c r="HH70" s="96" t="s">
        <v>429</v>
      </c>
      <c r="HI70" s="33">
        <v>-0.8</v>
      </c>
      <c r="HJ70" s="33">
        <v>-4.2</v>
      </c>
      <c r="HK70" s="96" t="s">
        <v>429</v>
      </c>
      <c r="HL70" s="96" t="s">
        <v>429</v>
      </c>
      <c r="HM70" s="96" t="s">
        <v>429</v>
      </c>
      <c r="HN70" s="96" t="s">
        <v>405</v>
      </c>
      <c r="HO70" s="96" t="s">
        <v>405</v>
      </c>
      <c r="HP70" s="96" t="s">
        <v>429</v>
      </c>
      <c r="HQ70" s="96" t="s">
        <v>429</v>
      </c>
      <c r="HR70" s="96" t="s">
        <v>429</v>
      </c>
      <c r="HS70" s="96" t="s">
        <v>655</v>
      </c>
      <c r="HT70" s="96">
        <v>0</v>
      </c>
      <c r="HU70" s="96">
        <v>0</v>
      </c>
      <c r="HV70" s="96">
        <v>0</v>
      </c>
      <c r="HW70" s="96">
        <v>0</v>
      </c>
      <c r="HX70" s="96">
        <v>6</v>
      </c>
      <c r="HY70" s="96">
        <v>1</v>
      </c>
      <c r="HZ70" s="96">
        <v>0.4</v>
      </c>
      <c r="IA70" s="96">
        <v>0.4</v>
      </c>
      <c r="IB70" s="96">
        <v>9.5</v>
      </c>
      <c r="IC70" s="96">
        <v>1</v>
      </c>
      <c r="ID70" s="96">
        <v>0</v>
      </c>
      <c r="IE70" s="96">
        <v>0</v>
      </c>
      <c r="IF70" s="96">
        <v>0</v>
      </c>
      <c r="IG70" s="96">
        <v>1</v>
      </c>
      <c r="IH70" s="96">
        <v>41.1</v>
      </c>
      <c r="II70" s="96">
        <v>5.5</v>
      </c>
      <c r="IJ70" s="96">
        <v>11.1</v>
      </c>
      <c r="IK70" s="96" t="s">
        <v>429</v>
      </c>
      <c r="IL70" s="96" t="s">
        <v>429</v>
      </c>
      <c r="IM70" s="96" t="s">
        <v>429</v>
      </c>
      <c r="IN70" s="96">
        <v>31.8</v>
      </c>
      <c r="IO70" s="96">
        <v>40.799999999999997</v>
      </c>
      <c r="IP70" s="96">
        <v>10.5</v>
      </c>
      <c r="IQ70" s="96" t="s">
        <v>627</v>
      </c>
      <c r="IR70" s="104">
        <f>AVERAGE(IS70:IU70)</f>
        <v>15.666666666666666</v>
      </c>
      <c r="IS70" s="104">
        <v>19</v>
      </c>
      <c r="IT70" s="104">
        <v>18</v>
      </c>
      <c r="IU70" s="104">
        <v>10</v>
      </c>
      <c r="IV70" s="104">
        <f>AVERAGE(IW70:IY70)</f>
        <v>11</v>
      </c>
      <c r="IW70" s="96">
        <v>13</v>
      </c>
      <c r="IX70" s="96">
        <v>12</v>
      </c>
      <c r="IY70" s="96">
        <v>8</v>
      </c>
      <c r="IZ70" s="96" t="s">
        <v>406</v>
      </c>
      <c r="JA70" s="96" t="s">
        <v>406</v>
      </c>
      <c r="JB70" s="96" t="s">
        <v>406</v>
      </c>
      <c r="JC70" s="96" t="s">
        <v>406</v>
      </c>
      <c r="JD70" s="96" t="s">
        <v>406</v>
      </c>
      <c r="JE70" s="96" t="s">
        <v>406</v>
      </c>
      <c r="JF70" s="96" t="s">
        <v>406</v>
      </c>
      <c r="JG70" s="96" t="s">
        <v>406</v>
      </c>
      <c r="JH70" s="96" t="s">
        <v>406</v>
      </c>
      <c r="JI70" s="96" t="s">
        <v>406</v>
      </c>
      <c r="JJ70" s="96" t="s">
        <v>406</v>
      </c>
      <c r="JK70" s="96" t="s">
        <v>406</v>
      </c>
      <c r="JL70" s="96">
        <v>6.7</v>
      </c>
      <c r="JM70" s="96">
        <v>9.4</v>
      </c>
      <c r="JN70" s="96" t="s">
        <v>530</v>
      </c>
      <c r="JO70" s="96" t="s">
        <v>530</v>
      </c>
      <c r="JP70" s="96" t="s">
        <v>530</v>
      </c>
      <c r="JQ70" s="96">
        <v>9.5</v>
      </c>
      <c r="JR70" s="96">
        <v>13.7</v>
      </c>
      <c r="JS70" s="96" t="s">
        <v>530</v>
      </c>
      <c r="JT70" s="96" t="s">
        <v>530</v>
      </c>
      <c r="JU70" s="96" t="s">
        <v>530</v>
      </c>
      <c r="JV70" s="96">
        <v>1</v>
      </c>
      <c r="JW70" s="96">
        <v>2.8</v>
      </c>
      <c r="JX70" s="96" t="s">
        <v>530</v>
      </c>
      <c r="JY70" s="96" t="s">
        <v>530</v>
      </c>
      <c r="JZ70" s="96" t="s">
        <v>530</v>
      </c>
      <c r="KA70" s="96">
        <v>3.1</v>
      </c>
      <c r="KB70" s="96">
        <v>4.0999999999999996</v>
      </c>
      <c r="KC70" s="96" t="s">
        <v>530</v>
      </c>
      <c r="KD70" s="96" t="s">
        <v>530</v>
      </c>
      <c r="KE70" s="96" t="s">
        <v>530</v>
      </c>
      <c r="KF70" s="96" t="s">
        <v>405</v>
      </c>
      <c r="KG70" s="96" t="s">
        <v>405</v>
      </c>
      <c r="KH70" s="96" t="s">
        <v>530</v>
      </c>
      <c r="KI70" s="96" t="s">
        <v>530</v>
      </c>
      <c r="KJ70" s="96" t="s">
        <v>530</v>
      </c>
      <c r="KK70" s="96" t="s">
        <v>429</v>
      </c>
      <c r="KL70" s="96">
        <v>0</v>
      </c>
      <c r="KM70" s="96">
        <v>0</v>
      </c>
      <c r="KN70" s="96">
        <v>0</v>
      </c>
      <c r="KO70" s="96">
        <v>0</v>
      </c>
      <c r="KP70" s="96">
        <v>16</v>
      </c>
      <c r="KQ70" s="96">
        <v>0</v>
      </c>
      <c r="KR70" s="96">
        <v>0.5</v>
      </c>
      <c r="KS70" s="96">
        <v>0</v>
      </c>
      <c r="KT70" s="96">
        <v>10</v>
      </c>
      <c r="KU70" s="96">
        <v>1</v>
      </c>
      <c r="KV70" s="96">
        <v>0</v>
      </c>
      <c r="KW70" s="96">
        <v>0</v>
      </c>
      <c r="KX70" s="96">
        <v>0</v>
      </c>
      <c r="KY70" s="96">
        <v>1</v>
      </c>
      <c r="KZ70" s="96" t="s">
        <v>902</v>
      </c>
      <c r="LA70" s="96">
        <v>17.12</v>
      </c>
      <c r="LB70" s="96">
        <v>17.899999999999999</v>
      </c>
      <c r="LC70" s="96" t="s">
        <v>888</v>
      </c>
      <c r="LD70" s="96" t="s">
        <v>888</v>
      </c>
      <c r="LE70" s="96" t="s">
        <v>888</v>
      </c>
      <c r="LF70" s="96">
        <v>28.2</v>
      </c>
      <c r="LG70" s="96">
        <v>56.8</v>
      </c>
      <c r="LH70" s="96">
        <v>13.9</v>
      </c>
      <c r="LI70" s="96" t="s">
        <v>888</v>
      </c>
      <c r="LJ70" s="96" t="s">
        <v>904</v>
      </c>
      <c r="LK70" s="96" t="s">
        <v>904</v>
      </c>
      <c r="LL70" s="96" t="s">
        <v>904</v>
      </c>
      <c r="LM70" s="96" t="s">
        <v>904</v>
      </c>
      <c r="LN70" s="96" t="s">
        <v>904</v>
      </c>
      <c r="LO70" s="96" t="s">
        <v>904</v>
      </c>
      <c r="LP70" s="96" t="s">
        <v>904</v>
      </c>
      <c r="LQ70" s="96" t="s">
        <v>904</v>
      </c>
      <c r="LR70" s="96" t="s">
        <v>903</v>
      </c>
      <c r="LS70" s="96" t="s">
        <v>903</v>
      </c>
      <c r="LT70" s="96" t="s">
        <v>903</v>
      </c>
      <c r="LU70" s="96" t="s">
        <v>903</v>
      </c>
      <c r="LV70" s="96" t="s">
        <v>903</v>
      </c>
      <c r="LW70" s="96" t="s">
        <v>903</v>
      </c>
      <c r="LX70" s="96" t="s">
        <v>903</v>
      </c>
      <c r="LY70" s="96" t="s">
        <v>903</v>
      </c>
      <c r="LZ70" s="96" t="s">
        <v>903</v>
      </c>
      <c r="MA70" s="96" t="s">
        <v>903</v>
      </c>
      <c r="MB70" s="96" t="s">
        <v>903</v>
      </c>
      <c r="MC70" s="96" t="s">
        <v>903</v>
      </c>
      <c r="MD70" s="96">
        <v>9.8000000000000007</v>
      </c>
      <c r="ME70" s="96">
        <v>14.9</v>
      </c>
      <c r="MF70" s="96" t="s">
        <v>890</v>
      </c>
      <c r="MG70" s="96" t="s">
        <v>890</v>
      </c>
      <c r="MH70" s="96" t="s">
        <v>890</v>
      </c>
      <c r="MI70" s="96">
        <v>15.3</v>
      </c>
      <c r="MJ70" s="96">
        <v>18.100000000000001</v>
      </c>
      <c r="MK70" s="96" t="s">
        <v>890</v>
      </c>
      <c r="ML70" s="96" t="s">
        <v>890</v>
      </c>
      <c r="MM70" s="96" t="s">
        <v>890</v>
      </c>
      <c r="MN70" s="96">
        <v>0.2</v>
      </c>
      <c r="MO70" s="96">
        <v>4.3</v>
      </c>
      <c r="MP70" s="96" t="s">
        <v>890</v>
      </c>
      <c r="MQ70" s="96" t="s">
        <v>890</v>
      </c>
      <c r="MR70" s="96" t="s">
        <v>890</v>
      </c>
      <c r="MS70" s="96">
        <v>-3.4</v>
      </c>
      <c r="MT70" s="96">
        <v>-3.7</v>
      </c>
      <c r="MU70" s="96" t="s">
        <v>890</v>
      </c>
      <c r="MV70" s="96" t="s">
        <v>890</v>
      </c>
      <c r="MW70" s="96" t="s">
        <v>890</v>
      </c>
      <c r="MX70" s="96" t="s">
        <v>904</v>
      </c>
      <c r="MY70" s="96" t="s">
        <v>904</v>
      </c>
      <c r="MZ70" s="96" t="s">
        <v>890</v>
      </c>
      <c r="NA70" s="96" t="s">
        <v>890</v>
      </c>
      <c r="NB70" s="96" t="s">
        <v>890</v>
      </c>
      <c r="NC70" s="96" t="s">
        <v>903</v>
      </c>
      <c r="ND70" s="96">
        <v>0</v>
      </c>
      <c r="NE70" s="96">
        <v>0</v>
      </c>
      <c r="NF70" s="96">
        <v>0</v>
      </c>
      <c r="NG70" s="96" t="s">
        <v>891</v>
      </c>
      <c r="NH70" s="96"/>
      <c r="NI70" s="96"/>
      <c r="NJ70" s="96"/>
      <c r="NK70" s="96"/>
      <c r="NL70" s="96"/>
      <c r="NM70" s="96"/>
      <c r="NN70" s="96"/>
      <c r="NO70" s="96"/>
      <c r="NP70" s="96"/>
      <c r="NQ70" s="96"/>
      <c r="NR70" s="96"/>
      <c r="NS70" s="96"/>
      <c r="NT70" s="96"/>
      <c r="NU70" s="96"/>
      <c r="NV70" s="96"/>
      <c r="NW70" s="96"/>
      <c r="NX70" s="96"/>
      <c r="NY70" s="96"/>
      <c r="NZ70" s="96"/>
      <c r="OA70" s="96"/>
      <c r="OB70" s="33"/>
      <c r="OC70" s="96"/>
      <c r="OD70" s="96"/>
      <c r="OE70" s="96"/>
      <c r="OF70" s="33"/>
      <c r="OG70" s="96"/>
      <c r="OH70" s="96"/>
      <c r="OI70" s="96"/>
      <c r="OJ70" s="33"/>
      <c r="OK70" s="96"/>
      <c r="OL70" s="96"/>
      <c r="OM70" s="96"/>
      <c r="ON70" s="33"/>
      <c r="OO70" s="96"/>
      <c r="OP70" s="96"/>
      <c r="OQ70" s="96"/>
      <c r="OR70" s="33"/>
      <c r="OS70" s="96"/>
      <c r="OT70" s="96"/>
      <c r="OU70" s="96"/>
      <c r="OV70" s="96"/>
      <c r="OW70" s="96"/>
      <c r="OX70" s="96"/>
      <c r="OY70" s="96"/>
      <c r="OZ70" s="96"/>
      <c r="PA70" s="96"/>
      <c r="PB70" s="96"/>
      <c r="PC70" s="96"/>
      <c r="PD70" s="96"/>
      <c r="PE70" s="96"/>
      <c r="PF70" s="96"/>
      <c r="PG70" s="96"/>
      <c r="PH70" s="96"/>
      <c r="PI70" s="96"/>
      <c r="PJ70" s="96"/>
      <c r="PK70" s="96"/>
      <c r="PL70" s="96"/>
      <c r="PM70" s="96"/>
      <c r="PN70" s="96"/>
      <c r="PO70" s="96"/>
      <c r="PP70" s="96"/>
      <c r="PQ70" s="96"/>
      <c r="PR70" s="96"/>
      <c r="PS70" s="96"/>
      <c r="PT70" s="96"/>
      <c r="PU70" s="96"/>
      <c r="PV70" s="96"/>
      <c r="PW70" s="96"/>
      <c r="PX70" s="96"/>
      <c r="PY70" s="96"/>
      <c r="PZ70" s="96">
        <v>0</v>
      </c>
      <c r="QC70" s="38" t="s">
        <v>898</v>
      </c>
    </row>
    <row r="71" spans="1:445" ht="17" customHeight="1">
      <c r="A71" s="94">
        <v>57</v>
      </c>
      <c r="B71" s="27">
        <v>39413</v>
      </c>
      <c r="C71" s="96" t="s">
        <v>524</v>
      </c>
      <c r="D71" s="96">
        <v>41</v>
      </c>
      <c r="E71" s="96">
        <v>1</v>
      </c>
      <c r="F71" s="96">
        <v>70</v>
      </c>
      <c r="G71" s="96">
        <v>172</v>
      </c>
      <c r="H71" s="96"/>
      <c r="I71" s="96"/>
      <c r="J71" s="96"/>
      <c r="K71" s="96"/>
      <c r="L71" s="96"/>
      <c r="M71" s="95" t="s">
        <v>378</v>
      </c>
      <c r="N71" s="96"/>
      <c r="O71" s="96" t="s">
        <v>721</v>
      </c>
      <c r="P71" s="96" t="s">
        <v>604</v>
      </c>
      <c r="Q71" s="96" t="s">
        <v>575</v>
      </c>
      <c r="R71" s="96" t="s">
        <v>721</v>
      </c>
      <c r="S71" s="96" t="s">
        <v>721</v>
      </c>
      <c r="T71" s="26" t="s">
        <v>938</v>
      </c>
      <c r="U71" s="96">
        <v>0</v>
      </c>
      <c r="V71" s="96" t="s">
        <v>321</v>
      </c>
      <c r="W71" s="96" t="s">
        <v>321</v>
      </c>
      <c r="X71" s="96" t="s">
        <v>321</v>
      </c>
      <c r="Y71" s="96" t="s">
        <v>321</v>
      </c>
      <c r="Z71" s="96" t="s">
        <v>321</v>
      </c>
      <c r="AA71" s="96">
        <v>0</v>
      </c>
      <c r="AB71" s="96" t="s">
        <v>321</v>
      </c>
      <c r="AC71" s="96" t="s">
        <v>321</v>
      </c>
      <c r="AD71" s="96" t="s">
        <v>321</v>
      </c>
      <c r="AE71" s="96" t="s">
        <v>321</v>
      </c>
      <c r="AF71" s="96" t="s">
        <v>321</v>
      </c>
      <c r="AG71" s="96">
        <v>0</v>
      </c>
      <c r="AH71" s="35" t="s">
        <v>447</v>
      </c>
      <c r="AI71" s="35">
        <v>2</v>
      </c>
      <c r="AJ71" s="35">
        <v>0</v>
      </c>
      <c r="AK71" s="35" t="s">
        <v>447</v>
      </c>
      <c r="AL71" s="35" t="s">
        <v>447</v>
      </c>
      <c r="AM71" s="35" t="s">
        <v>447</v>
      </c>
      <c r="AN71" s="35">
        <v>0</v>
      </c>
      <c r="AO71" s="35">
        <v>1</v>
      </c>
      <c r="AP71" s="35" t="s">
        <v>447</v>
      </c>
      <c r="AQ71" s="35" t="s">
        <v>447</v>
      </c>
      <c r="AR71" s="95">
        <v>2</v>
      </c>
      <c r="AS71" s="35">
        <v>0</v>
      </c>
      <c r="AT71" s="35" t="s">
        <v>225</v>
      </c>
      <c r="AU71" s="35" t="s">
        <v>225</v>
      </c>
      <c r="AV71" s="35">
        <v>0</v>
      </c>
      <c r="AW71" s="35">
        <v>0</v>
      </c>
      <c r="AX71" s="96" t="s">
        <v>447</v>
      </c>
      <c r="AY71" s="96" t="s">
        <v>552</v>
      </c>
      <c r="AZ71" s="96" t="s">
        <v>502</v>
      </c>
      <c r="BA71" s="96" t="s">
        <v>687</v>
      </c>
      <c r="BB71" s="96" t="s">
        <v>447</v>
      </c>
      <c r="BC71" s="96">
        <v>100</v>
      </c>
      <c r="BD71" s="96">
        <v>100</v>
      </c>
      <c r="BE71" s="96">
        <v>8</v>
      </c>
      <c r="BF71" s="96">
        <v>2</v>
      </c>
      <c r="BG71" s="96">
        <v>1</v>
      </c>
      <c r="BH71" s="96">
        <v>1</v>
      </c>
      <c r="BI71" s="96">
        <v>0</v>
      </c>
      <c r="BJ71" s="96">
        <v>0</v>
      </c>
      <c r="BK71" s="96">
        <v>0</v>
      </c>
      <c r="BL71" s="96">
        <v>0</v>
      </c>
      <c r="BM71" s="96">
        <v>0</v>
      </c>
      <c r="BN71" s="96">
        <v>8</v>
      </c>
      <c r="BO71" s="96">
        <v>0</v>
      </c>
      <c r="BP71" s="33"/>
      <c r="BQ71" s="33"/>
      <c r="BR71" s="33"/>
      <c r="BS71" s="61" t="s">
        <v>405</v>
      </c>
      <c r="BT71" s="70" t="s">
        <v>429</v>
      </c>
      <c r="BU71" s="70" t="s">
        <v>405</v>
      </c>
      <c r="BV71" s="70" t="s">
        <v>405</v>
      </c>
      <c r="BW71" s="70" t="s">
        <v>429</v>
      </c>
      <c r="BX71" s="70" t="s">
        <v>429</v>
      </c>
      <c r="BY71" s="61" t="s">
        <v>405</v>
      </c>
      <c r="BZ71" s="61" t="s">
        <v>405</v>
      </c>
      <c r="CA71" s="61" t="s">
        <v>405</v>
      </c>
      <c r="CB71" s="61" t="s">
        <v>405</v>
      </c>
      <c r="CC71" s="70" t="s">
        <v>429</v>
      </c>
      <c r="CD71" s="70" t="s">
        <v>429</v>
      </c>
      <c r="CE71" s="70" t="s">
        <v>429</v>
      </c>
      <c r="CF71" s="70" t="s">
        <v>429</v>
      </c>
      <c r="CG71" s="111">
        <f>AVERAGE(CH71:CJ71)</f>
        <v>5</v>
      </c>
      <c r="CH71" s="108">
        <v>6</v>
      </c>
      <c r="CI71" s="108">
        <v>6</v>
      </c>
      <c r="CJ71" s="108">
        <v>3</v>
      </c>
      <c r="CK71" s="111">
        <f>AVERAGE(CL71:CN71)</f>
        <v>8.3333333333333339</v>
      </c>
      <c r="CL71" s="70">
        <v>10</v>
      </c>
      <c r="CM71" s="70">
        <v>9</v>
      </c>
      <c r="CN71" s="70">
        <v>6</v>
      </c>
      <c r="CO71" s="70" t="s">
        <v>576</v>
      </c>
      <c r="CP71" s="70" t="s">
        <v>576</v>
      </c>
      <c r="CQ71" s="70" t="s">
        <v>576</v>
      </c>
      <c r="CR71" s="70" t="s">
        <v>576</v>
      </c>
      <c r="CS71" s="70" t="s">
        <v>576</v>
      </c>
      <c r="CT71" s="70" t="s">
        <v>576</v>
      </c>
      <c r="CU71" s="70" t="s">
        <v>576</v>
      </c>
      <c r="CV71" s="70" t="s">
        <v>576</v>
      </c>
      <c r="CW71" s="70" t="s">
        <v>576</v>
      </c>
      <c r="CX71" s="61" t="s">
        <v>577</v>
      </c>
      <c r="CY71" s="61" t="s">
        <v>577</v>
      </c>
      <c r="CZ71" s="61" t="s">
        <v>530</v>
      </c>
      <c r="DA71" s="61" t="s">
        <v>530</v>
      </c>
      <c r="DB71" s="70" t="s">
        <v>576</v>
      </c>
      <c r="DC71" s="61" t="s">
        <v>577</v>
      </c>
      <c r="DD71" s="61" t="s">
        <v>577</v>
      </c>
      <c r="DE71" s="61" t="s">
        <v>530</v>
      </c>
      <c r="DF71" s="61" t="s">
        <v>530</v>
      </c>
      <c r="DG71" s="70" t="s">
        <v>576</v>
      </c>
      <c r="DH71" s="61" t="s">
        <v>577</v>
      </c>
      <c r="DI71" s="61" t="s">
        <v>577</v>
      </c>
      <c r="DJ71" s="61" t="s">
        <v>530</v>
      </c>
      <c r="DK71" s="61" t="s">
        <v>530</v>
      </c>
      <c r="DL71" s="70" t="s">
        <v>576</v>
      </c>
      <c r="DM71" s="61" t="s">
        <v>577</v>
      </c>
      <c r="DN71" s="61" t="s">
        <v>577</v>
      </c>
      <c r="DO71" s="61" t="s">
        <v>530</v>
      </c>
      <c r="DP71" s="61" t="s">
        <v>530</v>
      </c>
      <c r="DQ71" s="70" t="s">
        <v>576</v>
      </c>
      <c r="DR71" s="61">
        <v>1.23</v>
      </c>
      <c r="DS71" s="61">
        <v>0.8</v>
      </c>
      <c r="DT71" s="61" t="s">
        <v>530</v>
      </c>
      <c r="DU71" s="61" t="s">
        <v>530</v>
      </c>
      <c r="DV71" s="96">
        <v>35.200000000000003</v>
      </c>
      <c r="DW71" s="70" t="s">
        <v>406</v>
      </c>
      <c r="DX71" s="70">
        <v>10.5</v>
      </c>
      <c r="DY71" s="70">
        <v>9.1999999999999993</v>
      </c>
      <c r="DZ71" s="70" t="s">
        <v>406</v>
      </c>
      <c r="EA71" s="70" t="s">
        <v>406</v>
      </c>
      <c r="EB71" s="96">
        <v>37</v>
      </c>
      <c r="EC71" s="96">
        <v>63</v>
      </c>
      <c r="ED71" s="96">
        <v>28.4</v>
      </c>
      <c r="EE71" s="96" t="s">
        <v>406</v>
      </c>
      <c r="EF71" s="96" t="s">
        <v>406</v>
      </c>
      <c r="EG71" s="96" t="s">
        <v>406</v>
      </c>
      <c r="EH71" s="96" t="s">
        <v>406</v>
      </c>
      <c r="EI71" s="96" t="s">
        <v>406</v>
      </c>
      <c r="EJ71" s="111">
        <f>AVERAGE(EK71:EM71)</f>
        <v>15.333333333333334</v>
      </c>
      <c r="EK71" s="108">
        <v>18</v>
      </c>
      <c r="EL71" s="108">
        <v>16</v>
      </c>
      <c r="EM71" s="108">
        <v>12</v>
      </c>
      <c r="EN71" s="111">
        <f>AVERAGE(EO71:EQ71)</f>
        <v>13.666666666666666</v>
      </c>
      <c r="EO71" s="70">
        <v>15</v>
      </c>
      <c r="EP71" s="70">
        <v>15</v>
      </c>
      <c r="EQ71" s="70">
        <v>11</v>
      </c>
      <c r="ER71" s="70" t="s">
        <v>406</v>
      </c>
      <c r="ES71" s="70" t="s">
        <v>406</v>
      </c>
      <c r="ET71" s="70" t="s">
        <v>406</v>
      </c>
      <c r="EU71" s="70" t="s">
        <v>406</v>
      </c>
      <c r="EV71" s="70" t="s">
        <v>406</v>
      </c>
      <c r="EW71" s="70" t="s">
        <v>406</v>
      </c>
      <c r="EX71" s="70" t="s">
        <v>406</v>
      </c>
      <c r="EY71" s="70" t="s">
        <v>406</v>
      </c>
      <c r="EZ71" s="70" t="s">
        <v>406</v>
      </c>
      <c r="FA71" s="70">
        <v>2.5</v>
      </c>
      <c r="FB71" s="70">
        <v>2.2999999999999998</v>
      </c>
      <c r="FC71" s="70" t="s">
        <v>406</v>
      </c>
      <c r="FD71" s="70" t="s">
        <v>406</v>
      </c>
      <c r="FE71" s="96" t="s">
        <v>429</v>
      </c>
      <c r="FF71" s="96">
        <v>5</v>
      </c>
      <c r="FG71" s="96">
        <v>25</v>
      </c>
      <c r="FH71" s="96">
        <v>7.4</v>
      </c>
      <c r="FI71" s="96">
        <v>7.2</v>
      </c>
      <c r="FJ71" s="96">
        <v>4</v>
      </c>
      <c r="FK71" s="96">
        <v>1</v>
      </c>
      <c r="FL71" s="96">
        <v>0</v>
      </c>
      <c r="FM71" s="96">
        <v>0</v>
      </c>
      <c r="FN71" s="96">
        <v>0</v>
      </c>
      <c r="FO71" s="96">
        <v>1</v>
      </c>
      <c r="FP71" s="96" t="s">
        <v>405</v>
      </c>
      <c r="FQ71" s="96" t="s">
        <v>429</v>
      </c>
      <c r="FR71" s="96" t="s">
        <v>405</v>
      </c>
      <c r="FS71" s="96" t="s">
        <v>405</v>
      </c>
      <c r="FT71" s="96" t="s">
        <v>429</v>
      </c>
      <c r="FU71" s="96" t="s">
        <v>429</v>
      </c>
      <c r="FV71" s="96" t="s">
        <v>745</v>
      </c>
      <c r="FW71" s="96" t="s">
        <v>745</v>
      </c>
      <c r="FX71" s="96" t="s">
        <v>745</v>
      </c>
      <c r="FY71" s="96" t="s">
        <v>745</v>
      </c>
      <c r="FZ71" s="96" t="s">
        <v>429</v>
      </c>
      <c r="GA71" s="96" t="s">
        <v>429</v>
      </c>
      <c r="GB71" s="96" t="s">
        <v>429</v>
      </c>
      <c r="GC71" s="96" t="s">
        <v>429</v>
      </c>
      <c r="GD71" s="96" t="s">
        <v>405</v>
      </c>
      <c r="GE71" s="96" t="s">
        <v>405</v>
      </c>
      <c r="GF71" s="96" t="s">
        <v>405</v>
      </c>
      <c r="GG71" s="96" t="s">
        <v>405</v>
      </c>
      <c r="GH71" s="96" t="s">
        <v>405</v>
      </c>
      <c r="GI71" s="96" t="s">
        <v>405</v>
      </c>
      <c r="GJ71" s="96" t="s">
        <v>405</v>
      </c>
      <c r="GK71" s="96" t="s">
        <v>405</v>
      </c>
      <c r="GL71" s="96" t="s">
        <v>429</v>
      </c>
      <c r="GM71" s="96" t="s">
        <v>429</v>
      </c>
      <c r="GN71" s="96" t="s">
        <v>429</v>
      </c>
      <c r="GO71" s="96" t="s">
        <v>429</v>
      </c>
      <c r="GP71" s="96" t="s">
        <v>429</v>
      </c>
      <c r="GQ71" s="96" t="s">
        <v>429</v>
      </c>
      <c r="GR71" s="96" t="s">
        <v>429</v>
      </c>
      <c r="GS71" s="96" t="s">
        <v>429</v>
      </c>
      <c r="GT71" s="96" t="s">
        <v>429</v>
      </c>
      <c r="GU71" s="96" t="s">
        <v>725</v>
      </c>
      <c r="GV71" s="96" t="s">
        <v>725</v>
      </c>
      <c r="GW71" s="96" t="s">
        <v>802</v>
      </c>
      <c r="GX71" s="96" t="s">
        <v>802</v>
      </c>
      <c r="GY71" s="96" t="s">
        <v>429</v>
      </c>
      <c r="GZ71" s="96" t="s">
        <v>725</v>
      </c>
      <c r="HA71" s="96" t="s">
        <v>725</v>
      </c>
      <c r="HB71" s="96" t="s">
        <v>802</v>
      </c>
      <c r="HC71" s="96" t="s">
        <v>802</v>
      </c>
      <c r="HD71" s="96" t="s">
        <v>429</v>
      </c>
      <c r="HE71" s="96" t="s">
        <v>725</v>
      </c>
      <c r="HF71" s="96" t="s">
        <v>725</v>
      </c>
      <c r="HG71" s="96" t="s">
        <v>802</v>
      </c>
      <c r="HH71" s="96" t="s">
        <v>802</v>
      </c>
      <c r="HI71" s="96" t="s">
        <v>429</v>
      </c>
      <c r="HJ71" s="96" t="s">
        <v>725</v>
      </c>
      <c r="HK71" s="96" t="s">
        <v>725</v>
      </c>
      <c r="HL71" s="96" t="s">
        <v>802</v>
      </c>
      <c r="HM71" s="96" t="s">
        <v>802</v>
      </c>
      <c r="HN71" s="96" t="s">
        <v>429</v>
      </c>
      <c r="HO71" s="96" t="s">
        <v>725</v>
      </c>
      <c r="HP71" s="96" t="s">
        <v>725</v>
      </c>
      <c r="HQ71" s="96" t="s">
        <v>802</v>
      </c>
      <c r="HR71" s="96" t="s">
        <v>802</v>
      </c>
      <c r="HS71" s="96" t="s">
        <v>405</v>
      </c>
      <c r="HT71" s="96">
        <v>0</v>
      </c>
      <c r="HU71" s="96">
        <v>0</v>
      </c>
      <c r="HV71" s="96">
        <v>0</v>
      </c>
      <c r="HW71" s="96">
        <v>0</v>
      </c>
      <c r="HX71" s="96">
        <v>8</v>
      </c>
      <c r="HY71" s="96">
        <v>23</v>
      </c>
      <c r="HZ71" s="96">
        <v>5.6</v>
      </c>
      <c r="IA71" s="96">
        <v>4.4000000000000004</v>
      </c>
      <c r="IB71" s="96" t="s">
        <v>415</v>
      </c>
      <c r="IC71" s="96">
        <v>1</v>
      </c>
      <c r="ID71" s="96">
        <v>0</v>
      </c>
      <c r="IE71" s="96">
        <v>0</v>
      </c>
      <c r="IF71" s="96">
        <v>0</v>
      </c>
      <c r="IG71" s="96">
        <v>1</v>
      </c>
      <c r="IH71" s="96">
        <v>69.400000000000006</v>
      </c>
      <c r="II71" s="96" t="s">
        <v>655</v>
      </c>
      <c r="IJ71" s="96">
        <v>18.3</v>
      </c>
      <c r="IK71" s="96">
        <v>15.2</v>
      </c>
      <c r="IL71" s="96" t="s">
        <v>655</v>
      </c>
      <c r="IM71" s="96" t="s">
        <v>655</v>
      </c>
      <c r="IN71" s="96">
        <v>42</v>
      </c>
      <c r="IO71" s="96">
        <v>61.3</v>
      </c>
      <c r="IP71" s="96">
        <v>19.8</v>
      </c>
      <c r="IQ71" s="96" t="s">
        <v>429</v>
      </c>
      <c r="IR71" s="96" t="s">
        <v>429</v>
      </c>
      <c r="IS71" s="96" t="s">
        <v>429</v>
      </c>
      <c r="IT71" s="96" t="s">
        <v>429</v>
      </c>
      <c r="IU71" s="96" t="s">
        <v>429</v>
      </c>
      <c r="IV71" s="104" t="s">
        <v>405</v>
      </c>
      <c r="IW71" s="104" t="s">
        <v>405</v>
      </c>
      <c r="IX71" s="104" t="s">
        <v>405</v>
      </c>
      <c r="IY71" s="104" t="s">
        <v>405</v>
      </c>
      <c r="IZ71" s="104" t="s">
        <v>405</v>
      </c>
      <c r="JA71" s="104" t="s">
        <v>405</v>
      </c>
      <c r="JB71" s="104" t="s">
        <v>405</v>
      </c>
      <c r="JC71" s="104" t="s">
        <v>405</v>
      </c>
      <c r="JD71" s="96" t="s">
        <v>429</v>
      </c>
      <c r="JE71" s="96" t="s">
        <v>429</v>
      </c>
      <c r="JF71" s="96" t="s">
        <v>429</v>
      </c>
      <c r="JG71" s="96" t="s">
        <v>429</v>
      </c>
      <c r="JH71" s="96" t="s">
        <v>429</v>
      </c>
      <c r="JI71" s="96" t="s">
        <v>429</v>
      </c>
      <c r="JJ71" s="96" t="s">
        <v>429</v>
      </c>
      <c r="JK71" s="96" t="s">
        <v>429</v>
      </c>
      <c r="JL71" s="96" t="s">
        <v>429</v>
      </c>
      <c r="JM71" s="96">
        <v>16.3</v>
      </c>
      <c r="JN71" s="96">
        <v>15</v>
      </c>
      <c r="JO71" s="96" t="s">
        <v>429</v>
      </c>
      <c r="JP71" s="96" t="s">
        <v>429</v>
      </c>
      <c r="JQ71" s="96" t="s">
        <v>429</v>
      </c>
      <c r="JR71" s="96">
        <v>3.1</v>
      </c>
      <c r="JS71" s="96">
        <v>3</v>
      </c>
      <c r="JT71" s="96" t="s">
        <v>429</v>
      </c>
      <c r="JU71" s="96" t="s">
        <v>429</v>
      </c>
      <c r="JV71" s="96" t="s">
        <v>429</v>
      </c>
      <c r="JW71" s="96">
        <v>4.8</v>
      </c>
      <c r="JX71" s="96">
        <v>6.8</v>
      </c>
      <c r="JY71" s="96" t="s">
        <v>429</v>
      </c>
      <c r="JZ71" s="96" t="s">
        <v>429</v>
      </c>
      <c r="KA71" s="96" t="s">
        <v>429</v>
      </c>
      <c r="KB71" s="96">
        <v>-3.7</v>
      </c>
      <c r="KC71" s="96">
        <v>-5</v>
      </c>
      <c r="KD71" s="96" t="s">
        <v>429</v>
      </c>
      <c r="KE71" s="96" t="s">
        <v>429</v>
      </c>
      <c r="KF71" s="96" t="s">
        <v>429</v>
      </c>
      <c r="KG71" s="96" t="s">
        <v>405</v>
      </c>
      <c r="KH71" s="96" t="s">
        <v>405</v>
      </c>
      <c r="KI71" s="96" t="s">
        <v>429</v>
      </c>
      <c r="KJ71" s="96" t="s">
        <v>429</v>
      </c>
      <c r="KK71" s="96" t="s">
        <v>429</v>
      </c>
      <c r="KL71" s="96">
        <v>0</v>
      </c>
      <c r="KM71" s="96">
        <v>0</v>
      </c>
      <c r="KN71" s="96">
        <v>0</v>
      </c>
      <c r="KO71" s="96">
        <v>0</v>
      </c>
      <c r="KP71" s="96">
        <v>14</v>
      </c>
      <c r="KQ71" s="96"/>
      <c r="KR71" s="96"/>
      <c r="KS71" s="96"/>
      <c r="KT71" s="96"/>
      <c r="KU71" s="96"/>
      <c r="KV71" s="96"/>
      <c r="KW71" s="96"/>
      <c r="KX71" s="96"/>
      <c r="KY71" s="96"/>
      <c r="KZ71" s="96" t="s">
        <v>12</v>
      </c>
      <c r="LA71" s="96" t="s">
        <v>15</v>
      </c>
      <c r="LB71" s="96" t="s">
        <v>16</v>
      </c>
      <c r="LC71" s="96" t="s">
        <v>16</v>
      </c>
      <c r="LD71" s="96" t="s">
        <v>15</v>
      </c>
      <c r="LE71" s="96" t="s">
        <v>15</v>
      </c>
      <c r="LF71" s="96" t="s">
        <v>12</v>
      </c>
      <c r="LG71" s="96" t="s">
        <v>12</v>
      </c>
      <c r="LH71" s="96" t="s">
        <v>12</v>
      </c>
      <c r="LI71" s="96" t="s">
        <v>12</v>
      </c>
      <c r="LJ71" s="96" t="s">
        <v>15</v>
      </c>
      <c r="LK71" s="96" t="s">
        <v>15</v>
      </c>
      <c r="LL71" s="96" t="s">
        <v>15</v>
      </c>
      <c r="LM71" s="96" t="s">
        <v>15</v>
      </c>
      <c r="LN71" s="96" t="s">
        <v>16</v>
      </c>
      <c r="LO71" s="96" t="s">
        <v>16</v>
      </c>
      <c r="LP71" s="96" t="s">
        <v>16</v>
      </c>
      <c r="LQ71" s="96" t="s">
        <v>16</v>
      </c>
      <c r="LR71" s="96" t="s">
        <v>16</v>
      </c>
      <c r="LS71" s="96" t="s">
        <v>16</v>
      </c>
      <c r="LT71" s="96" t="s">
        <v>16</v>
      </c>
      <c r="LU71" s="96" t="s">
        <v>16</v>
      </c>
      <c r="LV71" s="96" t="s">
        <v>15</v>
      </c>
      <c r="LW71" s="96" t="s">
        <v>15</v>
      </c>
      <c r="LX71" s="96" t="s">
        <v>15</v>
      </c>
      <c r="LY71" s="96" t="s">
        <v>15</v>
      </c>
      <c r="LZ71" s="96" t="s">
        <v>15</v>
      </c>
      <c r="MA71" s="96" t="s">
        <v>15</v>
      </c>
      <c r="MB71" s="96" t="s">
        <v>15</v>
      </c>
      <c r="MC71" s="96" t="s">
        <v>15</v>
      </c>
      <c r="MD71" s="96" t="s">
        <v>15</v>
      </c>
      <c r="ME71" s="96" t="s">
        <v>16</v>
      </c>
      <c r="MF71" s="96" t="s">
        <v>16</v>
      </c>
      <c r="MG71" s="96" t="s">
        <v>15</v>
      </c>
      <c r="MH71" s="96" t="s">
        <v>15</v>
      </c>
      <c r="MI71" s="96" t="s">
        <v>15</v>
      </c>
      <c r="MJ71" s="96" t="s">
        <v>16</v>
      </c>
      <c r="MK71" s="96" t="s">
        <v>16</v>
      </c>
      <c r="ML71" s="96" t="s">
        <v>15</v>
      </c>
      <c r="MM71" s="96" t="s">
        <v>15</v>
      </c>
      <c r="MN71" s="96" t="s">
        <v>15</v>
      </c>
      <c r="MO71" s="96" t="s">
        <v>16</v>
      </c>
      <c r="MP71" s="96" t="s">
        <v>16</v>
      </c>
      <c r="MQ71" s="96" t="s">
        <v>15</v>
      </c>
      <c r="MR71" s="96" t="s">
        <v>15</v>
      </c>
      <c r="MS71" s="96" t="s">
        <v>15</v>
      </c>
      <c r="MT71" s="96" t="s">
        <v>16</v>
      </c>
      <c r="MU71" s="96" t="s">
        <v>16</v>
      </c>
      <c r="MV71" s="96" t="s">
        <v>15</v>
      </c>
      <c r="MW71" s="96" t="s">
        <v>15</v>
      </c>
      <c r="MX71" s="96" t="s">
        <v>15</v>
      </c>
      <c r="MY71" s="96" t="s">
        <v>16</v>
      </c>
      <c r="MZ71" s="96" t="s">
        <v>16</v>
      </c>
      <c r="NA71" s="96" t="s">
        <v>15</v>
      </c>
      <c r="NB71" s="96" t="s">
        <v>15</v>
      </c>
      <c r="NC71" s="96" t="s">
        <v>15</v>
      </c>
      <c r="ND71" s="96">
        <v>0</v>
      </c>
      <c r="NE71" s="96">
        <v>0</v>
      </c>
      <c r="NF71" s="96">
        <v>0</v>
      </c>
      <c r="NG71" s="96">
        <v>0</v>
      </c>
      <c r="NH71" s="96"/>
      <c r="NI71" s="96"/>
      <c r="NJ71" s="96"/>
      <c r="NK71" s="96"/>
      <c r="NL71" s="96"/>
      <c r="NM71" s="96"/>
      <c r="NN71" s="96"/>
      <c r="NO71" s="96"/>
      <c r="NP71" s="96"/>
      <c r="NQ71" s="96"/>
      <c r="NR71" s="96"/>
      <c r="NS71" s="96"/>
      <c r="NT71" s="96"/>
      <c r="NU71" s="96"/>
      <c r="NV71" s="96"/>
      <c r="NW71" s="96"/>
      <c r="NX71" s="96"/>
      <c r="NY71" s="96"/>
      <c r="NZ71" s="96"/>
      <c r="OA71" s="96"/>
      <c r="OB71" s="96"/>
      <c r="OC71" s="96"/>
      <c r="OD71" s="96"/>
      <c r="OE71" s="96"/>
      <c r="OF71" s="96"/>
      <c r="OG71" s="96"/>
      <c r="OH71" s="96"/>
      <c r="OI71" s="96"/>
      <c r="OJ71" s="96"/>
      <c r="OK71" s="96"/>
      <c r="OL71" s="96"/>
      <c r="OM71" s="96"/>
      <c r="ON71" s="96"/>
      <c r="OO71" s="96"/>
      <c r="OP71" s="96"/>
      <c r="OQ71" s="96"/>
      <c r="OR71" s="96"/>
      <c r="OS71" s="96"/>
      <c r="OT71" s="96"/>
      <c r="OU71" s="96"/>
      <c r="OV71" s="96"/>
      <c r="OW71" s="96"/>
      <c r="OX71" s="96"/>
      <c r="OY71" s="96"/>
      <c r="OZ71" s="96"/>
      <c r="PA71" s="96"/>
      <c r="PB71" s="96"/>
      <c r="PC71" s="96"/>
      <c r="PD71" s="96"/>
      <c r="PE71" s="96"/>
      <c r="PF71" s="96"/>
      <c r="PG71" s="96"/>
      <c r="PH71" s="96"/>
      <c r="PI71" s="96"/>
      <c r="PJ71" s="96"/>
      <c r="PK71" s="96"/>
      <c r="PL71" s="96"/>
      <c r="PM71" s="96"/>
      <c r="PN71" s="96"/>
      <c r="PO71" s="96"/>
      <c r="PP71" s="96"/>
      <c r="PQ71" s="96"/>
      <c r="PR71" s="96"/>
      <c r="PS71" s="96"/>
      <c r="PT71" s="96"/>
      <c r="PU71" s="96"/>
      <c r="PV71" s="96"/>
      <c r="PW71" s="96"/>
      <c r="PX71" s="96"/>
      <c r="PY71" s="96"/>
      <c r="PZ71" s="73">
        <v>1</v>
      </c>
      <c r="QC71" s="112" t="s">
        <v>24</v>
      </c>
    </row>
    <row r="72" spans="1:445" ht="17" customHeight="1">
      <c r="A72" s="94">
        <v>58</v>
      </c>
      <c r="B72" s="27">
        <v>39413</v>
      </c>
      <c r="C72" s="96" t="s">
        <v>524</v>
      </c>
      <c r="D72" s="96">
        <v>60</v>
      </c>
      <c r="E72" s="96">
        <v>1</v>
      </c>
      <c r="F72" s="96">
        <v>53</v>
      </c>
      <c r="G72" s="96">
        <v>150</v>
      </c>
      <c r="H72" s="96">
        <v>4</v>
      </c>
      <c r="I72" s="96" t="s">
        <v>322</v>
      </c>
      <c r="J72" s="96">
        <v>3</v>
      </c>
      <c r="K72" s="96" t="s">
        <v>503</v>
      </c>
      <c r="L72" s="96"/>
      <c r="M72" s="95" t="s">
        <v>726</v>
      </c>
      <c r="N72" s="96" t="s">
        <v>905</v>
      </c>
      <c r="O72" s="96" t="s">
        <v>713</v>
      </c>
      <c r="P72" s="96" t="s">
        <v>714</v>
      </c>
      <c r="Q72" s="96" t="s">
        <v>714</v>
      </c>
      <c r="R72" s="96" t="s">
        <v>429</v>
      </c>
      <c r="S72" s="96" t="s">
        <v>429</v>
      </c>
      <c r="T72" s="96" t="s">
        <v>910</v>
      </c>
      <c r="U72" s="96">
        <v>0</v>
      </c>
      <c r="V72" s="96" t="s">
        <v>447</v>
      </c>
      <c r="W72" s="96" t="s">
        <v>447</v>
      </c>
      <c r="X72" s="96" t="s">
        <v>447</v>
      </c>
      <c r="Y72" s="96" t="s">
        <v>447</v>
      </c>
      <c r="Z72" s="96" t="s">
        <v>447</v>
      </c>
      <c r="AA72" s="96">
        <v>0</v>
      </c>
      <c r="AB72" s="96" t="s">
        <v>447</v>
      </c>
      <c r="AC72" s="96" t="s">
        <v>447</v>
      </c>
      <c r="AD72" s="96" t="s">
        <v>447</v>
      </c>
      <c r="AE72" s="96" t="s">
        <v>447</v>
      </c>
      <c r="AF72" s="96" t="s">
        <v>447</v>
      </c>
      <c r="AG72" s="96">
        <v>0</v>
      </c>
      <c r="AH72" s="35" t="s">
        <v>321</v>
      </c>
      <c r="AI72" s="35">
        <v>1</v>
      </c>
      <c r="AJ72" s="78">
        <v>1</v>
      </c>
      <c r="AK72" s="78" t="s">
        <v>348</v>
      </c>
      <c r="AL72" s="78" t="s">
        <v>348</v>
      </c>
      <c r="AM72" s="35" t="s">
        <v>504</v>
      </c>
      <c r="AN72" s="35">
        <v>0</v>
      </c>
      <c r="AO72" s="35">
        <v>0</v>
      </c>
      <c r="AP72" s="35" t="s">
        <v>338</v>
      </c>
      <c r="AQ72" s="35" t="s">
        <v>447</v>
      </c>
      <c r="AR72" s="95">
        <v>2</v>
      </c>
      <c r="AS72" s="35">
        <v>0</v>
      </c>
      <c r="AT72" s="35" t="s">
        <v>308</v>
      </c>
      <c r="AU72" s="35" t="s">
        <v>308</v>
      </c>
      <c r="AV72" s="35">
        <v>0</v>
      </c>
      <c r="AW72" s="35">
        <v>0</v>
      </c>
      <c r="AX72" s="78" t="s">
        <v>348</v>
      </c>
      <c r="AY72" s="78" t="s">
        <v>348</v>
      </c>
      <c r="AZ72" s="78" t="s">
        <v>348</v>
      </c>
      <c r="BA72" s="78" t="s">
        <v>348</v>
      </c>
      <c r="BB72" s="78" t="s">
        <v>348</v>
      </c>
      <c r="BC72" s="96">
        <v>95</v>
      </c>
      <c r="BD72" s="96" t="s">
        <v>553</v>
      </c>
      <c r="BE72" s="96">
        <v>8</v>
      </c>
      <c r="BF72" s="96">
        <v>2</v>
      </c>
      <c r="BG72" s="96">
        <v>1</v>
      </c>
      <c r="BH72" s="96">
        <v>1</v>
      </c>
      <c r="BI72" s="96">
        <v>0</v>
      </c>
      <c r="BJ72" s="96">
        <v>0</v>
      </c>
      <c r="BK72" s="96">
        <v>0</v>
      </c>
      <c r="BL72" s="96">
        <v>0</v>
      </c>
      <c r="BM72" s="96">
        <v>0</v>
      </c>
      <c r="BN72" s="96">
        <v>11</v>
      </c>
      <c r="BO72" s="96">
        <v>1</v>
      </c>
      <c r="BP72" s="33">
        <v>32</v>
      </c>
      <c r="BQ72" s="33">
        <v>8</v>
      </c>
      <c r="BR72" s="33">
        <v>5</v>
      </c>
      <c r="BS72" s="61" t="s">
        <v>528</v>
      </c>
      <c r="BT72" s="61" t="s">
        <v>495</v>
      </c>
      <c r="BU72" s="61" t="s">
        <v>528</v>
      </c>
      <c r="BV72" s="61" t="s">
        <v>528</v>
      </c>
      <c r="BW72" s="61" t="s">
        <v>495</v>
      </c>
      <c r="BX72" s="61" t="s">
        <v>495</v>
      </c>
      <c r="BY72" s="61" t="s">
        <v>528</v>
      </c>
      <c r="BZ72" s="61" t="s">
        <v>528</v>
      </c>
      <c r="CA72" s="61" t="s">
        <v>528</v>
      </c>
      <c r="CB72" s="61" t="s">
        <v>528</v>
      </c>
      <c r="CC72" s="70" t="s">
        <v>655</v>
      </c>
      <c r="CD72" s="70" t="s">
        <v>655</v>
      </c>
      <c r="CE72" s="70" t="s">
        <v>655</v>
      </c>
      <c r="CF72" s="70" t="s">
        <v>655</v>
      </c>
      <c r="CG72" s="111">
        <f>AVERAGE(CH72:CJ72)</f>
        <v>4</v>
      </c>
      <c r="CH72" s="108">
        <v>5</v>
      </c>
      <c r="CI72" s="108">
        <v>4</v>
      </c>
      <c r="CJ72" s="108">
        <v>3</v>
      </c>
      <c r="CK72" s="111">
        <f>AVERAGE(CL72:CN72)</f>
        <v>5</v>
      </c>
      <c r="CL72" s="70">
        <v>5</v>
      </c>
      <c r="CM72" s="70">
        <v>6</v>
      </c>
      <c r="CN72" s="70">
        <v>4</v>
      </c>
      <c r="CO72" s="70" t="s">
        <v>406</v>
      </c>
      <c r="CP72" s="70" t="s">
        <v>406</v>
      </c>
      <c r="CQ72" s="70" t="s">
        <v>406</v>
      </c>
      <c r="CR72" s="70" t="s">
        <v>406</v>
      </c>
      <c r="CS72" s="70" t="s">
        <v>406</v>
      </c>
      <c r="CT72" s="70" t="s">
        <v>406</v>
      </c>
      <c r="CU72" s="70" t="s">
        <v>406</v>
      </c>
      <c r="CV72" s="70" t="s">
        <v>406</v>
      </c>
      <c r="CW72" s="61" t="s">
        <v>429</v>
      </c>
      <c r="CX72" s="61" t="s">
        <v>428</v>
      </c>
      <c r="CY72" s="61" t="s">
        <v>428</v>
      </c>
      <c r="CZ72" s="61" t="s">
        <v>429</v>
      </c>
      <c r="DA72" s="61" t="s">
        <v>429</v>
      </c>
      <c r="DB72" s="61" t="s">
        <v>429</v>
      </c>
      <c r="DC72" s="61" t="s">
        <v>428</v>
      </c>
      <c r="DD72" s="61" t="s">
        <v>428</v>
      </c>
      <c r="DE72" s="61" t="s">
        <v>429</v>
      </c>
      <c r="DF72" s="61" t="s">
        <v>429</v>
      </c>
      <c r="DG72" s="61" t="s">
        <v>429</v>
      </c>
      <c r="DH72" s="61" t="s">
        <v>428</v>
      </c>
      <c r="DI72" s="61" t="s">
        <v>428</v>
      </c>
      <c r="DJ72" s="61" t="s">
        <v>429</v>
      </c>
      <c r="DK72" s="61" t="s">
        <v>429</v>
      </c>
      <c r="DL72" s="61" t="s">
        <v>429</v>
      </c>
      <c r="DM72" s="61" t="s">
        <v>428</v>
      </c>
      <c r="DN72" s="61" t="s">
        <v>428</v>
      </c>
      <c r="DO72" s="61" t="s">
        <v>429</v>
      </c>
      <c r="DP72" s="61" t="s">
        <v>429</v>
      </c>
      <c r="DQ72" s="61" t="s">
        <v>429</v>
      </c>
      <c r="DR72" s="61" t="s">
        <v>428</v>
      </c>
      <c r="DS72" s="61" t="s">
        <v>428</v>
      </c>
      <c r="DT72" s="61" t="s">
        <v>429</v>
      </c>
      <c r="DU72" s="61" t="s">
        <v>429</v>
      </c>
      <c r="DV72" s="96">
        <v>32</v>
      </c>
      <c r="DW72" s="70" t="s">
        <v>406</v>
      </c>
      <c r="DX72" s="70">
        <v>7.5</v>
      </c>
      <c r="DY72" s="70">
        <v>12.8</v>
      </c>
      <c r="DZ72" s="70" t="s">
        <v>406</v>
      </c>
      <c r="EA72" s="70" t="s">
        <v>406</v>
      </c>
      <c r="EB72" s="96">
        <v>27.5</v>
      </c>
      <c r="EC72" s="96">
        <v>39.299999999999997</v>
      </c>
      <c r="ED72" s="96">
        <v>14.3</v>
      </c>
      <c r="EE72" s="96" t="s">
        <v>429</v>
      </c>
      <c r="EF72" s="96" t="s">
        <v>429</v>
      </c>
      <c r="EG72" s="96" t="s">
        <v>429</v>
      </c>
      <c r="EH72" s="96" t="s">
        <v>429</v>
      </c>
      <c r="EI72" s="96" t="s">
        <v>429</v>
      </c>
      <c r="EJ72" s="111">
        <f>AVERAGE(EK72:EM72)</f>
        <v>10</v>
      </c>
      <c r="EK72" s="108">
        <v>12</v>
      </c>
      <c r="EL72" s="108">
        <v>10</v>
      </c>
      <c r="EM72" s="108">
        <v>8</v>
      </c>
      <c r="EN72" s="111">
        <f>AVERAGE(EO72:EQ72)</f>
        <v>10.333333333333334</v>
      </c>
      <c r="EO72" s="70">
        <v>12</v>
      </c>
      <c r="EP72" s="70">
        <v>12</v>
      </c>
      <c r="EQ72" s="70">
        <v>7</v>
      </c>
      <c r="ER72" s="70" t="s">
        <v>406</v>
      </c>
      <c r="ES72" s="70" t="s">
        <v>406</v>
      </c>
      <c r="ET72" s="70" t="s">
        <v>406</v>
      </c>
      <c r="EU72" s="70" t="s">
        <v>406</v>
      </c>
      <c r="EV72" s="70" t="s">
        <v>406</v>
      </c>
      <c r="EW72" s="70" t="s">
        <v>406</v>
      </c>
      <c r="EX72" s="70" t="s">
        <v>406</v>
      </c>
      <c r="EY72" s="70" t="s">
        <v>406</v>
      </c>
      <c r="EZ72" s="70" t="s">
        <v>406</v>
      </c>
      <c r="FA72" s="70">
        <v>1.6</v>
      </c>
      <c r="FB72" s="70">
        <v>1.4</v>
      </c>
      <c r="FC72" s="70" t="s">
        <v>406</v>
      </c>
      <c r="FD72" s="70" t="s">
        <v>406</v>
      </c>
      <c r="FE72" s="96">
        <v>0</v>
      </c>
      <c r="FF72" s="96">
        <v>3</v>
      </c>
      <c r="FG72" s="96">
        <v>4</v>
      </c>
      <c r="FH72" s="96">
        <v>2.2999999999999998</v>
      </c>
      <c r="FI72" s="96">
        <v>1</v>
      </c>
      <c r="FJ72" s="96">
        <v>9.3000000000000007</v>
      </c>
      <c r="FK72" s="96">
        <v>1</v>
      </c>
      <c r="FL72" s="96">
        <v>0</v>
      </c>
      <c r="FM72" s="96">
        <v>0</v>
      </c>
      <c r="FN72" s="96">
        <v>0</v>
      </c>
      <c r="FO72" s="96">
        <v>0</v>
      </c>
      <c r="FP72" s="96" t="s">
        <v>528</v>
      </c>
      <c r="FQ72" s="96" t="s">
        <v>495</v>
      </c>
      <c r="FR72" s="96" t="s">
        <v>528</v>
      </c>
      <c r="FS72" s="96" t="s">
        <v>528</v>
      </c>
      <c r="FT72" s="96" t="s">
        <v>495</v>
      </c>
      <c r="FU72" s="96" t="s">
        <v>495</v>
      </c>
      <c r="FV72" s="96" t="s">
        <v>528</v>
      </c>
      <c r="FW72" s="96" t="s">
        <v>528</v>
      </c>
      <c r="FX72" s="96" t="s">
        <v>528</v>
      </c>
      <c r="FY72" s="96" t="s">
        <v>528</v>
      </c>
      <c r="FZ72" s="96" t="s">
        <v>429</v>
      </c>
      <c r="GA72" s="96" t="s">
        <v>429</v>
      </c>
      <c r="GB72" s="96" t="s">
        <v>429</v>
      </c>
      <c r="GC72" s="96" t="s">
        <v>429</v>
      </c>
      <c r="GD72" s="111">
        <f>AVERAGE(GE72:GG72)</f>
        <v>11.433333333333332</v>
      </c>
      <c r="GE72" s="113">
        <v>12.4</v>
      </c>
      <c r="GF72" s="113">
        <v>12.2</v>
      </c>
      <c r="GG72" s="113">
        <v>9.6999999999999993</v>
      </c>
      <c r="GH72" s="111">
        <f>AVERAGE(GI72:GK72)</f>
        <v>9.9666666666666668</v>
      </c>
      <c r="GI72" s="33">
        <v>11.2</v>
      </c>
      <c r="GJ72" s="33">
        <v>11.5</v>
      </c>
      <c r="GK72" s="33">
        <v>7.2</v>
      </c>
      <c r="GL72" s="96" t="s">
        <v>715</v>
      </c>
      <c r="GM72" s="96" t="s">
        <v>715</v>
      </c>
      <c r="GN72" s="96" t="s">
        <v>715</v>
      </c>
      <c r="GO72" s="96" t="s">
        <v>715</v>
      </c>
      <c r="GP72" s="96" t="s">
        <v>715</v>
      </c>
      <c r="GQ72" s="96" t="s">
        <v>715</v>
      </c>
      <c r="GR72" s="96" t="s">
        <v>715</v>
      </c>
      <c r="GS72" s="96" t="s">
        <v>715</v>
      </c>
      <c r="GT72" s="96" t="s">
        <v>872</v>
      </c>
      <c r="GU72" s="96" t="s">
        <v>405</v>
      </c>
      <c r="GV72" s="96" t="s">
        <v>405</v>
      </c>
      <c r="GW72" s="96" t="s">
        <v>429</v>
      </c>
      <c r="GX72" s="96" t="s">
        <v>429</v>
      </c>
      <c r="GY72" s="96" t="s">
        <v>872</v>
      </c>
      <c r="GZ72" s="96" t="s">
        <v>405</v>
      </c>
      <c r="HA72" s="96" t="s">
        <v>405</v>
      </c>
      <c r="HB72" s="96" t="s">
        <v>429</v>
      </c>
      <c r="HC72" s="96" t="s">
        <v>429</v>
      </c>
      <c r="HD72" s="96" t="s">
        <v>872</v>
      </c>
      <c r="HE72" s="96" t="s">
        <v>405</v>
      </c>
      <c r="HF72" s="96" t="s">
        <v>405</v>
      </c>
      <c r="HG72" s="96" t="s">
        <v>429</v>
      </c>
      <c r="HH72" s="96" t="s">
        <v>429</v>
      </c>
      <c r="HI72" s="96" t="s">
        <v>872</v>
      </c>
      <c r="HJ72" s="96" t="s">
        <v>405</v>
      </c>
      <c r="HK72" s="96" t="s">
        <v>405</v>
      </c>
      <c r="HL72" s="96" t="s">
        <v>429</v>
      </c>
      <c r="HM72" s="96" t="s">
        <v>429</v>
      </c>
      <c r="HN72" s="96" t="s">
        <v>872</v>
      </c>
      <c r="HO72" s="96">
        <v>2.5499999999999998</v>
      </c>
      <c r="HP72" s="96">
        <v>2.33</v>
      </c>
      <c r="HQ72" s="96" t="s">
        <v>429</v>
      </c>
      <c r="HR72" s="96" t="s">
        <v>429</v>
      </c>
      <c r="HS72" s="96">
        <v>2</v>
      </c>
      <c r="HT72" s="96">
        <v>0</v>
      </c>
      <c r="HU72" s="96">
        <v>0</v>
      </c>
      <c r="HV72" s="96">
        <v>0</v>
      </c>
      <c r="HW72" s="96">
        <v>0</v>
      </c>
      <c r="HX72" s="96">
        <v>7</v>
      </c>
      <c r="HY72" s="96" t="s">
        <v>405</v>
      </c>
      <c r="HZ72" s="96" t="s">
        <v>405</v>
      </c>
      <c r="IA72" s="96" t="s">
        <v>405</v>
      </c>
      <c r="IB72" s="96" t="s">
        <v>405</v>
      </c>
      <c r="IC72" s="96" t="s">
        <v>405</v>
      </c>
      <c r="ID72" s="96" t="s">
        <v>405</v>
      </c>
      <c r="IE72" s="96" t="s">
        <v>405</v>
      </c>
      <c r="IF72" s="96" t="s">
        <v>405</v>
      </c>
      <c r="IG72" s="96" t="s">
        <v>405</v>
      </c>
      <c r="IH72" s="96">
        <v>47</v>
      </c>
      <c r="II72" s="96" t="s">
        <v>495</v>
      </c>
      <c r="IJ72" s="96">
        <v>0</v>
      </c>
      <c r="IK72" s="96">
        <v>0</v>
      </c>
      <c r="IL72" s="96" t="s">
        <v>495</v>
      </c>
      <c r="IM72" s="96" t="s">
        <v>495</v>
      </c>
      <c r="IN72" s="96">
        <v>38</v>
      </c>
      <c r="IO72" s="96">
        <v>40</v>
      </c>
      <c r="IP72" s="96">
        <v>10</v>
      </c>
      <c r="IQ72" s="96" t="s">
        <v>495</v>
      </c>
      <c r="IR72" s="96" t="s">
        <v>429</v>
      </c>
      <c r="IS72" s="96" t="s">
        <v>429</v>
      </c>
      <c r="IT72" s="96" t="s">
        <v>429</v>
      </c>
      <c r="IU72" s="96" t="s">
        <v>429</v>
      </c>
      <c r="IV72" s="111">
        <f>AVERAGE(IW72:IY72)</f>
        <v>11.299999999999999</v>
      </c>
      <c r="IW72" s="113">
        <v>13.2</v>
      </c>
      <c r="IX72" s="113">
        <v>11.6</v>
      </c>
      <c r="IY72" s="113">
        <v>9.1</v>
      </c>
      <c r="IZ72" s="111">
        <f>AVERAGE(JA72:JC72)</f>
        <v>9.5333333333333332</v>
      </c>
      <c r="JA72" s="96">
        <v>12</v>
      </c>
      <c r="JB72" s="96">
        <v>10.6</v>
      </c>
      <c r="JC72" s="96">
        <v>6</v>
      </c>
      <c r="JD72" s="96" t="s">
        <v>715</v>
      </c>
      <c r="JE72" s="96" t="s">
        <v>715</v>
      </c>
      <c r="JF72" s="96" t="s">
        <v>715</v>
      </c>
      <c r="JG72" s="96" t="s">
        <v>715</v>
      </c>
      <c r="JH72" s="96" t="s">
        <v>715</v>
      </c>
      <c r="JI72" s="96" t="s">
        <v>715</v>
      </c>
      <c r="JJ72" s="96" t="s">
        <v>715</v>
      </c>
      <c r="JK72" s="96" t="s">
        <v>715</v>
      </c>
      <c r="JL72" s="96" t="s">
        <v>872</v>
      </c>
      <c r="JM72" s="96" t="s">
        <v>405</v>
      </c>
      <c r="JN72" s="96" t="s">
        <v>405</v>
      </c>
      <c r="JO72" s="96" t="s">
        <v>429</v>
      </c>
      <c r="JP72" s="96" t="s">
        <v>429</v>
      </c>
      <c r="JQ72" s="96" t="s">
        <v>872</v>
      </c>
      <c r="JR72" s="96" t="s">
        <v>405</v>
      </c>
      <c r="JS72" s="96" t="s">
        <v>405</v>
      </c>
      <c r="JT72" s="96" t="s">
        <v>429</v>
      </c>
      <c r="JU72" s="96" t="s">
        <v>429</v>
      </c>
      <c r="JV72" s="96" t="s">
        <v>872</v>
      </c>
      <c r="JW72" s="96" t="s">
        <v>405</v>
      </c>
      <c r="JX72" s="96" t="s">
        <v>405</v>
      </c>
      <c r="JY72" s="96" t="s">
        <v>429</v>
      </c>
      <c r="JZ72" s="96" t="s">
        <v>429</v>
      </c>
      <c r="KA72" s="96" t="s">
        <v>872</v>
      </c>
      <c r="KB72" s="96" t="s">
        <v>405</v>
      </c>
      <c r="KC72" s="96" t="s">
        <v>405</v>
      </c>
      <c r="KD72" s="96" t="s">
        <v>429</v>
      </c>
      <c r="KE72" s="96" t="s">
        <v>429</v>
      </c>
      <c r="KF72" s="96" t="s">
        <v>872</v>
      </c>
      <c r="KG72" s="96">
        <v>1.86</v>
      </c>
      <c r="KH72" s="96">
        <v>2.08</v>
      </c>
      <c r="KI72" s="96" t="s">
        <v>429</v>
      </c>
      <c r="KJ72" s="96" t="s">
        <v>429</v>
      </c>
      <c r="KK72" s="96">
        <v>1</v>
      </c>
      <c r="KL72" s="96">
        <v>0</v>
      </c>
      <c r="KM72" s="96">
        <v>0</v>
      </c>
      <c r="KN72" s="96">
        <v>0</v>
      </c>
      <c r="KO72" s="96">
        <v>0</v>
      </c>
      <c r="KP72" s="96">
        <v>12</v>
      </c>
      <c r="KQ72" s="96">
        <v>15</v>
      </c>
      <c r="KR72" s="96">
        <v>4.8</v>
      </c>
      <c r="KS72" s="96">
        <v>5.7</v>
      </c>
      <c r="KT72" s="96">
        <v>7.7</v>
      </c>
      <c r="KU72" s="96">
        <v>1</v>
      </c>
      <c r="KV72" s="96">
        <v>0</v>
      </c>
      <c r="KW72" s="96">
        <v>0</v>
      </c>
      <c r="KX72" s="96">
        <v>0</v>
      </c>
      <c r="KY72" s="96">
        <v>0</v>
      </c>
      <c r="KZ72" s="96">
        <v>44</v>
      </c>
      <c r="LA72" s="96" t="s">
        <v>495</v>
      </c>
      <c r="LB72" s="96">
        <v>4.9000000000000004</v>
      </c>
      <c r="LC72" s="96">
        <v>1.6</v>
      </c>
      <c r="LD72" s="96" t="s">
        <v>495</v>
      </c>
      <c r="LE72" s="96" t="s">
        <v>495</v>
      </c>
      <c r="LF72" s="96">
        <v>28</v>
      </c>
      <c r="LG72" s="96">
        <v>34</v>
      </c>
      <c r="LH72" s="96">
        <v>12</v>
      </c>
      <c r="LI72" s="96">
        <v>13</v>
      </c>
      <c r="LJ72" s="96" t="s">
        <v>429</v>
      </c>
      <c r="LK72" s="96" t="s">
        <v>429</v>
      </c>
      <c r="LL72" s="96" t="s">
        <v>429</v>
      </c>
      <c r="LM72" s="96" t="s">
        <v>429</v>
      </c>
      <c r="LN72" s="111">
        <f>AVERAGE(LO72:LQ72)</f>
        <v>8.6666666666666661</v>
      </c>
      <c r="LO72" s="113">
        <v>10</v>
      </c>
      <c r="LP72" s="113">
        <v>8</v>
      </c>
      <c r="LQ72" s="113">
        <v>8</v>
      </c>
      <c r="LR72" s="111">
        <f>AVERAGE(LS72:LU72)</f>
        <v>9.6666666666666661</v>
      </c>
      <c r="LS72" s="96">
        <v>11</v>
      </c>
      <c r="LT72" s="96">
        <v>11</v>
      </c>
      <c r="LU72" s="96">
        <v>7</v>
      </c>
      <c r="LV72" s="96" t="s">
        <v>715</v>
      </c>
      <c r="LW72" s="96" t="s">
        <v>715</v>
      </c>
      <c r="LX72" s="96" t="s">
        <v>715</v>
      </c>
      <c r="LY72" s="96" t="s">
        <v>715</v>
      </c>
      <c r="LZ72" s="96" t="s">
        <v>715</v>
      </c>
      <c r="MA72" s="96" t="s">
        <v>715</v>
      </c>
      <c r="MB72" s="96" t="s">
        <v>715</v>
      </c>
      <c r="MC72" s="96" t="s">
        <v>715</v>
      </c>
      <c r="MD72" s="96" t="s">
        <v>872</v>
      </c>
      <c r="ME72" s="96" t="s">
        <v>405</v>
      </c>
      <c r="MF72" s="96" t="s">
        <v>405</v>
      </c>
      <c r="MG72" s="96" t="s">
        <v>429</v>
      </c>
      <c r="MH72" s="96" t="s">
        <v>429</v>
      </c>
      <c r="MI72" s="96" t="s">
        <v>872</v>
      </c>
      <c r="MJ72" s="96" t="s">
        <v>405</v>
      </c>
      <c r="MK72" s="96" t="s">
        <v>405</v>
      </c>
      <c r="ML72" s="96" t="s">
        <v>429</v>
      </c>
      <c r="MM72" s="96" t="s">
        <v>429</v>
      </c>
      <c r="MN72" s="96" t="s">
        <v>872</v>
      </c>
      <c r="MO72" s="96" t="s">
        <v>405</v>
      </c>
      <c r="MP72" s="96" t="s">
        <v>405</v>
      </c>
      <c r="MQ72" s="96" t="s">
        <v>429</v>
      </c>
      <c r="MR72" s="96" t="s">
        <v>429</v>
      </c>
      <c r="MS72" s="96" t="s">
        <v>872</v>
      </c>
      <c r="MT72" s="96" t="s">
        <v>405</v>
      </c>
      <c r="MU72" s="96" t="s">
        <v>405</v>
      </c>
      <c r="MV72" s="96" t="s">
        <v>429</v>
      </c>
      <c r="MW72" s="96" t="s">
        <v>429</v>
      </c>
      <c r="MX72" s="96" t="s">
        <v>872</v>
      </c>
      <c r="MY72" s="96">
        <v>2</v>
      </c>
      <c r="MZ72" s="96">
        <v>1.8</v>
      </c>
      <c r="NA72" s="96" t="s">
        <v>429</v>
      </c>
      <c r="NB72" s="96" t="s">
        <v>429</v>
      </c>
      <c r="NC72" s="96">
        <v>1</v>
      </c>
      <c r="ND72" s="96">
        <v>0</v>
      </c>
      <c r="NE72" s="96">
        <v>0</v>
      </c>
      <c r="NF72" s="96">
        <v>0</v>
      </c>
      <c r="NG72" s="96">
        <v>0</v>
      </c>
      <c r="NH72" s="96"/>
      <c r="NI72" s="96"/>
      <c r="NJ72" s="96"/>
      <c r="NK72" s="96"/>
      <c r="NL72" s="96"/>
      <c r="NM72" s="96"/>
      <c r="NN72" s="96"/>
      <c r="NO72" s="96"/>
      <c r="NP72" s="96"/>
      <c r="NQ72" s="96"/>
      <c r="NR72" s="96"/>
      <c r="NS72" s="96"/>
      <c r="NT72" s="96"/>
      <c r="NU72" s="96"/>
      <c r="NV72" s="96"/>
      <c r="NW72" s="96"/>
      <c r="NX72" s="96"/>
      <c r="NY72" s="96"/>
      <c r="NZ72" s="96"/>
      <c r="OA72" s="96"/>
      <c r="OB72" s="33"/>
      <c r="OC72" s="96"/>
      <c r="OD72" s="96"/>
      <c r="OE72" s="96"/>
      <c r="OF72" s="33"/>
      <c r="OG72" s="96"/>
      <c r="OH72" s="96"/>
      <c r="OI72" s="96"/>
      <c r="OJ72" s="33"/>
      <c r="OK72" s="96"/>
      <c r="OL72" s="96"/>
      <c r="OM72" s="96"/>
      <c r="ON72" s="33"/>
      <c r="OO72" s="96"/>
      <c r="OP72" s="96"/>
      <c r="OQ72" s="96"/>
      <c r="OR72" s="33"/>
      <c r="OS72" s="96"/>
      <c r="OT72" s="96"/>
      <c r="OU72" s="96"/>
      <c r="OV72" s="96"/>
      <c r="OW72" s="96"/>
      <c r="OX72" s="96"/>
      <c r="OY72" s="96"/>
      <c r="OZ72" s="96"/>
      <c r="PA72" s="96"/>
      <c r="PB72" s="96"/>
      <c r="PC72" s="96"/>
      <c r="PD72" s="96"/>
      <c r="PE72" s="96"/>
      <c r="PF72" s="96"/>
      <c r="PG72" s="96"/>
      <c r="PH72" s="96"/>
      <c r="PI72" s="96"/>
      <c r="PJ72" s="96"/>
      <c r="PK72" s="96"/>
      <c r="PL72" s="96"/>
      <c r="PM72" s="96"/>
      <c r="PN72" s="96"/>
      <c r="PO72" s="96"/>
      <c r="PP72" s="96"/>
      <c r="PQ72" s="96"/>
      <c r="PR72" s="96"/>
      <c r="PS72" s="96"/>
      <c r="PT72" s="96"/>
      <c r="PU72" s="96"/>
      <c r="PV72" s="96"/>
      <c r="PW72" s="96"/>
      <c r="PX72" s="96"/>
      <c r="PY72" s="96"/>
      <c r="PZ72" s="96">
        <v>0</v>
      </c>
      <c r="QC72" s="38"/>
    </row>
    <row r="73" spans="1:445" ht="17" customHeight="1">
      <c r="A73" s="94">
        <v>59</v>
      </c>
      <c r="B73" s="27">
        <v>39414</v>
      </c>
      <c r="C73" s="96" t="s">
        <v>740</v>
      </c>
      <c r="D73" s="96">
        <v>44</v>
      </c>
      <c r="E73" s="96">
        <v>1</v>
      </c>
      <c r="F73" s="96">
        <v>64</v>
      </c>
      <c r="G73" s="96">
        <v>165</v>
      </c>
      <c r="H73" s="96">
        <v>4</v>
      </c>
      <c r="I73" s="96" t="s">
        <v>322</v>
      </c>
      <c r="J73" s="96">
        <v>2</v>
      </c>
      <c r="K73" s="96">
        <v>5</v>
      </c>
      <c r="L73" s="96"/>
      <c r="M73" s="30" t="s">
        <v>815</v>
      </c>
      <c r="N73" s="96"/>
      <c r="O73" s="96" t="s">
        <v>132</v>
      </c>
      <c r="P73" s="96" t="s">
        <v>187</v>
      </c>
      <c r="Q73" s="96" t="s">
        <v>115</v>
      </c>
      <c r="R73" s="96" t="s">
        <v>130</v>
      </c>
      <c r="S73" s="96" t="s">
        <v>130</v>
      </c>
      <c r="T73" s="26" t="s">
        <v>938</v>
      </c>
      <c r="U73" s="96">
        <v>0</v>
      </c>
      <c r="V73" s="78" t="s">
        <v>348</v>
      </c>
      <c r="W73" s="78" t="s">
        <v>348</v>
      </c>
      <c r="X73" s="78" t="s">
        <v>348</v>
      </c>
      <c r="Y73" s="78" t="s">
        <v>348</v>
      </c>
      <c r="Z73" s="78" t="s">
        <v>348</v>
      </c>
      <c r="AA73" s="78">
        <v>0</v>
      </c>
      <c r="AB73" s="78" t="s">
        <v>348</v>
      </c>
      <c r="AC73" s="78" t="s">
        <v>348</v>
      </c>
      <c r="AD73" s="78" t="s">
        <v>348</v>
      </c>
      <c r="AE73" s="78" t="s">
        <v>348</v>
      </c>
      <c r="AF73" s="78" t="s">
        <v>348</v>
      </c>
      <c r="AG73" s="96">
        <v>0</v>
      </c>
      <c r="AH73" s="35">
        <v>0</v>
      </c>
      <c r="AI73" s="35">
        <v>0</v>
      </c>
      <c r="AJ73" s="35">
        <v>0</v>
      </c>
      <c r="AK73" s="78" t="s">
        <v>348</v>
      </c>
      <c r="AL73" s="78" t="s">
        <v>348</v>
      </c>
      <c r="AM73" s="78">
        <v>0</v>
      </c>
      <c r="AN73" s="35">
        <v>1</v>
      </c>
      <c r="AO73" s="35">
        <v>0</v>
      </c>
      <c r="AP73" s="35" t="s">
        <v>447</v>
      </c>
      <c r="AQ73" s="35" t="s">
        <v>504</v>
      </c>
      <c r="AR73" s="95">
        <v>3</v>
      </c>
      <c r="AS73" s="35" t="s">
        <v>308</v>
      </c>
      <c r="AT73" s="35" t="s">
        <v>225</v>
      </c>
      <c r="AU73" s="35" t="s">
        <v>225</v>
      </c>
      <c r="AV73" s="35">
        <v>0</v>
      </c>
      <c r="AW73" s="35">
        <v>0</v>
      </c>
      <c r="AX73" s="96" t="s">
        <v>447</v>
      </c>
      <c r="AY73" s="96" t="s">
        <v>552</v>
      </c>
      <c r="AZ73" s="96" t="s">
        <v>552</v>
      </c>
      <c r="BA73" s="96" t="s">
        <v>447</v>
      </c>
      <c r="BB73" s="96" t="s">
        <v>447</v>
      </c>
      <c r="BC73" s="96">
        <v>180</v>
      </c>
      <c r="BD73" s="96">
        <v>491</v>
      </c>
      <c r="BE73" s="96">
        <v>10</v>
      </c>
      <c r="BF73" s="96">
        <v>2</v>
      </c>
      <c r="BG73" s="96">
        <v>1</v>
      </c>
      <c r="BH73" s="96">
        <v>1</v>
      </c>
      <c r="BI73" s="96">
        <v>0</v>
      </c>
      <c r="BJ73" s="96">
        <v>0</v>
      </c>
      <c r="BK73" s="96">
        <v>0</v>
      </c>
      <c r="BL73" s="96">
        <v>0</v>
      </c>
      <c r="BM73" s="96">
        <v>0</v>
      </c>
      <c r="BN73" s="96">
        <v>7</v>
      </c>
      <c r="BO73" s="96">
        <v>1</v>
      </c>
      <c r="BP73" s="33">
        <v>39</v>
      </c>
      <c r="BQ73" s="33">
        <v>8.3000000000000007</v>
      </c>
      <c r="BR73" s="33">
        <v>8.1999999999999993</v>
      </c>
      <c r="BS73" s="61" t="s">
        <v>114</v>
      </c>
      <c r="BT73" s="61" t="s">
        <v>114</v>
      </c>
      <c r="BU73" s="61" t="s">
        <v>114</v>
      </c>
      <c r="BV73" s="61" t="s">
        <v>114</v>
      </c>
      <c r="BW73" s="70" t="s">
        <v>130</v>
      </c>
      <c r="BX73" s="70" t="s">
        <v>130</v>
      </c>
      <c r="BY73" s="61" t="s">
        <v>114</v>
      </c>
      <c r="BZ73" s="61" t="s">
        <v>114</v>
      </c>
      <c r="CA73" s="61" t="s">
        <v>114</v>
      </c>
      <c r="CB73" s="61" t="s">
        <v>114</v>
      </c>
      <c r="CC73" s="111">
        <f>AVERAGE(CD73:CF73)</f>
        <v>5.666666666666667</v>
      </c>
      <c r="CD73" s="108">
        <v>9</v>
      </c>
      <c r="CE73" s="108">
        <v>6</v>
      </c>
      <c r="CF73" s="108">
        <v>2</v>
      </c>
      <c r="CG73" s="111">
        <f>AVERAGE(CH73:CJ73)</f>
        <v>7.666666666666667</v>
      </c>
      <c r="CH73" s="108">
        <v>10</v>
      </c>
      <c r="CI73" s="108">
        <v>8</v>
      </c>
      <c r="CJ73" s="108">
        <v>5</v>
      </c>
      <c r="CK73" s="111">
        <f>AVERAGE(CL73:CN73)</f>
        <v>6.333333333333333</v>
      </c>
      <c r="CL73" s="70">
        <v>9</v>
      </c>
      <c r="CM73" s="70">
        <v>6</v>
      </c>
      <c r="CN73" s="70">
        <v>4</v>
      </c>
      <c r="CO73" s="70" t="s">
        <v>130</v>
      </c>
      <c r="CP73" s="70" t="s">
        <v>130</v>
      </c>
      <c r="CQ73" s="70" t="s">
        <v>130</v>
      </c>
      <c r="CR73" s="70" t="s">
        <v>130</v>
      </c>
      <c r="CS73" s="70" t="s">
        <v>130</v>
      </c>
      <c r="CT73" s="70" t="s">
        <v>130</v>
      </c>
      <c r="CU73" s="70" t="s">
        <v>130</v>
      </c>
      <c r="CV73" s="70" t="s">
        <v>130</v>
      </c>
      <c r="CW73" s="61" t="s">
        <v>114</v>
      </c>
      <c r="CX73" s="61" t="s">
        <v>114</v>
      </c>
      <c r="CY73" s="61" t="s">
        <v>114</v>
      </c>
      <c r="CZ73" s="61" t="s">
        <v>130</v>
      </c>
      <c r="DA73" s="61" t="s">
        <v>130</v>
      </c>
      <c r="DB73" s="61" t="s">
        <v>114</v>
      </c>
      <c r="DC73" s="61" t="s">
        <v>114</v>
      </c>
      <c r="DD73" s="61" t="s">
        <v>114</v>
      </c>
      <c r="DE73" s="61" t="s">
        <v>130</v>
      </c>
      <c r="DF73" s="61" t="s">
        <v>130</v>
      </c>
      <c r="DG73" s="61" t="s">
        <v>114</v>
      </c>
      <c r="DH73" s="61" t="s">
        <v>114</v>
      </c>
      <c r="DI73" s="61" t="s">
        <v>114</v>
      </c>
      <c r="DJ73" s="61" t="s">
        <v>130</v>
      </c>
      <c r="DK73" s="61" t="s">
        <v>130</v>
      </c>
      <c r="DL73" s="61" t="s">
        <v>114</v>
      </c>
      <c r="DM73" s="61" t="s">
        <v>114</v>
      </c>
      <c r="DN73" s="61" t="s">
        <v>114</v>
      </c>
      <c r="DO73" s="61" t="s">
        <v>130</v>
      </c>
      <c r="DP73" s="61" t="s">
        <v>130</v>
      </c>
      <c r="DQ73" s="61" t="s">
        <v>114</v>
      </c>
      <c r="DR73" s="61" t="s">
        <v>114</v>
      </c>
      <c r="DS73" s="61" t="s">
        <v>114</v>
      </c>
      <c r="DT73" s="61" t="s">
        <v>130</v>
      </c>
      <c r="DU73" s="61" t="s">
        <v>130</v>
      </c>
      <c r="DV73" s="96">
        <v>53.2</v>
      </c>
      <c r="DW73" s="70">
        <v>14</v>
      </c>
      <c r="DX73" s="70">
        <v>1</v>
      </c>
      <c r="DY73" s="70">
        <v>16</v>
      </c>
      <c r="DZ73" s="70" t="s">
        <v>130</v>
      </c>
      <c r="EA73" s="70" t="s">
        <v>130</v>
      </c>
      <c r="EB73" s="96">
        <v>40.1</v>
      </c>
      <c r="EC73" s="96">
        <v>58.4</v>
      </c>
      <c r="ED73" s="96">
        <v>18.5</v>
      </c>
      <c r="EE73" s="96" t="s">
        <v>130</v>
      </c>
      <c r="EF73" s="111">
        <f>AVERAGE(EG73:EI73)</f>
        <v>11</v>
      </c>
      <c r="EG73" s="108">
        <v>14</v>
      </c>
      <c r="EH73" s="108">
        <v>11</v>
      </c>
      <c r="EI73" s="108">
        <v>8</v>
      </c>
      <c r="EJ73" s="111">
        <f>AVERAGE(EK73:EM73)</f>
        <v>12.333333333333334</v>
      </c>
      <c r="EK73" s="108">
        <v>11</v>
      </c>
      <c r="EL73" s="108">
        <v>14</v>
      </c>
      <c r="EM73" s="108">
        <v>12</v>
      </c>
      <c r="EN73" s="111">
        <f>AVERAGE(EO73:EQ73)</f>
        <v>13.333333333333334</v>
      </c>
      <c r="EO73" s="70">
        <v>18</v>
      </c>
      <c r="EP73" s="70">
        <v>13</v>
      </c>
      <c r="EQ73" s="70">
        <v>9</v>
      </c>
      <c r="ER73" s="70" t="s">
        <v>130</v>
      </c>
      <c r="ES73" s="70" t="s">
        <v>130</v>
      </c>
      <c r="ET73" s="70" t="s">
        <v>130</v>
      </c>
      <c r="EU73" s="70" t="s">
        <v>130</v>
      </c>
      <c r="EV73" s="70" t="s">
        <v>130</v>
      </c>
      <c r="EW73" s="70" t="s">
        <v>130</v>
      </c>
      <c r="EX73" s="70" t="s">
        <v>130</v>
      </c>
      <c r="EY73" s="70" t="s">
        <v>130</v>
      </c>
      <c r="EZ73" s="70">
        <v>2</v>
      </c>
      <c r="FA73" s="70">
        <v>2</v>
      </c>
      <c r="FB73" s="70">
        <v>1.5</v>
      </c>
      <c r="FC73" s="70" t="s">
        <v>130</v>
      </c>
      <c r="FD73" s="70" t="s">
        <v>130</v>
      </c>
      <c r="FE73" s="96">
        <v>0</v>
      </c>
      <c r="FF73" s="96">
        <v>3</v>
      </c>
      <c r="FG73" s="96" t="s">
        <v>114</v>
      </c>
      <c r="FH73" s="96" t="s">
        <v>114</v>
      </c>
      <c r="FI73" s="96" t="s">
        <v>114</v>
      </c>
      <c r="FJ73" s="96" t="s">
        <v>114</v>
      </c>
      <c r="FK73" s="96" t="s">
        <v>114</v>
      </c>
      <c r="FL73" s="96" t="s">
        <v>114</v>
      </c>
      <c r="FM73" s="96" t="s">
        <v>114</v>
      </c>
      <c r="FN73" s="96" t="s">
        <v>114</v>
      </c>
      <c r="FO73" s="96" t="s">
        <v>114</v>
      </c>
      <c r="FP73" s="96" t="s">
        <v>114</v>
      </c>
      <c r="FQ73" s="96" t="s">
        <v>114</v>
      </c>
      <c r="FR73" s="96" t="s">
        <v>114</v>
      </c>
      <c r="FS73" s="96" t="s">
        <v>114</v>
      </c>
      <c r="FT73" s="96" t="s">
        <v>99</v>
      </c>
      <c r="FU73" s="96" t="s">
        <v>99</v>
      </c>
      <c r="FV73" s="96" t="s">
        <v>114</v>
      </c>
      <c r="FW73" s="96" t="s">
        <v>114</v>
      </c>
      <c r="FX73" s="96" t="s">
        <v>114</v>
      </c>
      <c r="FY73" s="96" t="s">
        <v>114</v>
      </c>
      <c r="FZ73" s="111" t="s">
        <v>127</v>
      </c>
      <c r="GA73" s="111" t="s">
        <v>127</v>
      </c>
      <c r="GB73" s="111" t="s">
        <v>127</v>
      </c>
      <c r="GC73" s="111" t="s">
        <v>127</v>
      </c>
      <c r="GD73" s="111" t="s">
        <v>127</v>
      </c>
      <c r="GE73" s="111" t="s">
        <v>127</v>
      </c>
      <c r="GF73" s="111" t="s">
        <v>127</v>
      </c>
      <c r="GG73" s="111" t="s">
        <v>127</v>
      </c>
      <c r="GH73" s="111" t="s">
        <v>127</v>
      </c>
      <c r="GI73" s="111" t="s">
        <v>127</v>
      </c>
      <c r="GJ73" s="111" t="s">
        <v>127</v>
      </c>
      <c r="GK73" s="111" t="s">
        <v>127</v>
      </c>
      <c r="GL73" s="96" t="s">
        <v>130</v>
      </c>
      <c r="GM73" s="96" t="s">
        <v>130</v>
      </c>
      <c r="GN73" s="96" t="s">
        <v>130</v>
      </c>
      <c r="GO73" s="96" t="s">
        <v>130</v>
      </c>
      <c r="GP73" s="96" t="s">
        <v>130</v>
      </c>
      <c r="GQ73" s="96" t="s">
        <v>130</v>
      </c>
      <c r="GR73" s="96" t="s">
        <v>130</v>
      </c>
      <c r="GS73" s="96" t="s">
        <v>130</v>
      </c>
      <c r="GT73" s="96" t="s">
        <v>114</v>
      </c>
      <c r="GU73" s="96" t="s">
        <v>114</v>
      </c>
      <c r="GV73" s="96" t="s">
        <v>114</v>
      </c>
      <c r="GW73" s="96" t="s">
        <v>130</v>
      </c>
      <c r="GX73" s="96" t="s">
        <v>130</v>
      </c>
      <c r="GY73" s="96" t="s">
        <v>114</v>
      </c>
      <c r="GZ73" s="96" t="s">
        <v>114</v>
      </c>
      <c r="HA73" s="96" t="s">
        <v>114</v>
      </c>
      <c r="HB73" s="96" t="s">
        <v>130</v>
      </c>
      <c r="HC73" s="96" t="s">
        <v>130</v>
      </c>
      <c r="HD73" s="96" t="s">
        <v>114</v>
      </c>
      <c r="HE73" s="96" t="s">
        <v>114</v>
      </c>
      <c r="HF73" s="96" t="s">
        <v>114</v>
      </c>
      <c r="HG73" s="96" t="s">
        <v>130</v>
      </c>
      <c r="HH73" s="96" t="s">
        <v>130</v>
      </c>
      <c r="HI73" s="96" t="s">
        <v>114</v>
      </c>
      <c r="HJ73" s="96" t="s">
        <v>114</v>
      </c>
      <c r="HK73" s="96" t="s">
        <v>114</v>
      </c>
      <c r="HL73" s="96" t="s">
        <v>130</v>
      </c>
      <c r="HM73" s="96" t="s">
        <v>130</v>
      </c>
      <c r="HN73" s="96" t="s">
        <v>114</v>
      </c>
      <c r="HO73" s="96" t="s">
        <v>114</v>
      </c>
      <c r="HP73" s="96" t="s">
        <v>114</v>
      </c>
      <c r="HQ73" s="96" t="s">
        <v>130</v>
      </c>
      <c r="HR73" s="96" t="s">
        <v>130</v>
      </c>
      <c r="HS73" s="96">
        <v>0</v>
      </c>
      <c r="HT73" s="96">
        <v>0</v>
      </c>
      <c r="HU73" s="96">
        <v>0</v>
      </c>
      <c r="HV73" s="96">
        <v>0</v>
      </c>
      <c r="HW73" s="96">
        <v>0</v>
      </c>
      <c r="HX73" s="96">
        <v>6</v>
      </c>
      <c r="HY73" s="96">
        <v>28</v>
      </c>
      <c r="HZ73" s="96">
        <v>2.9</v>
      </c>
      <c r="IA73" s="96">
        <v>2.2999999999999998</v>
      </c>
      <c r="IB73" s="96">
        <v>6.2</v>
      </c>
      <c r="IC73" s="96">
        <v>1</v>
      </c>
      <c r="ID73" s="96">
        <v>1</v>
      </c>
      <c r="IE73" s="96">
        <v>0</v>
      </c>
      <c r="IF73" s="96">
        <v>0</v>
      </c>
      <c r="IG73" s="96">
        <v>0</v>
      </c>
      <c r="IH73" s="96">
        <v>64</v>
      </c>
      <c r="II73" s="96" t="s">
        <v>114</v>
      </c>
      <c r="IJ73" s="96">
        <v>6.1</v>
      </c>
      <c r="IK73" s="96">
        <v>11.6</v>
      </c>
      <c r="IL73" s="96" t="s">
        <v>130</v>
      </c>
      <c r="IM73" s="96" t="s">
        <v>130</v>
      </c>
      <c r="IN73" s="96">
        <v>42</v>
      </c>
      <c r="IO73" s="96">
        <v>52</v>
      </c>
      <c r="IP73" s="96">
        <v>9</v>
      </c>
      <c r="IQ73" s="96" t="s">
        <v>130</v>
      </c>
      <c r="IR73" s="104">
        <f>AVERAGE(IS73:IU73)</f>
        <v>11.200000000000001</v>
      </c>
      <c r="IS73" s="104">
        <v>14</v>
      </c>
      <c r="IT73" s="104">
        <v>10.7</v>
      </c>
      <c r="IU73" s="104">
        <v>8.9</v>
      </c>
      <c r="IV73" s="104">
        <f>AVERAGE(IW73:IY73)</f>
        <v>13.966666666666667</v>
      </c>
      <c r="IW73" s="104">
        <v>16.2</v>
      </c>
      <c r="IX73" s="104">
        <v>14.1</v>
      </c>
      <c r="IY73" s="104">
        <v>11.6</v>
      </c>
      <c r="IZ73" s="104">
        <f>AVERAGE(JA73:JC73)</f>
        <v>18.366666666666667</v>
      </c>
      <c r="JA73" s="96">
        <v>25</v>
      </c>
      <c r="JB73" s="96">
        <v>17.100000000000001</v>
      </c>
      <c r="JC73" s="96">
        <v>13</v>
      </c>
      <c r="JD73" s="96" t="s">
        <v>130</v>
      </c>
      <c r="JE73" s="96" t="s">
        <v>130</v>
      </c>
      <c r="JF73" s="96" t="s">
        <v>130</v>
      </c>
      <c r="JG73" s="96" t="s">
        <v>130</v>
      </c>
      <c r="JH73" s="96" t="s">
        <v>130</v>
      </c>
      <c r="JI73" s="96" t="s">
        <v>130</v>
      </c>
      <c r="JJ73" s="96" t="s">
        <v>130</v>
      </c>
      <c r="JK73" s="96" t="s">
        <v>130</v>
      </c>
      <c r="JL73" s="96" t="s">
        <v>114</v>
      </c>
      <c r="JM73" s="96">
        <v>1.8</v>
      </c>
      <c r="JN73" s="96">
        <v>13.8</v>
      </c>
      <c r="JO73" s="96" t="s">
        <v>130</v>
      </c>
      <c r="JP73" s="96" t="s">
        <v>130</v>
      </c>
      <c r="JQ73" s="96" t="s">
        <v>114</v>
      </c>
      <c r="JR73" s="96">
        <v>6.4</v>
      </c>
      <c r="JS73" s="96">
        <v>15.3</v>
      </c>
      <c r="JT73" s="96" t="s">
        <v>130</v>
      </c>
      <c r="JU73" s="96" t="s">
        <v>130</v>
      </c>
      <c r="JV73" s="96" t="s">
        <v>114</v>
      </c>
      <c r="JW73" s="96">
        <v>4.5</v>
      </c>
      <c r="JX73" s="96">
        <v>3.3</v>
      </c>
      <c r="JY73" s="96" t="s">
        <v>130</v>
      </c>
      <c r="JZ73" s="96" t="s">
        <v>130</v>
      </c>
      <c r="KA73" s="96" t="s">
        <v>183</v>
      </c>
      <c r="KB73" s="96">
        <v>2.6</v>
      </c>
      <c r="KC73" s="96">
        <v>6.2</v>
      </c>
      <c r="KD73" s="96" t="s">
        <v>130</v>
      </c>
      <c r="KE73" s="96" t="s">
        <v>130</v>
      </c>
      <c r="KF73" s="96">
        <v>11.97</v>
      </c>
      <c r="KG73" s="96">
        <v>1.6</v>
      </c>
      <c r="KH73" s="96">
        <v>1.91</v>
      </c>
      <c r="KI73" s="96" t="s">
        <v>130</v>
      </c>
      <c r="KJ73" s="96" t="s">
        <v>130</v>
      </c>
      <c r="KK73" s="96">
        <v>1</v>
      </c>
      <c r="KL73" s="96">
        <v>0</v>
      </c>
      <c r="KM73" s="96">
        <v>0</v>
      </c>
      <c r="KN73" s="96">
        <v>0</v>
      </c>
      <c r="KO73" s="96">
        <v>0</v>
      </c>
      <c r="KP73" s="96">
        <v>12</v>
      </c>
      <c r="KQ73" s="96" t="s">
        <v>114</v>
      </c>
      <c r="KR73" s="96">
        <v>2.6</v>
      </c>
      <c r="KS73" s="96">
        <v>2.2999999999999998</v>
      </c>
      <c r="KT73" s="96">
        <v>9.1999999999999993</v>
      </c>
      <c r="KU73" s="96">
        <v>1</v>
      </c>
      <c r="KV73" s="96">
        <v>1</v>
      </c>
      <c r="KW73" s="96">
        <v>0</v>
      </c>
      <c r="KX73" s="96">
        <v>0</v>
      </c>
      <c r="KY73" s="96">
        <v>0</v>
      </c>
      <c r="KZ73" s="96" t="s">
        <v>114</v>
      </c>
      <c r="LA73" s="96" t="s">
        <v>114</v>
      </c>
      <c r="LB73" s="96" t="s">
        <v>114</v>
      </c>
      <c r="LC73" s="96" t="s">
        <v>114</v>
      </c>
      <c r="LD73" s="96" t="s">
        <v>99</v>
      </c>
      <c r="LE73" s="96" t="s">
        <v>99</v>
      </c>
      <c r="LF73" s="96" t="s">
        <v>114</v>
      </c>
      <c r="LG73" s="96" t="s">
        <v>114</v>
      </c>
      <c r="LH73" s="96" t="s">
        <v>114</v>
      </c>
      <c r="LI73" s="96" t="s">
        <v>114</v>
      </c>
      <c r="LJ73" s="111" t="s">
        <v>127</v>
      </c>
      <c r="LK73" s="111" t="s">
        <v>127</v>
      </c>
      <c r="LL73" s="111" t="s">
        <v>127</v>
      </c>
      <c r="LM73" s="111" t="s">
        <v>127</v>
      </c>
      <c r="LN73" s="111" t="s">
        <v>127</v>
      </c>
      <c r="LO73" s="111" t="s">
        <v>127</v>
      </c>
      <c r="LP73" s="111" t="s">
        <v>127</v>
      </c>
      <c r="LQ73" s="111" t="s">
        <v>127</v>
      </c>
      <c r="LR73" s="111" t="s">
        <v>127</v>
      </c>
      <c r="LS73" s="111" t="s">
        <v>127</v>
      </c>
      <c r="LT73" s="111" t="s">
        <v>127</v>
      </c>
      <c r="LU73" s="111" t="s">
        <v>127</v>
      </c>
      <c r="LV73" s="96" t="s">
        <v>130</v>
      </c>
      <c r="LW73" s="96" t="s">
        <v>130</v>
      </c>
      <c r="LX73" s="96" t="s">
        <v>130</v>
      </c>
      <c r="LY73" s="96" t="s">
        <v>130</v>
      </c>
      <c r="LZ73" s="96" t="s">
        <v>130</v>
      </c>
      <c r="MA73" s="96" t="s">
        <v>130</v>
      </c>
      <c r="MB73" s="96" t="s">
        <v>130</v>
      </c>
      <c r="MC73" s="96" t="s">
        <v>130</v>
      </c>
      <c r="MD73" s="96" t="s">
        <v>114</v>
      </c>
      <c r="ME73" s="96" t="s">
        <v>114</v>
      </c>
      <c r="MF73" s="96" t="s">
        <v>114</v>
      </c>
      <c r="MG73" s="96" t="s">
        <v>130</v>
      </c>
      <c r="MH73" s="96" t="s">
        <v>130</v>
      </c>
      <c r="MI73" s="96" t="s">
        <v>114</v>
      </c>
      <c r="MJ73" s="96" t="s">
        <v>114</v>
      </c>
      <c r="MK73" s="96" t="s">
        <v>114</v>
      </c>
      <c r="ML73" s="96" t="s">
        <v>130</v>
      </c>
      <c r="MM73" s="96" t="s">
        <v>130</v>
      </c>
      <c r="MN73" s="96" t="s">
        <v>114</v>
      </c>
      <c r="MO73" s="96" t="s">
        <v>114</v>
      </c>
      <c r="MP73" s="96" t="s">
        <v>114</v>
      </c>
      <c r="MQ73" s="96" t="s">
        <v>130</v>
      </c>
      <c r="MR73" s="96" t="s">
        <v>130</v>
      </c>
      <c r="MS73" s="96" t="s">
        <v>114</v>
      </c>
      <c r="MT73" s="96" t="s">
        <v>114</v>
      </c>
      <c r="MU73" s="96" t="s">
        <v>114</v>
      </c>
      <c r="MV73" s="96" t="s">
        <v>130</v>
      </c>
      <c r="MW73" s="96" t="s">
        <v>130</v>
      </c>
      <c r="MX73" s="96" t="s">
        <v>114</v>
      </c>
      <c r="MY73" s="96" t="s">
        <v>114</v>
      </c>
      <c r="MZ73" s="96" t="s">
        <v>114</v>
      </c>
      <c r="NA73" s="96" t="s">
        <v>130</v>
      </c>
      <c r="NB73" s="96" t="s">
        <v>130</v>
      </c>
      <c r="NC73" s="96">
        <v>1</v>
      </c>
      <c r="ND73" s="96">
        <v>0</v>
      </c>
      <c r="NE73" s="96">
        <v>0</v>
      </c>
      <c r="NF73" s="96">
        <v>0</v>
      </c>
      <c r="NG73" s="96">
        <v>0</v>
      </c>
      <c r="NH73" s="96">
        <v>0</v>
      </c>
      <c r="NI73" s="96"/>
      <c r="NJ73" s="96"/>
      <c r="NK73" s="96"/>
      <c r="NL73" s="96"/>
      <c r="NM73" s="96"/>
      <c r="NN73" s="96"/>
      <c r="NO73" s="96"/>
      <c r="NP73" s="96"/>
      <c r="NQ73" s="96"/>
      <c r="NR73" s="96"/>
      <c r="NS73" s="96"/>
      <c r="NT73" s="96"/>
      <c r="NU73" s="96"/>
      <c r="NV73" s="96"/>
      <c r="NW73" s="96"/>
      <c r="NX73" s="96"/>
      <c r="NY73" s="96"/>
      <c r="NZ73" s="96"/>
      <c r="OA73" s="96"/>
      <c r="OB73" s="33"/>
      <c r="OC73" s="96"/>
      <c r="OD73" s="96"/>
      <c r="OE73" s="96"/>
      <c r="OF73" s="33"/>
      <c r="OG73" s="96"/>
      <c r="OH73" s="96"/>
      <c r="OI73" s="96"/>
      <c r="OJ73" s="33"/>
      <c r="OK73" s="96"/>
      <c r="OL73" s="96"/>
      <c r="OM73" s="96"/>
      <c r="ON73" s="33"/>
      <c r="OO73" s="96"/>
      <c r="OP73" s="96"/>
      <c r="OQ73" s="96"/>
      <c r="OR73" s="33"/>
      <c r="OS73" s="96"/>
      <c r="OT73" s="96"/>
      <c r="OU73" s="96"/>
      <c r="OV73" s="96"/>
      <c r="OW73" s="96"/>
      <c r="OX73" s="96"/>
      <c r="OY73" s="96"/>
      <c r="OZ73" s="96"/>
      <c r="PA73" s="96"/>
      <c r="PB73" s="96"/>
      <c r="PC73" s="96"/>
      <c r="PD73" s="96"/>
      <c r="PE73" s="96"/>
      <c r="PF73" s="96"/>
      <c r="PG73" s="96"/>
      <c r="PH73" s="96"/>
      <c r="PI73" s="96"/>
      <c r="PJ73" s="96"/>
      <c r="PK73" s="96"/>
      <c r="PL73" s="96"/>
      <c r="PM73" s="96"/>
      <c r="PN73" s="96"/>
      <c r="PO73" s="96"/>
      <c r="PP73" s="96"/>
      <c r="PQ73" s="96"/>
      <c r="PR73" s="96"/>
      <c r="PS73" s="96"/>
      <c r="PT73" s="96"/>
      <c r="PU73" s="96"/>
      <c r="PV73" s="96"/>
      <c r="PW73" s="96"/>
      <c r="PX73" s="96"/>
      <c r="PY73" s="96"/>
      <c r="PZ73" s="96">
        <v>0</v>
      </c>
      <c r="QC73" s="38"/>
    </row>
    <row r="74" spans="1:445" ht="17" customHeight="1">
      <c r="A74" s="94">
        <v>60</v>
      </c>
      <c r="B74" s="27">
        <v>39414</v>
      </c>
      <c r="C74" s="96" t="s">
        <v>740</v>
      </c>
      <c r="D74" s="96">
        <v>46</v>
      </c>
      <c r="E74" s="96">
        <v>1</v>
      </c>
      <c r="F74" s="96">
        <v>80</v>
      </c>
      <c r="G74" s="96">
        <v>162</v>
      </c>
      <c r="H74" s="96"/>
      <c r="I74" s="96"/>
      <c r="J74" s="96"/>
      <c r="K74" s="96"/>
      <c r="L74" s="96"/>
      <c r="M74" s="30" t="s">
        <v>815</v>
      </c>
      <c r="N74" s="96"/>
      <c r="O74" s="96" t="s">
        <v>323</v>
      </c>
      <c r="P74" s="96" t="s">
        <v>324</v>
      </c>
      <c r="Q74" s="96" t="s">
        <v>130</v>
      </c>
      <c r="R74" s="96" t="s">
        <v>348</v>
      </c>
      <c r="S74" s="96" t="s">
        <v>348</v>
      </c>
      <c r="T74" s="26" t="s">
        <v>938</v>
      </c>
      <c r="U74" s="96">
        <v>0</v>
      </c>
      <c r="V74" s="96" t="s">
        <v>447</v>
      </c>
      <c r="W74" s="96" t="s">
        <v>447</v>
      </c>
      <c r="X74" s="96" t="s">
        <v>447</v>
      </c>
      <c r="Y74" s="96" t="s">
        <v>447</v>
      </c>
      <c r="Z74" s="96" t="s">
        <v>447</v>
      </c>
      <c r="AA74" s="96">
        <v>0</v>
      </c>
      <c r="AB74" s="96" t="s">
        <v>447</v>
      </c>
      <c r="AC74" s="96" t="s">
        <v>447</v>
      </c>
      <c r="AD74" s="96" t="s">
        <v>447</v>
      </c>
      <c r="AE74" s="96" t="s">
        <v>447</v>
      </c>
      <c r="AF74" s="96" t="s">
        <v>447</v>
      </c>
      <c r="AG74" s="96">
        <v>0</v>
      </c>
      <c r="AH74" s="35">
        <v>0</v>
      </c>
      <c r="AI74" s="35">
        <v>0</v>
      </c>
      <c r="AJ74" s="78" t="s">
        <v>348</v>
      </c>
      <c r="AK74" s="78" t="s">
        <v>348</v>
      </c>
      <c r="AL74" s="78" t="s">
        <v>348</v>
      </c>
      <c r="AM74" s="35">
        <v>0</v>
      </c>
      <c r="AN74" s="35">
        <v>1</v>
      </c>
      <c r="AO74" s="78" t="s">
        <v>348</v>
      </c>
      <c r="AP74" s="78" t="s">
        <v>348</v>
      </c>
      <c r="AQ74" s="78" t="s">
        <v>348</v>
      </c>
      <c r="AR74" s="95">
        <v>2</v>
      </c>
      <c r="AS74" s="35" t="s">
        <v>308</v>
      </c>
      <c r="AT74" s="35" t="s">
        <v>225</v>
      </c>
      <c r="AU74" s="35">
        <v>0</v>
      </c>
      <c r="AV74" s="35">
        <v>0</v>
      </c>
      <c r="AW74" s="35">
        <v>0</v>
      </c>
      <c r="AX74" s="96" t="s">
        <v>447</v>
      </c>
      <c r="AY74" s="96" t="s">
        <v>384</v>
      </c>
      <c r="AZ74" s="96" t="s">
        <v>504</v>
      </c>
      <c r="BA74" s="96" t="s">
        <v>447</v>
      </c>
      <c r="BB74" s="96" t="s">
        <v>410</v>
      </c>
      <c r="BC74" s="96">
        <v>155</v>
      </c>
      <c r="BD74" s="96">
        <v>50</v>
      </c>
      <c r="BE74" s="96">
        <v>8</v>
      </c>
      <c r="BF74" s="96">
        <v>2</v>
      </c>
      <c r="BG74" s="96">
        <v>1</v>
      </c>
      <c r="BH74" s="96">
        <v>1</v>
      </c>
      <c r="BI74" s="96">
        <v>0</v>
      </c>
      <c r="BJ74" s="96">
        <v>0</v>
      </c>
      <c r="BK74" s="96">
        <v>0</v>
      </c>
      <c r="BL74" s="96">
        <v>0</v>
      </c>
      <c r="BM74" s="96">
        <v>0</v>
      </c>
      <c r="BN74" s="96">
        <v>17</v>
      </c>
      <c r="BO74" s="96">
        <v>0</v>
      </c>
      <c r="BP74" s="33"/>
      <c r="BQ74" s="33"/>
      <c r="BR74" s="33"/>
      <c r="BS74" s="61">
        <v>67</v>
      </c>
      <c r="BT74" s="70">
        <v>3.2</v>
      </c>
      <c r="BU74" s="70">
        <v>9.1999999999999993</v>
      </c>
      <c r="BV74" s="70" t="s">
        <v>130</v>
      </c>
      <c r="BW74" s="70" t="s">
        <v>130</v>
      </c>
      <c r="BX74" s="70" t="s">
        <v>130</v>
      </c>
      <c r="BY74" s="61">
        <v>51</v>
      </c>
      <c r="BZ74" s="61">
        <v>80</v>
      </c>
      <c r="CA74" s="61">
        <v>25</v>
      </c>
      <c r="CB74" s="61" t="s">
        <v>130</v>
      </c>
      <c r="CC74" s="70" t="s">
        <v>114</v>
      </c>
      <c r="CD74" s="70" t="s">
        <v>114</v>
      </c>
      <c r="CE74" s="70" t="s">
        <v>114</v>
      </c>
      <c r="CF74" s="70" t="s">
        <v>114</v>
      </c>
      <c r="CG74" s="70" t="s">
        <v>114</v>
      </c>
      <c r="CH74" s="70" t="s">
        <v>114</v>
      </c>
      <c r="CI74" s="70" t="s">
        <v>114</v>
      </c>
      <c r="CJ74" s="70" t="s">
        <v>114</v>
      </c>
      <c r="CK74" s="70" t="s">
        <v>344</v>
      </c>
      <c r="CL74" s="70" t="s">
        <v>344</v>
      </c>
      <c r="CM74" s="70" t="s">
        <v>344</v>
      </c>
      <c r="CN74" s="70" t="s">
        <v>344</v>
      </c>
      <c r="CO74" s="70" t="s">
        <v>344</v>
      </c>
      <c r="CP74" s="70" t="s">
        <v>344</v>
      </c>
      <c r="CQ74" s="70" t="s">
        <v>344</v>
      </c>
      <c r="CR74" s="70" t="s">
        <v>344</v>
      </c>
      <c r="CS74" s="70" t="s">
        <v>344</v>
      </c>
      <c r="CT74" s="70" t="s">
        <v>344</v>
      </c>
      <c r="CU74" s="70" t="s">
        <v>344</v>
      </c>
      <c r="CV74" s="70" t="s">
        <v>344</v>
      </c>
      <c r="CW74" s="61">
        <v>3.2</v>
      </c>
      <c r="CX74" s="61">
        <v>1.2</v>
      </c>
      <c r="CY74" s="61" t="s">
        <v>345</v>
      </c>
      <c r="CZ74" s="61" t="s">
        <v>345</v>
      </c>
      <c r="DA74" s="61" t="s">
        <v>345</v>
      </c>
      <c r="DB74" s="61">
        <v>3.8</v>
      </c>
      <c r="DC74" s="61">
        <v>15.8</v>
      </c>
      <c r="DD74" s="61" t="s">
        <v>345</v>
      </c>
      <c r="DE74" s="61" t="s">
        <v>345</v>
      </c>
      <c r="DF74" s="61" t="s">
        <v>345</v>
      </c>
      <c r="DG74" s="61" t="s">
        <v>114</v>
      </c>
      <c r="DH74" s="61" t="s">
        <v>114</v>
      </c>
      <c r="DI74" s="61" t="s">
        <v>345</v>
      </c>
      <c r="DJ74" s="61" t="s">
        <v>345</v>
      </c>
      <c r="DK74" s="61" t="s">
        <v>345</v>
      </c>
      <c r="DL74" s="61" t="s">
        <v>114</v>
      </c>
      <c r="DM74" s="61" t="s">
        <v>114</v>
      </c>
      <c r="DN74" s="61" t="s">
        <v>345</v>
      </c>
      <c r="DO74" s="61" t="s">
        <v>345</v>
      </c>
      <c r="DP74" s="61" t="s">
        <v>345</v>
      </c>
      <c r="DQ74" s="61" t="s">
        <v>114</v>
      </c>
      <c r="DR74" s="61" t="s">
        <v>114</v>
      </c>
      <c r="DS74" s="61" t="s">
        <v>345</v>
      </c>
      <c r="DT74" s="61" t="s">
        <v>345</v>
      </c>
      <c r="DU74" s="61" t="s">
        <v>345</v>
      </c>
      <c r="DV74" s="96">
        <v>58.7</v>
      </c>
      <c r="DW74" s="70">
        <v>5.5</v>
      </c>
      <c r="DX74" s="70">
        <v>10</v>
      </c>
      <c r="DY74" s="70" t="s">
        <v>130</v>
      </c>
      <c r="DZ74" s="70" t="s">
        <v>130</v>
      </c>
      <c r="EA74" s="70" t="s">
        <v>130</v>
      </c>
      <c r="EB74" s="96">
        <v>45.8</v>
      </c>
      <c r="EC74" s="96">
        <v>68.7</v>
      </c>
      <c r="ED74" s="96">
        <v>27.8</v>
      </c>
      <c r="EE74" s="96" t="s">
        <v>130</v>
      </c>
      <c r="EF74" s="111">
        <f>AVERAGE(EG74:EI74)</f>
        <v>14.033333333333333</v>
      </c>
      <c r="EG74" s="108">
        <v>16.2</v>
      </c>
      <c r="EH74" s="108">
        <v>15.3</v>
      </c>
      <c r="EI74" s="108">
        <v>10.6</v>
      </c>
      <c r="EJ74" s="111">
        <f>AVERAGE(EK74:EM74)</f>
        <v>14.466666666666667</v>
      </c>
      <c r="EK74" s="70">
        <v>16.5</v>
      </c>
      <c r="EL74" s="70">
        <v>15.4</v>
      </c>
      <c r="EM74" s="70">
        <v>11.5</v>
      </c>
      <c r="EN74" s="70" t="s">
        <v>130</v>
      </c>
      <c r="EO74" s="70" t="s">
        <v>130</v>
      </c>
      <c r="EP74" s="70" t="s">
        <v>130</v>
      </c>
      <c r="EQ74" s="70" t="s">
        <v>130</v>
      </c>
      <c r="ER74" s="70" t="s">
        <v>130</v>
      </c>
      <c r="ES74" s="70" t="s">
        <v>130</v>
      </c>
      <c r="ET74" s="70" t="s">
        <v>130</v>
      </c>
      <c r="EU74" s="70" t="s">
        <v>130</v>
      </c>
      <c r="EV74" s="70" t="s">
        <v>130</v>
      </c>
      <c r="EW74" s="70" t="s">
        <v>130</v>
      </c>
      <c r="EX74" s="70" t="s">
        <v>130</v>
      </c>
      <c r="EY74" s="70" t="s">
        <v>130</v>
      </c>
      <c r="EZ74" s="70">
        <v>2.17</v>
      </c>
      <c r="FA74" s="70">
        <v>2.7</v>
      </c>
      <c r="FB74" s="70" t="s">
        <v>130</v>
      </c>
      <c r="FC74" s="70" t="s">
        <v>130</v>
      </c>
      <c r="FD74" s="70" t="s">
        <v>130</v>
      </c>
      <c r="FE74" s="96">
        <v>0</v>
      </c>
      <c r="FF74" s="96">
        <v>3</v>
      </c>
      <c r="FG74" s="96" t="s">
        <v>114</v>
      </c>
      <c r="FH74" s="96" t="s">
        <v>114</v>
      </c>
      <c r="FI74" s="96" t="s">
        <v>114</v>
      </c>
      <c r="FJ74" s="96" t="s">
        <v>114</v>
      </c>
      <c r="FK74" s="96" t="s">
        <v>114</v>
      </c>
      <c r="FL74" s="96" t="s">
        <v>114</v>
      </c>
      <c r="FM74" s="96" t="s">
        <v>114</v>
      </c>
      <c r="FN74" s="96" t="s">
        <v>114</v>
      </c>
      <c r="FO74" s="96" t="s">
        <v>114</v>
      </c>
      <c r="FP74" s="96" t="s">
        <v>114</v>
      </c>
      <c r="FQ74" s="96" t="s">
        <v>114</v>
      </c>
      <c r="FR74" s="96" t="s">
        <v>114</v>
      </c>
      <c r="FS74" s="96" t="s">
        <v>99</v>
      </c>
      <c r="FT74" s="96" t="s">
        <v>99</v>
      </c>
      <c r="FU74" s="96" t="s">
        <v>99</v>
      </c>
      <c r="FV74" s="96" t="s">
        <v>114</v>
      </c>
      <c r="FW74" s="96" t="s">
        <v>114</v>
      </c>
      <c r="FX74" s="96" t="s">
        <v>114</v>
      </c>
      <c r="FY74" s="96" t="s">
        <v>114</v>
      </c>
      <c r="FZ74" s="96" t="s">
        <v>114</v>
      </c>
      <c r="GA74" s="96" t="s">
        <v>114</v>
      </c>
      <c r="GB74" s="96" t="s">
        <v>114</v>
      </c>
      <c r="GC74" s="96" t="s">
        <v>114</v>
      </c>
      <c r="GD74" s="96" t="s">
        <v>114</v>
      </c>
      <c r="GE74" s="96" t="s">
        <v>114</v>
      </c>
      <c r="GF74" s="96" t="s">
        <v>114</v>
      </c>
      <c r="GG74" s="96" t="s">
        <v>114</v>
      </c>
      <c r="GH74" s="96" t="s">
        <v>262</v>
      </c>
      <c r="GI74" s="96" t="s">
        <v>262</v>
      </c>
      <c r="GJ74" s="96" t="s">
        <v>262</v>
      </c>
      <c r="GK74" s="96" t="s">
        <v>262</v>
      </c>
      <c r="GL74" s="96" t="s">
        <v>262</v>
      </c>
      <c r="GM74" s="96" t="s">
        <v>262</v>
      </c>
      <c r="GN74" s="96" t="s">
        <v>262</v>
      </c>
      <c r="GO74" s="96" t="s">
        <v>262</v>
      </c>
      <c r="GP74" s="96" t="s">
        <v>262</v>
      </c>
      <c r="GQ74" s="96" t="s">
        <v>262</v>
      </c>
      <c r="GR74" s="96" t="s">
        <v>262</v>
      </c>
      <c r="GS74" s="96" t="s">
        <v>262</v>
      </c>
      <c r="GT74" s="96" t="s">
        <v>346</v>
      </c>
      <c r="GU74" s="96" t="s">
        <v>346</v>
      </c>
      <c r="GV74" s="96" t="s">
        <v>262</v>
      </c>
      <c r="GW74" s="96" t="s">
        <v>262</v>
      </c>
      <c r="GX74" s="96" t="s">
        <v>262</v>
      </c>
      <c r="GY74" s="96" t="s">
        <v>346</v>
      </c>
      <c r="GZ74" s="96" t="s">
        <v>346</v>
      </c>
      <c r="HA74" s="96" t="s">
        <v>262</v>
      </c>
      <c r="HB74" s="96" t="s">
        <v>262</v>
      </c>
      <c r="HC74" s="96" t="s">
        <v>262</v>
      </c>
      <c r="HD74" s="96" t="s">
        <v>346</v>
      </c>
      <c r="HE74" s="96" t="s">
        <v>346</v>
      </c>
      <c r="HF74" s="96" t="s">
        <v>262</v>
      </c>
      <c r="HG74" s="96" t="s">
        <v>262</v>
      </c>
      <c r="HH74" s="96" t="s">
        <v>262</v>
      </c>
      <c r="HI74" s="96" t="s">
        <v>346</v>
      </c>
      <c r="HJ74" s="96" t="s">
        <v>346</v>
      </c>
      <c r="HK74" s="96" t="s">
        <v>262</v>
      </c>
      <c r="HL74" s="96" t="s">
        <v>262</v>
      </c>
      <c r="HM74" s="96" t="s">
        <v>262</v>
      </c>
      <c r="HN74" s="96" t="s">
        <v>346</v>
      </c>
      <c r="HO74" s="96" t="s">
        <v>346</v>
      </c>
      <c r="HP74" s="96" t="s">
        <v>262</v>
      </c>
      <c r="HQ74" s="96" t="s">
        <v>262</v>
      </c>
      <c r="HR74" s="96" t="s">
        <v>262</v>
      </c>
      <c r="HS74" s="96">
        <v>1</v>
      </c>
      <c r="HT74" s="96">
        <v>0</v>
      </c>
      <c r="HU74" s="96">
        <v>0</v>
      </c>
      <c r="HV74" s="96">
        <v>0</v>
      </c>
      <c r="HW74" s="96">
        <v>0</v>
      </c>
      <c r="HX74" s="96">
        <v>6</v>
      </c>
      <c r="HY74" s="96" t="s">
        <v>114</v>
      </c>
      <c r="HZ74" s="96" t="s">
        <v>114</v>
      </c>
      <c r="IA74" s="96" t="s">
        <v>114</v>
      </c>
      <c r="IB74" s="96" t="s">
        <v>114</v>
      </c>
      <c r="IC74" s="96" t="s">
        <v>114</v>
      </c>
      <c r="ID74" s="96" t="s">
        <v>114</v>
      </c>
      <c r="IE74" s="96" t="s">
        <v>114</v>
      </c>
      <c r="IF74" s="96" t="s">
        <v>114</v>
      </c>
      <c r="IG74" s="96" t="s">
        <v>114</v>
      </c>
      <c r="IH74" s="96" t="s">
        <v>114</v>
      </c>
      <c r="II74" s="96" t="s">
        <v>114</v>
      </c>
      <c r="IJ74" s="96" t="s">
        <v>114</v>
      </c>
      <c r="IK74" s="96" t="s">
        <v>99</v>
      </c>
      <c r="IL74" s="96" t="s">
        <v>99</v>
      </c>
      <c r="IM74" s="96" t="s">
        <v>99</v>
      </c>
      <c r="IN74" s="96" t="s">
        <v>114</v>
      </c>
      <c r="IO74" s="96" t="s">
        <v>114</v>
      </c>
      <c r="IP74" s="96" t="s">
        <v>114</v>
      </c>
      <c r="IQ74" s="96" t="s">
        <v>114</v>
      </c>
      <c r="IR74" s="96" t="s">
        <v>114</v>
      </c>
      <c r="IS74" s="96" t="s">
        <v>114</v>
      </c>
      <c r="IT74" s="96" t="s">
        <v>114</v>
      </c>
      <c r="IU74" s="96" t="s">
        <v>114</v>
      </c>
      <c r="IV74" s="96" t="s">
        <v>114</v>
      </c>
      <c r="IW74" s="96" t="s">
        <v>114</v>
      </c>
      <c r="IX74" s="96" t="s">
        <v>114</v>
      </c>
      <c r="IY74" s="96" t="s">
        <v>114</v>
      </c>
      <c r="IZ74" s="96" t="s">
        <v>262</v>
      </c>
      <c r="JA74" s="96" t="s">
        <v>262</v>
      </c>
      <c r="JB74" s="96" t="s">
        <v>262</v>
      </c>
      <c r="JC74" s="96" t="s">
        <v>262</v>
      </c>
      <c r="JD74" s="96" t="s">
        <v>262</v>
      </c>
      <c r="JE74" s="96" t="s">
        <v>262</v>
      </c>
      <c r="JF74" s="96" t="s">
        <v>262</v>
      </c>
      <c r="JG74" s="96" t="s">
        <v>262</v>
      </c>
      <c r="JH74" s="96" t="s">
        <v>262</v>
      </c>
      <c r="JI74" s="96" t="s">
        <v>262</v>
      </c>
      <c r="JJ74" s="96" t="s">
        <v>262</v>
      </c>
      <c r="JK74" s="96" t="s">
        <v>262</v>
      </c>
      <c r="JL74" s="96" t="s">
        <v>346</v>
      </c>
      <c r="JM74" s="96" t="s">
        <v>346</v>
      </c>
      <c r="JN74" s="96" t="s">
        <v>262</v>
      </c>
      <c r="JO74" s="96" t="s">
        <v>262</v>
      </c>
      <c r="JP74" s="96" t="s">
        <v>262</v>
      </c>
      <c r="JQ74" s="96" t="s">
        <v>346</v>
      </c>
      <c r="JR74" s="96" t="s">
        <v>346</v>
      </c>
      <c r="JS74" s="96" t="s">
        <v>262</v>
      </c>
      <c r="JT74" s="96" t="s">
        <v>262</v>
      </c>
      <c r="JU74" s="96" t="s">
        <v>262</v>
      </c>
      <c r="JV74" s="96" t="s">
        <v>346</v>
      </c>
      <c r="JW74" s="96" t="s">
        <v>346</v>
      </c>
      <c r="JX74" s="96" t="s">
        <v>262</v>
      </c>
      <c r="JY74" s="96" t="s">
        <v>262</v>
      </c>
      <c r="JZ74" s="96" t="s">
        <v>262</v>
      </c>
      <c r="KA74" s="96" t="s">
        <v>346</v>
      </c>
      <c r="KB74" s="96" t="s">
        <v>346</v>
      </c>
      <c r="KC74" s="96" t="s">
        <v>262</v>
      </c>
      <c r="KD74" s="96" t="s">
        <v>262</v>
      </c>
      <c r="KE74" s="96" t="s">
        <v>262</v>
      </c>
      <c r="KF74" s="96" t="s">
        <v>346</v>
      </c>
      <c r="KG74" s="96" t="s">
        <v>346</v>
      </c>
      <c r="KH74" s="96" t="s">
        <v>262</v>
      </c>
      <c r="KI74" s="96" t="s">
        <v>262</v>
      </c>
      <c r="KJ74" s="96" t="s">
        <v>262</v>
      </c>
      <c r="KK74" s="96">
        <v>1</v>
      </c>
      <c r="KL74" s="96">
        <v>0</v>
      </c>
      <c r="KM74" s="96">
        <v>0</v>
      </c>
      <c r="KN74" s="96">
        <v>0</v>
      </c>
      <c r="KO74" s="96">
        <v>0</v>
      </c>
      <c r="KP74" s="96">
        <v>19</v>
      </c>
      <c r="KQ74" s="96">
        <v>14</v>
      </c>
      <c r="KR74" s="96">
        <v>5</v>
      </c>
      <c r="KS74" s="96">
        <v>3.9</v>
      </c>
      <c r="KT74" s="96">
        <v>7.3</v>
      </c>
      <c r="KU74" s="96" t="s">
        <v>904</v>
      </c>
      <c r="KV74" s="96">
        <v>0</v>
      </c>
      <c r="KW74" s="96">
        <v>0</v>
      </c>
      <c r="KX74" s="96">
        <v>0</v>
      </c>
      <c r="KY74" s="96">
        <v>0</v>
      </c>
      <c r="KZ74" s="96" t="s">
        <v>904</v>
      </c>
      <c r="LA74" s="96" t="s">
        <v>904</v>
      </c>
      <c r="LB74" s="96" t="s">
        <v>904</v>
      </c>
      <c r="LC74" s="96" t="s">
        <v>903</v>
      </c>
      <c r="LD74" s="96" t="s">
        <v>903</v>
      </c>
      <c r="LE74" s="96" t="s">
        <v>903</v>
      </c>
      <c r="LF74" s="96" t="s">
        <v>904</v>
      </c>
      <c r="LG74" s="96" t="s">
        <v>904</v>
      </c>
      <c r="LH74" s="96" t="s">
        <v>904</v>
      </c>
      <c r="LI74" s="96" t="s">
        <v>904</v>
      </c>
      <c r="LJ74" s="96" t="s">
        <v>904</v>
      </c>
      <c r="LK74" s="96" t="s">
        <v>904</v>
      </c>
      <c r="LL74" s="96" t="s">
        <v>904</v>
      </c>
      <c r="LM74" s="96" t="s">
        <v>904</v>
      </c>
      <c r="LN74" s="96" t="s">
        <v>904</v>
      </c>
      <c r="LO74" s="96" t="s">
        <v>904</v>
      </c>
      <c r="LP74" s="96" t="s">
        <v>904</v>
      </c>
      <c r="LQ74" s="96" t="s">
        <v>904</v>
      </c>
      <c r="LR74" s="96" t="s">
        <v>903</v>
      </c>
      <c r="LS74" s="96" t="s">
        <v>903</v>
      </c>
      <c r="LT74" s="96" t="s">
        <v>903</v>
      </c>
      <c r="LU74" s="96" t="s">
        <v>903</v>
      </c>
      <c r="LV74" s="96" t="s">
        <v>903</v>
      </c>
      <c r="LW74" s="96" t="s">
        <v>903</v>
      </c>
      <c r="LX74" s="96" t="s">
        <v>903</v>
      </c>
      <c r="LY74" s="96" t="s">
        <v>903</v>
      </c>
      <c r="LZ74" s="96" t="s">
        <v>903</v>
      </c>
      <c r="MA74" s="96" t="s">
        <v>903</v>
      </c>
      <c r="MB74" s="96" t="s">
        <v>903</v>
      </c>
      <c r="MC74" s="96" t="s">
        <v>903</v>
      </c>
      <c r="MD74" s="96" t="s">
        <v>901</v>
      </c>
      <c r="ME74" s="96" t="s">
        <v>901</v>
      </c>
      <c r="MF74" s="96" t="s">
        <v>903</v>
      </c>
      <c r="MG74" s="96" t="s">
        <v>903</v>
      </c>
      <c r="MH74" s="96" t="s">
        <v>903</v>
      </c>
      <c r="MI74" s="96" t="s">
        <v>901</v>
      </c>
      <c r="MJ74" s="96" t="s">
        <v>901</v>
      </c>
      <c r="MK74" s="96" t="s">
        <v>903</v>
      </c>
      <c r="ML74" s="96" t="s">
        <v>903</v>
      </c>
      <c r="MM74" s="96" t="s">
        <v>903</v>
      </c>
      <c r="MN74" s="96" t="s">
        <v>901</v>
      </c>
      <c r="MO74" s="96" t="s">
        <v>901</v>
      </c>
      <c r="MP74" s="96" t="s">
        <v>903</v>
      </c>
      <c r="MQ74" s="96" t="s">
        <v>903</v>
      </c>
      <c r="MR74" s="96" t="s">
        <v>903</v>
      </c>
      <c r="MS74" s="96" t="s">
        <v>901</v>
      </c>
      <c r="MT74" s="96" t="s">
        <v>901</v>
      </c>
      <c r="MU74" s="96" t="s">
        <v>903</v>
      </c>
      <c r="MV74" s="96" t="s">
        <v>903</v>
      </c>
      <c r="MW74" s="96" t="s">
        <v>903</v>
      </c>
      <c r="MX74" s="96" t="s">
        <v>901</v>
      </c>
      <c r="MY74" s="96" t="s">
        <v>901</v>
      </c>
      <c r="MZ74" s="96" t="s">
        <v>903</v>
      </c>
      <c r="NA74" s="96" t="s">
        <v>903</v>
      </c>
      <c r="NB74" s="96" t="s">
        <v>903</v>
      </c>
      <c r="NC74" s="96" t="s">
        <v>904</v>
      </c>
      <c r="ND74" s="96">
        <v>0</v>
      </c>
      <c r="NE74" s="96">
        <v>0</v>
      </c>
      <c r="NF74" s="96">
        <v>0</v>
      </c>
      <c r="NG74" s="96">
        <v>0</v>
      </c>
      <c r="NH74" s="96"/>
      <c r="NI74" s="96"/>
      <c r="NJ74" s="96"/>
      <c r="NK74" s="96"/>
      <c r="NL74" s="96"/>
      <c r="NM74" s="96"/>
      <c r="NN74" s="96"/>
      <c r="NO74" s="96"/>
      <c r="NP74" s="96"/>
      <c r="NQ74" s="96"/>
      <c r="NR74" s="96"/>
      <c r="NS74" s="96"/>
      <c r="NT74" s="96"/>
      <c r="NU74" s="96"/>
      <c r="NV74" s="96"/>
      <c r="NW74" s="96"/>
      <c r="NX74" s="96"/>
      <c r="NY74" s="96"/>
      <c r="NZ74" s="96"/>
      <c r="OA74" s="96"/>
      <c r="OB74" s="33"/>
      <c r="OC74" s="96"/>
      <c r="OD74" s="96"/>
      <c r="OE74" s="96"/>
      <c r="OF74" s="33"/>
      <c r="OG74" s="96"/>
      <c r="OH74" s="96"/>
      <c r="OI74" s="96"/>
      <c r="OJ74" s="33"/>
      <c r="OK74" s="96"/>
      <c r="OL74" s="96"/>
      <c r="OM74" s="96"/>
      <c r="ON74" s="33"/>
      <c r="OO74" s="96"/>
      <c r="OP74" s="96"/>
      <c r="OQ74" s="96"/>
      <c r="OR74" s="33"/>
      <c r="OS74" s="96"/>
      <c r="OT74" s="96"/>
      <c r="OU74" s="96"/>
      <c r="OV74" s="96"/>
      <c r="OW74" s="96"/>
      <c r="OX74" s="96"/>
      <c r="OY74" s="96"/>
      <c r="OZ74" s="96"/>
      <c r="PA74" s="96"/>
      <c r="PB74" s="96"/>
      <c r="PC74" s="96"/>
      <c r="PD74" s="96"/>
      <c r="PE74" s="96"/>
      <c r="PF74" s="96"/>
      <c r="PG74" s="96"/>
      <c r="PH74" s="96"/>
      <c r="PI74" s="96"/>
      <c r="PJ74" s="96"/>
      <c r="PK74" s="96"/>
      <c r="PL74" s="96"/>
      <c r="PM74" s="96"/>
      <c r="PN74" s="96"/>
      <c r="PO74" s="96"/>
      <c r="PP74" s="96"/>
      <c r="PQ74" s="96"/>
      <c r="PR74" s="96"/>
      <c r="PS74" s="96"/>
      <c r="PT74" s="96"/>
      <c r="PU74" s="96"/>
      <c r="PV74" s="96"/>
      <c r="PW74" s="96"/>
      <c r="PX74" s="96"/>
      <c r="PY74" s="96"/>
      <c r="PZ74" s="96">
        <v>0</v>
      </c>
      <c r="QC74" s="38" t="s">
        <v>325</v>
      </c>
    </row>
    <row r="75" spans="1:445" ht="17" customHeight="1">
      <c r="A75" s="94">
        <v>61</v>
      </c>
      <c r="B75" s="27">
        <v>39415</v>
      </c>
      <c r="C75" s="96" t="s">
        <v>740</v>
      </c>
      <c r="D75" s="96">
        <v>78</v>
      </c>
      <c r="E75" s="96">
        <v>2</v>
      </c>
      <c r="F75" s="96">
        <v>72</v>
      </c>
      <c r="G75" s="96">
        <v>162</v>
      </c>
      <c r="H75" s="96">
        <v>2</v>
      </c>
      <c r="I75" s="96" t="s">
        <v>321</v>
      </c>
      <c r="J75" s="96" t="s">
        <v>321</v>
      </c>
      <c r="K75" s="96" t="s">
        <v>321</v>
      </c>
      <c r="L75" s="96" t="s">
        <v>321</v>
      </c>
      <c r="M75" s="95" t="s">
        <v>123</v>
      </c>
      <c r="N75" s="96"/>
      <c r="O75" s="96" t="s">
        <v>200</v>
      </c>
      <c r="P75" s="96" t="s">
        <v>200</v>
      </c>
      <c r="Q75" s="96" t="s">
        <v>35</v>
      </c>
      <c r="R75" s="96" t="s">
        <v>72</v>
      </c>
      <c r="S75" s="96" t="s">
        <v>130</v>
      </c>
      <c r="T75" s="26" t="s">
        <v>938</v>
      </c>
      <c r="U75" s="96">
        <v>1</v>
      </c>
      <c r="V75" s="96">
        <v>1</v>
      </c>
      <c r="W75" s="96">
        <v>0</v>
      </c>
      <c r="X75" s="96">
        <v>0</v>
      </c>
      <c r="Y75" s="96">
        <v>0</v>
      </c>
      <c r="Z75" s="96">
        <v>0</v>
      </c>
      <c r="AA75" s="96">
        <v>0</v>
      </c>
      <c r="AB75" s="96" t="s">
        <v>447</v>
      </c>
      <c r="AC75" s="96" t="s">
        <v>447</v>
      </c>
      <c r="AD75" s="96" t="s">
        <v>447</v>
      </c>
      <c r="AE75" s="96" t="s">
        <v>447</v>
      </c>
      <c r="AF75" s="96" t="s">
        <v>447</v>
      </c>
      <c r="AG75" s="96">
        <v>0</v>
      </c>
      <c r="AH75" s="35" t="s">
        <v>321</v>
      </c>
      <c r="AI75" s="35" t="s">
        <v>421</v>
      </c>
      <c r="AJ75" s="35">
        <v>2</v>
      </c>
      <c r="AK75" s="35">
        <v>2</v>
      </c>
      <c r="AL75" s="78" t="s">
        <v>348</v>
      </c>
      <c r="AM75" s="78" t="s">
        <v>348</v>
      </c>
      <c r="AN75" s="78">
        <v>0</v>
      </c>
      <c r="AO75" s="35">
        <v>1</v>
      </c>
      <c r="AP75" s="35" t="s">
        <v>504</v>
      </c>
      <c r="AQ75" s="35" t="s">
        <v>447</v>
      </c>
      <c r="AR75" s="95">
        <v>2</v>
      </c>
      <c r="AS75" s="35">
        <v>0</v>
      </c>
      <c r="AT75" s="35">
        <v>0</v>
      </c>
      <c r="AU75" s="35" t="s">
        <v>308</v>
      </c>
      <c r="AV75" s="35" t="s">
        <v>308</v>
      </c>
      <c r="AW75" s="35">
        <v>0</v>
      </c>
      <c r="AX75" s="78" t="s">
        <v>348</v>
      </c>
      <c r="AY75" s="78" t="s">
        <v>348</v>
      </c>
      <c r="AZ75" s="78" t="s">
        <v>348</v>
      </c>
      <c r="BA75" s="78" t="s">
        <v>348</v>
      </c>
      <c r="BB75" s="78" t="s">
        <v>348</v>
      </c>
      <c r="BC75" s="96">
        <v>90</v>
      </c>
      <c r="BD75" s="96">
        <v>50</v>
      </c>
      <c r="BE75" s="96">
        <v>11</v>
      </c>
      <c r="BF75" s="96">
        <v>2</v>
      </c>
      <c r="BG75" s="96">
        <v>1</v>
      </c>
      <c r="BH75" s="96">
        <v>0</v>
      </c>
      <c r="BI75" s="96">
        <v>0</v>
      </c>
      <c r="BJ75" s="96">
        <v>0</v>
      </c>
      <c r="BK75" s="96">
        <v>0</v>
      </c>
      <c r="BL75" s="96">
        <v>0</v>
      </c>
      <c r="BM75" s="96">
        <v>0</v>
      </c>
      <c r="BN75" s="96">
        <v>9</v>
      </c>
      <c r="BO75" s="96">
        <v>1</v>
      </c>
      <c r="BP75" s="33">
        <v>26</v>
      </c>
      <c r="BQ75" s="33">
        <v>10</v>
      </c>
      <c r="BR75" s="33">
        <v>10</v>
      </c>
      <c r="BS75" s="61">
        <v>23.3</v>
      </c>
      <c r="BT75" s="70" t="s">
        <v>130</v>
      </c>
      <c r="BU75" s="70" t="s">
        <v>130</v>
      </c>
      <c r="BV75" s="70">
        <v>1.7</v>
      </c>
      <c r="BW75" s="70">
        <v>2.2999999999999998</v>
      </c>
      <c r="BX75" s="70" t="s">
        <v>130</v>
      </c>
      <c r="BY75" s="61">
        <v>17.600000000000001</v>
      </c>
      <c r="BZ75" s="61">
        <v>46.9</v>
      </c>
      <c r="CA75" s="61">
        <v>24.6</v>
      </c>
      <c r="CB75" s="61" t="s">
        <v>130</v>
      </c>
      <c r="CC75" s="61" t="s">
        <v>130</v>
      </c>
      <c r="CD75" s="61" t="s">
        <v>130</v>
      </c>
      <c r="CE75" s="61" t="s">
        <v>130</v>
      </c>
      <c r="CF75" s="61" t="s">
        <v>130</v>
      </c>
      <c r="CG75" s="61" t="s">
        <v>130</v>
      </c>
      <c r="CH75" s="61" t="s">
        <v>130</v>
      </c>
      <c r="CI75" s="61" t="s">
        <v>130</v>
      </c>
      <c r="CJ75" s="61" t="s">
        <v>130</v>
      </c>
      <c r="CK75" s="111">
        <f>AVERAGE(CL75:CN75)</f>
        <v>5.2</v>
      </c>
      <c r="CL75" s="108">
        <v>4.8</v>
      </c>
      <c r="CM75" s="108">
        <v>7</v>
      </c>
      <c r="CN75" s="108">
        <v>3.8</v>
      </c>
      <c r="CO75" s="111">
        <f>AVERAGE(CP75:CR75)</f>
        <v>5.0666666666666664</v>
      </c>
      <c r="CP75" s="51">
        <v>3.3</v>
      </c>
      <c r="CQ75" s="51">
        <v>7.4</v>
      </c>
      <c r="CR75" s="51">
        <v>4.5</v>
      </c>
      <c r="CS75" s="70" t="s">
        <v>130</v>
      </c>
      <c r="CT75" s="70" t="s">
        <v>130</v>
      </c>
      <c r="CU75" s="70" t="s">
        <v>130</v>
      </c>
      <c r="CV75" s="70" t="s">
        <v>130</v>
      </c>
      <c r="CW75" s="70" t="s">
        <v>130</v>
      </c>
      <c r="CX75" s="70" t="s">
        <v>130</v>
      </c>
      <c r="CY75" s="70" t="s">
        <v>114</v>
      </c>
      <c r="CZ75" s="70" t="s">
        <v>114</v>
      </c>
      <c r="DA75" s="70" t="s">
        <v>130</v>
      </c>
      <c r="DB75" s="70" t="s">
        <v>130</v>
      </c>
      <c r="DC75" s="70" t="s">
        <v>130</v>
      </c>
      <c r="DD75" s="70" t="s">
        <v>114</v>
      </c>
      <c r="DE75" s="70" t="s">
        <v>114</v>
      </c>
      <c r="DF75" s="70" t="s">
        <v>130</v>
      </c>
      <c r="DG75" s="70" t="s">
        <v>130</v>
      </c>
      <c r="DH75" s="70" t="s">
        <v>130</v>
      </c>
      <c r="DI75" s="70" t="s">
        <v>114</v>
      </c>
      <c r="DJ75" s="70" t="s">
        <v>114</v>
      </c>
      <c r="DK75" s="70" t="s">
        <v>130</v>
      </c>
      <c r="DL75" s="70" t="s">
        <v>130</v>
      </c>
      <c r="DM75" s="70" t="s">
        <v>130</v>
      </c>
      <c r="DN75" s="70" t="s">
        <v>114</v>
      </c>
      <c r="DO75" s="70" t="s">
        <v>114</v>
      </c>
      <c r="DP75" s="70" t="s">
        <v>130</v>
      </c>
      <c r="DQ75" s="70" t="s">
        <v>130</v>
      </c>
      <c r="DR75" s="70" t="s">
        <v>130</v>
      </c>
      <c r="DS75" s="70">
        <v>0.84</v>
      </c>
      <c r="DT75" s="70">
        <v>1.07</v>
      </c>
      <c r="DU75" s="70" t="s">
        <v>130</v>
      </c>
      <c r="DV75" s="96">
        <v>40.6</v>
      </c>
      <c r="DW75" s="70" t="s">
        <v>130</v>
      </c>
      <c r="DX75" s="70" t="s">
        <v>130</v>
      </c>
      <c r="DY75" s="70">
        <v>11.4</v>
      </c>
      <c r="DZ75" s="70">
        <v>8.9</v>
      </c>
      <c r="EA75" s="70" t="s">
        <v>130</v>
      </c>
      <c r="EB75" s="96">
        <v>14.9</v>
      </c>
      <c r="EC75" s="96">
        <v>39.4</v>
      </c>
      <c r="ED75" s="96">
        <v>21.6</v>
      </c>
      <c r="EE75" s="96" t="s">
        <v>130</v>
      </c>
      <c r="EF75" s="96" t="s">
        <v>130</v>
      </c>
      <c r="EG75" s="96" t="s">
        <v>130</v>
      </c>
      <c r="EH75" s="96" t="s">
        <v>130</v>
      </c>
      <c r="EI75" s="96" t="s">
        <v>130</v>
      </c>
      <c r="EJ75" s="96" t="s">
        <v>130</v>
      </c>
      <c r="EK75" s="96" t="s">
        <v>130</v>
      </c>
      <c r="EL75" s="96" t="s">
        <v>130</v>
      </c>
      <c r="EM75" s="96" t="s">
        <v>130</v>
      </c>
      <c r="EN75" s="111">
        <f>AVERAGE(EO75:EQ75)</f>
        <v>5.333333333333333</v>
      </c>
      <c r="EO75" s="108">
        <v>5</v>
      </c>
      <c r="EP75" s="108">
        <v>6</v>
      </c>
      <c r="EQ75" s="108">
        <v>5</v>
      </c>
      <c r="ER75" s="111">
        <f>AVERAGE(ES75:EU75)</f>
        <v>8.3333333333333339</v>
      </c>
      <c r="ES75" s="70">
        <v>10</v>
      </c>
      <c r="ET75" s="70">
        <v>9</v>
      </c>
      <c r="EU75" s="70">
        <v>6</v>
      </c>
      <c r="EV75" s="70" t="s">
        <v>147</v>
      </c>
      <c r="EW75" s="70" t="s">
        <v>147</v>
      </c>
      <c r="EX75" s="70" t="s">
        <v>147</v>
      </c>
      <c r="EY75" s="70" t="s">
        <v>147</v>
      </c>
      <c r="EZ75" s="70" t="s">
        <v>147</v>
      </c>
      <c r="FA75" s="70" t="s">
        <v>147</v>
      </c>
      <c r="FB75" s="70">
        <v>2.11</v>
      </c>
      <c r="FC75" s="70">
        <v>1.9</v>
      </c>
      <c r="FD75" s="70" t="s">
        <v>147</v>
      </c>
      <c r="FE75" s="96">
        <v>0</v>
      </c>
      <c r="FF75" s="96">
        <v>3</v>
      </c>
      <c r="FG75" s="96">
        <v>13</v>
      </c>
      <c r="FH75" s="96">
        <v>7</v>
      </c>
      <c r="FI75" s="96">
        <v>7.3</v>
      </c>
      <c r="FJ75" s="96">
        <v>6</v>
      </c>
      <c r="FK75" s="96">
        <v>1</v>
      </c>
      <c r="FL75" s="96">
        <v>0</v>
      </c>
      <c r="FM75" s="96">
        <v>0</v>
      </c>
      <c r="FN75" s="96">
        <v>0</v>
      </c>
      <c r="FO75" s="96">
        <v>0</v>
      </c>
      <c r="FP75" s="96" t="s">
        <v>114</v>
      </c>
      <c r="FQ75" s="96" t="s">
        <v>99</v>
      </c>
      <c r="FR75" s="96" t="s">
        <v>99</v>
      </c>
      <c r="FS75" s="96" t="s">
        <v>114</v>
      </c>
      <c r="FT75" s="96" t="s">
        <v>114</v>
      </c>
      <c r="FU75" s="96" t="s">
        <v>99</v>
      </c>
      <c r="FV75" s="96" t="s">
        <v>114</v>
      </c>
      <c r="FW75" s="96" t="s">
        <v>114</v>
      </c>
      <c r="FX75" s="96" t="s">
        <v>114</v>
      </c>
      <c r="FY75" s="96" t="s">
        <v>114</v>
      </c>
      <c r="FZ75" s="96" t="s">
        <v>130</v>
      </c>
      <c r="GA75" s="96" t="s">
        <v>130</v>
      </c>
      <c r="GB75" s="96" t="s">
        <v>130</v>
      </c>
      <c r="GC75" s="96" t="s">
        <v>130</v>
      </c>
      <c r="GD75" s="96" t="s">
        <v>130</v>
      </c>
      <c r="GE75" s="96" t="s">
        <v>130</v>
      </c>
      <c r="GF75" s="96" t="s">
        <v>130</v>
      </c>
      <c r="GG75" s="96" t="s">
        <v>130</v>
      </c>
      <c r="GH75" s="96" t="s">
        <v>114</v>
      </c>
      <c r="GI75" s="96" t="s">
        <v>114</v>
      </c>
      <c r="GJ75" s="96" t="s">
        <v>114</v>
      </c>
      <c r="GK75" s="96" t="s">
        <v>114</v>
      </c>
      <c r="GL75" s="96" t="s">
        <v>114</v>
      </c>
      <c r="GM75" s="96" t="s">
        <v>114</v>
      </c>
      <c r="GN75" s="96" t="s">
        <v>114</v>
      </c>
      <c r="GO75" s="96" t="s">
        <v>114</v>
      </c>
      <c r="GP75" s="96" t="s">
        <v>73</v>
      </c>
      <c r="GQ75" s="96" t="s">
        <v>73</v>
      </c>
      <c r="GR75" s="96" t="s">
        <v>73</v>
      </c>
      <c r="GS75" s="96" t="s">
        <v>73</v>
      </c>
      <c r="GT75" s="96" t="s">
        <v>73</v>
      </c>
      <c r="GU75" s="96" t="s">
        <v>73</v>
      </c>
      <c r="GV75" s="96" t="s">
        <v>346</v>
      </c>
      <c r="GW75" s="96" t="s">
        <v>346</v>
      </c>
      <c r="GX75" s="96" t="s">
        <v>73</v>
      </c>
      <c r="GY75" s="96" t="s">
        <v>73</v>
      </c>
      <c r="GZ75" s="96" t="s">
        <v>73</v>
      </c>
      <c r="HA75" s="96" t="s">
        <v>346</v>
      </c>
      <c r="HB75" s="96" t="s">
        <v>346</v>
      </c>
      <c r="HC75" s="96" t="s">
        <v>73</v>
      </c>
      <c r="HD75" s="96" t="s">
        <v>73</v>
      </c>
      <c r="HE75" s="96" t="s">
        <v>73</v>
      </c>
      <c r="HF75" s="96" t="s">
        <v>346</v>
      </c>
      <c r="HG75" s="96" t="s">
        <v>346</v>
      </c>
      <c r="HH75" s="96" t="s">
        <v>73</v>
      </c>
      <c r="HI75" s="96" t="s">
        <v>73</v>
      </c>
      <c r="HJ75" s="96" t="s">
        <v>73</v>
      </c>
      <c r="HK75" s="96" t="s">
        <v>346</v>
      </c>
      <c r="HL75" s="96" t="s">
        <v>346</v>
      </c>
      <c r="HM75" s="96" t="s">
        <v>73</v>
      </c>
      <c r="HN75" s="96" t="s">
        <v>73</v>
      </c>
      <c r="HO75" s="96" t="s">
        <v>73</v>
      </c>
      <c r="HP75" s="96" t="s">
        <v>346</v>
      </c>
      <c r="HQ75" s="96" t="s">
        <v>346</v>
      </c>
      <c r="HR75" s="96" t="s">
        <v>73</v>
      </c>
      <c r="HS75" s="96">
        <v>2</v>
      </c>
      <c r="HT75" s="96">
        <v>0</v>
      </c>
      <c r="HU75" s="96">
        <v>0</v>
      </c>
      <c r="HV75" s="96">
        <v>0</v>
      </c>
      <c r="HW75" s="96">
        <v>0</v>
      </c>
      <c r="HX75" s="96">
        <v>7</v>
      </c>
      <c r="HY75" s="96" t="s">
        <v>114</v>
      </c>
      <c r="HZ75" s="96" t="s">
        <v>114</v>
      </c>
      <c r="IA75" s="96" t="s">
        <v>114</v>
      </c>
      <c r="IB75" s="96" t="s">
        <v>114</v>
      </c>
      <c r="IC75" s="96" t="s">
        <v>114</v>
      </c>
      <c r="ID75" s="96" t="s">
        <v>114</v>
      </c>
      <c r="IE75" s="96" t="s">
        <v>114</v>
      </c>
      <c r="IF75" s="96" t="s">
        <v>114</v>
      </c>
      <c r="IG75" s="96" t="s">
        <v>114</v>
      </c>
      <c r="IH75" s="96" t="s">
        <v>114</v>
      </c>
      <c r="II75" s="96" t="s">
        <v>99</v>
      </c>
      <c r="IJ75" s="96" t="s">
        <v>99</v>
      </c>
      <c r="IK75" s="96" t="s">
        <v>114</v>
      </c>
      <c r="IL75" s="96" t="s">
        <v>114</v>
      </c>
      <c r="IM75" s="96" t="s">
        <v>99</v>
      </c>
      <c r="IN75" s="96" t="s">
        <v>114</v>
      </c>
      <c r="IO75" s="96" t="s">
        <v>114</v>
      </c>
      <c r="IP75" s="96" t="s">
        <v>114</v>
      </c>
      <c r="IQ75" s="96" t="s">
        <v>114</v>
      </c>
      <c r="IR75" s="96" t="s">
        <v>130</v>
      </c>
      <c r="IS75" s="96" t="s">
        <v>130</v>
      </c>
      <c r="IT75" s="96" t="s">
        <v>130</v>
      </c>
      <c r="IU75" s="96" t="s">
        <v>130</v>
      </c>
      <c r="IV75" s="96" t="s">
        <v>130</v>
      </c>
      <c r="IW75" s="96" t="s">
        <v>130</v>
      </c>
      <c r="IX75" s="96" t="s">
        <v>130</v>
      </c>
      <c r="IY75" s="96" t="s">
        <v>130</v>
      </c>
      <c r="IZ75" s="104">
        <f>AVERAGE(JA75:JC75)</f>
        <v>9.6666666666666661</v>
      </c>
      <c r="JA75" s="104">
        <v>12</v>
      </c>
      <c r="JB75" s="104">
        <v>11</v>
      </c>
      <c r="JC75" s="104">
        <v>6</v>
      </c>
      <c r="JD75" s="104">
        <f>AVERAGE(JE75:JG75)</f>
        <v>10.333333333333334</v>
      </c>
      <c r="JE75" s="96">
        <v>10</v>
      </c>
      <c r="JF75" s="96">
        <v>11</v>
      </c>
      <c r="JG75" s="96">
        <v>10</v>
      </c>
      <c r="JH75" s="96" t="s">
        <v>73</v>
      </c>
      <c r="JI75" s="96" t="s">
        <v>73</v>
      </c>
      <c r="JJ75" s="96" t="s">
        <v>73</v>
      </c>
      <c r="JK75" s="96" t="s">
        <v>73</v>
      </c>
      <c r="JL75" s="96" t="s">
        <v>73</v>
      </c>
      <c r="JM75" s="96" t="s">
        <v>73</v>
      </c>
      <c r="JN75" s="96" t="s">
        <v>346</v>
      </c>
      <c r="JO75" s="96" t="s">
        <v>346</v>
      </c>
      <c r="JP75" s="96" t="s">
        <v>73</v>
      </c>
      <c r="JQ75" s="96" t="s">
        <v>73</v>
      </c>
      <c r="JR75" s="96" t="s">
        <v>73</v>
      </c>
      <c r="JS75" s="96" t="s">
        <v>346</v>
      </c>
      <c r="JT75" s="96" t="s">
        <v>346</v>
      </c>
      <c r="JU75" s="96" t="s">
        <v>73</v>
      </c>
      <c r="JV75" s="96" t="s">
        <v>73</v>
      </c>
      <c r="JW75" s="96" t="s">
        <v>73</v>
      </c>
      <c r="JX75" s="96" t="s">
        <v>346</v>
      </c>
      <c r="JY75" s="96" t="s">
        <v>346</v>
      </c>
      <c r="JZ75" s="96" t="s">
        <v>73</v>
      </c>
      <c r="KA75" s="96" t="s">
        <v>73</v>
      </c>
      <c r="KB75" s="96" t="s">
        <v>73</v>
      </c>
      <c r="KC75" s="96" t="s">
        <v>346</v>
      </c>
      <c r="KD75" s="96" t="s">
        <v>346</v>
      </c>
      <c r="KE75" s="96" t="s">
        <v>73</v>
      </c>
      <c r="KF75" s="96" t="s">
        <v>73</v>
      </c>
      <c r="KG75" s="96" t="s">
        <v>73</v>
      </c>
      <c r="KH75" s="96">
        <v>1.2</v>
      </c>
      <c r="KI75" s="96">
        <v>1.4</v>
      </c>
      <c r="KJ75" s="96" t="s">
        <v>73</v>
      </c>
      <c r="KK75" s="96">
        <v>2</v>
      </c>
      <c r="KL75" s="96">
        <v>0</v>
      </c>
      <c r="KM75" s="96">
        <v>0</v>
      </c>
      <c r="KN75" s="96">
        <v>0</v>
      </c>
      <c r="KO75" s="96">
        <v>0</v>
      </c>
      <c r="KP75" s="96">
        <v>12</v>
      </c>
      <c r="KQ75" s="96">
        <v>13</v>
      </c>
      <c r="KR75" s="96">
        <v>5.5</v>
      </c>
      <c r="KS75" s="96">
        <v>3.3</v>
      </c>
      <c r="KT75" s="96">
        <v>3.9</v>
      </c>
      <c r="KU75" s="96">
        <v>1</v>
      </c>
      <c r="KV75" s="96">
        <v>0</v>
      </c>
      <c r="KW75" s="96">
        <v>0</v>
      </c>
      <c r="KX75" s="96">
        <v>0</v>
      </c>
      <c r="KY75" s="96">
        <v>0</v>
      </c>
      <c r="KZ75" s="96" t="s">
        <v>114</v>
      </c>
      <c r="LA75" s="96" t="s">
        <v>99</v>
      </c>
      <c r="LB75" s="96" t="s">
        <v>99</v>
      </c>
      <c r="LC75" s="96" t="s">
        <v>114</v>
      </c>
      <c r="LD75" s="96" t="s">
        <v>114</v>
      </c>
      <c r="LE75" s="96" t="s">
        <v>99</v>
      </c>
      <c r="LF75" s="96" t="s">
        <v>114</v>
      </c>
      <c r="LG75" s="96" t="s">
        <v>114</v>
      </c>
      <c r="LH75" s="96" t="s">
        <v>114</v>
      </c>
      <c r="LI75" s="96" t="s">
        <v>114</v>
      </c>
      <c r="LJ75" s="96" t="s">
        <v>130</v>
      </c>
      <c r="LK75" s="96" t="s">
        <v>130</v>
      </c>
      <c r="LL75" s="96" t="s">
        <v>130</v>
      </c>
      <c r="LM75" s="96" t="s">
        <v>130</v>
      </c>
      <c r="LN75" s="96" t="s">
        <v>130</v>
      </c>
      <c r="LO75" s="96" t="s">
        <v>130</v>
      </c>
      <c r="LP75" s="96" t="s">
        <v>130</v>
      </c>
      <c r="LQ75" s="96" t="s">
        <v>130</v>
      </c>
      <c r="LR75" s="111">
        <f>AVERAGE(LS75:LU75)</f>
        <v>8.3333333333333339</v>
      </c>
      <c r="LS75" s="111">
        <v>12</v>
      </c>
      <c r="LT75" s="111">
        <v>10</v>
      </c>
      <c r="LU75" s="111">
        <v>3</v>
      </c>
      <c r="LV75" s="111">
        <f>AVERAGE(LW75:LY75)</f>
        <v>9.6666666666666661</v>
      </c>
      <c r="LW75" s="96">
        <v>12</v>
      </c>
      <c r="LX75" s="96">
        <v>10</v>
      </c>
      <c r="LY75" s="96">
        <v>7</v>
      </c>
      <c r="LZ75" s="96" t="s">
        <v>73</v>
      </c>
      <c r="MA75" s="96" t="s">
        <v>73</v>
      </c>
      <c r="MB75" s="96" t="s">
        <v>73</v>
      </c>
      <c r="MC75" s="96" t="s">
        <v>73</v>
      </c>
      <c r="MD75" s="96" t="s">
        <v>73</v>
      </c>
      <c r="ME75" s="96" t="s">
        <v>73</v>
      </c>
      <c r="MF75" s="96" t="s">
        <v>346</v>
      </c>
      <c r="MG75" s="96" t="s">
        <v>346</v>
      </c>
      <c r="MH75" s="96" t="s">
        <v>73</v>
      </c>
      <c r="MI75" s="96" t="s">
        <v>73</v>
      </c>
      <c r="MJ75" s="96" t="s">
        <v>73</v>
      </c>
      <c r="MK75" s="96" t="s">
        <v>346</v>
      </c>
      <c r="ML75" s="96" t="s">
        <v>346</v>
      </c>
      <c r="MM75" s="96" t="s">
        <v>73</v>
      </c>
      <c r="MN75" s="96" t="s">
        <v>73</v>
      </c>
      <c r="MO75" s="96" t="s">
        <v>73</v>
      </c>
      <c r="MP75" s="96" t="s">
        <v>346</v>
      </c>
      <c r="MQ75" s="96" t="s">
        <v>346</v>
      </c>
      <c r="MR75" s="96" t="s">
        <v>73</v>
      </c>
      <c r="MS75" s="96" t="s">
        <v>73</v>
      </c>
      <c r="MT75" s="96" t="s">
        <v>73</v>
      </c>
      <c r="MU75" s="96" t="s">
        <v>346</v>
      </c>
      <c r="MV75" s="96" t="s">
        <v>346</v>
      </c>
      <c r="MW75" s="96" t="s">
        <v>73</v>
      </c>
      <c r="MX75" s="96" t="s">
        <v>73</v>
      </c>
      <c r="MY75" s="96" t="s">
        <v>73</v>
      </c>
      <c r="MZ75" s="96">
        <v>2</v>
      </c>
      <c r="NA75" s="96">
        <v>2</v>
      </c>
      <c r="NB75" s="96" t="s">
        <v>73</v>
      </c>
      <c r="NC75" s="96">
        <v>2</v>
      </c>
      <c r="ND75" s="96">
        <v>0</v>
      </c>
      <c r="NE75" s="96">
        <v>0</v>
      </c>
      <c r="NF75" s="96">
        <v>0</v>
      </c>
      <c r="NG75" s="96">
        <v>0</v>
      </c>
      <c r="NH75" s="96"/>
      <c r="NI75" s="96"/>
      <c r="NJ75" s="96"/>
      <c r="NK75" s="96"/>
      <c r="NL75" s="96"/>
      <c r="NM75" s="96"/>
      <c r="NN75" s="96"/>
      <c r="NO75" s="96"/>
      <c r="NP75" s="96"/>
      <c r="NQ75" s="96"/>
      <c r="NR75" s="96"/>
      <c r="NS75" s="96"/>
      <c r="NT75" s="96"/>
      <c r="NU75" s="96"/>
      <c r="NV75" s="96"/>
      <c r="NW75" s="96"/>
      <c r="NX75" s="96"/>
      <c r="NY75" s="96"/>
      <c r="NZ75" s="96"/>
      <c r="OA75" s="96"/>
      <c r="OB75" s="96"/>
      <c r="OC75" s="96"/>
      <c r="OD75" s="96"/>
      <c r="OE75" s="96"/>
      <c r="OF75" s="96"/>
      <c r="OG75" s="96"/>
      <c r="OH75" s="96"/>
      <c r="OI75" s="96"/>
      <c r="OJ75" s="96"/>
      <c r="OK75" s="96"/>
      <c r="OL75" s="96"/>
      <c r="OM75" s="96"/>
      <c r="ON75" s="96"/>
      <c r="OO75" s="96"/>
      <c r="OP75" s="96"/>
      <c r="OQ75" s="96"/>
      <c r="OR75" s="96"/>
      <c r="OS75" s="96"/>
      <c r="OT75" s="96"/>
      <c r="OU75" s="96"/>
      <c r="OV75" s="96"/>
      <c r="OW75" s="96"/>
      <c r="OX75" s="96"/>
      <c r="OY75" s="96"/>
      <c r="OZ75" s="96"/>
      <c r="PA75" s="96"/>
      <c r="PB75" s="96"/>
      <c r="PC75" s="96"/>
      <c r="PD75" s="96"/>
      <c r="PE75" s="96"/>
      <c r="PF75" s="96"/>
      <c r="PG75" s="96"/>
      <c r="PH75" s="96"/>
      <c r="PI75" s="96"/>
      <c r="PJ75" s="96"/>
      <c r="PK75" s="96"/>
      <c r="PL75" s="96"/>
      <c r="PM75" s="96"/>
      <c r="PN75" s="96"/>
      <c r="PO75" s="96"/>
      <c r="PP75" s="96"/>
      <c r="PQ75" s="96"/>
      <c r="PR75" s="96"/>
      <c r="PS75" s="96"/>
      <c r="PT75" s="96"/>
      <c r="PU75" s="96"/>
      <c r="PV75" s="96"/>
      <c r="PW75" s="96"/>
      <c r="PX75" s="96"/>
      <c r="PY75" s="96"/>
      <c r="PZ75" s="96">
        <v>0</v>
      </c>
      <c r="QC75" s="38"/>
    </row>
    <row r="76" spans="1:445" ht="17" customHeight="1">
      <c r="A76" s="94">
        <v>62</v>
      </c>
      <c r="B76" s="27">
        <v>39415</v>
      </c>
      <c r="C76" s="96" t="s">
        <v>524</v>
      </c>
      <c r="D76" s="96">
        <v>49</v>
      </c>
      <c r="E76" s="96">
        <v>2</v>
      </c>
      <c r="F76" s="96">
        <v>70</v>
      </c>
      <c r="G76" s="96">
        <v>167</v>
      </c>
      <c r="H76" s="96">
        <v>1</v>
      </c>
      <c r="I76" s="96" t="s">
        <v>130</v>
      </c>
      <c r="J76" s="96">
        <v>3</v>
      </c>
      <c r="K76" s="26" t="s">
        <v>68</v>
      </c>
      <c r="L76" s="96">
        <v>6</v>
      </c>
      <c r="M76" s="95" t="s">
        <v>34</v>
      </c>
      <c r="N76" s="96" t="s">
        <v>197</v>
      </c>
      <c r="O76" s="96" t="s">
        <v>122</v>
      </c>
      <c r="P76" s="96" t="s">
        <v>259</v>
      </c>
      <c r="Q76" s="96" t="s">
        <v>259</v>
      </c>
      <c r="R76" s="96" t="s">
        <v>259</v>
      </c>
      <c r="S76" s="96" t="s">
        <v>259</v>
      </c>
      <c r="T76" s="26" t="s">
        <v>938</v>
      </c>
      <c r="U76" s="96">
        <v>0</v>
      </c>
      <c r="V76" s="78" t="s">
        <v>348</v>
      </c>
      <c r="W76" s="78" t="s">
        <v>348</v>
      </c>
      <c r="X76" s="78" t="s">
        <v>348</v>
      </c>
      <c r="Y76" s="78" t="s">
        <v>348</v>
      </c>
      <c r="Z76" s="78" t="s">
        <v>348</v>
      </c>
      <c r="AA76" s="78">
        <v>0</v>
      </c>
      <c r="AB76" s="78" t="s">
        <v>348</v>
      </c>
      <c r="AC76" s="78" t="s">
        <v>348</v>
      </c>
      <c r="AD76" s="78" t="s">
        <v>348</v>
      </c>
      <c r="AE76" s="78" t="s">
        <v>348</v>
      </c>
      <c r="AF76" s="78" t="s">
        <v>348</v>
      </c>
      <c r="AG76" s="96">
        <v>0</v>
      </c>
      <c r="AH76" s="35">
        <v>2</v>
      </c>
      <c r="AI76" s="78" t="s">
        <v>348</v>
      </c>
      <c r="AJ76" s="78" t="s">
        <v>348</v>
      </c>
      <c r="AK76" s="78" t="s">
        <v>348</v>
      </c>
      <c r="AL76" s="78" t="s">
        <v>348</v>
      </c>
      <c r="AM76" s="78">
        <v>1</v>
      </c>
      <c r="AN76" s="78" t="s">
        <v>348</v>
      </c>
      <c r="AO76" s="78" t="s">
        <v>348</v>
      </c>
      <c r="AP76" s="78" t="s">
        <v>348</v>
      </c>
      <c r="AQ76" s="78" t="s">
        <v>348</v>
      </c>
      <c r="AR76" s="95">
        <v>1</v>
      </c>
      <c r="AS76" s="35" t="s">
        <v>225</v>
      </c>
      <c r="AT76" s="35">
        <v>0</v>
      </c>
      <c r="AU76" s="35">
        <v>0</v>
      </c>
      <c r="AV76" s="35">
        <v>0</v>
      </c>
      <c r="AW76" s="35">
        <v>0</v>
      </c>
      <c r="AX76" s="96" t="s">
        <v>380</v>
      </c>
      <c r="AY76" s="78" t="s">
        <v>348</v>
      </c>
      <c r="AZ76" s="78" t="s">
        <v>348</v>
      </c>
      <c r="BA76" s="78" t="s">
        <v>348</v>
      </c>
      <c r="BB76" s="96" t="s">
        <v>504</v>
      </c>
      <c r="BC76" s="96">
        <v>50</v>
      </c>
      <c r="BD76" s="96">
        <v>50</v>
      </c>
      <c r="BE76" s="96">
        <v>8</v>
      </c>
      <c r="BF76" s="96">
        <v>2</v>
      </c>
      <c r="BG76" s="96">
        <v>2</v>
      </c>
      <c r="BH76" s="96">
        <v>0</v>
      </c>
      <c r="BI76" s="96">
        <v>0</v>
      </c>
      <c r="BJ76" s="96">
        <v>0</v>
      </c>
      <c r="BK76" s="96">
        <v>0</v>
      </c>
      <c r="BL76" s="96">
        <v>0</v>
      </c>
      <c r="BM76" s="96">
        <v>0</v>
      </c>
      <c r="BN76" s="96">
        <v>8</v>
      </c>
      <c r="BO76" s="96">
        <v>1</v>
      </c>
      <c r="BP76" s="33">
        <v>21</v>
      </c>
      <c r="BQ76" s="33">
        <v>6.7</v>
      </c>
      <c r="BR76" s="33">
        <v>3.3</v>
      </c>
      <c r="BS76" s="61">
        <v>55.6</v>
      </c>
      <c r="BT76" s="70">
        <v>3.4</v>
      </c>
      <c r="BU76" s="70" t="s">
        <v>130</v>
      </c>
      <c r="BV76" s="70" t="s">
        <v>130</v>
      </c>
      <c r="BW76" s="70" t="s">
        <v>130</v>
      </c>
      <c r="BX76" s="70" t="s">
        <v>130</v>
      </c>
      <c r="BY76" s="61">
        <v>40.1</v>
      </c>
      <c r="BZ76" s="61">
        <v>64.099999999999994</v>
      </c>
      <c r="CA76" s="61">
        <v>17.899999999999999</v>
      </c>
      <c r="CB76" s="61" t="s">
        <v>130</v>
      </c>
      <c r="CC76" s="111">
        <f t="shared" ref="CC76:CC81" si="50">AVERAGE(CD76:CF76)</f>
        <v>8.1666666666666661</v>
      </c>
      <c r="CD76" s="70">
        <v>9</v>
      </c>
      <c r="CE76" s="70">
        <v>7.9</v>
      </c>
      <c r="CF76" s="70">
        <v>7.6</v>
      </c>
      <c r="CG76" s="70" t="s">
        <v>130</v>
      </c>
      <c r="CH76" s="70" t="s">
        <v>130</v>
      </c>
      <c r="CI76" s="70" t="s">
        <v>130</v>
      </c>
      <c r="CJ76" s="70" t="s">
        <v>130</v>
      </c>
      <c r="CK76" s="70" t="s">
        <v>130</v>
      </c>
      <c r="CL76" s="70" t="s">
        <v>130</v>
      </c>
      <c r="CM76" s="70" t="s">
        <v>130</v>
      </c>
      <c r="CN76" s="70" t="s">
        <v>130</v>
      </c>
      <c r="CO76" s="70" t="s">
        <v>130</v>
      </c>
      <c r="CP76" s="70" t="s">
        <v>130</v>
      </c>
      <c r="CQ76" s="70" t="s">
        <v>130</v>
      </c>
      <c r="CR76" s="70" t="s">
        <v>130</v>
      </c>
      <c r="CS76" s="70" t="s">
        <v>130</v>
      </c>
      <c r="CT76" s="70" t="s">
        <v>130</v>
      </c>
      <c r="CU76" s="70" t="s">
        <v>130</v>
      </c>
      <c r="CV76" s="70" t="s">
        <v>130</v>
      </c>
      <c r="CW76" s="70" t="s">
        <v>114</v>
      </c>
      <c r="CX76" s="70" t="s">
        <v>130</v>
      </c>
      <c r="CY76" s="70" t="s">
        <v>130</v>
      </c>
      <c r="CZ76" s="70" t="s">
        <v>130</v>
      </c>
      <c r="DA76" s="70" t="s">
        <v>130</v>
      </c>
      <c r="DB76" s="70" t="s">
        <v>114</v>
      </c>
      <c r="DC76" s="70" t="s">
        <v>130</v>
      </c>
      <c r="DD76" s="70" t="s">
        <v>130</v>
      </c>
      <c r="DE76" s="70" t="s">
        <v>130</v>
      </c>
      <c r="DF76" s="70" t="s">
        <v>130</v>
      </c>
      <c r="DG76" s="70" t="s">
        <v>114</v>
      </c>
      <c r="DH76" s="70" t="s">
        <v>130</v>
      </c>
      <c r="DI76" s="70" t="s">
        <v>130</v>
      </c>
      <c r="DJ76" s="70" t="s">
        <v>130</v>
      </c>
      <c r="DK76" s="70" t="s">
        <v>130</v>
      </c>
      <c r="DL76" s="70" t="s">
        <v>114</v>
      </c>
      <c r="DM76" s="70" t="s">
        <v>130</v>
      </c>
      <c r="DN76" s="70" t="s">
        <v>130</v>
      </c>
      <c r="DO76" s="70" t="s">
        <v>130</v>
      </c>
      <c r="DP76" s="70" t="s">
        <v>130</v>
      </c>
      <c r="DQ76" s="61">
        <v>1.32</v>
      </c>
      <c r="DR76" s="70" t="s">
        <v>130</v>
      </c>
      <c r="DS76" s="70" t="s">
        <v>130</v>
      </c>
      <c r="DT76" s="70" t="s">
        <v>130</v>
      </c>
      <c r="DU76" s="70" t="s">
        <v>130</v>
      </c>
      <c r="DV76" s="96">
        <v>53</v>
      </c>
      <c r="DW76" s="70">
        <v>13</v>
      </c>
      <c r="DX76" s="70" t="s">
        <v>130</v>
      </c>
      <c r="DY76" s="70" t="s">
        <v>130</v>
      </c>
      <c r="DZ76" s="70" t="s">
        <v>130</v>
      </c>
      <c r="EA76" s="70" t="s">
        <v>130</v>
      </c>
      <c r="EB76" s="96">
        <v>33.6</v>
      </c>
      <c r="EC76" s="96">
        <v>50</v>
      </c>
      <c r="ED76" s="96">
        <v>17.600000000000001</v>
      </c>
      <c r="EE76" s="96" t="s">
        <v>130</v>
      </c>
      <c r="EF76" s="111">
        <f t="shared" ref="EF76:EF88" si="51">AVERAGE(EG76:EI76)</f>
        <v>17.333333333333332</v>
      </c>
      <c r="EG76" s="70">
        <v>20</v>
      </c>
      <c r="EH76" s="70">
        <v>18</v>
      </c>
      <c r="EI76" s="70">
        <v>14</v>
      </c>
      <c r="EJ76" s="70" t="s">
        <v>130</v>
      </c>
      <c r="EK76" s="70" t="s">
        <v>130</v>
      </c>
      <c r="EL76" s="70" t="s">
        <v>130</v>
      </c>
      <c r="EM76" s="70" t="s">
        <v>130</v>
      </c>
      <c r="EN76" s="70" t="s">
        <v>130</v>
      </c>
      <c r="EO76" s="70" t="s">
        <v>130</v>
      </c>
      <c r="EP76" s="70" t="s">
        <v>130</v>
      </c>
      <c r="EQ76" s="70" t="s">
        <v>130</v>
      </c>
      <c r="ER76" s="70" t="s">
        <v>130</v>
      </c>
      <c r="ES76" s="70" t="s">
        <v>130</v>
      </c>
      <c r="ET76" s="70" t="s">
        <v>130</v>
      </c>
      <c r="EU76" s="70" t="s">
        <v>130</v>
      </c>
      <c r="EV76" s="70" t="s">
        <v>130</v>
      </c>
      <c r="EW76" s="70" t="s">
        <v>130</v>
      </c>
      <c r="EX76" s="70" t="s">
        <v>130</v>
      </c>
      <c r="EY76" s="70" t="s">
        <v>130</v>
      </c>
      <c r="EZ76" s="70" t="s">
        <v>346</v>
      </c>
      <c r="FA76" s="70" t="s">
        <v>130</v>
      </c>
      <c r="FB76" s="70" t="s">
        <v>130</v>
      </c>
      <c r="FC76" s="70" t="s">
        <v>130</v>
      </c>
      <c r="FD76" s="70" t="s">
        <v>130</v>
      </c>
      <c r="FE76" s="96" t="s">
        <v>130</v>
      </c>
      <c r="FF76" s="96">
        <v>3</v>
      </c>
      <c r="FG76" s="96">
        <v>18</v>
      </c>
      <c r="FH76" s="96">
        <v>3.6</v>
      </c>
      <c r="FI76" s="96">
        <v>1.1000000000000001</v>
      </c>
      <c r="FJ76" s="96">
        <v>8.8000000000000007</v>
      </c>
      <c r="FK76" s="96">
        <v>1</v>
      </c>
      <c r="FL76" s="96">
        <v>0</v>
      </c>
      <c r="FM76" s="96">
        <v>0</v>
      </c>
      <c r="FN76" s="96">
        <v>0</v>
      </c>
      <c r="FO76" s="96">
        <v>0</v>
      </c>
      <c r="FP76" s="96" t="s">
        <v>195</v>
      </c>
      <c r="FQ76" s="96">
        <v>11.3</v>
      </c>
      <c r="FR76" s="96" t="s">
        <v>130</v>
      </c>
      <c r="FS76" s="96" t="s">
        <v>130</v>
      </c>
      <c r="FT76" s="96" t="s">
        <v>130</v>
      </c>
      <c r="FU76" s="96" t="s">
        <v>130</v>
      </c>
      <c r="FV76" s="96">
        <v>15.7</v>
      </c>
      <c r="FW76" s="96">
        <v>52.3</v>
      </c>
      <c r="FX76" s="96">
        <v>35</v>
      </c>
      <c r="FY76" s="96" t="s">
        <v>130</v>
      </c>
      <c r="FZ76" s="111" t="s">
        <v>114</v>
      </c>
      <c r="GA76" s="111" t="s">
        <v>114</v>
      </c>
      <c r="GB76" s="111" t="s">
        <v>114</v>
      </c>
      <c r="GC76" s="111" t="s">
        <v>114</v>
      </c>
      <c r="GD76" s="96" t="s">
        <v>130</v>
      </c>
      <c r="GE76" s="96" t="s">
        <v>130</v>
      </c>
      <c r="GF76" s="96" t="s">
        <v>130</v>
      </c>
      <c r="GG76" s="96" t="s">
        <v>130</v>
      </c>
      <c r="GH76" s="96" t="s">
        <v>130</v>
      </c>
      <c r="GI76" s="96" t="s">
        <v>130</v>
      </c>
      <c r="GJ76" s="96" t="s">
        <v>130</v>
      </c>
      <c r="GK76" s="96" t="s">
        <v>130</v>
      </c>
      <c r="GL76" s="96" t="s">
        <v>130</v>
      </c>
      <c r="GM76" s="96" t="s">
        <v>130</v>
      </c>
      <c r="GN76" s="96" t="s">
        <v>130</v>
      </c>
      <c r="GO76" s="96" t="s">
        <v>130</v>
      </c>
      <c r="GP76" s="96" t="s">
        <v>130</v>
      </c>
      <c r="GQ76" s="96" t="s">
        <v>130</v>
      </c>
      <c r="GR76" s="96" t="s">
        <v>130</v>
      </c>
      <c r="GS76" s="96" t="s">
        <v>130</v>
      </c>
      <c r="GT76" s="96">
        <v>9</v>
      </c>
      <c r="GU76" s="96" t="s">
        <v>130</v>
      </c>
      <c r="GV76" s="96" t="s">
        <v>130</v>
      </c>
      <c r="GW76" s="96" t="s">
        <v>130</v>
      </c>
      <c r="GX76" s="96" t="s">
        <v>130</v>
      </c>
      <c r="GY76" s="96">
        <v>14.5</v>
      </c>
      <c r="GZ76" s="96" t="s">
        <v>130</v>
      </c>
      <c r="HA76" s="96" t="s">
        <v>130</v>
      </c>
      <c r="HB76" s="96" t="s">
        <v>130</v>
      </c>
      <c r="HC76" s="96" t="s">
        <v>130</v>
      </c>
      <c r="HD76" s="96" t="s">
        <v>114</v>
      </c>
      <c r="HE76" s="96" t="s">
        <v>130</v>
      </c>
      <c r="HF76" s="96" t="s">
        <v>130</v>
      </c>
      <c r="HG76" s="96" t="s">
        <v>130</v>
      </c>
      <c r="HH76" s="96" t="s">
        <v>130</v>
      </c>
      <c r="HI76" s="96" t="s">
        <v>114</v>
      </c>
      <c r="HJ76" s="96" t="s">
        <v>130</v>
      </c>
      <c r="HK76" s="96" t="s">
        <v>130</v>
      </c>
      <c r="HL76" s="96" t="s">
        <v>130</v>
      </c>
      <c r="HM76" s="96" t="s">
        <v>130</v>
      </c>
      <c r="HN76" s="96" t="s">
        <v>114</v>
      </c>
      <c r="HO76" s="96" t="s">
        <v>130</v>
      </c>
      <c r="HP76" s="96" t="s">
        <v>130</v>
      </c>
      <c r="HQ76" s="96" t="s">
        <v>130</v>
      </c>
      <c r="HR76" s="96" t="s">
        <v>130</v>
      </c>
      <c r="HS76" s="96" t="s">
        <v>130</v>
      </c>
      <c r="HT76" s="96">
        <v>0</v>
      </c>
      <c r="HU76" s="96">
        <v>0</v>
      </c>
      <c r="HV76" s="96">
        <v>0</v>
      </c>
      <c r="HW76" s="96">
        <v>0</v>
      </c>
      <c r="HX76" s="96">
        <v>7</v>
      </c>
      <c r="HY76" s="96">
        <v>6</v>
      </c>
      <c r="HZ76" s="96">
        <v>3.6</v>
      </c>
      <c r="IA76" s="96">
        <v>3.6</v>
      </c>
      <c r="IB76" s="96">
        <v>8</v>
      </c>
      <c r="IC76" s="96">
        <v>1</v>
      </c>
      <c r="ID76" s="96">
        <v>0</v>
      </c>
      <c r="IE76" s="96">
        <v>0</v>
      </c>
      <c r="IF76" s="96">
        <v>0</v>
      </c>
      <c r="IG76" s="96">
        <v>0</v>
      </c>
      <c r="IH76" s="96">
        <v>63.2</v>
      </c>
      <c r="II76" s="96">
        <v>21</v>
      </c>
      <c r="IJ76" s="96" t="s">
        <v>130</v>
      </c>
      <c r="IK76" s="96" t="s">
        <v>130</v>
      </c>
      <c r="IL76" s="96" t="s">
        <v>130</v>
      </c>
      <c r="IM76" s="96" t="s">
        <v>130</v>
      </c>
      <c r="IN76" s="96">
        <v>38</v>
      </c>
      <c r="IO76" s="96">
        <v>53</v>
      </c>
      <c r="IP76" s="96">
        <v>16</v>
      </c>
      <c r="IQ76" s="96">
        <v>3</v>
      </c>
      <c r="IR76" s="104">
        <f>AVERAGE(IS76:IU76)</f>
        <v>15</v>
      </c>
      <c r="IS76" s="96">
        <v>17</v>
      </c>
      <c r="IT76" s="96">
        <v>15</v>
      </c>
      <c r="IU76" s="96">
        <v>13</v>
      </c>
      <c r="IV76" s="96" t="s">
        <v>130</v>
      </c>
      <c r="IW76" s="96" t="s">
        <v>130</v>
      </c>
      <c r="IX76" s="96" t="s">
        <v>130</v>
      </c>
      <c r="IY76" s="96" t="s">
        <v>130</v>
      </c>
      <c r="IZ76" s="96" t="s">
        <v>130</v>
      </c>
      <c r="JA76" s="96" t="s">
        <v>130</v>
      </c>
      <c r="JB76" s="96" t="s">
        <v>130</v>
      </c>
      <c r="JC76" s="96" t="s">
        <v>130</v>
      </c>
      <c r="JD76" s="96" t="s">
        <v>130</v>
      </c>
      <c r="JE76" s="96" t="s">
        <v>130</v>
      </c>
      <c r="JF76" s="96" t="s">
        <v>130</v>
      </c>
      <c r="JG76" s="96" t="s">
        <v>130</v>
      </c>
      <c r="JH76" s="96" t="s">
        <v>130</v>
      </c>
      <c r="JI76" s="96" t="s">
        <v>130</v>
      </c>
      <c r="JJ76" s="96" t="s">
        <v>130</v>
      </c>
      <c r="JK76" s="96" t="s">
        <v>130</v>
      </c>
      <c r="JL76" s="96">
        <v>16.3</v>
      </c>
      <c r="JM76" s="96" t="s">
        <v>345</v>
      </c>
      <c r="JN76" s="96" t="s">
        <v>345</v>
      </c>
      <c r="JO76" s="96" t="s">
        <v>345</v>
      </c>
      <c r="JP76" s="96" t="s">
        <v>345</v>
      </c>
      <c r="JQ76" s="96">
        <v>20.6</v>
      </c>
      <c r="JR76" s="96" t="s">
        <v>345</v>
      </c>
      <c r="JS76" s="96" t="s">
        <v>345</v>
      </c>
      <c r="JT76" s="96" t="s">
        <v>345</v>
      </c>
      <c r="JU76" s="96" t="s">
        <v>345</v>
      </c>
      <c r="JV76" s="96">
        <v>5.7</v>
      </c>
      <c r="JW76" s="96" t="s">
        <v>345</v>
      </c>
      <c r="JX76" s="96" t="s">
        <v>345</v>
      </c>
      <c r="JY76" s="96" t="s">
        <v>345</v>
      </c>
      <c r="JZ76" s="96" t="s">
        <v>345</v>
      </c>
      <c r="KA76" s="96">
        <v>2.6</v>
      </c>
      <c r="KB76" s="96" t="s">
        <v>345</v>
      </c>
      <c r="KC76" s="96" t="s">
        <v>345</v>
      </c>
      <c r="KD76" s="96" t="s">
        <v>345</v>
      </c>
      <c r="KE76" s="96" t="s">
        <v>345</v>
      </c>
      <c r="KF76" s="96" t="s">
        <v>114</v>
      </c>
      <c r="KG76" s="96" t="s">
        <v>345</v>
      </c>
      <c r="KH76" s="96" t="s">
        <v>345</v>
      </c>
      <c r="KI76" s="96" t="s">
        <v>345</v>
      </c>
      <c r="KJ76" s="96" t="s">
        <v>345</v>
      </c>
      <c r="KK76" s="96" t="s">
        <v>130</v>
      </c>
      <c r="KL76" s="96">
        <v>0</v>
      </c>
      <c r="KM76" s="96">
        <v>0</v>
      </c>
      <c r="KN76" s="96">
        <v>0</v>
      </c>
      <c r="KO76" s="96">
        <v>0</v>
      </c>
      <c r="KP76" s="96">
        <v>12</v>
      </c>
      <c r="KQ76" s="96">
        <v>4</v>
      </c>
      <c r="KR76" s="96">
        <v>0.4</v>
      </c>
      <c r="KS76" s="96">
        <v>1.2</v>
      </c>
      <c r="KT76" s="96">
        <v>9.1999999999999993</v>
      </c>
      <c r="KU76" s="96">
        <v>1</v>
      </c>
      <c r="KV76" s="96">
        <v>0</v>
      </c>
      <c r="KW76" s="96">
        <v>0</v>
      </c>
      <c r="KX76" s="96">
        <v>0</v>
      </c>
      <c r="KY76" s="96">
        <v>0</v>
      </c>
      <c r="KZ76" s="96">
        <v>57</v>
      </c>
      <c r="LA76" s="96">
        <v>13</v>
      </c>
      <c r="LB76" s="96" t="s">
        <v>130</v>
      </c>
      <c r="LC76" s="96" t="s">
        <v>130</v>
      </c>
      <c r="LD76" s="96" t="s">
        <v>130</v>
      </c>
      <c r="LE76" s="96" t="s">
        <v>130</v>
      </c>
      <c r="LF76" s="96">
        <v>42</v>
      </c>
      <c r="LG76" s="96">
        <v>49</v>
      </c>
      <c r="LH76" s="96">
        <v>14</v>
      </c>
      <c r="LI76" s="96" t="s">
        <v>130</v>
      </c>
      <c r="LJ76" s="96" t="s">
        <v>114</v>
      </c>
      <c r="LK76" s="96" t="s">
        <v>114</v>
      </c>
      <c r="LL76" s="96" t="s">
        <v>114</v>
      </c>
      <c r="LM76" s="96" t="s">
        <v>114</v>
      </c>
      <c r="LN76" s="96" t="s">
        <v>130</v>
      </c>
      <c r="LO76" s="96" t="s">
        <v>130</v>
      </c>
      <c r="LP76" s="96" t="s">
        <v>130</v>
      </c>
      <c r="LQ76" s="96" t="s">
        <v>130</v>
      </c>
      <c r="LR76" s="96" t="s">
        <v>130</v>
      </c>
      <c r="LS76" s="96" t="s">
        <v>130</v>
      </c>
      <c r="LT76" s="96" t="s">
        <v>130</v>
      </c>
      <c r="LU76" s="96" t="s">
        <v>130</v>
      </c>
      <c r="LV76" s="96" t="s">
        <v>130</v>
      </c>
      <c r="LW76" s="96" t="s">
        <v>130</v>
      </c>
      <c r="LX76" s="96" t="s">
        <v>130</v>
      </c>
      <c r="LY76" s="96" t="s">
        <v>130</v>
      </c>
      <c r="LZ76" s="96" t="s">
        <v>130</v>
      </c>
      <c r="MA76" s="96" t="s">
        <v>130</v>
      </c>
      <c r="MB76" s="96" t="s">
        <v>130</v>
      </c>
      <c r="MC76" s="96" t="s">
        <v>130</v>
      </c>
      <c r="MD76" s="96">
        <v>8.5</v>
      </c>
      <c r="ME76" s="96" t="s">
        <v>345</v>
      </c>
      <c r="MF76" s="96" t="s">
        <v>345</v>
      </c>
      <c r="MG76" s="96" t="s">
        <v>345</v>
      </c>
      <c r="MH76" s="96" t="s">
        <v>345</v>
      </c>
      <c r="MI76" s="96">
        <v>12.5</v>
      </c>
      <c r="MJ76" s="96" t="s">
        <v>345</v>
      </c>
      <c r="MK76" s="96" t="s">
        <v>345</v>
      </c>
      <c r="ML76" s="96" t="s">
        <v>345</v>
      </c>
      <c r="MM76" s="96" t="s">
        <v>345</v>
      </c>
      <c r="MN76" s="96">
        <v>0.8</v>
      </c>
      <c r="MO76" s="96" t="s">
        <v>345</v>
      </c>
      <c r="MP76" s="96" t="s">
        <v>345</v>
      </c>
      <c r="MQ76" s="96" t="s">
        <v>345</v>
      </c>
      <c r="MR76" s="96" t="s">
        <v>345</v>
      </c>
      <c r="MS76" s="96">
        <v>-1.8</v>
      </c>
      <c r="MT76" s="96" t="s">
        <v>345</v>
      </c>
      <c r="MU76" s="96" t="s">
        <v>345</v>
      </c>
      <c r="MV76" s="96" t="s">
        <v>345</v>
      </c>
      <c r="MW76" s="96" t="s">
        <v>345</v>
      </c>
      <c r="MX76" s="96" t="s">
        <v>114</v>
      </c>
      <c r="MY76" s="96" t="s">
        <v>345</v>
      </c>
      <c r="MZ76" s="96" t="s">
        <v>345</v>
      </c>
      <c r="NA76" s="96" t="s">
        <v>345</v>
      </c>
      <c r="NB76" s="96" t="s">
        <v>345</v>
      </c>
      <c r="NC76" s="96" t="s">
        <v>273</v>
      </c>
      <c r="ND76" s="96">
        <v>0</v>
      </c>
      <c r="NE76" s="96">
        <v>0</v>
      </c>
      <c r="NF76" s="96">
        <v>0</v>
      </c>
      <c r="NG76" s="96">
        <v>0</v>
      </c>
      <c r="NH76" s="96">
        <v>0</v>
      </c>
      <c r="NI76" s="96"/>
      <c r="NJ76" s="96"/>
      <c r="NK76" s="96"/>
      <c r="NL76" s="96"/>
      <c r="NM76" s="96"/>
      <c r="NN76" s="96"/>
      <c r="NO76" s="96"/>
      <c r="NP76" s="96"/>
      <c r="NQ76" s="96"/>
      <c r="NR76" s="96"/>
      <c r="NS76" s="96"/>
      <c r="NT76" s="96"/>
      <c r="NU76" s="96"/>
      <c r="NV76" s="96"/>
      <c r="NW76" s="96"/>
      <c r="NX76" s="96"/>
      <c r="NY76" s="96"/>
      <c r="NZ76" s="96"/>
      <c r="OA76" s="96"/>
      <c r="OB76" s="96"/>
      <c r="OC76" s="96"/>
      <c r="OD76" s="96"/>
      <c r="OE76" s="96"/>
      <c r="OF76" s="96"/>
      <c r="OG76" s="96"/>
      <c r="OH76" s="96"/>
      <c r="OI76" s="96"/>
      <c r="OJ76" s="96"/>
      <c r="OK76" s="96"/>
      <c r="OL76" s="96"/>
      <c r="OM76" s="96"/>
      <c r="ON76" s="96"/>
      <c r="OO76" s="96"/>
      <c r="OP76" s="96"/>
      <c r="OQ76" s="96"/>
      <c r="OR76" s="96"/>
      <c r="OS76" s="96"/>
      <c r="OT76" s="96"/>
      <c r="OU76" s="96"/>
      <c r="OV76" s="96"/>
      <c r="OW76" s="96"/>
      <c r="OX76" s="96"/>
      <c r="OY76" s="96"/>
      <c r="OZ76" s="96"/>
      <c r="PA76" s="96"/>
      <c r="PB76" s="96"/>
      <c r="PC76" s="96"/>
      <c r="PD76" s="96"/>
      <c r="PE76" s="96"/>
      <c r="PF76" s="96"/>
      <c r="PG76" s="96"/>
      <c r="PH76" s="96"/>
      <c r="PI76" s="96"/>
      <c r="PJ76" s="96"/>
      <c r="PK76" s="96"/>
      <c r="PL76" s="96"/>
      <c r="PM76" s="96"/>
      <c r="PN76" s="96"/>
      <c r="PO76" s="96"/>
      <c r="PP76" s="96"/>
      <c r="PQ76" s="96"/>
      <c r="PR76" s="96"/>
      <c r="PS76" s="96"/>
      <c r="PT76" s="96"/>
      <c r="PU76" s="96"/>
      <c r="PV76" s="96"/>
      <c r="PW76" s="96"/>
      <c r="PX76" s="96"/>
      <c r="PY76" s="96"/>
      <c r="PZ76" s="96">
        <v>0</v>
      </c>
      <c r="QC76" s="38"/>
    </row>
    <row r="77" spans="1:445" ht="17" customHeight="1">
      <c r="A77" s="94">
        <v>63</v>
      </c>
      <c r="B77" s="27">
        <v>39417</v>
      </c>
      <c r="C77" s="96" t="s">
        <v>740</v>
      </c>
      <c r="D77" s="96">
        <v>31</v>
      </c>
      <c r="E77" s="96">
        <v>2</v>
      </c>
      <c r="F77" s="96">
        <v>69</v>
      </c>
      <c r="G77" s="96">
        <v>168</v>
      </c>
      <c r="H77" s="96"/>
      <c r="I77" s="96"/>
      <c r="J77" s="96"/>
      <c r="K77" s="96"/>
      <c r="L77" s="96"/>
      <c r="M77" s="95" t="s">
        <v>815</v>
      </c>
      <c r="N77" s="96"/>
      <c r="O77" s="96" t="s">
        <v>281</v>
      </c>
      <c r="P77" s="96" t="s">
        <v>283</v>
      </c>
      <c r="Q77" s="96" t="s">
        <v>130</v>
      </c>
      <c r="R77" s="96" t="s">
        <v>130</v>
      </c>
      <c r="S77" s="96" t="s">
        <v>130</v>
      </c>
      <c r="T77" s="26" t="s">
        <v>938</v>
      </c>
      <c r="U77" s="96">
        <v>2</v>
      </c>
      <c r="V77" s="96">
        <v>1</v>
      </c>
      <c r="W77" s="96">
        <v>1</v>
      </c>
      <c r="X77" s="96">
        <v>0</v>
      </c>
      <c r="Y77" s="96">
        <v>0</v>
      </c>
      <c r="Z77" s="96">
        <v>0</v>
      </c>
      <c r="AA77" s="96">
        <v>0</v>
      </c>
      <c r="AB77" s="96" t="s">
        <v>447</v>
      </c>
      <c r="AC77" s="96" t="s">
        <v>447</v>
      </c>
      <c r="AD77" s="96" t="s">
        <v>447</v>
      </c>
      <c r="AE77" s="96" t="s">
        <v>447</v>
      </c>
      <c r="AF77" s="96" t="s">
        <v>447</v>
      </c>
      <c r="AG77" s="96">
        <v>0</v>
      </c>
      <c r="AH77" s="35">
        <v>0</v>
      </c>
      <c r="AI77" s="35">
        <v>0</v>
      </c>
      <c r="AJ77" s="78" t="s">
        <v>348</v>
      </c>
      <c r="AK77" s="78" t="s">
        <v>348</v>
      </c>
      <c r="AL77" s="78" t="s">
        <v>348</v>
      </c>
      <c r="AM77" s="35">
        <v>1</v>
      </c>
      <c r="AN77" s="35">
        <v>1</v>
      </c>
      <c r="AO77" s="78" t="s">
        <v>348</v>
      </c>
      <c r="AP77" s="78" t="s">
        <v>348</v>
      </c>
      <c r="AQ77" s="78" t="s">
        <v>348</v>
      </c>
      <c r="AR77" s="95">
        <v>2</v>
      </c>
      <c r="AS77" s="35" t="s">
        <v>308</v>
      </c>
      <c r="AT77" s="35" t="s">
        <v>225</v>
      </c>
      <c r="AU77" s="35">
        <v>0</v>
      </c>
      <c r="AV77" s="35">
        <v>0</v>
      </c>
      <c r="AW77" s="35">
        <v>0</v>
      </c>
      <c r="AX77" s="96" t="s">
        <v>447</v>
      </c>
      <c r="AY77" s="96" t="s">
        <v>552</v>
      </c>
      <c r="AZ77" s="78" t="s">
        <v>348</v>
      </c>
      <c r="BA77" s="78" t="s">
        <v>348</v>
      </c>
      <c r="BB77" s="78" t="s">
        <v>348</v>
      </c>
      <c r="BC77" s="96">
        <v>80</v>
      </c>
      <c r="BD77" s="96">
        <v>100</v>
      </c>
      <c r="BE77" s="96">
        <v>7</v>
      </c>
      <c r="BF77" s="96">
        <v>2</v>
      </c>
      <c r="BG77" s="96">
        <v>2</v>
      </c>
      <c r="BH77" s="96">
        <v>0</v>
      </c>
      <c r="BI77" s="96">
        <v>0</v>
      </c>
      <c r="BJ77" s="96">
        <v>0</v>
      </c>
      <c r="BK77" s="96">
        <v>0</v>
      </c>
      <c r="BL77" s="96">
        <v>0</v>
      </c>
      <c r="BM77" s="96">
        <v>0</v>
      </c>
      <c r="BN77" s="96">
        <v>6</v>
      </c>
      <c r="BO77" s="96">
        <v>1</v>
      </c>
      <c r="BP77" s="33"/>
      <c r="BQ77" s="33"/>
      <c r="BR77" s="33"/>
      <c r="BS77" s="61">
        <v>51.3</v>
      </c>
      <c r="BT77" s="70">
        <v>16.2</v>
      </c>
      <c r="BU77" s="70">
        <v>2.1</v>
      </c>
      <c r="BV77" s="70" t="s">
        <v>130</v>
      </c>
      <c r="BW77" s="70" t="s">
        <v>130</v>
      </c>
      <c r="BX77" s="70" t="s">
        <v>130</v>
      </c>
      <c r="BY77" s="61">
        <v>42.1</v>
      </c>
      <c r="BZ77" s="61">
        <v>49.4</v>
      </c>
      <c r="CA77" s="61">
        <v>7.1</v>
      </c>
      <c r="CB77" s="61" t="s">
        <v>130</v>
      </c>
      <c r="CC77" s="111">
        <f t="shared" si="50"/>
        <v>5.666666666666667</v>
      </c>
      <c r="CD77" s="108">
        <v>9</v>
      </c>
      <c r="CE77" s="108">
        <v>6</v>
      </c>
      <c r="CF77" s="108">
        <v>2</v>
      </c>
      <c r="CG77" s="111">
        <f>AVERAGE(CH77:CJ77)</f>
        <v>4.666666666666667</v>
      </c>
      <c r="CH77" s="70">
        <v>5</v>
      </c>
      <c r="CI77" s="70">
        <v>5</v>
      </c>
      <c r="CJ77" s="70">
        <v>4</v>
      </c>
      <c r="CK77" s="70" t="s">
        <v>130</v>
      </c>
      <c r="CL77" s="70" t="s">
        <v>130</v>
      </c>
      <c r="CM77" s="70" t="s">
        <v>130</v>
      </c>
      <c r="CN77" s="70" t="s">
        <v>130</v>
      </c>
      <c r="CO77" s="70" t="s">
        <v>130</v>
      </c>
      <c r="CP77" s="70" t="s">
        <v>130</v>
      </c>
      <c r="CQ77" s="70" t="s">
        <v>130</v>
      </c>
      <c r="CR77" s="70" t="s">
        <v>130</v>
      </c>
      <c r="CS77" s="70" t="s">
        <v>130</v>
      </c>
      <c r="CT77" s="70" t="s">
        <v>130</v>
      </c>
      <c r="CU77" s="70" t="s">
        <v>130</v>
      </c>
      <c r="CV77" s="70" t="s">
        <v>130</v>
      </c>
      <c r="CW77" s="61">
        <v>10.5</v>
      </c>
      <c r="CX77" s="61">
        <v>0.4</v>
      </c>
      <c r="CY77" s="61" t="s">
        <v>345</v>
      </c>
      <c r="CZ77" s="61" t="s">
        <v>345</v>
      </c>
      <c r="DA77" s="61" t="s">
        <v>345</v>
      </c>
      <c r="DB77" s="61">
        <v>17.8</v>
      </c>
      <c r="DC77" s="61">
        <v>2.5</v>
      </c>
      <c r="DD77" s="61" t="s">
        <v>345</v>
      </c>
      <c r="DE77" s="61" t="s">
        <v>345</v>
      </c>
      <c r="DF77" s="61" t="s">
        <v>345</v>
      </c>
      <c r="DG77" s="62" t="s">
        <v>215</v>
      </c>
      <c r="DH77" s="62" t="s">
        <v>215</v>
      </c>
      <c r="DI77" s="62" t="s">
        <v>348</v>
      </c>
      <c r="DJ77" s="62" t="s">
        <v>348</v>
      </c>
      <c r="DK77" s="62" t="s">
        <v>348</v>
      </c>
      <c r="DL77" s="62" t="s">
        <v>215</v>
      </c>
      <c r="DM77" s="62" t="s">
        <v>215</v>
      </c>
      <c r="DN77" s="62" t="s">
        <v>348</v>
      </c>
      <c r="DO77" s="62" t="s">
        <v>348</v>
      </c>
      <c r="DP77" s="62" t="s">
        <v>348</v>
      </c>
      <c r="DQ77" s="62">
        <v>1.4</v>
      </c>
      <c r="DR77" s="62">
        <v>0.5</v>
      </c>
      <c r="DS77" s="62" t="s">
        <v>348</v>
      </c>
      <c r="DT77" s="62" t="s">
        <v>348</v>
      </c>
      <c r="DU77" s="62" t="s">
        <v>348</v>
      </c>
      <c r="DV77" s="96">
        <v>38.4</v>
      </c>
      <c r="DW77" s="70">
        <v>15</v>
      </c>
      <c r="DX77" s="70">
        <v>5.4</v>
      </c>
      <c r="DY77" s="70" t="s">
        <v>284</v>
      </c>
      <c r="DZ77" s="70" t="s">
        <v>284</v>
      </c>
      <c r="EA77" s="70" t="s">
        <v>284</v>
      </c>
      <c r="EB77" s="96">
        <v>30.2</v>
      </c>
      <c r="EC77" s="96">
        <v>41.9</v>
      </c>
      <c r="ED77" s="96">
        <v>14.6</v>
      </c>
      <c r="EE77" s="96" t="s">
        <v>130</v>
      </c>
      <c r="EF77" s="111">
        <f t="shared" si="51"/>
        <v>12.266666666666666</v>
      </c>
      <c r="EG77" s="108">
        <v>14.4</v>
      </c>
      <c r="EH77" s="108">
        <v>12.4</v>
      </c>
      <c r="EI77" s="108">
        <v>10</v>
      </c>
      <c r="EJ77" s="111">
        <f>AVERAGE(EK77:EM77)</f>
        <v>13.266666666666667</v>
      </c>
      <c r="EK77" s="70">
        <v>14.8</v>
      </c>
      <c r="EL77" s="70">
        <v>13.9</v>
      </c>
      <c r="EM77" s="70">
        <v>11.1</v>
      </c>
      <c r="EN77" s="70" t="s">
        <v>130</v>
      </c>
      <c r="EO77" s="70" t="s">
        <v>130</v>
      </c>
      <c r="EP77" s="70" t="s">
        <v>130</v>
      </c>
      <c r="EQ77" s="70" t="s">
        <v>130</v>
      </c>
      <c r="ER77" s="70" t="s">
        <v>130</v>
      </c>
      <c r="ES77" s="70" t="s">
        <v>130</v>
      </c>
      <c r="ET77" s="70" t="s">
        <v>130</v>
      </c>
      <c r="EU77" s="70" t="s">
        <v>130</v>
      </c>
      <c r="EV77" s="70" t="s">
        <v>130</v>
      </c>
      <c r="EW77" s="70" t="s">
        <v>130</v>
      </c>
      <c r="EX77" s="70" t="s">
        <v>130</v>
      </c>
      <c r="EY77" s="70" t="s">
        <v>130</v>
      </c>
      <c r="EZ77" s="70">
        <v>1.67</v>
      </c>
      <c r="FA77" s="70">
        <v>2.3199999999999998</v>
      </c>
      <c r="FB77" s="70" t="s">
        <v>130</v>
      </c>
      <c r="FC77" s="70" t="s">
        <v>130</v>
      </c>
      <c r="FD77" s="70" t="s">
        <v>130</v>
      </c>
      <c r="FE77" s="96">
        <v>0</v>
      </c>
      <c r="FF77" s="96">
        <v>3</v>
      </c>
      <c r="FG77" s="96">
        <v>24</v>
      </c>
      <c r="FH77" s="96">
        <v>0</v>
      </c>
      <c r="FI77" s="96">
        <v>6.1</v>
      </c>
      <c r="FJ77" s="96" t="s">
        <v>114</v>
      </c>
      <c r="FK77" s="96" t="s">
        <v>114</v>
      </c>
      <c r="FL77" s="96">
        <v>0</v>
      </c>
      <c r="FM77" s="96">
        <v>0</v>
      </c>
      <c r="FN77" s="96">
        <v>0</v>
      </c>
      <c r="FO77" s="96">
        <v>0</v>
      </c>
      <c r="FP77" s="96" t="s">
        <v>114</v>
      </c>
      <c r="FQ77" s="96" t="s">
        <v>114</v>
      </c>
      <c r="FR77" s="96" t="s">
        <v>114</v>
      </c>
      <c r="FS77" s="96" t="s">
        <v>99</v>
      </c>
      <c r="FT77" s="96" t="s">
        <v>99</v>
      </c>
      <c r="FU77" s="96" t="s">
        <v>99</v>
      </c>
      <c r="FV77" s="96" t="s">
        <v>114</v>
      </c>
      <c r="FW77" s="96" t="s">
        <v>114</v>
      </c>
      <c r="FX77" s="96" t="s">
        <v>114</v>
      </c>
      <c r="FY77" s="96" t="s">
        <v>114</v>
      </c>
      <c r="FZ77" s="96" t="s">
        <v>351</v>
      </c>
      <c r="GA77" s="96" t="s">
        <v>351</v>
      </c>
      <c r="GB77" s="96" t="s">
        <v>351</v>
      </c>
      <c r="GC77" s="96" t="s">
        <v>351</v>
      </c>
      <c r="GD77" s="96" t="s">
        <v>351</v>
      </c>
      <c r="GE77" s="96" t="s">
        <v>351</v>
      </c>
      <c r="GF77" s="96" t="s">
        <v>351</v>
      </c>
      <c r="GG77" s="96" t="s">
        <v>351</v>
      </c>
      <c r="GH77" s="96" t="s">
        <v>130</v>
      </c>
      <c r="GI77" s="96" t="s">
        <v>130</v>
      </c>
      <c r="GJ77" s="96" t="s">
        <v>130</v>
      </c>
      <c r="GK77" s="96" t="s">
        <v>130</v>
      </c>
      <c r="GL77" s="96" t="s">
        <v>130</v>
      </c>
      <c r="GM77" s="96" t="s">
        <v>130</v>
      </c>
      <c r="GN77" s="96" t="s">
        <v>130</v>
      </c>
      <c r="GO77" s="96" t="s">
        <v>130</v>
      </c>
      <c r="GP77" s="96" t="s">
        <v>130</v>
      </c>
      <c r="GQ77" s="96" t="s">
        <v>130</v>
      </c>
      <c r="GR77" s="96" t="s">
        <v>130</v>
      </c>
      <c r="GS77" s="96" t="s">
        <v>130</v>
      </c>
      <c r="GT77" s="96" t="s">
        <v>114</v>
      </c>
      <c r="GU77" s="96" t="s">
        <v>114</v>
      </c>
      <c r="GV77" s="96" t="s">
        <v>130</v>
      </c>
      <c r="GW77" s="96" t="s">
        <v>130</v>
      </c>
      <c r="GX77" s="96" t="s">
        <v>130</v>
      </c>
      <c r="GY77" s="96" t="s">
        <v>114</v>
      </c>
      <c r="GZ77" s="96" t="s">
        <v>114</v>
      </c>
      <c r="HA77" s="96" t="s">
        <v>130</v>
      </c>
      <c r="HB77" s="96" t="s">
        <v>130</v>
      </c>
      <c r="HC77" s="96" t="s">
        <v>130</v>
      </c>
      <c r="HD77" s="96" t="s">
        <v>114</v>
      </c>
      <c r="HE77" s="96" t="s">
        <v>114</v>
      </c>
      <c r="HF77" s="96" t="s">
        <v>130</v>
      </c>
      <c r="HG77" s="96" t="s">
        <v>130</v>
      </c>
      <c r="HH77" s="96" t="s">
        <v>130</v>
      </c>
      <c r="HI77" s="96" t="s">
        <v>114</v>
      </c>
      <c r="HJ77" s="96" t="s">
        <v>114</v>
      </c>
      <c r="HK77" s="96" t="s">
        <v>130</v>
      </c>
      <c r="HL77" s="96" t="s">
        <v>130</v>
      </c>
      <c r="HM77" s="96" t="s">
        <v>130</v>
      </c>
      <c r="HN77" s="96" t="s">
        <v>114</v>
      </c>
      <c r="HO77" s="96" t="s">
        <v>114</v>
      </c>
      <c r="HP77" s="96" t="s">
        <v>130</v>
      </c>
      <c r="HQ77" s="96" t="s">
        <v>130</v>
      </c>
      <c r="HR77" s="96" t="s">
        <v>130</v>
      </c>
      <c r="HS77" s="96">
        <v>2</v>
      </c>
      <c r="HT77" s="96">
        <v>0</v>
      </c>
      <c r="HU77" s="96">
        <v>0</v>
      </c>
      <c r="HV77" s="96">
        <v>0</v>
      </c>
      <c r="HW77" s="96">
        <v>0</v>
      </c>
      <c r="HX77" s="96">
        <v>6</v>
      </c>
      <c r="HY77" s="96">
        <v>24</v>
      </c>
      <c r="HZ77" s="96">
        <v>4.7</v>
      </c>
      <c r="IA77" s="96">
        <v>3.1</v>
      </c>
      <c r="IB77" s="96">
        <v>4.7</v>
      </c>
      <c r="IC77" s="96" t="s">
        <v>195</v>
      </c>
      <c r="ID77" s="96">
        <v>0</v>
      </c>
      <c r="IE77" s="96">
        <v>0</v>
      </c>
      <c r="IF77" s="96">
        <v>0</v>
      </c>
      <c r="IG77" s="96">
        <v>0</v>
      </c>
      <c r="IH77" s="96">
        <v>58</v>
      </c>
      <c r="II77" s="96">
        <v>17</v>
      </c>
      <c r="IJ77" s="96">
        <v>13</v>
      </c>
      <c r="IK77" s="96" t="s">
        <v>130</v>
      </c>
      <c r="IL77" s="96" t="s">
        <v>130</v>
      </c>
      <c r="IM77" s="96" t="s">
        <v>130</v>
      </c>
      <c r="IN77" s="96">
        <v>45</v>
      </c>
      <c r="IO77" s="96">
        <v>38</v>
      </c>
      <c r="IP77" s="96">
        <v>4</v>
      </c>
      <c r="IQ77" s="96" t="s">
        <v>130</v>
      </c>
      <c r="IR77" s="104">
        <f>AVERAGE(IS77:IU77)</f>
        <v>10.333333333333334</v>
      </c>
      <c r="IS77" s="104">
        <v>11</v>
      </c>
      <c r="IT77" s="104">
        <v>11</v>
      </c>
      <c r="IU77" s="104">
        <v>9</v>
      </c>
      <c r="IV77" s="104">
        <f>AVERAGE(IW77:IY77)</f>
        <v>10</v>
      </c>
      <c r="IW77" s="96">
        <v>12</v>
      </c>
      <c r="IX77" s="96">
        <v>11</v>
      </c>
      <c r="IY77" s="96">
        <v>7</v>
      </c>
      <c r="IZ77" s="96" t="s">
        <v>278</v>
      </c>
      <c r="JA77" s="96" t="s">
        <v>278</v>
      </c>
      <c r="JB77" s="96" t="s">
        <v>278</v>
      </c>
      <c r="JC77" s="96" t="s">
        <v>278</v>
      </c>
      <c r="JD77" s="96" t="s">
        <v>278</v>
      </c>
      <c r="JE77" s="96" t="s">
        <v>278</v>
      </c>
      <c r="JF77" s="96" t="s">
        <v>278</v>
      </c>
      <c r="JG77" s="96" t="s">
        <v>278</v>
      </c>
      <c r="JH77" s="96" t="s">
        <v>278</v>
      </c>
      <c r="JI77" s="96" t="s">
        <v>278</v>
      </c>
      <c r="JJ77" s="96" t="s">
        <v>278</v>
      </c>
      <c r="JK77" s="96" t="s">
        <v>278</v>
      </c>
      <c r="JL77" s="96" t="s">
        <v>114</v>
      </c>
      <c r="JM77" s="96">
        <v>11</v>
      </c>
      <c r="JN77" s="96" t="s">
        <v>99</v>
      </c>
      <c r="JO77" s="96" t="s">
        <v>99</v>
      </c>
      <c r="JP77" s="96" t="s">
        <v>99</v>
      </c>
      <c r="JQ77" s="96" t="s">
        <v>114</v>
      </c>
      <c r="JR77" s="96">
        <v>14</v>
      </c>
      <c r="JS77" s="96" t="s">
        <v>99</v>
      </c>
      <c r="JT77" s="96" t="s">
        <v>99</v>
      </c>
      <c r="JU77" s="96" t="s">
        <v>99</v>
      </c>
      <c r="JV77" s="96" t="s">
        <v>114</v>
      </c>
      <c r="JW77" s="96">
        <v>2</v>
      </c>
      <c r="JX77" s="96" t="s">
        <v>99</v>
      </c>
      <c r="JY77" s="96" t="s">
        <v>99</v>
      </c>
      <c r="JZ77" s="96" t="s">
        <v>99</v>
      </c>
      <c r="KA77" s="96" t="s">
        <v>114</v>
      </c>
      <c r="KB77" s="96">
        <v>-2</v>
      </c>
      <c r="KC77" s="96" t="s">
        <v>99</v>
      </c>
      <c r="KD77" s="96" t="s">
        <v>99</v>
      </c>
      <c r="KE77" s="96" t="s">
        <v>99</v>
      </c>
      <c r="KF77" s="96">
        <v>1.5</v>
      </c>
      <c r="KG77" s="96" t="s">
        <v>114</v>
      </c>
      <c r="KH77" s="96" t="s">
        <v>99</v>
      </c>
      <c r="KI77" s="96" t="s">
        <v>99</v>
      </c>
      <c r="KJ77" s="96" t="s">
        <v>99</v>
      </c>
      <c r="KK77" s="96">
        <v>1</v>
      </c>
      <c r="KL77" s="96">
        <v>0</v>
      </c>
      <c r="KM77" s="96">
        <v>0</v>
      </c>
      <c r="KN77" s="96">
        <v>0</v>
      </c>
      <c r="KO77" s="96">
        <v>0</v>
      </c>
      <c r="KP77" s="115" t="s">
        <v>348</v>
      </c>
      <c r="KQ77" s="115" t="s">
        <v>348</v>
      </c>
      <c r="KR77" s="115" t="s">
        <v>348</v>
      </c>
      <c r="KS77" s="115" t="s">
        <v>348</v>
      </c>
      <c r="KT77" s="115" t="s">
        <v>348</v>
      </c>
      <c r="KU77" s="115" t="s">
        <v>348</v>
      </c>
      <c r="KV77" s="115" t="s">
        <v>348</v>
      </c>
      <c r="KW77" s="115" t="s">
        <v>348</v>
      </c>
      <c r="KX77" s="115" t="s">
        <v>348</v>
      </c>
      <c r="KY77" s="115" t="s">
        <v>348</v>
      </c>
      <c r="KZ77" s="115" t="s">
        <v>348</v>
      </c>
      <c r="LA77" s="115" t="s">
        <v>348</v>
      </c>
      <c r="LB77" s="115" t="s">
        <v>348</v>
      </c>
      <c r="LC77" s="115" t="s">
        <v>348</v>
      </c>
      <c r="LD77" s="115" t="s">
        <v>348</v>
      </c>
      <c r="LE77" s="115" t="s">
        <v>348</v>
      </c>
      <c r="LF77" s="115" t="s">
        <v>348</v>
      </c>
      <c r="LG77" s="115" t="s">
        <v>348</v>
      </c>
      <c r="LH77" s="115" t="s">
        <v>348</v>
      </c>
      <c r="LI77" s="115" t="s">
        <v>348</v>
      </c>
      <c r="LJ77" s="115" t="s">
        <v>348</v>
      </c>
      <c r="LK77" s="115" t="s">
        <v>348</v>
      </c>
      <c r="LL77" s="115" t="s">
        <v>348</v>
      </c>
      <c r="LM77" s="115" t="s">
        <v>348</v>
      </c>
      <c r="LN77" s="115" t="s">
        <v>348</v>
      </c>
      <c r="LO77" s="115" t="s">
        <v>348</v>
      </c>
      <c r="LP77" s="115" t="s">
        <v>348</v>
      </c>
      <c r="LQ77" s="115" t="s">
        <v>348</v>
      </c>
      <c r="LR77" s="115" t="s">
        <v>348</v>
      </c>
      <c r="LS77" s="115" t="s">
        <v>348</v>
      </c>
      <c r="LT77" s="115" t="s">
        <v>348</v>
      </c>
      <c r="LU77" s="115" t="s">
        <v>348</v>
      </c>
      <c r="LV77" s="115" t="s">
        <v>348</v>
      </c>
      <c r="LW77" s="115" t="s">
        <v>348</v>
      </c>
      <c r="LX77" s="115" t="s">
        <v>348</v>
      </c>
      <c r="LY77" s="115" t="s">
        <v>348</v>
      </c>
      <c r="LZ77" s="115" t="s">
        <v>348</v>
      </c>
      <c r="MA77" s="115" t="s">
        <v>348</v>
      </c>
      <c r="MB77" s="115" t="s">
        <v>348</v>
      </c>
      <c r="MC77" s="115" t="s">
        <v>348</v>
      </c>
      <c r="MD77" s="115" t="s">
        <v>348</v>
      </c>
      <c r="ME77" s="115" t="s">
        <v>348</v>
      </c>
      <c r="MF77" s="115" t="s">
        <v>348</v>
      </c>
      <c r="MG77" s="115" t="s">
        <v>348</v>
      </c>
      <c r="MH77" s="115" t="s">
        <v>348</v>
      </c>
      <c r="MI77" s="115" t="s">
        <v>348</v>
      </c>
      <c r="MJ77" s="115" t="s">
        <v>348</v>
      </c>
      <c r="MK77" s="115" t="s">
        <v>348</v>
      </c>
      <c r="ML77" s="115" t="s">
        <v>348</v>
      </c>
      <c r="MM77" s="115" t="s">
        <v>348</v>
      </c>
      <c r="MN77" s="115" t="s">
        <v>348</v>
      </c>
      <c r="MO77" s="115" t="s">
        <v>348</v>
      </c>
      <c r="MP77" s="115" t="s">
        <v>348</v>
      </c>
      <c r="MQ77" s="115" t="s">
        <v>348</v>
      </c>
      <c r="MR77" s="115" t="s">
        <v>348</v>
      </c>
      <c r="MS77" s="115" t="s">
        <v>348</v>
      </c>
      <c r="MT77" s="115" t="s">
        <v>348</v>
      </c>
      <c r="MU77" s="115" t="s">
        <v>348</v>
      </c>
      <c r="MV77" s="115" t="s">
        <v>348</v>
      </c>
      <c r="MW77" s="115" t="s">
        <v>348</v>
      </c>
      <c r="MX77" s="115" t="s">
        <v>348</v>
      </c>
      <c r="MY77" s="115" t="s">
        <v>348</v>
      </c>
      <c r="MZ77" s="115" t="s">
        <v>348</v>
      </c>
      <c r="NA77" s="115" t="s">
        <v>348</v>
      </c>
      <c r="NB77" s="115" t="s">
        <v>348</v>
      </c>
      <c r="NC77" s="115" t="s">
        <v>348</v>
      </c>
      <c r="ND77" s="115" t="s">
        <v>348</v>
      </c>
      <c r="NE77" s="115" t="s">
        <v>348</v>
      </c>
      <c r="NF77" s="115" t="s">
        <v>348</v>
      </c>
      <c r="NG77" s="115" t="s">
        <v>348</v>
      </c>
      <c r="NH77" s="96"/>
      <c r="NI77" s="96"/>
      <c r="NJ77" s="96"/>
      <c r="NK77" s="96"/>
      <c r="NL77" s="96"/>
      <c r="NM77" s="96"/>
      <c r="NN77" s="96"/>
      <c r="NO77" s="96"/>
      <c r="NP77" s="96"/>
      <c r="NQ77" s="96"/>
      <c r="NR77" s="96"/>
      <c r="NS77" s="96"/>
      <c r="NT77" s="96"/>
      <c r="NU77" s="96"/>
      <c r="NV77" s="96"/>
      <c r="NW77" s="96"/>
      <c r="NX77" s="96"/>
      <c r="NY77" s="96"/>
      <c r="NZ77" s="96"/>
      <c r="OA77" s="96"/>
      <c r="OB77" s="33"/>
      <c r="OC77" s="96"/>
      <c r="OD77" s="96"/>
      <c r="OE77" s="96"/>
      <c r="OF77" s="33"/>
      <c r="OG77" s="96"/>
      <c r="OH77" s="96"/>
      <c r="OI77" s="96"/>
      <c r="OJ77" s="33"/>
      <c r="OK77" s="96"/>
      <c r="OL77" s="96"/>
      <c r="OM77" s="96"/>
      <c r="ON77" s="33"/>
      <c r="OO77" s="96"/>
      <c r="OP77" s="96"/>
      <c r="OQ77" s="96"/>
      <c r="OR77" s="33"/>
      <c r="OS77" s="96"/>
      <c r="OT77" s="96"/>
      <c r="OU77" s="96"/>
      <c r="OV77" s="96"/>
      <c r="OW77" s="96"/>
      <c r="OX77" s="96"/>
      <c r="OY77" s="96"/>
      <c r="OZ77" s="96"/>
      <c r="PA77" s="96"/>
      <c r="PB77" s="96"/>
      <c r="PC77" s="96"/>
      <c r="PD77" s="96"/>
      <c r="PE77" s="96"/>
      <c r="PF77" s="96"/>
      <c r="PG77" s="96"/>
      <c r="PH77" s="96"/>
      <c r="PI77" s="96"/>
      <c r="PJ77" s="96"/>
      <c r="PK77" s="96"/>
      <c r="PL77" s="96"/>
      <c r="PM77" s="96"/>
      <c r="PN77" s="96"/>
      <c r="PO77" s="96"/>
      <c r="PP77" s="96"/>
      <c r="PQ77" s="96"/>
      <c r="PR77" s="96"/>
      <c r="PS77" s="96"/>
      <c r="PT77" s="96"/>
      <c r="PU77" s="96"/>
      <c r="PV77" s="96"/>
      <c r="PW77" s="96"/>
      <c r="PX77" s="96"/>
      <c r="PY77" s="96"/>
      <c r="PZ77" s="96">
        <v>0</v>
      </c>
      <c r="QC77" s="38"/>
    </row>
    <row r="78" spans="1:445" ht="17" customHeight="1">
      <c r="A78" s="94">
        <v>64</v>
      </c>
      <c r="B78" s="27">
        <v>39417</v>
      </c>
      <c r="C78" s="96" t="s">
        <v>743</v>
      </c>
      <c r="D78" s="96">
        <v>39</v>
      </c>
      <c r="E78" s="96">
        <v>2</v>
      </c>
      <c r="F78" s="96">
        <v>78</v>
      </c>
      <c r="G78" s="96">
        <v>176</v>
      </c>
      <c r="H78" s="96">
        <v>4</v>
      </c>
      <c r="I78" s="96" t="s">
        <v>322</v>
      </c>
      <c r="J78" s="96">
        <v>1</v>
      </c>
      <c r="K78" s="96">
        <v>41</v>
      </c>
      <c r="L78" s="96">
        <v>10</v>
      </c>
      <c r="M78" s="95" t="s">
        <v>128</v>
      </c>
      <c r="N78" s="96" t="s">
        <v>935</v>
      </c>
      <c r="O78" s="96" t="s">
        <v>936</v>
      </c>
      <c r="P78" s="96" t="s">
        <v>202</v>
      </c>
      <c r="Q78" s="96" t="s">
        <v>202</v>
      </c>
      <c r="R78" s="96" t="s">
        <v>202</v>
      </c>
      <c r="S78" s="96" t="s">
        <v>202</v>
      </c>
      <c r="T78" s="26" t="s">
        <v>938</v>
      </c>
      <c r="U78" s="96">
        <v>1</v>
      </c>
      <c r="V78" s="96">
        <v>0</v>
      </c>
      <c r="W78" s="96">
        <v>0</v>
      </c>
      <c r="X78" s="96">
        <v>1</v>
      </c>
      <c r="Y78" s="96">
        <v>0</v>
      </c>
      <c r="Z78" s="96">
        <v>0</v>
      </c>
      <c r="AA78" s="96">
        <v>0</v>
      </c>
      <c r="AB78" s="96" t="s">
        <v>447</v>
      </c>
      <c r="AC78" s="96" t="s">
        <v>447</v>
      </c>
      <c r="AD78" s="96" t="s">
        <v>447</v>
      </c>
      <c r="AE78" s="96" t="s">
        <v>447</v>
      </c>
      <c r="AF78" s="96" t="s">
        <v>447</v>
      </c>
      <c r="AG78" s="96">
        <v>0</v>
      </c>
      <c r="AH78" s="35">
        <v>2</v>
      </c>
      <c r="AI78" s="78" t="s">
        <v>348</v>
      </c>
      <c r="AJ78" s="78" t="s">
        <v>348</v>
      </c>
      <c r="AK78" s="78" t="s">
        <v>348</v>
      </c>
      <c r="AL78" s="78" t="s">
        <v>348</v>
      </c>
      <c r="AM78" s="78">
        <v>0</v>
      </c>
      <c r="AN78" s="78" t="s">
        <v>348</v>
      </c>
      <c r="AO78" s="78" t="s">
        <v>348</v>
      </c>
      <c r="AP78" s="78" t="s">
        <v>348</v>
      </c>
      <c r="AQ78" s="78" t="s">
        <v>348</v>
      </c>
      <c r="AR78" s="95">
        <v>1</v>
      </c>
      <c r="AS78" s="35" t="s">
        <v>308</v>
      </c>
      <c r="AT78" s="35">
        <v>0</v>
      </c>
      <c r="AU78" s="35">
        <v>0</v>
      </c>
      <c r="AV78" s="35">
        <v>0</v>
      </c>
      <c r="AW78" s="35">
        <v>0</v>
      </c>
      <c r="AX78" s="78" t="s">
        <v>348</v>
      </c>
      <c r="AY78" s="78" t="s">
        <v>348</v>
      </c>
      <c r="AZ78" s="78" t="s">
        <v>348</v>
      </c>
      <c r="BA78" s="78" t="s">
        <v>348</v>
      </c>
      <c r="BB78" s="78" t="s">
        <v>348</v>
      </c>
      <c r="BC78" s="96">
        <v>45</v>
      </c>
      <c r="BD78" s="96">
        <v>50</v>
      </c>
      <c r="BE78" s="96">
        <v>6</v>
      </c>
      <c r="BF78" s="96">
        <v>2</v>
      </c>
      <c r="BG78" s="96">
        <v>3</v>
      </c>
      <c r="BH78" s="96">
        <v>0</v>
      </c>
      <c r="BI78" s="96">
        <v>0</v>
      </c>
      <c r="BJ78" s="96">
        <v>0</v>
      </c>
      <c r="BK78" s="96">
        <v>0</v>
      </c>
      <c r="BL78" s="96">
        <v>0</v>
      </c>
      <c r="BM78" s="96">
        <v>0</v>
      </c>
      <c r="BN78" s="96">
        <v>11</v>
      </c>
      <c r="BO78" s="96">
        <v>1</v>
      </c>
      <c r="BP78" s="33">
        <v>21</v>
      </c>
      <c r="BQ78" s="33">
        <v>4.9000000000000004</v>
      </c>
      <c r="BR78" s="33">
        <v>0</v>
      </c>
      <c r="BS78" s="61">
        <v>45</v>
      </c>
      <c r="BT78" s="70">
        <v>0.3</v>
      </c>
      <c r="BU78" s="70" t="s">
        <v>130</v>
      </c>
      <c r="BV78" s="70" t="s">
        <v>130</v>
      </c>
      <c r="BW78" s="70" t="s">
        <v>130</v>
      </c>
      <c r="BX78" s="70" t="s">
        <v>130</v>
      </c>
      <c r="BY78" s="61">
        <v>32.799999999999997</v>
      </c>
      <c r="BZ78" s="61">
        <v>53.3</v>
      </c>
      <c r="CA78" s="61">
        <v>17.3</v>
      </c>
      <c r="CB78" s="61" t="s">
        <v>130</v>
      </c>
      <c r="CC78" s="111">
        <f t="shared" si="50"/>
        <v>5.666666666666667</v>
      </c>
      <c r="CD78" s="70">
        <v>5</v>
      </c>
      <c r="CE78" s="70">
        <v>8</v>
      </c>
      <c r="CF78" s="70">
        <v>4</v>
      </c>
      <c r="CG78" s="70" t="s">
        <v>130</v>
      </c>
      <c r="CH78" s="70" t="s">
        <v>130</v>
      </c>
      <c r="CI78" s="70" t="s">
        <v>130</v>
      </c>
      <c r="CJ78" s="70" t="s">
        <v>130</v>
      </c>
      <c r="CK78" s="70" t="s">
        <v>130</v>
      </c>
      <c r="CL78" s="70" t="s">
        <v>130</v>
      </c>
      <c r="CM78" s="70" t="s">
        <v>130</v>
      </c>
      <c r="CN78" s="70" t="s">
        <v>130</v>
      </c>
      <c r="CO78" s="70" t="s">
        <v>130</v>
      </c>
      <c r="CP78" s="70" t="s">
        <v>130</v>
      </c>
      <c r="CQ78" s="70" t="s">
        <v>130</v>
      </c>
      <c r="CR78" s="70" t="s">
        <v>130</v>
      </c>
      <c r="CS78" s="70" t="s">
        <v>130</v>
      </c>
      <c r="CT78" s="70" t="s">
        <v>130</v>
      </c>
      <c r="CU78" s="70" t="s">
        <v>130</v>
      </c>
      <c r="CV78" s="70" t="s">
        <v>130</v>
      </c>
      <c r="CW78" s="61" t="s">
        <v>114</v>
      </c>
      <c r="CX78" s="61" t="s">
        <v>345</v>
      </c>
      <c r="CY78" s="61" t="s">
        <v>345</v>
      </c>
      <c r="CZ78" s="61" t="s">
        <v>345</v>
      </c>
      <c r="DA78" s="61" t="s">
        <v>345</v>
      </c>
      <c r="DB78" s="61" t="s">
        <v>114</v>
      </c>
      <c r="DC78" s="61" t="s">
        <v>345</v>
      </c>
      <c r="DD78" s="61" t="s">
        <v>345</v>
      </c>
      <c r="DE78" s="61" t="s">
        <v>345</v>
      </c>
      <c r="DF78" s="61" t="s">
        <v>345</v>
      </c>
      <c r="DG78" s="61" t="s">
        <v>114</v>
      </c>
      <c r="DH78" s="61" t="s">
        <v>345</v>
      </c>
      <c r="DI78" s="61" t="s">
        <v>345</v>
      </c>
      <c r="DJ78" s="61" t="s">
        <v>345</v>
      </c>
      <c r="DK78" s="61" t="s">
        <v>345</v>
      </c>
      <c r="DL78" s="61" t="s">
        <v>114</v>
      </c>
      <c r="DM78" s="61" t="s">
        <v>345</v>
      </c>
      <c r="DN78" s="61" t="s">
        <v>345</v>
      </c>
      <c r="DO78" s="61" t="s">
        <v>345</v>
      </c>
      <c r="DP78" s="61" t="s">
        <v>345</v>
      </c>
      <c r="DQ78" s="61">
        <v>2.1</v>
      </c>
      <c r="DR78" s="61" t="s">
        <v>345</v>
      </c>
      <c r="DS78" s="61" t="s">
        <v>345</v>
      </c>
      <c r="DT78" s="61" t="s">
        <v>345</v>
      </c>
      <c r="DU78" s="61" t="s">
        <v>345</v>
      </c>
      <c r="DV78" s="96">
        <v>50</v>
      </c>
      <c r="DW78" s="70" t="s">
        <v>114</v>
      </c>
      <c r="DX78" s="70" t="s">
        <v>99</v>
      </c>
      <c r="DY78" s="70" t="s">
        <v>99</v>
      </c>
      <c r="DZ78" s="70" t="s">
        <v>99</v>
      </c>
      <c r="EA78" s="70" t="s">
        <v>99</v>
      </c>
      <c r="EB78" s="96">
        <v>36</v>
      </c>
      <c r="EC78" s="96">
        <v>51</v>
      </c>
      <c r="ED78" s="96">
        <v>17</v>
      </c>
      <c r="EE78" s="96" t="s">
        <v>278</v>
      </c>
      <c r="EF78" s="111">
        <f t="shared" si="51"/>
        <v>10.333333333333334</v>
      </c>
      <c r="EG78" s="70">
        <v>12</v>
      </c>
      <c r="EH78" s="70">
        <v>11</v>
      </c>
      <c r="EI78" s="70">
        <v>8</v>
      </c>
      <c r="EJ78" s="70" t="s">
        <v>130</v>
      </c>
      <c r="EK78" s="70" t="s">
        <v>130</v>
      </c>
      <c r="EL78" s="70" t="s">
        <v>130</v>
      </c>
      <c r="EM78" s="70" t="s">
        <v>130</v>
      </c>
      <c r="EN78" s="70" t="s">
        <v>130</v>
      </c>
      <c r="EO78" s="70" t="s">
        <v>130</v>
      </c>
      <c r="EP78" s="70" t="s">
        <v>130</v>
      </c>
      <c r="EQ78" s="70" t="s">
        <v>130</v>
      </c>
      <c r="ER78" s="70" t="s">
        <v>130</v>
      </c>
      <c r="ES78" s="70" t="s">
        <v>130</v>
      </c>
      <c r="ET78" s="70" t="s">
        <v>130</v>
      </c>
      <c r="EU78" s="70" t="s">
        <v>130</v>
      </c>
      <c r="EV78" s="70" t="s">
        <v>130</v>
      </c>
      <c r="EW78" s="70" t="s">
        <v>130</v>
      </c>
      <c r="EX78" s="70" t="s">
        <v>130</v>
      </c>
      <c r="EY78" s="70" t="s">
        <v>130</v>
      </c>
      <c r="EZ78" s="70">
        <v>2.2000000000000002</v>
      </c>
      <c r="FA78" s="70" t="s">
        <v>130</v>
      </c>
      <c r="FB78" s="70" t="s">
        <v>130</v>
      </c>
      <c r="FC78" s="70" t="s">
        <v>130</v>
      </c>
      <c r="FD78" s="70" t="s">
        <v>130</v>
      </c>
      <c r="FE78" s="96">
        <v>0</v>
      </c>
      <c r="FF78" s="96">
        <v>3</v>
      </c>
      <c r="FG78" s="96">
        <v>20</v>
      </c>
      <c r="FH78" s="96">
        <v>2.2000000000000002</v>
      </c>
      <c r="FI78" s="96">
        <v>2.1</v>
      </c>
      <c r="FJ78" s="96">
        <v>7.6</v>
      </c>
      <c r="FK78" s="96">
        <v>1</v>
      </c>
      <c r="FL78" s="96">
        <v>0</v>
      </c>
      <c r="FM78" s="96">
        <v>0</v>
      </c>
      <c r="FN78" s="96">
        <v>0</v>
      </c>
      <c r="FO78" s="96">
        <v>0</v>
      </c>
      <c r="FP78" s="96" t="s">
        <v>114</v>
      </c>
      <c r="FQ78" s="96" t="s">
        <v>114</v>
      </c>
      <c r="FR78" s="96" t="s">
        <v>130</v>
      </c>
      <c r="FS78" s="96" t="s">
        <v>130</v>
      </c>
      <c r="FT78" s="96" t="s">
        <v>130</v>
      </c>
      <c r="FU78" s="96" t="s">
        <v>130</v>
      </c>
      <c r="FV78" s="96" t="s">
        <v>114</v>
      </c>
      <c r="FW78" s="96" t="s">
        <v>114</v>
      </c>
      <c r="FX78" s="96" t="s">
        <v>114</v>
      </c>
      <c r="FY78" s="96" t="s">
        <v>114</v>
      </c>
      <c r="FZ78" s="96" t="s">
        <v>114</v>
      </c>
      <c r="GA78" s="96" t="s">
        <v>114</v>
      </c>
      <c r="GB78" s="96" t="s">
        <v>114</v>
      </c>
      <c r="GC78" s="96" t="s">
        <v>114</v>
      </c>
      <c r="GD78" s="96" t="s">
        <v>130</v>
      </c>
      <c r="GE78" s="96" t="s">
        <v>130</v>
      </c>
      <c r="GF78" s="96" t="s">
        <v>130</v>
      </c>
      <c r="GG78" s="96" t="s">
        <v>130</v>
      </c>
      <c r="GH78" s="96" t="s">
        <v>130</v>
      </c>
      <c r="GI78" s="96" t="s">
        <v>130</v>
      </c>
      <c r="GJ78" s="96" t="s">
        <v>130</v>
      </c>
      <c r="GK78" s="96" t="s">
        <v>130</v>
      </c>
      <c r="GL78" s="96" t="s">
        <v>130</v>
      </c>
      <c r="GM78" s="96" t="s">
        <v>130</v>
      </c>
      <c r="GN78" s="96" t="s">
        <v>130</v>
      </c>
      <c r="GO78" s="96" t="s">
        <v>130</v>
      </c>
      <c r="GP78" s="96" t="s">
        <v>130</v>
      </c>
      <c r="GQ78" s="96" t="s">
        <v>130</v>
      </c>
      <c r="GR78" s="96" t="s">
        <v>130</v>
      </c>
      <c r="GS78" s="96" t="s">
        <v>130</v>
      </c>
      <c r="GT78" s="96" t="s">
        <v>346</v>
      </c>
      <c r="GU78" s="96" t="s">
        <v>130</v>
      </c>
      <c r="GV78" s="96" t="s">
        <v>130</v>
      </c>
      <c r="GW78" s="96" t="s">
        <v>130</v>
      </c>
      <c r="GX78" s="96" t="s">
        <v>130</v>
      </c>
      <c r="GY78" s="96" t="s">
        <v>346</v>
      </c>
      <c r="GZ78" s="96" t="s">
        <v>130</v>
      </c>
      <c r="HA78" s="96" t="s">
        <v>130</v>
      </c>
      <c r="HB78" s="96" t="s">
        <v>130</v>
      </c>
      <c r="HC78" s="96" t="s">
        <v>130</v>
      </c>
      <c r="HD78" s="96" t="s">
        <v>346</v>
      </c>
      <c r="HE78" s="96" t="s">
        <v>130</v>
      </c>
      <c r="HF78" s="96" t="s">
        <v>130</v>
      </c>
      <c r="HG78" s="96" t="s">
        <v>130</v>
      </c>
      <c r="HH78" s="96" t="s">
        <v>130</v>
      </c>
      <c r="HI78" s="96" t="s">
        <v>346</v>
      </c>
      <c r="HJ78" s="96" t="s">
        <v>130</v>
      </c>
      <c r="HK78" s="96" t="s">
        <v>130</v>
      </c>
      <c r="HL78" s="96" t="s">
        <v>130</v>
      </c>
      <c r="HM78" s="96" t="s">
        <v>130</v>
      </c>
      <c r="HN78" s="96" t="s">
        <v>346</v>
      </c>
      <c r="HO78" s="96" t="s">
        <v>130</v>
      </c>
      <c r="HP78" s="96" t="s">
        <v>130</v>
      </c>
      <c r="HQ78" s="96" t="s">
        <v>130</v>
      </c>
      <c r="HR78" s="96" t="s">
        <v>130</v>
      </c>
      <c r="HS78" s="96">
        <v>2</v>
      </c>
      <c r="HT78" s="96">
        <v>0</v>
      </c>
      <c r="HU78" s="96">
        <v>0</v>
      </c>
      <c r="HV78" s="96">
        <v>0</v>
      </c>
      <c r="HW78" s="96">
        <v>0</v>
      </c>
      <c r="HX78" s="96">
        <v>6</v>
      </c>
      <c r="HY78" s="96">
        <v>21</v>
      </c>
      <c r="HZ78" s="96">
        <v>2.7</v>
      </c>
      <c r="IA78" s="96">
        <v>2.6</v>
      </c>
      <c r="IB78" s="96">
        <v>6.5</v>
      </c>
      <c r="IC78" s="96">
        <v>1</v>
      </c>
      <c r="ID78" s="96">
        <v>0</v>
      </c>
      <c r="IE78" s="96">
        <v>0</v>
      </c>
      <c r="IF78" s="96">
        <v>0</v>
      </c>
      <c r="IG78" s="96">
        <v>0</v>
      </c>
      <c r="IH78" s="96" t="s">
        <v>114</v>
      </c>
      <c r="II78" s="96" t="s">
        <v>114</v>
      </c>
      <c r="IJ78" s="96" t="s">
        <v>130</v>
      </c>
      <c r="IK78" s="96" t="s">
        <v>130</v>
      </c>
      <c r="IL78" s="96" t="s">
        <v>130</v>
      </c>
      <c r="IM78" s="96" t="s">
        <v>130</v>
      </c>
      <c r="IN78" s="96" t="s">
        <v>114</v>
      </c>
      <c r="IO78" s="96" t="s">
        <v>114</v>
      </c>
      <c r="IP78" s="96" t="s">
        <v>114</v>
      </c>
      <c r="IQ78" s="96" t="s">
        <v>114</v>
      </c>
      <c r="IR78" s="104">
        <f>AVERAGE(IS78:IU78)</f>
        <v>9.6666666666666661</v>
      </c>
      <c r="IS78" s="96">
        <v>13</v>
      </c>
      <c r="IT78" s="96">
        <v>9</v>
      </c>
      <c r="IU78" s="96">
        <v>7</v>
      </c>
      <c r="IV78" s="96" t="s">
        <v>278</v>
      </c>
      <c r="IW78" s="96" t="s">
        <v>278</v>
      </c>
      <c r="IX78" s="96" t="s">
        <v>278</v>
      </c>
      <c r="IY78" s="96" t="s">
        <v>278</v>
      </c>
      <c r="IZ78" s="96" t="s">
        <v>278</v>
      </c>
      <c r="JA78" s="96" t="s">
        <v>278</v>
      </c>
      <c r="JB78" s="96" t="s">
        <v>278</v>
      </c>
      <c r="JC78" s="96" t="s">
        <v>278</v>
      </c>
      <c r="JD78" s="96" t="s">
        <v>278</v>
      </c>
      <c r="JE78" s="96" t="s">
        <v>278</v>
      </c>
      <c r="JF78" s="96" t="s">
        <v>278</v>
      </c>
      <c r="JG78" s="96" t="s">
        <v>278</v>
      </c>
      <c r="JH78" s="96" t="s">
        <v>278</v>
      </c>
      <c r="JI78" s="96" t="s">
        <v>278</v>
      </c>
      <c r="JJ78" s="96" t="s">
        <v>278</v>
      </c>
      <c r="JK78" s="96" t="s">
        <v>278</v>
      </c>
      <c r="JL78" s="96" t="s">
        <v>346</v>
      </c>
      <c r="JM78" s="96" t="s">
        <v>278</v>
      </c>
      <c r="JN78" s="96" t="s">
        <v>278</v>
      </c>
      <c r="JO78" s="96" t="s">
        <v>278</v>
      </c>
      <c r="JP78" s="96" t="s">
        <v>278</v>
      </c>
      <c r="JQ78" s="96" t="s">
        <v>346</v>
      </c>
      <c r="JR78" s="96" t="s">
        <v>278</v>
      </c>
      <c r="JS78" s="96" t="s">
        <v>278</v>
      </c>
      <c r="JT78" s="96" t="s">
        <v>278</v>
      </c>
      <c r="JU78" s="96" t="s">
        <v>278</v>
      </c>
      <c r="JV78" s="96" t="s">
        <v>346</v>
      </c>
      <c r="JW78" s="96" t="s">
        <v>278</v>
      </c>
      <c r="JX78" s="96" t="s">
        <v>278</v>
      </c>
      <c r="JY78" s="96" t="s">
        <v>278</v>
      </c>
      <c r="JZ78" s="96" t="s">
        <v>278</v>
      </c>
      <c r="KA78" s="96" t="s">
        <v>346</v>
      </c>
      <c r="KB78" s="96" t="s">
        <v>278</v>
      </c>
      <c r="KC78" s="96" t="s">
        <v>278</v>
      </c>
      <c r="KD78" s="96" t="s">
        <v>278</v>
      </c>
      <c r="KE78" s="96" t="s">
        <v>278</v>
      </c>
      <c r="KF78" s="96">
        <v>2</v>
      </c>
      <c r="KG78" s="96" t="s">
        <v>278</v>
      </c>
      <c r="KH78" s="96" t="s">
        <v>278</v>
      </c>
      <c r="KI78" s="96" t="s">
        <v>278</v>
      </c>
      <c r="KJ78" s="96" t="s">
        <v>278</v>
      </c>
      <c r="KK78" s="96">
        <v>2</v>
      </c>
      <c r="KL78" s="96">
        <v>0</v>
      </c>
      <c r="KM78" s="96">
        <v>0</v>
      </c>
      <c r="KN78" s="96">
        <v>0</v>
      </c>
      <c r="KO78" s="96">
        <v>0</v>
      </c>
      <c r="KP78" s="96">
        <v>15</v>
      </c>
      <c r="KQ78" s="96">
        <v>18</v>
      </c>
      <c r="KR78" s="96">
        <v>1.8</v>
      </c>
      <c r="KS78" s="96">
        <v>4.0999999999999996</v>
      </c>
      <c r="KT78" s="96">
        <v>8.8000000000000007</v>
      </c>
      <c r="KU78" s="96">
        <v>1</v>
      </c>
      <c r="KV78" s="96">
        <v>0</v>
      </c>
      <c r="KW78" s="96">
        <v>0</v>
      </c>
      <c r="KX78" s="96">
        <v>0</v>
      </c>
      <c r="KY78" s="96">
        <v>0</v>
      </c>
      <c r="KZ78" s="96" t="s">
        <v>904</v>
      </c>
      <c r="LA78" s="96" t="s">
        <v>904</v>
      </c>
      <c r="LB78" s="96" t="s">
        <v>903</v>
      </c>
      <c r="LC78" s="96" t="s">
        <v>903</v>
      </c>
      <c r="LD78" s="96" t="s">
        <v>903</v>
      </c>
      <c r="LE78" s="96" t="s">
        <v>903</v>
      </c>
      <c r="LF78" s="96" t="s">
        <v>904</v>
      </c>
      <c r="LG78" s="96" t="s">
        <v>904</v>
      </c>
      <c r="LH78" s="96" t="s">
        <v>904</v>
      </c>
      <c r="LI78" s="96" t="s">
        <v>904</v>
      </c>
      <c r="LJ78" s="96" t="s">
        <v>904</v>
      </c>
      <c r="LK78" s="96" t="s">
        <v>904</v>
      </c>
      <c r="LL78" s="96" t="s">
        <v>904</v>
      </c>
      <c r="LM78" s="96" t="s">
        <v>904</v>
      </c>
      <c r="LN78" s="96" t="s">
        <v>903</v>
      </c>
      <c r="LO78" s="96" t="s">
        <v>903</v>
      </c>
      <c r="LP78" s="96" t="s">
        <v>903</v>
      </c>
      <c r="LQ78" s="96" t="s">
        <v>903</v>
      </c>
      <c r="LR78" s="96" t="s">
        <v>903</v>
      </c>
      <c r="LS78" s="96" t="s">
        <v>903</v>
      </c>
      <c r="LT78" s="96" t="s">
        <v>903</v>
      </c>
      <c r="LU78" s="96" t="s">
        <v>903</v>
      </c>
      <c r="LV78" s="96" t="s">
        <v>903</v>
      </c>
      <c r="LW78" s="96" t="s">
        <v>903</v>
      </c>
      <c r="LX78" s="96" t="s">
        <v>903</v>
      </c>
      <c r="LY78" s="96" t="s">
        <v>903</v>
      </c>
      <c r="LZ78" s="96" t="s">
        <v>903</v>
      </c>
      <c r="MA78" s="96" t="s">
        <v>903</v>
      </c>
      <c r="MB78" s="96" t="s">
        <v>903</v>
      </c>
      <c r="MC78" s="96" t="s">
        <v>903</v>
      </c>
      <c r="MD78" s="96" t="s">
        <v>901</v>
      </c>
      <c r="ME78" s="96" t="s">
        <v>903</v>
      </c>
      <c r="MF78" s="96" t="s">
        <v>903</v>
      </c>
      <c r="MG78" s="96" t="s">
        <v>903</v>
      </c>
      <c r="MH78" s="96" t="s">
        <v>903</v>
      </c>
      <c r="MI78" s="96" t="s">
        <v>901</v>
      </c>
      <c r="MJ78" s="96" t="s">
        <v>903</v>
      </c>
      <c r="MK78" s="96" t="s">
        <v>903</v>
      </c>
      <c r="ML78" s="96" t="s">
        <v>903</v>
      </c>
      <c r="MM78" s="96" t="s">
        <v>903</v>
      </c>
      <c r="MN78" s="96" t="s">
        <v>901</v>
      </c>
      <c r="MO78" s="96" t="s">
        <v>903</v>
      </c>
      <c r="MP78" s="96" t="s">
        <v>903</v>
      </c>
      <c r="MQ78" s="96" t="s">
        <v>903</v>
      </c>
      <c r="MR78" s="96" t="s">
        <v>903</v>
      </c>
      <c r="MS78" s="96" t="s">
        <v>901</v>
      </c>
      <c r="MT78" s="96" t="s">
        <v>903</v>
      </c>
      <c r="MU78" s="96" t="s">
        <v>903</v>
      </c>
      <c r="MV78" s="96" t="s">
        <v>903</v>
      </c>
      <c r="MW78" s="96" t="s">
        <v>903</v>
      </c>
      <c r="MX78" s="96" t="s">
        <v>901</v>
      </c>
      <c r="MY78" s="96" t="s">
        <v>903</v>
      </c>
      <c r="MZ78" s="96" t="s">
        <v>903</v>
      </c>
      <c r="NA78" s="96" t="s">
        <v>903</v>
      </c>
      <c r="NB78" s="96" t="s">
        <v>903</v>
      </c>
      <c r="NC78" s="96">
        <v>1</v>
      </c>
      <c r="ND78" s="96">
        <v>0</v>
      </c>
      <c r="NE78" s="96">
        <v>0</v>
      </c>
      <c r="NF78" s="96">
        <v>0</v>
      </c>
      <c r="NG78" s="96">
        <v>0</v>
      </c>
      <c r="NH78" s="96"/>
      <c r="NI78" s="96"/>
      <c r="NJ78" s="96"/>
      <c r="NK78" s="96"/>
      <c r="NL78" s="96"/>
      <c r="NM78" s="96"/>
      <c r="NN78" s="96"/>
      <c r="NO78" s="96"/>
      <c r="NP78" s="96"/>
      <c r="NQ78" s="96"/>
      <c r="NR78" s="96"/>
      <c r="NS78" s="96"/>
      <c r="NT78" s="96"/>
      <c r="NU78" s="96"/>
      <c r="NV78" s="96"/>
      <c r="NW78" s="96"/>
      <c r="NX78" s="96"/>
      <c r="NY78" s="96"/>
      <c r="NZ78" s="96"/>
      <c r="OA78" s="96"/>
      <c r="OB78" s="33"/>
      <c r="OC78" s="96"/>
      <c r="OD78" s="96"/>
      <c r="OE78" s="96"/>
      <c r="OF78" s="33"/>
      <c r="OG78" s="96"/>
      <c r="OH78" s="96"/>
      <c r="OI78" s="96"/>
      <c r="OJ78" s="33"/>
      <c r="OK78" s="96"/>
      <c r="OL78" s="96"/>
      <c r="OM78" s="96"/>
      <c r="ON78" s="33"/>
      <c r="OO78" s="96"/>
      <c r="OP78" s="96"/>
      <c r="OQ78" s="96"/>
      <c r="OR78" s="33"/>
      <c r="OS78" s="96"/>
      <c r="OT78" s="96"/>
      <c r="OU78" s="96"/>
      <c r="OV78" s="96"/>
      <c r="OW78" s="96"/>
      <c r="OX78" s="96"/>
      <c r="OY78" s="96"/>
      <c r="OZ78" s="96"/>
      <c r="PA78" s="96"/>
      <c r="PB78" s="96"/>
      <c r="PC78" s="96"/>
      <c r="PD78" s="96"/>
      <c r="PE78" s="96"/>
      <c r="PF78" s="96"/>
      <c r="PG78" s="96"/>
      <c r="PH78" s="96"/>
      <c r="PI78" s="96"/>
      <c r="PJ78" s="96"/>
      <c r="PK78" s="96"/>
      <c r="PL78" s="96"/>
      <c r="PM78" s="96"/>
      <c r="PN78" s="96"/>
      <c r="PO78" s="96"/>
      <c r="PP78" s="96"/>
      <c r="PQ78" s="96"/>
      <c r="PR78" s="96"/>
      <c r="PS78" s="96"/>
      <c r="PT78" s="96"/>
      <c r="PU78" s="96"/>
      <c r="PV78" s="96"/>
      <c r="PW78" s="96"/>
      <c r="PX78" s="96"/>
      <c r="PY78" s="96"/>
      <c r="PZ78" s="96">
        <v>0</v>
      </c>
      <c r="QC78" s="38" t="s">
        <v>285</v>
      </c>
    </row>
    <row r="79" spans="1:445" ht="17" customHeight="1">
      <c r="A79" s="94">
        <v>65</v>
      </c>
      <c r="B79" s="27">
        <v>39417</v>
      </c>
      <c r="C79" s="96" t="s">
        <v>740</v>
      </c>
      <c r="D79" s="96">
        <v>32</v>
      </c>
      <c r="E79" s="96">
        <v>2</v>
      </c>
      <c r="F79" s="96">
        <v>55</v>
      </c>
      <c r="G79" s="96">
        <v>160</v>
      </c>
      <c r="H79" s="96">
        <v>1</v>
      </c>
      <c r="I79" s="96" t="s">
        <v>498</v>
      </c>
      <c r="J79" s="96">
        <v>1</v>
      </c>
      <c r="K79" s="26" t="s">
        <v>480</v>
      </c>
      <c r="L79" s="96">
        <v>9</v>
      </c>
      <c r="M79" s="95" t="s">
        <v>128</v>
      </c>
      <c r="N79" s="96" t="s">
        <v>0</v>
      </c>
      <c r="O79" s="96" t="s">
        <v>0</v>
      </c>
      <c r="P79" s="96" t="s">
        <v>130</v>
      </c>
      <c r="Q79" s="96" t="s">
        <v>130</v>
      </c>
      <c r="R79" s="96" t="s">
        <v>130</v>
      </c>
      <c r="S79" s="96" t="s">
        <v>130</v>
      </c>
      <c r="T79" s="26" t="s">
        <v>938</v>
      </c>
      <c r="U79" s="96">
        <v>0</v>
      </c>
      <c r="V79" s="96" t="s">
        <v>447</v>
      </c>
      <c r="W79" s="96" t="s">
        <v>447</v>
      </c>
      <c r="X79" s="96" t="s">
        <v>447</v>
      </c>
      <c r="Y79" s="96" t="s">
        <v>447</v>
      </c>
      <c r="Z79" s="96" t="s">
        <v>447</v>
      </c>
      <c r="AA79" s="96">
        <v>0</v>
      </c>
      <c r="AB79" s="96" t="s">
        <v>447</v>
      </c>
      <c r="AC79" s="96" t="s">
        <v>447</v>
      </c>
      <c r="AD79" s="96" t="s">
        <v>447</v>
      </c>
      <c r="AE79" s="96" t="s">
        <v>447</v>
      </c>
      <c r="AF79" s="96" t="s">
        <v>447</v>
      </c>
      <c r="AG79" s="96">
        <v>0</v>
      </c>
      <c r="AH79" s="35">
        <v>0</v>
      </c>
      <c r="AI79" s="78" t="s">
        <v>348</v>
      </c>
      <c r="AJ79" s="78" t="s">
        <v>348</v>
      </c>
      <c r="AK79" s="78" t="s">
        <v>348</v>
      </c>
      <c r="AL79" s="78" t="s">
        <v>348</v>
      </c>
      <c r="AM79" s="78">
        <v>0</v>
      </c>
      <c r="AN79" s="78" t="s">
        <v>348</v>
      </c>
      <c r="AO79" s="78" t="s">
        <v>348</v>
      </c>
      <c r="AP79" s="78" t="s">
        <v>348</v>
      </c>
      <c r="AQ79" s="78" t="s">
        <v>348</v>
      </c>
      <c r="AR79" s="95">
        <v>1</v>
      </c>
      <c r="AS79" s="35" t="s">
        <v>308</v>
      </c>
      <c r="AT79" s="35">
        <v>0</v>
      </c>
      <c r="AU79" s="35">
        <v>0</v>
      </c>
      <c r="AV79" s="35">
        <v>0</v>
      </c>
      <c r="AW79" s="35">
        <v>0</v>
      </c>
      <c r="AX79" s="78" t="s">
        <v>348</v>
      </c>
      <c r="AY79" s="78" t="s">
        <v>348</v>
      </c>
      <c r="AZ79" s="78" t="s">
        <v>348</v>
      </c>
      <c r="BA79" s="78" t="s">
        <v>348</v>
      </c>
      <c r="BB79" s="78" t="s">
        <v>348</v>
      </c>
      <c r="BC79" s="96">
        <v>85</v>
      </c>
      <c r="BD79" s="96">
        <v>0</v>
      </c>
      <c r="BE79" s="96">
        <v>6</v>
      </c>
      <c r="BF79" s="96">
        <v>2</v>
      </c>
      <c r="BG79" s="96">
        <v>2</v>
      </c>
      <c r="BH79" s="96">
        <v>0</v>
      </c>
      <c r="BI79" s="96">
        <v>0</v>
      </c>
      <c r="BJ79" s="96">
        <v>0</v>
      </c>
      <c r="BK79" s="96">
        <v>0</v>
      </c>
      <c r="BL79" s="96">
        <v>0</v>
      </c>
      <c r="BM79" s="96">
        <v>0</v>
      </c>
      <c r="BN79" s="96">
        <v>10</v>
      </c>
      <c r="BO79" s="96">
        <v>1</v>
      </c>
      <c r="BP79" s="33">
        <v>17</v>
      </c>
      <c r="BQ79" s="33">
        <v>4.4000000000000004</v>
      </c>
      <c r="BR79" s="33">
        <v>6.9</v>
      </c>
      <c r="BS79" s="61" t="s">
        <v>114</v>
      </c>
      <c r="BT79" s="61" t="s">
        <v>114</v>
      </c>
      <c r="BU79" s="61" t="s">
        <v>99</v>
      </c>
      <c r="BV79" s="61" t="s">
        <v>99</v>
      </c>
      <c r="BW79" s="61" t="s">
        <v>99</v>
      </c>
      <c r="BX79" s="61" t="s">
        <v>99</v>
      </c>
      <c r="BY79" s="61" t="s">
        <v>114</v>
      </c>
      <c r="BZ79" s="61" t="s">
        <v>114</v>
      </c>
      <c r="CA79" s="61" t="s">
        <v>114</v>
      </c>
      <c r="CB79" s="61" t="s">
        <v>114</v>
      </c>
      <c r="CC79" s="111">
        <f t="shared" si="50"/>
        <v>5.1000000000000005</v>
      </c>
      <c r="CD79" s="70">
        <v>6</v>
      </c>
      <c r="CE79" s="70">
        <v>5.4</v>
      </c>
      <c r="CF79" s="70">
        <v>3.9</v>
      </c>
      <c r="CG79" s="70" t="s">
        <v>99</v>
      </c>
      <c r="CH79" s="70" t="s">
        <v>99</v>
      </c>
      <c r="CI79" s="70" t="s">
        <v>99</v>
      </c>
      <c r="CJ79" s="70" t="s">
        <v>99</v>
      </c>
      <c r="CK79" s="70" t="s">
        <v>99</v>
      </c>
      <c r="CL79" s="70" t="s">
        <v>99</v>
      </c>
      <c r="CM79" s="70" t="s">
        <v>99</v>
      </c>
      <c r="CN79" s="70" t="s">
        <v>99</v>
      </c>
      <c r="CO79" s="70" t="s">
        <v>99</v>
      </c>
      <c r="CP79" s="70" t="s">
        <v>99</v>
      </c>
      <c r="CQ79" s="70" t="s">
        <v>99</v>
      </c>
      <c r="CR79" s="70" t="s">
        <v>99</v>
      </c>
      <c r="CS79" s="70" t="s">
        <v>99</v>
      </c>
      <c r="CT79" s="70" t="s">
        <v>99</v>
      </c>
      <c r="CU79" s="70" t="s">
        <v>99</v>
      </c>
      <c r="CV79" s="70" t="s">
        <v>99</v>
      </c>
      <c r="CW79" s="70" t="s">
        <v>346</v>
      </c>
      <c r="CX79" s="70" t="s">
        <v>99</v>
      </c>
      <c r="CY79" s="70" t="s">
        <v>99</v>
      </c>
      <c r="CZ79" s="70" t="s">
        <v>99</v>
      </c>
      <c r="DA79" s="70" t="s">
        <v>99</v>
      </c>
      <c r="DB79" s="70" t="s">
        <v>346</v>
      </c>
      <c r="DC79" s="70" t="s">
        <v>99</v>
      </c>
      <c r="DD79" s="70" t="s">
        <v>99</v>
      </c>
      <c r="DE79" s="70" t="s">
        <v>99</v>
      </c>
      <c r="DF79" s="70" t="s">
        <v>99</v>
      </c>
      <c r="DG79" s="70" t="s">
        <v>346</v>
      </c>
      <c r="DH79" s="70" t="s">
        <v>99</v>
      </c>
      <c r="DI79" s="70" t="s">
        <v>99</v>
      </c>
      <c r="DJ79" s="70" t="s">
        <v>99</v>
      </c>
      <c r="DK79" s="70" t="s">
        <v>99</v>
      </c>
      <c r="DL79" s="70" t="s">
        <v>346</v>
      </c>
      <c r="DM79" s="70" t="s">
        <v>99</v>
      </c>
      <c r="DN79" s="70" t="s">
        <v>99</v>
      </c>
      <c r="DO79" s="70" t="s">
        <v>99</v>
      </c>
      <c r="DP79" s="70" t="s">
        <v>99</v>
      </c>
      <c r="DQ79" s="70">
        <v>4.76</v>
      </c>
      <c r="DR79" s="70" t="s">
        <v>99</v>
      </c>
      <c r="DS79" s="70" t="s">
        <v>99</v>
      </c>
      <c r="DT79" s="70" t="s">
        <v>99</v>
      </c>
      <c r="DU79" s="70" t="s">
        <v>99</v>
      </c>
      <c r="DV79" s="96">
        <v>73</v>
      </c>
      <c r="DW79" s="70">
        <v>35</v>
      </c>
      <c r="DX79" s="70" t="s">
        <v>130</v>
      </c>
      <c r="DY79" s="70" t="s">
        <v>130</v>
      </c>
      <c r="DZ79" s="70" t="s">
        <v>130</v>
      </c>
      <c r="EA79" s="70" t="s">
        <v>130</v>
      </c>
      <c r="EB79" s="96">
        <v>53</v>
      </c>
      <c r="EC79" s="96">
        <v>81</v>
      </c>
      <c r="ED79" s="96">
        <v>25</v>
      </c>
      <c r="EE79" s="96" t="s">
        <v>130</v>
      </c>
      <c r="EF79" s="111">
        <f t="shared" si="51"/>
        <v>16.333333333333332</v>
      </c>
      <c r="EG79" s="70">
        <v>20</v>
      </c>
      <c r="EH79" s="70">
        <v>15</v>
      </c>
      <c r="EI79" s="70">
        <v>14</v>
      </c>
      <c r="EJ79" s="70" t="s">
        <v>130</v>
      </c>
      <c r="EK79" s="70" t="s">
        <v>130</v>
      </c>
      <c r="EL79" s="70" t="s">
        <v>130</v>
      </c>
      <c r="EM79" s="70" t="s">
        <v>130</v>
      </c>
      <c r="EN79" s="70" t="s">
        <v>130</v>
      </c>
      <c r="EO79" s="70" t="s">
        <v>130</v>
      </c>
      <c r="EP79" s="70" t="s">
        <v>130</v>
      </c>
      <c r="EQ79" s="70" t="s">
        <v>130</v>
      </c>
      <c r="ER79" s="70" t="s">
        <v>130</v>
      </c>
      <c r="ES79" s="70" t="s">
        <v>130</v>
      </c>
      <c r="ET79" s="70" t="s">
        <v>130</v>
      </c>
      <c r="EU79" s="70" t="s">
        <v>130</v>
      </c>
      <c r="EV79" s="70" t="s">
        <v>130</v>
      </c>
      <c r="EW79" s="70" t="s">
        <v>130</v>
      </c>
      <c r="EX79" s="70" t="s">
        <v>130</v>
      </c>
      <c r="EY79" s="70" t="s">
        <v>130</v>
      </c>
      <c r="EZ79" s="70">
        <v>7</v>
      </c>
      <c r="FA79" s="70" t="s">
        <v>130</v>
      </c>
      <c r="FB79" s="70" t="s">
        <v>130</v>
      </c>
      <c r="FC79" s="70" t="s">
        <v>130</v>
      </c>
      <c r="FD79" s="70" t="s">
        <v>130</v>
      </c>
      <c r="FE79" s="96">
        <v>0</v>
      </c>
      <c r="FF79" s="96">
        <v>3</v>
      </c>
      <c r="FG79" s="96">
        <v>11</v>
      </c>
      <c r="FH79" s="96">
        <v>2.2000000000000002</v>
      </c>
      <c r="FI79" s="96">
        <v>4.9000000000000004</v>
      </c>
      <c r="FJ79" s="96">
        <v>4.5999999999999996</v>
      </c>
      <c r="FK79" s="96">
        <v>1</v>
      </c>
      <c r="FL79" s="96">
        <v>0</v>
      </c>
      <c r="FM79" s="96">
        <v>0</v>
      </c>
      <c r="FN79" s="96">
        <v>0</v>
      </c>
      <c r="FO79" s="96">
        <v>1</v>
      </c>
      <c r="FP79" s="96" t="s">
        <v>114</v>
      </c>
      <c r="FQ79" s="96" t="s">
        <v>114</v>
      </c>
      <c r="FR79" s="96" t="s">
        <v>130</v>
      </c>
      <c r="FS79" s="96" t="s">
        <v>130</v>
      </c>
      <c r="FT79" s="96" t="s">
        <v>130</v>
      </c>
      <c r="FU79" s="96" t="s">
        <v>130</v>
      </c>
      <c r="FV79" s="96" t="s">
        <v>114</v>
      </c>
      <c r="FW79" s="96" t="s">
        <v>114</v>
      </c>
      <c r="FX79" s="96" t="s">
        <v>114</v>
      </c>
      <c r="FY79" s="96" t="s">
        <v>114</v>
      </c>
      <c r="FZ79" s="111">
        <f>AVERAGE(GA79:GC79)</f>
        <v>13.5</v>
      </c>
      <c r="GA79" s="96">
        <v>15.8</v>
      </c>
      <c r="GB79" s="96">
        <v>15.6</v>
      </c>
      <c r="GC79" s="96">
        <v>9.1</v>
      </c>
      <c r="GD79" s="96" t="s">
        <v>130</v>
      </c>
      <c r="GE79" s="96" t="s">
        <v>130</v>
      </c>
      <c r="GF79" s="96" t="s">
        <v>130</v>
      </c>
      <c r="GG79" s="96" t="s">
        <v>130</v>
      </c>
      <c r="GH79" s="96" t="s">
        <v>130</v>
      </c>
      <c r="GI79" s="96" t="s">
        <v>130</v>
      </c>
      <c r="GJ79" s="96" t="s">
        <v>130</v>
      </c>
      <c r="GK79" s="96" t="s">
        <v>130</v>
      </c>
      <c r="GL79" s="96" t="s">
        <v>130</v>
      </c>
      <c r="GM79" s="96" t="s">
        <v>130</v>
      </c>
      <c r="GN79" s="96" t="s">
        <v>130</v>
      </c>
      <c r="GO79" s="96" t="s">
        <v>130</v>
      </c>
      <c r="GP79" s="96" t="s">
        <v>130</v>
      </c>
      <c r="GQ79" s="96" t="s">
        <v>130</v>
      </c>
      <c r="GR79" s="96" t="s">
        <v>130</v>
      </c>
      <c r="GS79" s="96" t="s">
        <v>130</v>
      </c>
      <c r="GT79" s="96" t="s">
        <v>346</v>
      </c>
      <c r="GU79" s="96" t="s">
        <v>130</v>
      </c>
      <c r="GV79" s="96" t="s">
        <v>130</v>
      </c>
      <c r="GW79" s="96" t="s">
        <v>130</v>
      </c>
      <c r="GX79" s="96" t="s">
        <v>130</v>
      </c>
      <c r="GY79" s="96" t="s">
        <v>346</v>
      </c>
      <c r="GZ79" s="96" t="s">
        <v>130</v>
      </c>
      <c r="HA79" s="96" t="s">
        <v>130</v>
      </c>
      <c r="HB79" s="96" t="s">
        <v>130</v>
      </c>
      <c r="HC79" s="96" t="s">
        <v>130</v>
      </c>
      <c r="HD79" s="96" t="s">
        <v>346</v>
      </c>
      <c r="HE79" s="96" t="s">
        <v>130</v>
      </c>
      <c r="HF79" s="96" t="s">
        <v>130</v>
      </c>
      <c r="HG79" s="96" t="s">
        <v>130</v>
      </c>
      <c r="HH79" s="96" t="s">
        <v>130</v>
      </c>
      <c r="HI79" s="96" t="s">
        <v>346</v>
      </c>
      <c r="HJ79" s="96" t="s">
        <v>130</v>
      </c>
      <c r="HK79" s="96" t="s">
        <v>130</v>
      </c>
      <c r="HL79" s="96" t="s">
        <v>130</v>
      </c>
      <c r="HM79" s="96" t="s">
        <v>130</v>
      </c>
      <c r="HN79" s="96" t="s">
        <v>346</v>
      </c>
      <c r="HO79" s="96" t="s">
        <v>130</v>
      </c>
      <c r="HP79" s="96" t="s">
        <v>130</v>
      </c>
      <c r="HQ79" s="96" t="s">
        <v>130</v>
      </c>
      <c r="HR79" s="96" t="s">
        <v>130</v>
      </c>
      <c r="HS79" s="96">
        <v>0</v>
      </c>
      <c r="HT79" s="96">
        <v>0</v>
      </c>
      <c r="HU79" s="96">
        <v>0</v>
      </c>
      <c r="HV79" s="96">
        <v>0</v>
      </c>
      <c r="HW79" s="96">
        <v>0</v>
      </c>
      <c r="HX79" s="96">
        <v>6</v>
      </c>
      <c r="HY79" s="96">
        <v>4</v>
      </c>
      <c r="HZ79" s="96">
        <v>4.0999999999999996</v>
      </c>
      <c r="IA79" s="96">
        <v>2.1</v>
      </c>
      <c r="IB79" s="96">
        <v>7.2</v>
      </c>
      <c r="IC79" s="96">
        <v>1</v>
      </c>
      <c r="ID79" s="96">
        <v>0</v>
      </c>
      <c r="IE79" s="96">
        <v>0</v>
      </c>
      <c r="IF79" s="96">
        <v>0</v>
      </c>
      <c r="IG79" s="96">
        <v>0</v>
      </c>
      <c r="IH79" s="96" t="s">
        <v>114</v>
      </c>
      <c r="II79" s="96" t="s">
        <v>114</v>
      </c>
      <c r="IJ79" s="96" t="s">
        <v>99</v>
      </c>
      <c r="IK79" s="96" t="s">
        <v>99</v>
      </c>
      <c r="IL79" s="96" t="s">
        <v>99</v>
      </c>
      <c r="IM79" s="96" t="s">
        <v>99</v>
      </c>
      <c r="IN79" s="96" t="s">
        <v>114</v>
      </c>
      <c r="IO79" s="96" t="s">
        <v>114</v>
      </c>
      <c r="IP79" s="96" t="s">
        <v>114</v>
      </c>
      <c r="IQ79" s="96" t="s">
        <v>114</v>
      </c>
      <c r="IR79" s="104">
        <f>AVERAGE(IS79:IU79)</f>
        <v>16.166666666666668</v>
      </c>
      <c r="IS79" s="96">
        <v>22.9</v>
      </c>
      <c r="IT79" s="96">
        <v>12.8</v>
      </c>
      <c r="IU79" s="96">
        <v>12.8</v>
      </c>
      <c r="IV79" s="96" t="s">
        <v>130</v>
      </c>
      <c r="IW79" s="96" t="s">
        <v>130</v>
      </c>
      <c r="IX79" s="96" t="s">
        <v>130</v>
      </c>
      <c r="IY79" s="96" t="s">
        <v>130</v>
      </c>
      <c r="IZ79" s="96" t="s">
        <v>130</v>
      </c>
      <c r="JA79" s="96" t="s">
        <v>130</v>
      </c>
      <c r="JB79" s="96" t="s">
        <v>130</v>
      </c>
      <c r="JC79" s="96" t="s">
        <v>130</v>
      </c>
      <c r="JD79" s="96" t="s">
        <v>130</v>
      </c>
      <c r="JE79" s="96" t="s">
        <v>130</v>
      </c>
      <c r="JF79" s="96" t="s">
        <v>130</v>
      </c>
      <c r="JG79" s="96" t="s">
        <v>130</v>
      </c>
      <c r="JH79" s="96" t="s">
        <v>130</v>
      </c>
      <c r="JI79" s="96" t="s">
        <v>130</v>
      </c>
      <c r="JJ79" s="96" t="s">
        <v>130</v>
      </c>
      <c r="JK79" s="96" t="s">
        <v>130</v>
      </c>
      <c r="JL79" s="96" t="s">
        <v>114</v>
      </c>
      <c r="JM79" s="96" t="s">
        <v>345</v>
      </c>
      <c r="JN79" s="96" t="s">
        <v>345</v>
      </c>
      <c r="JO79" s="96" t="s">
        <v>345</v>
      </c>
      <c r="JP79" s="96" t="s">
        <v>345</v>
      </c>
      <c r="JQ79" s="96" t="s">
        <v>114</v>
      </c>
      <c r="JR79" s="96" t="s">
        <v>345</v>
      </c>
      <c r="JS79" s="96" t="s">
        <v>345</v>
      </c>
      <c r="JT79" s="96" t="s">
        <v>345</v>
      </c>
      <c r="JU79" s="96" t="s">
        <v>345</v>
      </c>
      <c r="JV79" s="96" t="s">
        <v>114</v>
      </c>
      <c r="JW79" s="96" t="s">
        <v>345</v>
      </c>
      <c r="JX79" s="96" t="s">
        <v>345</v>
      </c>
      <c r="JY79" s="96" t="s">
        <v>345</v>
      </c>
      <c r="JZ79" s="96" t="s">
        <v>345</v>
      </c>
      <c r="KA79" s="96" t="s">
        <v>114</v>
      </c>
      <c r="KB79" s="96" t="s">
        <v>345</v>
      </c>
      <c r="KC79" s="96" t="s">
        <v>345</v>
      </c>
      <c r="KD79" s="96" t="s">
        <v>345</v>
      </c>
      <c r="KE79" s="96" t="s">
        <v>345</v>
      </c>
      <c r="KF79" s="96" t="s">
        <v>114</v>
      </c>
      <c r="KG79" s="96" t="s">
        <v>345</v>
      </c>
      <c r="KH79" s="96" t="s">
        <v>345</v>
      </c>
      <c r="KI79" s="96" t="s">
        <v>345</v>
      </c>
      <c r="KJ79" s="96" t="s">
        <v>345</v>
      </c>
      <c r="KK79" s="96">
        <v>2</v>
      </c>
      <c r="KL79" s="96">
        <v>0</v>
      </c>
      <c r="KM79" s="96">
        <v>0</v>
      </c>
      <c r="KN79" s="96">
        <v>0</v>
      </c>
      <c r="KO79" s="96">
        <v>0</v>
      </c>
      <c r="KP79" s="96">
        <v>12</v>
      </c>
      <c r="KQ79" s="96">
        <v>5</v>
      </c>
      <c r="KR79" s="96">
        <v>3.2</v>
      </c>
      <c r="KS79" s="96">
        <v>2</v>
      </c>
      <c r="KT79" s="96">
        <v>7.7</v>
      </c>
      <c r="KU79" s="96">
        <v>1</v>
      </c>
      <c r="KV79" s="96">
        <v>0</v>
      </c>
      <c r="KW79" s="96">
        <v>0</v>
      </c>
      <c r="KX79" s="96">
        <v>0</v>
      </c>
      <c r="KY79" s="96">
        <v>0</v>
      </c>
      <c r="KZ79" s="96" t="s">
        <v>114</v>
      </c>
      <c r="LA79" s="96" t="s">
        <v>114</v>
      </c>
      <c r="LB79" s="96" t="s">
        <v>130</v>
      </c>
      <c r="LC79" s="96" t="s">
        <v>130</v>
      </c>
      <c r="LD79" s="96" t="s">
        <v>130</v>
      </c>
      <c r="LE79" s="96" t="s">
        <v>130</v>
      </c>
      <c r="LF79" s="96" t="s">
        <v>114</v>
      </c>
      <c r="LG79" s="96" t="s">
        <v>114</v>
      </c>
      <c r="LH79" s="96" t="s">
        <v>114</v>
      </c>
      <c r="LI79" s="96" t="s">
        <v>114</v>
      </c>
      <c r="LJ79" s="111">
        <f>AVERAGE(LK79:LM79)</f>
        <v>9.6666666666666661</v>
      </c>
      <c r="LK79" s="96">
        <v>13</v>
      </c>
      <c r="LL79" s="96">
        <v>9</v>
      </c>
      <c r="LM79" s="96">
        <v>7</v>
      </c>
      <c r="LN79" s="96" t="s">
        <v>130</v>
      </c>
      <c r="LO79" s="96" t="s">
        <v>130</v>
      </c>
      <c r="LP79" s="96" t="s">
        <v>130</v>
      </c>
      <c r="LQ79" s="96" t="s">
        <v>130</v>
      </c>
      <c r="LR79" s="96" t="s">
        <v>130</v>
      </c>
      <c r="LS79" s="96" t="s">
        <v>130</v>
      </c>
      <c r="LT79" s="96" t="s">
        <v>130</v>
      </c>
      <c r="LU79" s="96" t="s">
        <v>130</v>
      </c>
      <c r="LV79" s="96" t="s">
        <v>130</v>
      </c>
      <c r="LW79" s="96" t="s">
        <v>130</v>
      </c>
      <c r="LX79" s="96" t="s">
        <v>130</v>
      </c>
      <c r="LY79" s="96" t="s">
        <v>130</v>
      </c>
      <c r="LZ79" s="96" t="s">
        <v>130</v>
      </c>
      <c r="MA79" s="96" t="s">
        <v>130</v>
      </c>
      <c r="MB79" s="96" t="s">
        <v>130</v>
      </c>
      <c r="MC79" s="96" t="s">
        <v>130</v>
      </c>
      <c r="MD79" s="96" t="s">
        <v>114</v>
      </c>
      <c r="ME79" s="96" t="s">
        <v>99</v>
      </c>
      <c r="MF79" s="96" t="s">
        <v>99</v>
      </c>
      <c r="MG79" s="96" t="s">
        <v>99</v>
      </c>
      <c r="MH79" s="96" t="s">
        <v>99</v>
      </c>
      <c r="MI79" s="96" t="s">
        <v>114</v>
      </c>
      <c r="MJ79" s="96" t="s">
        <v>99</v>
      </c>
      <c r="MK79" s="96" t="s">
        <v>99</v>
      </c>
      <c r="ML79" s="96" t="s">
        <v>99</v>
      </c>
      <c r="MM79" s="96" t="s">
        <v>99</v>
      </c>
      <c r="MN79" s="96" t="s">
        <v>114</v>
      </c>
      <c r="MO79" s="96" t="s">
        <v>99</v>
      </c>
      <c r="MP79" s="96" t="s">
        <v>99</v>
      </c>
      <c r="MQ79" s="96" t="s">
        <v>99</v>
      </c>
      <c r="MR79" s="96" t="s">
        <v>99</v>
      </c>
      <c r="MS79" s="96" t="s">
        <v>114</v>
      </c>
      <c r="MT79" s="96" t="s">
        <v>99</v>
      </c>
      <c r="MU79" s="96" t="s">
        <v>99</v>
      </c>
      <c r="MV79" s="96" t="s">
        <v>99</v>
      </c>
      <c r="MW79" s="96" t="s">
        <v>99</v>
      </c>
      <c r="MX79" s="96" t="s">
        <v>114</v>
      </c>
      <c r="MY79" s="96" t="s">
        <v>99</v>
      </c>
      <c r="MZ79" s="96" t="s">
        <v>99</v>
      </c>
      <c r="NA79" s="96" t="s">
        <v>99</v>
      </c>
      <c r="NB79" s="96" t="s">
        <v>99</v>
      </c>
      <c r="NC79" s="96">
        <v>1</v>
      </c>
      <c r="ND79" s="96">
        <v>0</v>
      </c>
      <c r="NE79" s="96">
        <v>0</v>
      </c>
      <c r="NF79" s="96">
        <v>0</v>
      </c>
      <c r="NG79" s="96">
        <v>0</v>
      </c>
      <c r="NH79" s="96"/>
      <c r="NI79" s="96"/>
      <c r="NJ79" s="96"/>
      <c r="NK79" s="96"/>
      <c r="NL79" s="96"/>
      <c r="NM79" s="96"/>
      <c r="NN79" s="96"/>
      <c r="NO79" s="96"/>
      <c r="NP79" s="96"/>
      <c r="NQ79" s="96"/>
      <c r="NR79" s="96"/>
      <c r="NS79" s="96"/>
      <c r="NT79" s="96"/>
      <c r="NU79" s="96"/>
      <c r="NV79" s="96"/>
      <c r="NW79" s="96"/>
      <c r="NX79" s="96"/>
      <c r="NY79" s="96"/>
      <c r="NZ79" s="96"/>
      <c r="OA79" s="96"/>
      <c r="OB79" s="33"/>
      <c r="OC79" s="96"/>
      <c r="OD79" s="96"/>
      <c r="OE79" s="96"/>
      <c r="OF79" s="33"/>
      <c r="OG79" s="96"/>
      <c r="OH79" s="96"/>
      <c r="OI79" s="96"/>
      <c r="OJ79" s="33"/>
      <c r="OK79" s="96"/>
      <c r="OL79" s="96"/>
      <c r="OM79" s="96"/>
      <c r="ON79" s="33"/>
      <c r="OO79" s="96"/>
      <c r="OP79" s="96"/>
      <c r="OQ79" s="96"/>
      <c r="OR79" s="33"/>
      <c r="OS79" s="96"/>
      <c r="OT79" s="96"/>
      <c r="OU79" s="96"/>
      <c r="OV79" s="96"/>
      <c r="OW79" s="96"/>
      <c r="OX79" s="96"/>
      <c r="OY79" s="96"/>
      <c r="OZ79" s="96"/>
      <c r="PA79" s="96"/>
      <c r="PB79" s="96"/>
      <c r="PC79" s="96"/>
      <c r="PD79" s="96"/>
      <c r="PE79" s="96"/>
      <c r="PF79" s="96"/>
      <c r="PG79" s="96"/>
      <c r="PH79" s="96"/>
      <c r="PI79" s="96"/>
      <c r="PJ79" s="96"/>
      <c r="PK79" s="96"/>
      <c r="PL79" s="96"/>
      <c r="PM79" s="96"/>
      <c r="PN79" s="96"/>
      <c r="PO79" s="96"/>
      <c r="PP79" s="96"/>
      <c r="PQ79" s="96"/>
      <c r="PR79" s="96"/>
      <c r="PS79" s="96"/>
      <c r="PT79" s="96"/>
      <c r="PU79" s="96"/>
      <c r="PV79" s="96"/>
      <c r="PW79" s="96"/>
      <c r="PX79" s="96"/>
      <c r="PY79" s="96"/>
      <c r="PZ79" s="96">
        <v>0</v>
      </c>
      <c r="QC79" s="38" t="s">
        <v>375</v>
      </c>
    </row>
    <row r="80" spans="1:445" ht="17" customHeight="1">
      <c r="A80" s="94">
        <v>66</v>
      </c>
      <c r="B80" s="27">
        <v>39420</v>
      </c>
      <c r="C80" s="33" t="s">
        <v>743</v>
      </c>
      <c r="D80" s="33">
        <v>40</v>
      </c>
      <c r="E80" s="33">
        <v>1</v>
      </c>
      <c r="F80" s="33">
        <v>69</v>
      </c>
      <c r="G80" s="33">
        <v>169</v>
      </c>
      <c r="H80" s="33">
        <v>4</v>
      </c>
      <c r="I80" s="33" t="s">
        <v>499</v>
      </c>
      <c r="J80" s="96">
        <v>3</v>
      </c>
      <c r="K80" s="96" t="s">
        <v>553</v>
      </c>
      <c r="L80" s="96"/>
      <c r="M80" s="95" t="s">
        <v>34</v>
      </c>
      <c r="N80" s="96" t="s">
        <v>197</v>
      </c>
      <c r="O80" s="96" t="s">
        <v>122</v>
      </c>
      <c r="P80" s="96" t="s">
        <v>259</v>
      </c>
      <c r="Q80" s="96" t="s">
        <v>259</v>
      </c>
      <c r="R80" s="96" t="s">
        <v>259</v>
      </c>
      <c r="S80" s="96" t="s">
        <v>259</v>
      </c>
      <c r="T80" s="26" t="s">
        <v>938</v>
      </c>
      <c r="U80" s="33">
        <v>0</v>
      </c>
      <c r="V80" s="33" t="s">
        <v>321</v>
      </c>
      <c r="W80" s="33" t="s">
        <v>321</v>
      </c>
      <c r="X80" s="33" t="s">
        <v>321</v>
      </c>
      <c r="Y80" s="96" t="s">
        <v>321</v>
      </c>
      <c r="Z80" s="96" t="s">
        <v>321</v>
      </c>
      <c r="AA80" s="33">
        <v>0</v>
      </c>
      <c r="AB80" s="33" t="s">
        <v>321</v>
      </c>
      <c r="AC80" s="33" t="s">
        <v>321</v>
      </c>
      <c r="AD80" s="33" t="s">
        <v>321</v>
      </c>
      <c r="AE80" s="33" t="s">
        <v>321</v>
      </c>
      <c r="AF80" s="33" t="s">
        <v>321</v>
      </c>
      <c r="AG80" s="33">
        <v>0</v>
      </c>
      <c r="AH80" s="35">
        <v>0</v>
      </c>
      <c r="AI80" s="78" t="s">
        <v>348</v>
      </c>
      <c r="AJ80" s="78" t="s">
        <v>348</v>
      </c>
      <c r="AK80" s="78" t="s">
        <v>348</v>
      </c>
      <c r="AL80" s="78" t="s">
        <v>348</v>
      </c>
      <c r="AM80" s="78">
        <v>1</v>
      </c>
      <c r="AN80" s="78" t="s">
        <v>348</v>
      </c>
      <c r="AO80" s="78" t="s">
        <v>348</v>
      </c>
      <c r="AP80" s="78" t="s">
        <v>348</v>
      </c>
      <c r="AQ80" s="78" t="s">
        <v>348</v>
      </c>
      <c r="AR80" s="95">
        <v>1</v>
      </c>
      <c r="AS80" s="35" t="s">
        <v>225</v>
      </c>
      <c r="AT80" s="35">
        <v>0</v>
      </c>
      <c r="AU80" s="35">
        <v>0</v>
      </c>
      <c r="AV80" s="35">
        <v>0</v>
      </c>
      <c r="AW80" s="35">
        <v>0</v>
      </c>
      <c r="AX80" s="33" t="s">
        <v>552</v>
      </c>
      <c r="AY80" s="78" t="s">
        <v>348</v>
      </c>
      <c r="AZ80" s="78" t="s">
        <v>348</v>
      </c>
      <c r="BA80" s="78" t="s">
        <v>348</v>
      </c>
      <c r="BB80" s="33" t="s">
        <v>447</v>
      </c>
      <c r="BC80" s="33">
        <v>70</v>
      </c>
      <c r="BD80" s="33">
        <v>50</v>
      </c>
      <c r="BE80" s="33">
        <v>6</v>
      </c>
      <c r="BF80" s="33">
        <v>2</v>
      </c>
      <c r="BG80" s="33">
        <v>2</v>
      </c>
      <c r="BH80" s="33">
        <v>0</v>
      </c>
      <c r="BI80" s="33">
        <v>0</v>
      </c>
      <c r="BJ80" s="33">
        <v>0</v>
      </c>
      <c r="BK80" s="33">
        <v>0</v>
      </c>
      <c r="BL80" s="33">
        <v>0</v>
      </c>
      <c r="BM80" s="33">
        <v>0</v>
      </c>
      <c r="BN80" s="33">
        <v>7</v>
      </c>
      <c r="BO80" s="33">
        <v>1</v>
      </c>
      <c r="BP80" s="33">
        <v>24</v>
      </c>
      <c r="BQ80" s="33">
        <v>6.2</v>
      </c>
      <c r="BR80" s="33">
        <v>5.6</v>
      </c>
      <c r="BS80" s="61">
        <v>49</v>
      </c>
      <c r="BT80" s="70" t="s">
        <v>114</v>
      </c>
      <c r="BU80" s="70" t="s">
        <v>344</v>
      </c>
      <c r="BV80" s="70" t="s">
        <v>344</v>
      </c>
      <c r="BW80" s="70" t="s">
        <v>344</v>
      </c>
      <c r="BX80" s="70" t="s">
        <v>344</v>
      </c>
      <c r="BY80" s="61">
        <v>44</v>
      </c>
      <c r="BZ80" s="61">
        <v>61.3</v>
      </c>
      <c r="CA80" s="61">
        <v>18</v>
      </c>
      <c r="CB80" s="61" t="s">
        <v>130</v>
      </c>
      <c r="CC80" s="111">
        <f t="shared" si="50"/>
        <v>6.333333333333333</v>
      </c>
      <c r="CD80" s="70">
        <v>10</v>
      </c>
      <c r="CE80" s="70">
        <v>7</v>
      </c>
      <c r="CF80" s="70">
        <v>2</v>
      </c>
      <c r="CG80" s="70" t="s">
        <v>130</v>
      </c>
      <c r="CH80" s="70" t="s">
        <v>130</v>
      </c>
      <c r="CI80" s="70" t="s">
        <v>130</v>
      </c>
      <c r="CJ80" s="70" t="s">
        <v>130</v>
      </c>
      <c r="CK80" s="70" t="s">
        <v>130</v>
      </c>
      <c r="CL80" s="70" t="s">
        <v>130</v>
      </c>
      <c r="CM80" s="70" t="s">
        <v>130</v>
      </c>
      <c r="CN80" s="70" t="s">
        <v>130</v>
      </c>
      <c r="CO80" s="70" t="s">
        <v>130</v>
      </c>
      <c r="CP80" s="70" t="s">
        <v>130</v>
      </c>
      <c r="CQ80" s="70" t="s">
        <v>130</v>
      </c>
      <c r="CR80" s="70" t="s">
        <v>130</v>
      </c>
      <c r="CS80" s="70" t="s">
        <v>130</v>
      </c>
      <c r="CT80" s="70" t="s">
        <v>130</v>
      </c>
      <c r="CU80" s="70" t="s">
        <v>130</v>
      </c>
      <c r="CV80" s="70" t="s">
        <v>130</v>
      </c>
      <c r="CW80" s="70" t="s">
        <v>346</v>
      </c>
      <c r="CX80" s="70" t="s">
        <v>130</v>
      </c>
      <c r="CY80" s="70" t="s">
        <v>130</v>
      </c>
      <c r="CZ80" s="70" t="s">
        <v>130</v>
      </c>
      <c r="DA80" s="70" t="s">
        <v>130</v>
      </c>
      <c r="DB80" s="70" t="s">
        <v>346</v>
      </c>
      <c r="DC80" s="70" t="s">
        <v>130</v>
      </c>
      <c r="DD80" s="70" t="s">
        <v>130</v>
      </c>
      <c r="DE80" s="70" t="s">
        <v>130</v>
      </c>
      <c r="DF80" s="70" t="s">
        <v>130</v>
      </c>
      <c r="DG80" s="70" t="s">
        <v>346</v>
      </c>
      <c r="DH80" s="70" t="s">
        <v>130</v>
      </c>
      <c r="DI80" s="70" t="s">
        <v>130</v>
      </c>
      <c r="DJ80" s="70" t="s">
        <v>130</v>
      </c>
      <c r="DK80" s="70" t="s">
        <v>130</v>
      </c>
      <c r="DL80" s="70" t="s">
        <v>346</v>
      </c>
      <c r="DM80" s="70" t="s">
        <v>130</v>
      </c>
      <c r="DN80" s="70" t="s">
        <v>130</v>
      </c>
      <c r="DO80" s="70" t="s">
        <v>130</v>
      </c>
      <c r="DP80" s="70" t="s">
        <v>130</v>
      </c>
      <c r="DQ80" s="70">
        <v>1.5</v>
      </c>
      <c r="DR80" s="70" t="s">
        <v>130</v>
      </c>
      <c r="DS80" s="70" t="s">
        <v>130</v>
      </c>
      <c r="DT80" s="70" t="s">
        <v>130</v>
      </c>
      <c r="DU80" s="70" t="s">
        <v>130</v>
      </c>
      <c r="DV80" s="33">
        <v>35</v>
      </c>
      <c r="DW80" s="70">
        <v>8</v>
      </c>
      <c r="DX80" s="70" t="s">
        <v>130</v>
      </c>
      <c r="DY80" s="70" t="s">
        <v>130</v>
      </c>
      <c r="DZ80" s="70" t="s">
        <v>130</v>
      </c>
      <c r="EA80" s="70" t="s">
        <v>130</v>
      </c>
      <c r="EB80" s="33">
        <v>26</v>
      </c>
      <c r="EC80" s="33">
        <v>35</v>
      </c>
      <c r="ED80" s="33">
        <v>9</v>
      </c>
      <c r="EE80" s="96" t="s">
        <v>130</v>
      </c>
      <c r="EF80" s="111">
        <f t="shared" si="51"/>
        <v>12.666666666666666</v>
      </c>
      <c r="EG80" s="70">
        <v>16</v>
      </c>
      <c r="EH80" s="70">
        <v>13</v>
      </c>
      <c r="EI80" s="70">
        <v>9</v>
      </c>
      <c r="EJ80" s="70" t="s">
        <v>130</v>
      </c>
      <c r="EK80" s="70" t="s">
        <v>130</v>
      </c>
      <c r="EL80" s="70" t="s">
        <v>130</v>
      </c>
      <c r="EM80" s="70" t="s">
        <v>130</v>
      </c>
      <c r="EN80" s="70" t="s">
        <v>130</v>
      </c>
      <c r="EO80" s="70" t="s">
        <v>130</v>
      </c>
      <c r="EP80" s="70" t="s">
        <v>130</v>
      </c>
      <c r="EQ80" s="70" t="s">
        <v>130</v>
      </c>
      <c r="ER80" s="70" t="s">
        <v>130</v>
      </c>
      <c r="ES80" s="70" t="s">
        <v>130</v>
      </c>
      <c r="ET80" s="70" t="s">
        <v>130</v>
      </c>
      <c r="EU80" s="70" t="s">
        <v>130</v>
      </c>
      <c r="EV80" s="70" t="s">
        <v>130</v>
      </c>
      <c r="EW80" s="70" t="s">
        <v>130</v>
      </c>
      <c r="EX80" s="70" t="s">
        <v>130</v>
      </c>
      <c r="EY80" s="70" t="s">
        <v>130</v>
      </c>
      <c r="EZ80" s="70">
        <v>1.8</v>
      </c>
      <c r="FA80" s="70" t="s">
        <v>130</v>
      </c>
      <c r="FB80" s="70" t="s">
        <v>130</v>
      </c>
      <c r="FC80" s="70" t="s">
        <v>130</v>
      </c>
      <c r="FD80" s="70" t="s">
        <v>130</v>
      </c>
      <c r="FE80" s="96" t="s">
        <v>306</v>
      </c>
      <c r="FF80" s="33">
        <v>3</v>
      </c>
      <c r="FG80" s="33">
        <v>8</v>
      </c>
      <c r="FH80" s="33">
        <v>1.2</v>
      </c>
      <c r="FI80" s="33">
        <v>0.9</v>
      </c>
      <c r="FJ80" s="33">
        <v>7.8</v>
      </c>
      <c r="FK80" s="33">
        <v>1</v>
      </c>
      <c r="FL80" s="33">
        <v>0</v>
      </c>
      <c r="FM80" s="33">
        <v>0</v>
      </c>
      <c r="FN80" s="33">
        <v>0</v>
      </c>
      <c r="FO80" s="33">
        <v>0</v>
      </c>
      <c r="FP80" s="33">
        <v>49.1</v>
      </c>
      <c r="FQ80" s="33">
        <v>17.100000000000001</v>
      </c>
      <c r="FR80" s="96" t="s">
        <v>130</v>
      </c>
      <c r="FS80" s="96" t="s">
        <v>130</v>
      </c>
      <c r="FT80" s="96" t="s">
        <v>130</v>
      </c>
      <c r="FU80" s="96" t="s">
        <v>130</v>
      </c>
      <c r="FV80" s="96" t="s">
        <v>130</v>
      </c>
      <c r="FW80" s="96" t="s">
        <v>130</v>
      </c>
      <c r="FX80" s="96" t="s">
        <v>130</v>
      </c>
      <c r="FY80" s="96" t="s">
        <v>130</v>
      </c>
      <c r="FZ80" s="96" t="s">
        <v>114</v>
      </c>
      <c r="GA80" s="96" t="s">
        <v>114</v>
      </c>
      <c r="GB80" s="96" t="s">
        <v>114</v>
      </c>
      <c r="GC80" s="96" t="s">
        <v>114</v>
      </c>
      <c r="GD80" s="96" t="s">
        <v>99</v>
      </c>
      <c r="GE80" s="96" t="s">
        <v>99</v>
      </c>
      <c r="GF80" s="96" t="s">
        <v>99</v>
      </c>
      <c r="GG80" s="96" t="s">
        <v>99</v>
      </c>
      <c r="GH80" s="96" t="s">
        <v>99</v>
      </c>
      <c r="GI80" s="96" t="s">
        <v>99</v>
      </c>
      <c r="GJ80" s="96" t="s">
        <v>99</v>
      </c>
      <c r="GK80" s="96" t="s">
        <v>99</v>
      </c>
      <c r="GL80" s="96" t="s">
        <v>99</v>
      </c>
      <c r="GM80" s="96" t="s">
        <v>99</v>
      </c>
      <c r="GN80" s="96" t="s">
        <v>99</v>
      </c>
      <c r="GO80" s="96" t="s">
        <v>99</v>
      </c>
      <c r="GP80" s="96" t="s">
        <v>99</v>
      </c>
      <c r="GQ80" s="96" t="s">
        <v>99</v>
      </c>
      <c r="GR80" s="96" t="s">
        <v>99</v>
      </c>
      <c r="GS80" s="96" t="s">
        <v>99</v>
      </c>
      <c r="GT80" s="96">
        <v>15.9</v>
      </c>
      <c r="GU80" s="96" t="s">
        <v>99</v>
      </c>
      <c r="GV80" s="96" t="s">
        <v>99</v>
      </c>
      <c r="GW80" s="96" t="s">
        <v>99</v>
      </c>
      <c r="GX80" s="96" t="s">
        <v>99</v>
      </c>
      <c r="GY80" s="96">
        <v>16.2</v>
      </c>
      <c r="GZ80" s="96" t="s">
        <v>99</v>
      </c>
      <c r="HA80" s="96" t="s">
        <v>99</v>
      </c>
      <c r="HB80" s="96" t="s">
        <v>99</v>
      </c>
      <c r="HC80" s="96" t="s">
        <v>99</v>
      </c>
      <c r="HD80" s="96">
        <v>1.4</v>
      </c>
      <c r="HE80" s="96" t="s">
        <v>99</v>
      </c>
      <c r="HF80" s="96" t="s">
        <v>99</v>
      </c>
      <c r="HG80" s="96" t="s">
        <v>99</v>
      </c>
      <c r="HH80" s="96" t="s">
        <v>99</v>
      </c>
      <c r="HI80" s="96">
        <v>-0.9</v>
      </c>
      <c r="HJ80" s="96" t="s">
        <v>99</v>
      </c>
      <c r="HK80" s="96" t="s">
        <v>99</v>
      </c>
      <c r="HL80" s="96" t="s">
        <v>99</v>
      </c>
      <c r="HM80" s="96" t="s">
        <v>99</v>
      </c>
      <c r="HN80" s="96" t="s">
        <v>346</v>
      </c>
      <c r="HO80" s="96" t="s">
        <v>99</v>
      </c>
      <c r="HP80" s="96" t="s">
        <v>99</v>
      </c>
      <c r="HQ80" s="96" t="s">
        <v>99</v>
      </c>
      <c r="HR80" s="96" t="s">
        <v>99</v>
      </c>
      <c r="HS80" s="96" t="s">
        <v>130</v>
      </c>
      <c r="HT80" s="33">
        <v>0</v>
      </c>
      <c r="HU80" s="33">
        <v>0</v>
      </c>
      <c r="HV80" s="33">
        <v>0</v>
      </c>
      <c r="HW80" s="33">
        <v>0</v>
      </c>
      <c r="HX80" s="33">
        <v>5</v>
      </c>
      <c r="HY80" s="33">
        <v>20</v>
      </c>
      <c r="HZ80" s="33">
        <v>3.6</v>
      </c>
      <c r="IA80" s="33">
        <v>6.2</v>
      </c>
      <c r="IB80" s="33">
        <v>9.6</v>
      </c>
      <c r="IC80" s="96" t="s">
        <v>114</v>
      </c>
      <c r="ID80" s="33">
        <v>1</v>
      </c>
      <c r="IE80" s="33">
        <v>0</v>
      </c>
      <c r="IF80" s="33">
        <v>0</v>
      </c>
      <c r="IG80" s="33">
        <v>1</v>
      </c>
      <c r="IH80" s="96" t="s">
        <v>114</v>
      </c>
      <c r="II80" s="96" t="s">
        <v>114</v>
      </c>
      <c r="IJ80" s="96" t="s">
        <v>307</v>
      </c>
      <c r="IK80" s="96" t="s">
        <v>307</v>
      </c>
      <c r="IL80" s="96" t="s">
        <v>307</v>
      </c>
      <c r="IM80" s="96" t="s">
        <v>307</v>
      </c>
      <c r="IN80" s="96" t="s">
        <v>114</v>
      </c>
      <c r="IO80" s="96" t="s">
        <v>114</v>
      </c>
      <c r="IP80" s="96" t="s">
        <v>114</v>
      </c>
      <c r="IQ80" s="96" t="s">
        <v>114</v>
      </c>
      <c r="IR80" s="96" t="s">
        <v>114</v>
      </c>
      <c r="IS80" s="96" t="s">
        <v>114</v>
      </c>
      <c r="IT80" s="96" t="s">
        <v>114</v>
      </c>
      <c r="IU80" s="96" t="s">
        <v>114</v>
      </c>
      <c r="IV80" s="96" t="s">
        <v>130</v>
      </c>
      <c r="IW80" s="96" t="s">
        <v>130</v>
      </c>
      <c r="IX80" s="96" t="s">
        <v>130</v>
      </c>
      <c r="IY80" s="96" t="s">
        <v>130</v>
      </c>
      <c r="IZ80" s="96" t="s">
        <v>130</v>
      </c>
      <c r="JA80" s="96" t="s">
        <v>130</v>
      </c>
      <c r="JB80" s="96" t="s">
        <v>130</v>
      </c>
      <c r="JC80" s="96" t="s">
        <v>130</v>
      </c>
      <c r="JD80" s="96" t="s">
        <v>130</v>
      </c>
      <c r="JE80" s="96" t="s">
        <v>130</v>
      </c>
      <c r="JF80" s="96" t="s">
        <v>130</v>
      </c>
      <c r="JG80" s="96" t="s">
        <v>130</v>
      </c>
      <c r="JH80" s="96" t="s">
        <v>130</v>
      </c>
      <c r="JI80" s="96" t="s">
        <v>130</v>
      </c>
      <c r="JJ80" s="96" t="s">
        <v>130</v>
      </c>
      <c r="JK80" s="96" t="s">
        <v>130</v>
      </c>
      <c r="JL80" s="96" t="s">
        <v>346</v>
      </c>
      <c r="JM80" s="96" t="s">
        <v>130</v>
      </c>
      <c r="JN80" s="96" t="s">
        <v>130</v>
      </c>
      <c r="JO80" s="96" t="s">
        <v>130</v>
      </c>
      <c r="JP80" s="96" t="s">
        <v>130</v>
      </c>
      <c r="JQ80" s="96" t="s">
        <v>346</v>
      </c>
      <c r="JR80" s="96" t="s">
        <v>130</v>
      </c>
      <c r="JS80" s="96" t="s">
        <v>130</v>
      </c>
      <c r="JT80" s="96" t="s">
        <v>130</v>
      </c>
      <c r="JU80" s="96" t="s">
        <v>130</v>
      </c>
      <c r="JV80" s="96" t="s">
        <v>346</v>
      </c>
      <c r="JW80" s="96" t="s">
        <v>130</v>
      </c>
      <c r="JX80" s="96" t="s">
        <v>130</v>
      </c>
      <c r="JY80" s="96" t="s">
        <v>130</v>
      </c>
      <c r="JZ80" s="96" t="s">
        <v>130</v>
      </c>
      <c r="KA80" s="96" t="s">
        <v>346</v>
      </c>
      <c r="KB80" s="96" t="s">
        <v>130</v>
      </c>
      <c r="KC80" s="96" t="s">
        <v>130</v>
      </c>
      <c r="KD80" s="96" t="s">
        <v>130</v>
      </c>
      <c r="KE80" s="96" t="s">
        <v>130</v>
      </c>
      <c r="KF80" s="96" t="s">
        <v>346</v>
      </c>
      <c r="KG80" s="96" t="s">
        <v>130</v>
      </c>
      <c r="KH80" s="96" t="s">
        <v>130</v>
      </c>
      <c r="KI80" s="96" t="s">
        <v>130</v>
      </c>
      <c r="KJ80" s="96" t="s">
        <v>130</v>
      </c>
      <c r="KK80" s="96" t="s">
        <v>130</v>
      </c>
      <c r="KL80" s="33">
        <v>0</v>
      </c>
      <c r="KM80" s="33">
        <v>0</v>
      </c>
      <c r="KN80" s="33">
        <v>0</v>
      </c>
      <c r="KO80" s="33">
        <v>0</v>
      </c>
      <c r="KP80" s="33">
        <v>16</v>
      </c>
      <c r="KQ80" s="33">
        <v>8</v>
      </c>
      <c r="KR80" s="33">
        <v>0.8</v>
      </c>
      <c r="KS80" s="33">
        <v>0.3</v>
      </c>
      <c r="KT80" s="33">
        <v>7.5</v>
      </c>
      <c r="KU80" s="33">
        <v>1</v>
      </c>
      <c r="KV80" s="33">
        <v>0</v>
      </c>
      <c r="KW80" s="33">
        <v>0</v>
      </c>
      <c r="KX80" s="33">
        <v>0</v>
      </c>
      <c r="KY80" s="33">
        <v>0</v>
      </c>
      <c r="KZ80" s="33">
        <v>50</v>
      </c>
      <c r="LA80" s="33">
        <v>15</v>
      </c>
      <c r="LB80" s="96" t="s">
        <v>903</v>
      </c>
      <c r="LC80" s="96" t="s">
        <v>903</v>
      </c>
      <c r="LD80" s="96" t="s">
        <v>903</v>
      </c>
      <c r="LE80" s="96" t="s">
        <v>903</v>
      </c>
      <c r="LF80" s="33">
        <v>31</v>
      </c>
      <c r="LG80" s="33">
        <v>37</v>
      </c>
      <c r="LH80" s="33">
        <v>7</v>
      </c>
      <c r="LI80" s="96" t="s">
        <v>903</v>
      </c>
      <c r="LJ80" s="111" t="s">
        <v>887</v>
      </c>
      <c r="LK80" s="111" t="s">
        <v>887</v>
      </c>
      <c r="LL80" s="111" t="s">
        <v>887</v>
      </c>
      <c r="LM80" s="111" t="s">
        <v>887</v>
      </c>
      <c r="LN80" s="96" t="s">
        <v>895</v>
      </c>
      <c r="LO80" s="96" t="s">
        <v>895</v>
      </c>
      <c r="LP80" s="96" t="s">
        <v>895</v>
      </c>
      <c r="LQ80" s="96" t="s">
        <v>895</v>
      </c>
      <c r="LR80" s="96" t="s">
        <v>895</v>
      </c>
      <c r="LS80" s="96" t="s">
        <v>895</v>
      </c>
      <c r="LT80" s="96" t="s">
        <v>895</v>
      </c>
      <c r="LU80" s="96" t="s">
        <v>895</v>
      </c>
      <c r="LV80" s="96" t="s">
        <v>895</v>
      </c>
      <c r="LW80" s="96" t="s">
        <v>895</v>
      </c>
      <c r="LX80" s="96" t="s">
        <v>895</v>
      </c>
      <c r="LY80" s="96" t="s">
        <v>895</v>
      </c>
      <c r="LZ80" s="96" t="s">
        <v>895</v>
      </c>
      <c r="MA80" s="96" t="s">
        <v>895</v>
      </c>
      <c r="MB80" s="96" t="s">
        <v>895</v>
      </c>
      <c r="MC80" s="96" t="s">
        <v>895</v>
      </c>
      <c r="MD80" s="96">
        <v>5</v>
      </c>
      <c r="ME80" s="96" t="s">
        <v>895</v>
      </c>
      <c r="MF80" s="96" t="s">
        <v>895</v>
      </c>
      <c r="MG80" s="96" t="s">
        <v>895</v>
      </c>
      <c r="MH80" s="96" t="s">
        <v>895</v>
      </c>
      <c r="MI80" s="33">
        <v>20</v>
      </c>
      <c r="MJ80" s="96" t="s">
        <v>895</v>
      </c>
      <c r="MK80" s="96" t="s">
        <v>895</v>
      </c>
      <c r="ML80" s="96" t="s">
        <v>895</v>
      </c>
      <c r="MM80" s="96" t="s">
        <v>895</v>
      </c>
      <c r="MN80" s="33">
        <v>2</v>
      </c>
      <c r="MO80" s="96" t="s">
        <v>895</v>
      </c>
      <c r="MP80" s="96" t="s">
        <v>895</v>
      </c>
      <c r="MQ80" s="96" t="s">
        <v>895</v>
      </c>
      <c r="MR80" s="96" t="s">
        <v>895</v>
      </c>
      <c r="MS80" s="33">
        <v>-2</v>
      </c>
      <c r="MT80" s="96" t="s">
        <v>895</v>
      </c>
      <c r="MU80" s="96" t="s">
        <v>895</v>
      </c>
      <c r="MV80" s="96" t="s">
        <v>895</v>
      </c>
      <c r="MW80" s="96" t="s">
        <v>895</v>
      </c>
      <c r="MX80" s="96" t="s">
        <v>904</v>
      </c>
      <c r="MY80" s="96" t="s">
        <v>895</v>
      </c>
      <c r="MZ80" s="96" t="s">
        <v>895</v>
      </c>
      <c r="NA80" s="96" t="s">
        <v>895</v>
      </c>
      <c r="NB80" s="96" t="s">
        <v>895</v>
      </c>
      <c r="NC80" s="96" t="s">
        <v>903</v>
      </c>
      <c r="ND80" s="33">
        <v>0</v>
      </c>
      <c r="NE80" s="33">
        <v>0</v>
      </c>
      <c r="NF80" s="33">
        <v>0</v>
      </c>
      <c r="NG80" s="33">
        <v>0</v>
      </c>
      <c r="NH80" s="33"/>
      <c r="NI80" s="33"/>
      <c r="NJ80" s="33"/>
      <c r="NK80" s="33"/>
      <c r="NL80" s="33"/>
      <c r="NM80" s="33"/>
      <c r="NN80" s="33"/>
      <c r="NO80" s="33"/>
      <c r="NP80" s="33"/>
      <c r="NQ80" s="33"/>
      <c r="NR80" s="33"/>
      <c r="NS80" s="33"/>
      <c r="NT80" s="33"/>
      <c r="NU80" s="33"/>
      <c r="NV80" s="33"/>
      <c r="NW80" s="33"/>
      <c r="NX80" s="33"/>
      <c r="NY80" s="33"/>
      <c r="NZ80" s="33"/>
      <c r="OA80" s="33"/>
      <c r="OB80" s="33"/>
      <c r="OC80" s="33"/>
      <c r="OD80" s="33"/>
      <c r="OE80" s="33"/>
      <c r="OF80" s="33"/>
      <c r="OG80" s="33"/>
      <c r="OH80" s="33"/>
      <c r="OI80" s="33"/>
      <c r="OJ80" s="33"/>
      <c r="OK80" s="33"/>
      <c r="OL80" s="33"/>
      <c r="OM80" s="33"/>
      <c r="ON80" s="33"/>
      <c r="OO80" s="33"/>
      <c r="OP80" s="33"/>
      <c r="OQ80" s="33"/>
      <c r="OR80" s="33"/>
      <c r="OS80" s="33"/>
      <c r="OT80" s="33"/>
      <c r="OU80" s="33"/>
      <c r="OV80" s="33"/>
      <c r="OW80" s="33"/>
      <c r="OX80" s="33"/>
      <c r="OY80" s="33"/>
      <c r="OZ80" s="33"/>
      <c r="PA80" s="33"/>
      <c r="PB80" s="33"/>
      <c r="PC80" s="33"/>
      <c r="PD80" s="33"/>
      <c r="PE80" s="33"/>
      <c r="PF80" s="33"/>
      <c r="PG80" s="33"/>
      <c r="PH80" s="33"/>
      <c r="PI80" s="33"/>
      <c r="PJ80" s="33"/>
      <c r="PK80" s="33"/>
      <c r="PL80" s="33"/>
      <c r="PM80" s="33"/>
      <c r="PN80" s="33"/>
      <c r="PO80" s="33"/>
      <c r="PP80" s="33"/>
      <c r="PQ80" s="33"/>
      <c r="PR80" s="33"/>
      <c r="PS80" s="33"/>
      <c r="PT80" s="33"/>
      <c r="PU80" s="33"/>
      <c r="PV80" s="33"/>
      <c r="PW80" s="33"/>
      <c r="PX80" s="33"/>
      <c r="PY80" s="33"/>
      <c r="PZ80" s="96">
        <v>0</v>
      </c>
      <c r="QC80" s="38"/>
    </row>
    <row r="81" spans="1:445" ht="17" customHeight="1">
      <c r="A81" s="94">
        <v>67</v>
      </c>
      <c r="B81" s="27">
        <v>39420</v>
      </c>
      <c r="C81" s="96" t="s">
        <v>743</v>
      </c>
      <c r="D81" s="96">
        <v>18</v>
      </c>
      <c r="E81" s="96">
        <v>1</v>
      </c>
      <c r="F81" s="96">
        <v>71</v>
      </c>
      <c r="G81" s="96">
        <v>182</v>
      </c>
      <c r="H81" s="96">
        <v>0</v>
      </c>
      <c r="I81" s="96" t="s">
        <v>687</v>
      </c>
      <c r="J81" s="96" t="s">
        <v>687</v>
      </c>
      <c r="K81" s="96" t="s">
        <v>687</v>
      </c>
      <c r="L81" s="96" t="s">
        <v>687</v>
      </c>
      <c r="M81" s="30" t="s">
        <v>207</v>
      </c>
      <c r="N81" s="96" t="s">
        <v>203</v>
      </c>
      <c r="O81" s="96" t="s">
        <v>199</v>
      </c>
      <c r="P81" s="96" t="s">
        <v>130</v>
      </c>
      <c r="Q81" s="96" t="s">
        <v>130</v>
      </c>
      <c r="R81" s="96" t="s">
        <v>130</v>
      </c>
      <c r="S81" s="96" t="s">
        <v>130</v>
      </c>
      <c r="T81" s="26" t="s">
        <v>938</v>
      </c>
      <c r="U81" s="96">
        <v>0</v>
      </c>
      <c r="V81" s="96" t="s">
        <v>500</v>
      </c>
      <c r="W81" s="96" t="s">
        <v>500</v>
      </c>
      <c r="X81" s="96" t="s">
        <v>500</v>
      </c>
      <c r="Y81" s="96" t="s">
        <v>500</v>
      </c>
      <c r="Z81" s="96" t="s">
        <v>500</v>
      </c>
      <c r="AA81" s="96">
        <v>0</v>
      </c>
      <c r="AB81" s="96" t="s">
        <v>500</v>
      </c>
      <c r="AC81" s="96" t="s">
        <v>500</v>
      </c>
      <c r="AD81" s="96" t="s">
        <v>500</v>
      </c>
      <c r="AE81" s="96" t="s">
        <v>500</v>
      </c>
      <c r="AF81" s="96" t="s">
        <v>500</v>
      </c>
      <c r="AG81" s="96">
        <v>0</v>
      </c>
      <c r="AH81" s="35">
        <v>0</v>
      </c>
      <c r="AI81" s="78" t="s">
        <v>348</v>
      </c>
      <c r="AJ81" s="78" t="s">
        <v>348</v>
      </c>
      <c r="AK81" s="78" t="s">
        <v>348</v>
      </c>
      <c r="AL81" s="78" t="s">
        <v>348</v>
      </c>
      <c r="AM81" s="78">
        <v>0</v>
      </c>
      <c r="AN81" s="78" t="s">
        <v>348</v>
      </c>
      <c r="AO81" s="78" t="s">
        <v>348</v>
      </c>
      <c r="AP81" s="78" t="s">
        <v>348</v>
      </c>
      <c r="AQ81" s="78" t="s">
        <v>348</v>
      </c>
      <c r="AR81" s="95">
        <v>1</v>
      </c>
      <c r="AS81" s="35" t="s">
        <v>308</v>
      </c>
      <c r="AT81" s="35">
        <v>0</v>
      </c>
      <c r="AU81" s="35">
        <v>0</v>
      </c>
      <c r="AV81" s="35">
        <v>0</v>
      </c>
      <c r="AW81" s="35">
        <v>0</v>
      </c>
      <c r="AX81" s="78" t="s">
        <v>348</v>
      </c>
      <c r="AY81" s="78" t="s">
        <v>348</v>
      </c>
      <c r="AZ81" s="78" t="s">
        <v>348</v>
      </c>
      <c r="BA81" s="78" t="s">
        <v>348</v>
      </c>
      <c r="BB81" s="78" t="s">
        <v>348</v>
      </c>
      <c r="BC81" s="96">
        <v>55</v>
      </c>
      <c r="BD81" s="96">
        <v>50</v>
      </c>
      <c r="BE81" s="96">
        <v>5</v>
      </c>
      <c r="BF81" s="96">
        <v>2</v>
      </c>
      <c r="BG81" s="96">
        <v>2</v>
      </c>
      <c r="BH81" s="96">
        <v>0</v>
      </c>
      <c r="BI81" s="96">
        <v>0</v>
      </c>
      <c r="BJ81" s="96">
        <v>0</v>
      </c>
      <c r="BK81" s="96">
        <v>0</v>
      </c>
      <c r="BL81" s="96">
        <v>0</v>
      </c>
      <c r="BM81" s="96">
        <v>0</v>
      </c>
      <c r="BN81" s="96">
        <v>16</v>
      </c>
      <c r="BO81" s="96">
        <v>1</v>
      </c>
      <c r="BP81" s="33">
        <v>3</v>
      </c>
      <c r="BQ81" s="33">
        <v>5.6</v>
      </c>
      <c r="BR81" s="33">
        <v>0</v>
      </c>
      <c r="BS81" s="61" t="s">
        <v>204</v>
      </c>
      <c r="BT81" s="61" t="s">
        <v>204</v>
      </c>
      <c r="BU81" s="61" t="s">
        <v>99</v>
      </c>
      <c r="BV81" s="61" t="s">
        <v>99</v>
      </c>
      <c r="BW81" s="61" t="s">
        <v>99</v>
      </c>
      <c r="BX81" s="61" t="s">
        <v>99</v>
      </c>
      <c r="BY81" s="61" t="s">
        <v>204</v>
      </c>
      <c r="BZ81" s="61" t="s">
        <v>204</v>
      </c>
      <c r="CA81" s="61" t="s">
        <v>204</v>
      </c>
      <c r="CB81" s="61" t="s">
        <v>204</v>
      </c>
      <c r="CC81" s="111">
        <f t="shared" si="50"/>
        <v>5.666666666666667</v>
      </c>
      <c r="CD81" s="70">
        <v>8.1999999999999993</v>
      </c>
      <c r="CE81" s="70">
        <v>4.2</v>
      </c>
      <c r="CF81" s="70">
        <v>4.5999999999999996</v>
      </c>
      <c r="CG81" s="70" t="s">
        <v>112</v>
      </c>
      <c r="CH81" s="70" t="s">
        <v>112</v>
      </c>
      <c r="CI81" s="70" t="s">
        <v>112</v>
      </c>
      <c r="CJ81" s="70" t="s">
        <v>112</v>
      </c>
      <c r="CK81" s="70" t="s">
        <v>112</v>
      </c>
      <c r="CL81" s="70" t="s">
        <v>112</v>
      </c>
      <c r="CM81" s="70" t="s">
        <v>112</v>
      </c>
      <c r="CN81" s="70" t="s">
        <v>112</v>
      </c>
      <c r="CO81" s="70" t="s">
        <v>112</v>
      </c>
      <c r="CP81" s="70" t="s">
        <v>112</v>
      </c>
      <c r="CQ81" s="70" t="s">
        <v>112</v>
      </c>
      <c r="CR81" s="70" t="s">
        <v>112</v>
      </c>
      <c r="CS81" s="70" t="s">
        <v>112</v>
      </c>
      <c r="CT81" s="70" t="s">
        <v>112</v>
      </c>
      <c r="CU81" s="70" t="s">
        <v>112</v>
      </c>
      <c r="CV81" s="70" t="s">
        <v>112</v>
      </c>
      <c r="CW81" s="70" t="s">
        <v>346</v>
      </c>
      <c r="CX81" s="70" t="s">
        <v>112</v>
      </c>
      <c r="CY81" s="70" t="s">
        <v>112</v>
      </c>
      <c r="CZ81" s="70" t="s">
        <v>112</v>
      </c>
      <c r="DA81" s="70" t="s">
        <v>112</v>
      </c>
      <c r="DB81" s="70" t="s">
        <v>346</v>
      </c>
      <c r="DC81" s="70" t="s">
        <v>112</v>
      </c>
      <c r="DD81" s="70" t="s">
        <v>112</v>
      </c>
      <c r="DE81" s="70" t="s">
        <v>112</v>
      </c>
      <c r="DF81" s="70" t="s">
        <v>112</v>
      </c>
      <c r="DG81" s="70" t="s">
        <v>346</v>
      </c>
      <c r="DH81" s="70" t="s">
        <v>112</v>
      </c>
      <c r="DI81" s="70" t="s">
        <v>112</v>
      </c>
      <c r="DJ81" s="70" t="s">
        <v>112</v>
      </c>
      <c r="DK81" s="70" t="s">
        <v>112</v>
      </c>
      <c r="DL81" s="70" t="s">
        <v>346</v>
      </c>
      <c r="DM81" s="70" t="s">
        <v>112</v>
      </c>
      <c r="DN81" s="70" t="s">
        <v>112</v>
      </c>
      <c r="DO81" s="70" t="s">
        <v>112</v>
      </c>
      <c r="DP81" s="70" t="s">
        <v>112</v>
      </c>
      <c r="DQ81" s="70">
        <v>4.0999999999999996</v>
      </c>
      <c r="DR81" s="70" t="s">
        <v>112</v>
      </c>
      <c r="DS81" s="70" t="s">
        <v>112</v>
      </c>
      <c r="DT81" s="70" t="s">
        <v>112</v>
      </c>
      <c r="DU81" s="70" t="s">
        <v>112</v>
      </c>
      <c r="DV81" s="96">
        <v>36</v>
      </c>
      <c r="DW81" s="70">
        <v>7</v>
      </c>
      <c r="DX81" s="70" t="s">
        <v>130</v>
      </c>
      <c r="DY81" s="70" t="s">
        <v>130</v>
      </c>
      <c r="DZ81" s="70" t="s">
        <v>130</v>
      </c>
      <c r="EA81" s="70" t="s">
        <v>130</v>
      </c>
      <c r="EB81" s="96">
        <v>35</v>
      </c>
      <c r="EC81" s="96">
        <v>53</v>
      </c>
      <c r="ED81" s="96">
        <v>23</v>
      </c>
      <c r="EE81" s="96" t="s">
        <v>130</v>
      </c>
      <c r="EF81" s="111">
        <f t="shared" si="51"/>
        <v>13.333333333333334</v>
      </c>
      <c r="EG81" s="70">
        <v>18</v>
      </c>
      <c r="EH81" s="70">
        <v>11</v>
      </c>
      <c r="EI81" s="70">
        <v>11</v>
      </c>
      <c r="EJ81" s="70" t="s">
        <v>113</v>
      </c>
      <c r="EK81" s="70" t="s">
        <v>113</v>
      </c>
      <c r="EL81" s="70" t="s">
        <v>113</v>
      </c>
      <c r="EM81" s="70" t="s">
        <v>113</v>
      </c>
      <c r="EN81" s="70" t="s">
        <v>113</v>
      </c>
      <c r="EO81" s="70" t="s">
        <v>113</v>
      </c>
      <c r="EP81" s="70" t="s">
        <v>113</v>
      </c>
      <c r="EQ81" s="70" t="s">
        <v>113</v>
      </c>
      <c r="ER81" s="70" t="s">
        <v>113</v>
      </c>
      <c r="ES81" s="70" t="s">
        <v>113</v>
      </c>
      <c r="ET81" s="70" t="s">
        <v>113</v>
      </c>
      <c r="EU81" s="70" t="s">
        <v>113</v>
      </c>
      <c r="EV81" s="70" t="s">
        <v>113</v>
      </c>
      <c r="EW81" s="70" t="s">
        <v>113</v>
      </c>
      <c r="EX81" s="70" t="s">
        <v>113</v>
      </c>
      <c r="EY81" s="70" t="s">
        <v>113</v>
      </c>
      <c r="EZ81" s="70">
        <v>3.6</v>
      </c>
      <c r="FA81" s="70" t="s">
        <v>113</v>
      </c>
      <c r="FB81" s="70" t="s">
        <v>113</v>
      </c>
      <c r="FC81" s="70" t="s">
        <v>113</v>
      </c>
      <c r="FD81" s="70" t="s">
        <v>113</v>
      </c>
      <c r="FE81" s="96">
        <v>0</v>
      </c>
      <c r="FF81" s="84" t="s">
        <v>129</v>
      </c>
      <c r="FG81" s="84" t="s">
        <v>129</v>
      </c>
      <c r="FH81" s="84" t="s">
        <v>129</v>
      </c>
      <c r="FI81" s="84" t="s">
        <v>129</v>
      </c>
      <c r="FJ81" s="84" t="s">
        <v>129</v>
      </c>
      <c r="FK81" s="84" t="s">
        <v>129</v>
      </c>
      <c r="FL81" s="84" t="s">
        <v>129</v>
      </c>
      <c r="FM81" s="84" t="s">
        <v>129</v>
      </c>
      <c r="FN81" s="84" t="s">
        <v>129</v>
      </c>
      <c r="FO81" s="84" t="s">
        <v>129</v>
      </c>
      <c r="FP81" s="84" t="s">
        <v>129</v>
      </c>
      <c r="FQ81" s="84" t="s">
        <v>129</v>
      </c>
      <c r="FR81" s="84" t="s">
        <v>129</v>
      </c>
      <c r="FS81" s="84" t="s">
        <v>129</v>
      </c>
      <c r="FT81" s="84" t="s">
        <v>129</v>
      </c>
      <c r="FU81" s="84" t="s">
        <v>129</v>
      </c>
      <c r="FV81" s="84" t="s">
        <v>129</v>
      </c>
      <c r="FW81" s="84" t="s">
        <v>129</v>
      </c>
      <c r="FX81" s="84" t="s">
        <v>129</v>
      </c>
      <c r="FY81" s="84" t="s">
        <v>129</v>
      </c>
      <c r="FZ81" s="84" t="s">
        <v>129</v>
      </c>
      <c r="GA81" s="84" t="s">
        <v>129</v>
      </c>
      <c r="GB81" s="84" t="s">
        <v>129</v>
      </c>
      <c r="GC81" s="84" t="s">
        <v>129</v>
      </c>
      <c r="GD81" s="84" t="s">
        <v>129</v>
      </c>
      <c r="GE81" s="84" t="s">
        <v>129</v>
      </c>
      <c r="GF81" s="84" t="s">
        <v>129</v>
      </c>
      <c r="GG81" s="84" t="s">
        <v>129</v>
      </c>
      <c r="GH81" s="84" t="s">
        <v>129</v>
      </c>
      <c r="GI81" s="84" t="s">
        <v>129</v>
      </c>
      <c r="GJ81" s="84" t="s">
        <v>129</v>
      </c>
      <c r="GK81" s="84" t="s">
        <v>129</v>
      </c>
      <c r="GL81" s="84" t="s">
        <v>129</v>
      </c>
      <c r="GM81" s="84" t="s">
        <v>129</v>
      </c>
      <c r="GN81" s="84" t="s">
        <v>129</v>
      </c>
      <c r="GO81" s="84" t="s">
        <v>129</v>
      </c>
      <c r="GP81" s="84" t="s">
        <v>129</v>
      </c>
      <c r="GQ81" s="84" t="s">
        <v>129</v>
      </c>
      <c r="GR81" s="84" t="s">
        <v>129</v>
      </c>
      <c r="GS81" s="84" t="s">
        <v>129</v>
      </c>
      <c r="GT81" s="84" t="s">
        <v>129</v>
      </c>
      <c r="GU81" s="84" t="s">
        <v>129</v>
      </c>
      <c r="GV81" s="84" t="s">
        <v>129</v>
      </c>
      <c r="GW81" s="84" t="s">
        <v>129</v>
      </c>
      <c r="GX81" s="84" t="s">
        <v>129</v>
      </c>
      <c r="GY81" s="84" t="s">
        <v>129</v>
      </c>
      <c r="GZ81" s="84" t="s">
        <v>129</v>
      </c>
      <c r="HA81" s="84" t="s">
        <v>129</v>
      </c>
      <c r="HB81" s="84" t="s">
        <v>129</v>
      </c>
      <c r="HC81" s="84" t="s">
        <v>129</v>
      </c>
      <c r="HD81" s="84" t="s">
        <v>129</v>
      </c>
      <c r="HE81" s="84" t="s">
        <v>129</v>
      </c>
      <c r="HF81" s="84" t="s">
        <v>129</v>
      </c>
      <c r="HG81" s="84" t="s">
        <v>129</v>
      </c>
      <c r="HH81" s="84" t="s">
        <v>129</v>
      </c>
      <c r="HI81" s="84" t="s">
        <v>129</v>
      </c>
      <c r="HJ81" s="84" t="s">
        <v>129</v>
      </c>
      <c r="HK81" s="84" t="s">
        <v>129</v>
      </c>
      <c r="HL81" s="84" t="s">
        <v>129</v>
      </c>
      <c r="HM81" s="84" t="s">
        <v>129</v>
      </c>
      <c r="HN81" s="84" t="s">
        <v>129</v>
      </c>
      <c r="HO81" s="84" t="s">
        <v>129</v>
      </c>
      <c r="HP81" s="84" t="s">
        <v>129</v>
      </c>
      <c r="HQ81" s="84" t="s">
        <v>129</v>
      </c>
      <c r="HR81" s="84" t="s">
        <v>129</v>
      </c>
      <c r="HS81" s="84" t="s">
        <v>129</v>
      </c>
      <c r="HT81" s="84" t="s">
        <v>129</v>
      </c>
      <c r="HU81" s="84" t="s">
        <v>129</v>
      </c>
      <c r="HV81" s="84" t="s">
        <v>129</v>
      </c>
      <c r="HW81" s="84" t="s">
        <v>129</v>
      </c>
      <c r="HX81" s="96">
        <v>5.5</v>
      </c>
      <c r="HY81" s="96">
        <v>6</v>
      </c>
      <c r="HZ81" s="96">
        <v>1.3</v>
      </c>
      <c r="IA81" s="96">
        <v>0</v>
      </c>
      <c r="IB81" s="96">
        <v>8.3000000000000007</v>
      </c>
      <c r="IC81" s="96">
        <v>1</v>
      </c>
      <c r="ID81" s="96">
        <v>0</v>
      </c>
      <c r="IE81" s="96">
        <v>0</v>
      </c>
      <c r="IF81" s="96">
        <v>0</v>
      </c>
      <c r="IG81" s="96">
        <v>0</v>
      </c>
      <c r="IH81" s="96">
        <v>52.6</v>
      </c>
      <c r="II81" s="96">
        <v>6.9</v>
      </c>
      <c r="IJ81" s="96" t="s">
        <v>130</v>
      </c>
      <c r="IK81" s="96" t="s">
        <v>130</v>
      </c>
      <c r="IL81" s="96" t="s">
        <v>130</v>
      </c>
      <c r="IM81" s="96" t="s">
        <v>130</v>
      </c>
      <c r="IN81" s="96">
        <v>46.8</v>
      </c>
      <c r="IO81" s="96">
        <v>68.3</v>
      </c>
      <c r="IP81" s="96">
        <v>29.8</v>
      </c>
      <c r="IQ81" s="96" t="s">
        <v>130</v>
      </c>
      <c r="IR81" s="104">
        <f>AVERAGE(IS81:IU81)</f>
        <v>12.733333333333334</v>
      </c>
      <c r="IS81" s="96">
        <v>12.9</v>
      </c>
      <c r="IT81" s="96">
        <v>11.9</v>
      </c>
      <c r="IU81" s="96">
        <v>13.4</v>
      </c>
      <c r="IV81" s="96" t="s">
        <v>130</v>
      </c>
      <c r="IW81" s="96" t="s">
        <v>130</v>
      </c>
      <c r="IX81" s="96" t="s">
        <v>130</v>
      </c>
      <c r="IY81" s="96" t="s">
        <v>130</v>
      </c>
      <c r="IZ81" s="96" t="s">
        <v>130</v>
      </c>
      <c r="JA81" s="96" t="s">
        <v>130</v>
      </c>
      <c r="JB81" s="96" t="s">
        <v>130</v>
      </c>
      <c r="JC81" s="96" t="s">
        <v>130</v>
      </c>
      <c r="JD81" s="96" t="s">
        <v>130</v>
      </c>
      <c r="JE81" s="96" t="s">
        <v>130</v>
      </c>
      <c r="JF81" s="96" t="s">
        <v>130</v>
      </c>
      <c r="JG81" s="96" t="s">
        <v>130</v>
      </c>
      <c r="JH81" s="96" t="s">
        <v>130</v>
      </c>
      <c r="JI81" s="96" t="s">
        <v>130</v>
      </c>
      <c r="JJ81" s="96" t="s">
        <v>130</v>
      </c>
      <c r="JK81" s="96" t="s">
        <v>130</v>
      </c>
      <c r="JL81" s="96" t="s">
        <v>346</v>
      </c>
      <c r="JM81" s="96" t="s">
        <v>130</v>
      </c>
      <c r="JN81" s="96" t="s">
        <v>130</v>
      </c>
      <c r="JO81" s="96" t="s">
        <v>130</v>
      </c>
      <c r="JP81" s="96" t="s">
        <v>130</v>
      </c>
      <c r="JQ81" s="96" t="s">
        <v>346</v>
      </c>
      <c r="JR81" s="96" t="s">
        <v>130</v>
      </c>
      <c r="JS81" s="96" t="s">
        <v>130</v>
      </c>
      <c r="JT81" s="96" t="s">
        <v>130</v>
      </c>
      <c r="JU81" s="96" t="s">
        <v>130</v>
      </c>
      <c r="JV81" s="96" t="s">
        <v>346</v>
      </c>
      <c r="JW81" s="96" t="s">
        <v>130</v>
      </c>
      <c r="JX81" s="96" t="s">
        <v>130</v>
      </c>
      <c r="JY81" s="96" t="s">
        <v>130</v>
      </c>
      <c r="JZ81" s="96" t="s">
        <v>130</v>
      </c>
      <c r="KA81" s="96" t="s">
        <v>346</v>
      </c>
      <c r="KB81" s="96" t="s">
        <v>130</v>
      </c>
      <c r="KC81" s="96" t="s">
        <v>130</v>
      </c>
      <c r="KD81" s="96" t="s">
        <v>130</v>
      </c>
      <c r="KE81" s="96" t="s">
        <v>130</v>
      </c>
      <c r="KF81" s="96">
        <v>4.55</v>
      </c>
      <c r="KG81" s="96" t="s">
        <v>130</v>
      </c>
      <c r="KH81" s="96" t="s">
        <v>130</v>
      </c>
      <c r="KI81" s="96" t="s">
        <v>130</v>
      </c>
      <c r="KJ81" s="96" t="s">
        <v>130</v>
      </c>
      <c r="KK81" s="96">
        <v>1</v>
      </c>
      <c r="KL81" s="96">
        <v>0</v>
      </c>
      <c r="KM81" s="96">
        <v>0</v>
      </c>
      <c r="KN81" s="96">
        <v>0</v>
      </c>
      <c r="KO81" s="96">
        <v>0</v>
      </c>
      <c r="KP81" s="96">
        <v>12</v>
      </c>
      <c r="KQ81" s="96">
        <v>6</v>
      </c>
      <c r="KR81" s="96">
        <v>0.8</v>
      </c>
      <c r="KS81" s="96">
        <v>0</v>
      </c>
      <c r="KT81" s="96">
        <v>8.9</v>
      </c>
      <c r="KU81" s="96">
        <v>1</v>
      </c>
      <c r="KV81" s="96">
        <v>0</v>
      </c>
      <c r="KW81" s="96">
        <v>0</v>
      </c>
      <c r="KX81" s="96">
        <v>0</v>
      </c>
      <c r="KY81" s="96">
        <v>0</v>
      </c>
      <c r="KZ81" s="96" t="s">
        <v>114</v>
      </c>
      <c r="LA81" s="96" t="s">
        <v>114</v>
      </c>
      <c r="LB81" s="96" t="s">
        <v>99</v>
      </c>
      <c r="LC81" s="96" t="s">
        <v>99</v>
      </c>
      <c r="LD81" s="96" t="s">
        <v>99</v>
      </c>
      <c r="LE81" s="96" t="s">
        <v>99</v>
      </c>
      <c r="LF81" s="96" t="s">
        <v>114</v>
      </c>
      <c r="LG81" s="96" t="s">
        <v>114</v>
      </c>
      <c r="LH81" s="96" t="s">
        <v>114</v>
      </c>
      <c r="LI81" s="96" t="s">
        <v>114</v>
      </c>
      <c r="LJ81" s="111">
        <f>AVERAGE(LK81:LM81)</f>
        <v>10.633333333333333</v>
      </c>
      <c r="LK81" s="96">
        <v>12.1</v>
      </c>
      <c r="LL81" s="96">
        <v>11.8</v>
      </c>
      <c r="LM81" s="96">
        <v>8</v>
      </c>
      <c r="LN81" s="96" t="s">
        <v>130</v>
      </c>
      <c r="LO81" s="96" t="s">
        <v>130</v>
      </c>
      <c r="LP81" s="96" t="s">
        <v>130</v>
      </c>
      <c r="LQ81" s="96" t="s">
        <v>130</v>
      </c>
      <c r="LR81" s="96" t="s">
        <v>130</v>
      </c>
      <c r="LS81" s="96" t="s">
        <v>130</v>
      </c>
      <c r="LT81" s="96" t="s">
        <v>130</v>
      </c>
      <c r="LU81" s="96" t="s">
        <v>130</v>
      </c>
      <c r="LV81" s="96" t="s">
        <v>130</v>
      </c>
      <c r="LW81" s="96" t="s">
        <v>130</v>
      </c>
      <c r="LX81" s="96" t="s">
        <v>130</v>
      </c>
      <c r="LY81" s="96" t="s">
        <v>130</v>
      </c>
      <c r="LZ81" s="96" t="s">
        <v>130</v>
      </c>
      <c r="MA81" s="96" t="s">
        <v>130</v>
      </c>
      <c r="MB81" s="96" t="s">
        <v>130</v>
      </c>
      <c r="MC81" s="96" t="s">
        <v>130</v>
      </c>
      <c r="MD81" s="96" t="s">
        <v>346</v>
      </c>
      <c r="ME81" s="96" t="s">
        <v>130</v>
      </c>
      <c r="MF81" s="96" t="s">
        <v>130</v>
      </c>
      <c r="MG81" s="96" t="s">
        <v>130</v>
      </c>
      <c r="MH81" s="96" t="s">
        <v>130</v>
      </c>
      <c r="MI81" s="96" t="s">
        <v>346</v>
      </c>
      <c r="MJ81" s="96" t="s">
        <v>130</v>
      </c>
      <c r="MK81" s="96" t="s">
        <v>130</v>
      </c>
      <c r="ML81" s="96" t="s">
        <v>130</v>
      </c>
      <c r="MM81" s="96" t="s">
        <v>130</v>
      </c>
      <c r="MN81" s="96" t="s">
        <v>346</v>
      </c>
      <c r="MO81" s="96" t="s">
        <v>130</v>
      </c>
      <c r="MP81" s="96" t="s">
        <v>130</v>
      </c>
      <c r="MQ81" s="96" t="s">
        <v>130</v>
      </c>
      <c r="MR81" s="96" t="s">
        <v>130</v>
      </c>
      <c r="MS81" s="96" t="s">
        <v>346</v>
      </c>
      <c r="MT81" s="96" t="s">
        <v>130</v>
      </c>
      <c r="MU81" s="96" t="s">
        <v>130</v>
      </c>
      <c r="MV81" s="96" t="s">
        <v>130</v>
      </c>
      <c r="MW81" s="96" t="s">
        <v>130</v>
      </c>
      <c r="MX81" s="96">
        <v>3.68</v>
      </c>
      <c r="MY81" s="96" t="s">
        <v>130</v>
      </c>
      <c r="MZ81" s="96" t="s">
        <v>130</v>
      </c>
      <c r="NA81" s="96" t="s">
        <v>130</v>
      </c>
      <c r="NB81" s="96" t="s">
        <v>130</v>
      </c>
      <c r="NC81" s="96">
        <v>1</v>
      </c>
      <c r="ND81" s="96">
        <v>0</v>
      </c>
      <c r="NE81" s="96">
        <v>0</v>
      </c>
      <c r="NF81" s="96">
        <v>0</v>
      </c>
      <c r="NG81" s="96">
        <v>0</v>
      </c>
      <c r="NH81" s="96"/>
      <c r="NI81" s="96"/>
      <c r="NJ81" s="96"/>
      <c r="NK81" s="96"/>
      <c r="NL81" s="96"/>
      <c r="NM81" s="96"/>
      <c r="NN81" s="96"/>
      <c r="NO81" s="96"/>
      <c r="NP81" s="96"/>
      <c r="NQ81" s="96"/>
      <c r="NR81" s="96"/>
      <c r="NS81" s="96"/>
      <c r="NT81" s="96"/>
      <c r="NU81" s="96"/>
      <c r="NV81" s="96"/>
      <c r="NW81" s="96"/>
      <c r="NX81" s="96"/>
      <c r="NY81" s="96"/>
      <c r="NZ81" s="96"/>
      <c r="OA81" s="96"/>
      <c r="OB81" s="33"/>
      <c r="OC81" s="96"/>
      <c r="OD81" s="96"/>
      <c r="OE81" s="96"/>
      <c r="OF81" s="33"/>
      <c r="OG81" s="96"/>
      <c r="OH81" s="96"/>
      <c r="OI81" s="96"/>
      <c r="OJ81" s="33"/>
      <c r="OK81" s="96"/>
      <c r="OL81" s="96"/>
      <c r="OM81" s="96"/>
      <c r="ON81" s="33"/>
      <c r="OO81" s="96"/>
      <c r="OP81" s="96"/>
      <c r="OQ81" s="96"/>
      <c r="OR81" s="33"/>
      <c r="OS81" s="96"/>
      <c r="OT81" s="96"/>
      <c r="OU81" s="96"/>
      <c r="OV81" s="96"/>
      <c r="OW81" s="96"/>
      <c r="OX81" s="96"/>
      <c r="OY81" s="96"/>
      <c r="OZ81" s="96"/>
      <c r="PA81" s="96"/>
      <c r="PB81" s="96"/>
      <c r="PC81" s="96"/>
      <c r="PD81" s="96"/>
      <c r="PE81" s="96"/>
      <c r="PF81" s="96"/>
      <c r="PG81" s="96"/>
      <c r="PH81" s="96"/>
      <c r="PI81" s="96"/>
      <c r="PJ81" s="96"/>
      <c r="PK81" s="96"/>
      <c r="PL81" s="96"/>
      <c r="PM81" s="96"/>
      <c r="PN81" s="96"/>
      <c r="PO81" s="96"/>
      <c r="PP81" s="96"/>
      <c r="PQ81" s="96"/>
      <c r="PR81" s="96"/>
      <c r="PS81" s="96"/>
      <c r="PT81" s="96"/>
      <c r="PU81" s="96"/>
      <c r="PV81" s="96"/>
      <c r="PW81" s="96"/>
      <c r="PX81" s="96"/>
      <c r="PY81" s="96"/>
      <c r="PZ81" s="96">
        <v>0</v>
      </c>
      <c r="QC81" s="38" t="s">
        <v>142</v>
      </c>
    </row>
    <row r="82" spans="1:445" ht="17" customHeight="1">
      <c r="A82" s="94">
        <v>68</v>
      </c>
      <c r="B82" s="27">
        <v>39421</v>
      </c>
      <c r="C82" s="96" t="s">
        <v>740</v>
      </c>
      <c r="D82" s="96">
        <v>30</v>
      </c>
      <c r="E82" s="96">
        <v>1</v>
      </c>
      <c r="F82" s="96">
        <v>47</v>
      </c>
      <c r="G82" s="96">
        <v>160</v>
      </c>
      <c r="H82" s="96">
        <v>0</v>
      </c>
      <c r="I82" s="96" t="s">
        <v>662</v>
      </c>
      <c r="J82" s="96" t="s">
        <v>662</v>
      </c>
      <c r="K82" s="96" t="s">
        <v>662</v>
      </c>
      <c r="L82" s="96" t="s">
        <v>662</v>
      </c>
      <c r="M82" s="30" t="s">
        <v>815</v>
      </c>
      <c r="N82" s="96"/>
      <c r="O82" s="96" t="s">
        <v>74</v>
      </c>
      <c r="P82" s="96" t="s">
        <v>197</v>
      </c>
      <c r="Q82" s="96" t="s">
        <v>259</v>
      </c>
      <c r="R82" s="96" t="s">
        <v>259</v>
      </c>
      <c r="S82" s="96" t="s">
        <v>259</v>
      </c>
      <c r="T82" s="26" t="s">
        <v>938</v>
      </c>
      <c r="U82" s="96">
        <v>0</v>
      </c>
      <c r="V82" s="78" t="s">
        <v>348</v>
      </c>
      <c r="W82" s="78" t="s">
        <v>348</v>
      </c>
      <c r="X82" s="78" t="s">
        <v>348</v>
      </c>
      <c r="Y82" s="78" t="s">
        <v>348</v>
      </c>
      <c r="Z82" s="78" t="s">
        <v>348</v>
      </c>
      <c r="AA82" s="78">
        <v>0</v>
      </c>
      <c r="AB82" s="78" t="s">
        <v>348</v>
      </c>
      <c r="AC82" s="78" t="s">
        <v>348</v>
      </c>
      <c r="AD82" s="78" t="s">
        <v>348</v>
      </c>
      <c r="AE82" s="78" t="s">
        <v>348</v>
      </c>
      <c r="AF82" s="78" t="s">
        <v>348</v>
      </c>
      <c r="AG82" s="96">
        <v>0</v>
      </c>
      <c r="AH82" s="35">
        <v>0</v>
      </c>
      <c r="AI82" s="35">
        <v>1</v>
      </c>
      <c r="AJ82" s="78" t="s">
        <v>348</v>
      </c>
      <c r="AK82" s="78" t="s">
        <v>348</v>
      </c>
      <c r="AL82" s="78" t="s">
        <v>348</v>
      </c>
      <c r="AM82" s="35">
        <v>0</v>
      </c>
      <c r="AN82" s="35">
        <v>1</v>
      </c>
      <c r="AO82" s="78" t="s">
        <v>348</v>
      </c>
      <c r="AP82" s="78" t="s">
        <v>348</v>
      </c>
      <c r="AQ82" s="78" t="s">
        <v>348</v>
      </c>
      <c r="AR82" s="95">
        <v>2</v>
      </c>
      <c r="AS82" s="35" t="s">
        <v>308</v>
      </c>
      <c r="AT82" s="35" t="s">
        <v>225</v>
      </c>
      <c r="AU82" s="35">
        <v>0</v>
      </c>
      <c r="AV82" s="35">
        <v>0</v>
      </c>
      <c r="AW82" s="35">
        <v>0</v>
      </c>
      <c r="AX82" s="96" t="s">
        <v>447</v>
      </c>
      <c r="AY82" s="96" t="s">
        <v>552</v>
      </c>
      <c r="AZ82" s="78" t="s">
        <v>348</v>
      </c>
      <c r="BA82" s="78" t="s">
        <v>348</v>
      </c>
      <c r="BB82" s="78" t="s">
        <v>348</v>
      </c>
      <c r="BC82" s="96">
        <v>80</v>
      </c>
      <c r="BD82" s="96">
        <v>50</v>
      </c>
      <c r="BE82" s="96">
        <v>6</v>
      </c>
      <c r="BF82" s="96">
        <v>2</v>
      </c>
      <c r="BG82" s="96">
        <v>1</v>
      </c>
      <c r="BH82" s="96">
        <v>1</v>
      </c>
      <c r="BI82" s="96">
        <v>0</v>
      </c>
      <c r="BJ82" s="96">
        <v>0</v>
      </c>
      <c r="BK82" s="96">
        <v>0</v>
      </c>
      <c r="BL82" s="96">
        <v>0</v>
      </c>
      <c r="BM82" s="96">
        <v>0</v>
      </c>
      <c r="BN82" s="96">
        <v>14</v>
      </c>
      <c r="BO82" s="96">
        <v>1</v>
      </c>
      <c r="BP82" s="33">
        <v>30</v>
      </c>
      <c r="BQ82" s="33">
        <v>7.3</v>
      </c>
      <c r="BR82" s="33">
        <v>8.4</v>
      </c>
      <c r="BS82" s="61">
        <v>76.7</v>
      </c>
      <c r="BT82" s="70">
        <v>2.6</v>
      </c>
      <c r="BU82" s="70">
        <v>11.7</v>
      </c>
      <c r="BV82" s="70" t="s">
        <v>278</v>
      </c>
      <c r="BW82" s="70" t="s">
        <v>278</v>
      </c>
      <c r="BX82" s="70" t="s">
        <v>278</v>
      </c>
      <c r="BY82" s="61">
        <v>51.6</v>
      </c>
      <c r="BZ82" s="61">
        <v>69</v>
      </c>
      <c r="CA82" s="61">
        <v>19.5</v>
      </c>
      <c r="CB82" s="61" t="s">
        <v>130</v>
      </c>
      <c r="CC82" s="70" t="s">
        <v>114</v>
      </c>
      <c r="CD82" s="70" t="s">
        <v>114</v>
      </c>
      <c r="CE82" s="70" t="s">
        <v>114</v>
      </c>
      <c r="CF82" s="70" t="s">
        <v>114</v>
      </c>
      <c r="CG82" s="70" t="s">
        <v>114</v>
      </c>
      <c r="CH82" s="70" t="s">
        <v>114</v>
      </c>
      <c r="CI82" s="70" t="s">
        <v>114</v>
      </c>
      <c r="CJ82" s="70" t="s">
        <v>114</v>
      </c>
      <c r="CK82" s="70" t="s">
        <v>130</v>
      </c>
      <c r="CL82" s="70" t="s">
        <v>130</v>
      </c>
      <c r="CM82" s="70" t="s">
        <v>130</v>
      </c>
      <c r="CN82" s="70" t="s">
        <v>130</v>
      </c>
      <c r="CO82" s="70" t="s">
        <v>130</v>
      </c>
      <c r="CP82" s="70" t="s">
        <v>130</v>
      </c>
      <c r="CQ82" s="70" t="s">
        <v>130</v>
      </c>
      <c r="CR82" s="70" t="s">
        <v>130</v>
      </c>
      <c r="CS82" s="70" t="s">
        <v>130</v>
      </c>
      <c r="CT82" s="70" t="s">
        <v>130</v>
      </c>
      <c r="CU82" s="70" t="s">
        <v>130</v>
      </c>
      <c r="CV82" s="70" t="s">
        <v>130</v>
      </c>
      <c r="CW82" s="70">
        <v>3.5</v>
      </c>
      <c r="CX82" s="70">
        <v>13.6</v>
      </c>
      <c r="CY82" s="70" t="s">
        <v>130</v>
      </c>
      <c r="CZ82" s="70" t="s">
        <v>130</v>
      </c>
      <c r="DA82" s="70" t="s">
        <v>130</v>
      </c>
      <c r="DB82" s="61">
        <v>13.9</v>
      </c>
      <c r="DC82" s="61">
        <v>13.4</v>
      </c>
      <c r="DD82" s="70" t="s">
        <v>130</v>
      </c>
      <c r="DE82" s="70" t="s">
        <v>130</v>
      </c>
      <c r="DF82" s="70" t="s">
        <v>130</v>
      </c>
      <c r="DG82" s="61" t="s">
        <v>114</v>
      </c>
      <c r="DH82" s="61" t="s">
        <v>114</v>
      </c>
      <c r="DI82" s="70" t="s">
        <v>130</v>
      </c>
      <c r="DJ82" s="70" t="s">
        <v>130</v>
      </c>
      <c r="DK82" s="70" t="s">
        <v>130</v>
      </c>
      <c r="DL82" s="61" t="s">
        <v>114</v>
      </c>
      <c r="DM82" s="61" t="s">
        <v>114</v>
      </c>
      <c r="DN82" s="70" t="s">
        <v>130</v>
      </c>
      <c r="DO82" s="70" t="s">
        <v>130</v>
      </c>
      <c r="DP82" s="70" t="s">
        <v>130</v>
      </c>
      <c r="DQ82" s="61" t="s">
        <v>114</v>
      </c>
      <c r="DR82" s="61" t="s">
        <v>114</v>
      </c>
      <c r="DS82" s="70" t="s">
        <v>130</v>
      </c>
      <c r="DT82" s="70" t="s">
        <v>130</v>
      </c>
      <c r="DU82" s="70" t="s">
        <v>130</v>
      </c>
      <c r="DV82" s="96">
        <v>62</v>
      </c>
      <c r="DW82" s="70" t="s">
        <v>114</v>
      </c>
      <c r="DX82" s="70">
        <v>10</v>
      </c>
      <c r="DY82" s="70" t="s">
        <v>130</v>
      </c>
      <c r="DZ82" s="70" t="s">
        <v>130</v>
      </c>
      <c r="EA82" s="70" t="s">
        <v>130</v>
      </c>
      <c r="EB82" s="96">
        <v>53</v>
      </c>
      <c r="EC82" s="96">
        <v>76</v>
      </c>
      <c r="ED82" s="96">
        <v>25</v>
      </c>
      <c r="EE82" s="96" t="s">
        <v>130</v>
      </c>
      <c r="EF82" s="111">
        <f t="shared" si="51"/>
        <v>14.366666666666667</v>
      </c>
      <c r="EG82" s="108">
        <v>17.2</v>
      </c>
      <c r="EH82" s="108">
        <v>12.9</v>
      </c>
      <c r="EI82" s="108">
        <v>13</v>
      </c>
      <c r="EJ82" s="111">
        <f>AVERAGE(EK82:EM82)</f>
        <v>12.800000000000002</v>
      </c>
      <c r="EK82" s="70">
        <v>17</v>
      </c>
      <c r="EL82" s="70">
        <v>13.1</v>
      </c>
      <c r="EM82" s="70">
        <v>8.3000000000000007</v>
      </c>
      <c r="EN82" s="70" t="s">
        <v>278</v>
      </c>
      <c r="EO82" s="70" t="s">
        <v>278</v>
      </c>
      <c r="EP82" s="70" t="s">
        <v>278</v>
      </c>
      <c r="EQ82" s="70" t="s">
        <v>278</v>
      </c>
      <c r="ER82" s="70" t="s">
        <v>278</v>
      </c>
      <c r="ES82" s="70" t="s">
        <v>278</v>
      </c>
      <c r="ET82" s="70" t="s">
        <v>278</v>
      </c>
      <c r="EU82" s="70" t="s">
        <v>278</v>
      </c>
      <c r="EV82" s="70" t="s">
        <v>278</v>
      </c>
      <c r="EW82" s="70" t="s">
        <v>278</v>
      </c>
      <c r="EX82" s="70" t="s">
        <v>278</v>
      </c>
      <c r="EY82" s="70" t="s">
        <v>278</v>
      </c>
      <c r="EZ82" s="70">
        <v>1.04</v>
      </c>
      <c r="FA82" s="70" t="s">
        <v>346</v>
      </c>
      <c r="FB82" s="70" t="s">
        <v>278</v>
      </c>
      <c r="FC82" s="70" t="s">
        <v>278</v>
      </c>
      <c r="FD82" s="70" t="s">
        <v>278</v>
      </c>
      <c r="FE82" s="96">
        <v>0</v>
      </c>
      <c r="FF82" s="96">
        <v>3</v>
      </c>
      <c r="FG82" s="96">
        <v>18</v>
      </c>
      <c r="FH82" s="96">
        <v>7.2</v>
      </c>
      <c r="FI82" s="96">
        <v>3</v>
      </c>
      <c r="FJ82" s="96">
        <v>6.2</v>
      </c>
      <c r="FK82" s="96">
        <v>1</v>
      </c>
      <c r="FL82" s="96">
        <v>0</v>
      </c>
      <c r="FM82" s="96">
        <v>0</v>
      </c>
      <c r="FN82" s="96">
        <v>0</v>
      </c>
      <c r="FO82" s="96">
        <v>1</v>
      </c>
      <c r="FP82" s="96">
        <v>68.5</v>
      </c>
      <c r="FQ82" s="96">
        <v>17.2</v>
      </c>
      <c r="FR82" s="96">
        <v>11.1</v>
      </c>
      <c r="FS82" s="96" t="s">
        <v>75</v>
      </c>
      <c r="FT82" s="96" t="s">
        <v>75</v>
      </c>
      <c r="FU82" s="96" t="s">
        <v>75</v>
      </c>
      <c r="FV82" s="96">
        <v>47.8</v>
      </c>
      <c r="FW82" s="96">
        <v>71.8</v>
      </c>
      <c r="FX82" s="96">
        <v>21</v>
      </c>
      <c r="FY82" s="96" t="s">
        <v>130</v>
      </c>
      <c r="FZ82" s="111">
        <f>AVERAGE(GA82:GC82)</f>
        <v>14</v>
      </c>
      <c r="GA82" s="113">
        <v>16</v>
      </c>
      <c r="GB82" s="113">
        <v>13.8</v>
      </c>
      <c r="GC82" s="113">
        <v>12.2</v>
      </c>
      <c r="GD82" s="111">
        <f>AVERAGE(GE82:GG82)</f>
        <v>14.899999999999999</v>
      </c>
      <c r="GE82" s="33">
        <v>15.2</v>
      </c>
      <c r="GF82" s="33">
        <v>15.6</v>
      </c>
      <c r="GG82" s="33">
        <v>13.9</v>
      </c>
      <c r="GH82" s="96" t="s">
        <v>130</v>
      </c>
      <c r="GI82" s="96" t="s">
        <v>130</v>
      </c>
      <c r="GJ82" s="96" t="s">
        <v>130</v>
      </c>
      <c r="GK82" s="96" t="s">
        <v>130</v>
      </c>
      <c r="GL82" s="96" t="s">
        <v>130</v>
      </c>
      <c r="GM82" s="96" t="s">
        <v>130</v>
      </c>
      <c r="GN82" s="96" t="s">
        <v>130</v>
      </c>
      <c r="GO82" s="96" t="s">
        <v>130</v>
      </c>
      <c r="GP82" s="96" t="s">
        <v>130</v>
      </c>
      <c r="GQ82" s="96" t="s">
        <v>130</v>
      </c>
      <c r="GR82" s="96" t="s">
        <v>130</v>
      </c>
      <c r="GS82" s="96" t="s">
        <v>130</v>
      </c>
      <c r="GT82" s="33">
        <v>13.9</v>
      </c>
      <c r="GU82" s="33">
        <v>9.9</v>
      </c>
      <c r="GV82" s="96" t="s">
        <v>345</v>
      </c>
      <c r="GW82" s="96" t="s">
        <v>345</v>
      </c>
      <c r="GX82" s="96" t="s">
        <v>345</v>
      </c>
      <c r="GY82" s="33">
        <v>9.3000000000000007</v>
      </c>
      <c r="GZ82" s="33">
        <v>16.399999999999999</v>
      </c>
      <c r="HA82" s="96" t="s">
        <v>345</v>
      </c>
      <c r="HB82" s="96" t="s">
        <v>345</v>
      </c>
      <c r="HC82" s="96" t="s">
        <v>345</v>
      </c>
      <c r="HD82" s="33">
        <v>-1.9</v>
      </c>
      <c r="HE82" s="33">
        <v>0.4</v>
      </c>
      <c r="HF82" s="96" t="s">
        <v>345</v>
      </c>
      <c r="HG82" s="96" t="s">
        <v>345</v>
      </c>
      <c r="HH82" s="96" t="s">
        <v>345</v>
      </c>
      <c r="HI82" s="33">
        <v>3.2</v>
      </c>
      <c r="HJ82" s="33">
        <v>1.1000000000000001</v>
      </c>
      <c r="HK82" s="96" t="s">
        <v>345</v>
      </c>
      <c r="HL82" s="96" t="s">
        <v>345</v>
      </c>
      <c r="HM82" s="96" t="s">
        <v>345</v>
      </c>
      <c r="HN82" s="33">
        <v>2.83</v>
      </c>
      <c r="HO82" s="96" t="s">
        <v>114</v>
      </c>
      <c r="HP82" s="96" t="s">
        <v>345</v>
      </c>
      <c r="HQ82" s="96" t="s">
        <v>345</v>
      </c>
      <c r="HR82" s="96" t="s">
        <v>345</v>
      </c>
      <c r="HS82" s="96">
        <v>0</v>
      </c>
      <c r="HT82" s="96">
        <v>0</v>
      </c>
      <c r="HU82" s="96">
        <v>0</v>
      </c>
      <c r="HV82" s="96">
        <v>0</v>
      </c>
      <c r="HW82" s="96">
        <v>0</v>
      </c>
      <c r="HX82" s="96">
        <v>6</v>
      </c>
      <c r="HY82" s="96">
        <v>17</v>
      </c>
      <c r="HZ82" s="96">
        <v>1.8</v>
      </c>
      <c r="IA82" s="96">
        <v>1.8</v>
      </c>
      <c r="IB82" s="96">
        <v>8</v>
      </c>
      <c r="IC82" s="96">
        <v>1</v>
      </c>
      <c r="ID82" s="96">
        <v>0</v>
      </c>
      <c r="IE82" s="96">
        <v>0</v>
      </c>
      <c r="IF82" s="96">
        <v>0</v>
      </c>
      <c r="IG82" s="96">
        <v>1</v>
      </c>
      <c r="IH82" s="96" t="s">
        <v>114</v>
      </c>
      <c r="II82" s="96" t="s">
        <v>114</v>
      </c>
      <c r="IJ82" s="96" t="s">
        <v>114</v>
      </c>
      <c r="IK82" s="96" t="s">
        <v>99</v>
      </c>
      <c r="IL82" s="96" t="s">
        <v>99</v>
      </c>
      <c r="IM82" s="96" t="s">
        <v>99</v>
      </c>
      <c r="IN82" s="96" t="s">
        <v>114</v>
      </c>
      <c r="IO82" s="96" t="s">
        <v>114</v>
      </c>
      <c r="IP82" s="96" t="s">
        <v>114</v>
      </c>
      <c r="IQ82" s="96" t="s">
        <v>114</v>
      </c>
      <c r="IR82" s="96" t="s">
        <v>114</v>
      </c>
      <c r="IS82" s="96" t="s">
        <v>114</v>
      </c>
      <c r="IT82" s="96" t="s">
        <v>114</v>
      </c>
      <c r="IU82" s="96" t="s">
        <v>114</v>
      </c>
      <c r="IV82" s="96" t="s">
        <v>114</v>
      </c>
      <c r="IW82" s="96" t="s">
        <v>114</v>
      </c>
      <c r="IX82" s="96" t="s">
        <v>114</v>
      </c>
      <c r="IY82" s="96" t="s">
        <v>114</v>
      </c>
      <c r="IZ82" s="96" t="s">
        <v>278</v>
      </c>
      <c r="JA82" s="96" t="s">
        <v>278</v>
      </c>
      <c r="JB82" s="96" t="s">
        <v>278</v>
      </c>
      <c r="JC82" s="96" t="s">
        <v>278</v>
      </c>
      <c r="JD82" s="96" t="s">
        <v>278</v>
      </c>
      <c r="JE82" s="96" t="s">
        <v>278</v>
      </c>
      <c r="JF82" s="96" t="s">
        <v>278</v>
      </c>
      <c r="JG82" s="96" t="s">
        <v>278</v>
      </c>
      <c r="JH82" s="96" t="s">
        <v>278</v>
      </c>
      <c r="JI82" s="96" t="s">
        <v>278</v>
      </c>
      <c r="JJ82" s="96" t="s">
        <v>278</v>
      </c>
      <c r="JK82" s="96" t="s">
        <v>278</v>
      </c>
      <c r="JL82" s="96" t="s">
        <v>346</v>
      </c>
      <c r="JM82" s="96" t="s">
        <v>346</v>
      </c>
      <c r="JN82" s="96" t="s">
        <v>278</v>
      </c>
      <c r="JO82" s="96" t="s">
        <v>278</v>
      </c>
      <c r="JP82" s="96" t="s">
        <v>278</v>
      </c>
      <c r="JQ82" s="96" t="s">
        <v>346</v>
      </c>
      <c r="JR82" s="96" t="s">
        <v>346</v>
      </c>
      <c r="JS82" s="96" t="s">
        <v>278</v>
      </c>
      <c r="JT82" s="96" t="s">
        <v>278</v>
      </c>
      <c r="JU82" s="96" t="s">
        <v>278</v>
      </c>
      <c r="JV82" s="96" t="s">
        <v>346</v>
      </c>
      <c r="JW82" s="96" t="s">
        <v>346</v>
      </c>
      <c r="JX82" s="96" t="s">
        <v>278</v>
      </c>
      <c r="JY82" s="96" t="s">
        <v>278</v>
      </c>
      <c r="JZ82" s="96" t="s">
        <v>278</v>
      </c>
      <c r="KA82" s="96" t="s">
        <v>346</v>
      </c>
      <c r="KB82" s="96" t="s">
        <v>346</v>
      </c>
      <c r="KC82" s="96" t="s">
        <v>278</v>
      </c>
      <c r="KD82" s="96" t="s">
        <v>278</v>
      </c>
      <c r="KE82" s="96" t="s">
        <v>278</v>
      </c>
      <c r="KF82" s="96" t="s">
        <v>346</v>
      </c>
      <c r="KG82" s="96" t="s">
        <v>346</v>
      </c>
      <c r="KH82" s="96" t="s">
        <v>278</v>
      </c>
      <c r="KI82" s="96" t="s">
        <v>278</v>
      </c>
      <c r="KJ82" s="96" t="s">
        <v>278</v>
      </c>
      <c r="KK82" s="96">
        <v>1</v>
      </c>
      <c r="KL82" s="96">
        <v>0</v>
      </c>
      <c r="KM82" s="96">
        <v>0</v>
      </c>
      <c r="KN82" s="96">
        <v>0</v>
      </c>
      <c r="KO82" s="96">
        <v>0</v>
      </c>
      <c r="KP82" s="96">
        <v>11</v>
      </c>
      <c r="KQ82" s="96">
        <v>16</v>
      </c>
      <c r="KR82" s="96">
        <v>3.2</v>
      </c>
      <c r="KS82" s="96">
        <v>2.5</v>
      </c>
      <c r="KT82" s="96">
        <v>6.5</v>
      </c>
      <c r="KU82" s="96">
        <v>1</v>
      </c>
      <c r="KV82" s="96">
        <v>0</v>
      </c>
      <c r="KW82" s="96">
        <v>0</v>
      </c>
      <c r="KX82" s="96">
        <v>0</v>
      </c>
      <c r="KY82" s="96">
        <v>0</v>
      </c>
      <c r="KZ82" s="96">
        <v>8</v>
      </c>
      <c r="LA82" s="96" t="s">
        <v>195</v>
      </c>
      <c r="LB82" s="96">
        <v>14</v>
      </c>
      <c r="LC82" s="96" t="s">
        <v>130</v>
      </c>
      <c r="LD82" s="96" t="s">
        <v>130</v>
      </c>
      <c r="LE82" s="96" t="s">
        <v>130</v>
      </c>
      <c r="LF82" s="96">
        <v>61</v>
      </c>
      <c r="LG82" s="96">
        <v>59</v>
      </c>
      <c r="LH82" s="96">
        <v>11</v>
      </c>
      <c r="LI82" s="96" t="s">
        <v>130</v>
      </c>
      <c r="LJ82" s="111">
        <f>AVERAGE(LK82:LM82)</f>
        <v>14.533333333333331</v>
      </c>
      <c r="LK82" s="111">
        <v>16</v>
      </c>
      <c r="LL82" s="111">
        <v>16.399999999999999</v>
      </c>
      <c r="LM82" s="111">
        <v>11.2</v>
      </c>
      <c r="LN82" s="111">
        <f>AVERAGE(LO82:LQ82)</f>
        <v>14.299999999999999</v>
      </c>
      <c r="LO82" s="96">
        <v>16.899999999999999</v>
      </c>
      <c r="LP82" s="96">
        <v>14</v>
      </c>
      <c r="LQ82" s="96">
        <v>12</v>
      </c>
      <c r="LR82" s="96" t="s">
        <v>278</v>
      </c>
      <c r="LS82" s="96" t="s">
        <v>278</v>
      </c>
      <c r="LT82" s="96" t="s">
        <v>278</v>
      </c>
      <c r="LU82" s="96" t="s">
        <v>278</v>
      </c>
      <c r="LV82" s="96" t="s">
        <v>278</v>
      </c>
      <c r="LW82" s="96" t="s">
        <v>278</v>
      </c>
      <c r="LX82" s="96" t="s">
        <v>278</v>
      </c>
      <c r="LY82" s="96" t="s">
        <v>278</v>
      </c>
      <c r="LZ82" s="96" t="s">
        <v>278</v>
      </c>
      <c r="MA82" s="96" t="s">
        <v>278</v>
      </c>
      <c r="MB82" s="96" t="s">
        <v>278</v>
      </c>
      <c r="MC82" s="96" t="s">
        <v>278</v>
      </c>
      <c r="MD82" s="96" t="s">
        <v>71</v>
      </c>
      <c r="ME82" s="96">
        <v>8</v>
      </c>
      <c r="MF82" s="96" t="s">
        <v>345</v>
      </c>
      <c r="MG82" s="96" t="s">
        <v>345</v>
      </c>
      <c r="MH82" s="96" t="s">
        <v>345</v>
      </c>
      <c r="MI82" s="96" t="s">
        <v>77</v>
      </c>
      <c r="MJ82" s="96">
        <v>17</v>
      </c>
      <c r="MK82" s="96" t="s">
        <v>345</v>
      </c>
      <c r="ML82" s="96" t="s">
        <v>345</v>
      </c>
      <c r="MM82" s="96" t="s">
        <v>345</v>
      </c>
      <c r="MN82" s="96" t="s">
        <v>114</v>
      </c>
      <c r="MO82" s="96">
        <v>-3</v>
      </c>
      <c r="MP82" s="96" t="s">
        <v>345</v>
      </c>
      <c r="MQ82" s="96" t="s">
        <v>345</v>
      </c>
      <c r="MR82" s="96" t="s">
        <v>345</v>
      </c>
      <c r="MS82" s="96" t="s">
        <v>114</v>
      </c>
      <c r="MT82" s="96">
        <v>4</v>
      </c>
      <c r="MU82" s="96" t="s">
        <v>345</v>
      </c>
      <c r="MV82" s="96" t="s">
        <v>345</v>
      </c>
      <c r="MW82" s="96" t="s">
        <v>345</v>
      </c>
      <c r="MX82" s="96">
        <v>5.63</v>
      </c>
      <c r="MY82" s="96">
        <v>2.94</v>
      </c>
      <c r="MZ82" s="96" t="s">
        <v>345</v>
      </c>
      <c r="NA82" s="96" t="s">
        <v>345</v>
      </c>
      <c r="NB82" s="96" t="s">
        <v>345</v>
      </c>
      <c r="NC82" s="96">
        <v>1</v>
      </c>
      <c r="ND82" s="96">
        <v>0</v>
      </c>
      <c r="NE82" s="96">
        <v>0</v>
      </c>
      <c r="NF82" s="96">
        <v>0</v>
      </c>
      <c r="NG82" s="96">
        <v>0</v>
      </c>
      <c r="NH82" s="96"/>
      <c r="NI82" s="96"/>
      <c r="NJ82" s="96"/>
      <c r="NK82" s="96"/>
      <c r="NL82" s="96"/>
      <c r="NM82" s="96"/>
      <c r="NN82" s="96"/>
      <c r="NO82" s="96"/>
      <c r="NP82" s="96"/>
      <c r="NQ82" s="96"/>
      <c r="NR82" s="96"/>
      <c r="NS82" s="96"/>
      <c r="NT82" s="96"/>
      <c r="NU82" s="96"/>
      <c r="NV82" s="96"/>
      <c r="NW82" s="96"/>
      <c r="NX82" s="96"/>
      <c r="NY82" s="96"/>
      <c r="NZ82" s="96"/>
      <c r="OA82" s="96"/>
      <c r="OB82" s="33"/>
      <c r="OC82" s="96"/>
      <c r="OD82" s="96"/>
      <c r="OE82" s="96"/>
      <c r="OF82" s="33"/>
      <c r="OG82" s="96"/>
      <c r="OH82" s="96"/>
      <c r="OI82" s="96"/>
      <c r="OJ82" s="33"/>
      <c r="OK82" s="96"/>
      <c r="OL82" s="96"/>
      <c r="OM82" s="96"/>
      <c r="ON82" s="33"/>
      <c r="OO82" s="96"/>
      <c r="OP82" s="96"/>
      <c r="OQ82" s="96"/>
      <c r="OR82" s="33"/>
      <c r="OS82" s="96"/>
      <c r="OT82" s="96"/>
      <c r="OU82" s="96"/>
      <c r="OV82" s="96"/>
      <c r="OW82" s="96"/>
      <c r="OX82" s="96"/>
      <c r="OY82" s="96"/>
      <c r="OZ82" s="96"/>
      <c r="PA82" s="96"/>
      <c r="PB82" s="96"/>
      <c r="PC82" s="96"/>
      <c r="PD82" s="96"/>
      <c r="PE82" s="96"/>
      <c r="PF82" s="96"/>
      <c r="PG82" s="96"/>
      <c r="PH82" s="96"/>
      <c r="PI82" s="96"/>
      <c r="PJ82" s="96"/>
      <c r="PK82" s="96"/>
      <c r="PL82" s="96"/>
      <c r="PM82" s="96"/>
      <c r="PN82" s="96"/>
      <c r="PO82" s="96"/>
      <c r="PP82" s="96"/>
      <c r="PQ82" s="96"/>
      <c r="PR82" s="96"/>
      <c r="PS82" s="96"/>
      <c r="PT82" s="96"/>
      <c r="PU82" s="96"/>
      <c r="PV82" s="96"/>
      <c r="PW82" s="96"/>
      <c r="PX82" s="96"/>
      <c r="PY82" s="96"/>
      <c r="PZ82" s="73">
        <v>1</v>
      </c>
      <c r="QC82" s="112" t="s">
        <v>17</v>
      </c>
    </row>
    <row r="83" spans="1:445" ht="17" customHeight="1">
      <c r="A83" s="94">
        <v>69</v>
      </c>
      <c r="B83" s="27">
        <v>39421</v>
      </c>
      <c r="C83" s="96" t="s">
        <v>743</v>
      </c>
      <c r="D83" s="96">
        <v>38</v>
      </c>
      <c r="E83" s="96">
        <v>1</v>
      </c>
      <c r="F83" s="96">
        <v>74</v>
      </c>
      <c r="G83" s="96">
        <v>180</v>
      </c>
      <c r="H83" s="96">
        <v>4</v>
      </c>
      <c r="I83" s="96" t="s">
        <v>42</v>
      </c>
      <c r="J83" s="96">
        <v>3</v>
      </c>
      <c r="K83" s="96">
        <v>1.5</v>
      </c>
      <c r="L83" s="96">
        <v>5</v>
      </c>
      <c r="M83" s="95" t="s">
        <v>151</v>
      </c>
      <c r="N83" s="96" t="s">
        <v>35</v>
      </c>
      <c r="O83" s="96" t="s">
        <v>76</v>
      </c>
      <c r="P83" s="96" t="s">
        <v>278</v>
      </c>
      <c r="Q83" s="96" t="s">
        <v>278</v>
      </c>
      <c r="R83" s="96" t="s">
        <v>278</v>
      </c>
      <c r="S83" s="96" t="s">
        <v>278</v>
      </c>
      <c r="T83" s="26" t="s">
        <v>938</v>
      </c>
      <c r="U83" s="96">
        <v>0</v>
      </c>
      <c r="V83" s="96" t="s">
        <v>447</v>
      </c>
      <c r="W83" s="96" t="s">
        <v>447</v>
      </c>
      <c r="X83" s="96" t="s">
        <v>447</v>
      </c>
      <c r="Y83" s="96" t="s">
        <v>447</v>
      </c>
      <c r="Z83" s="96" t="s">
        <v>447</v>
      </c>
      <c r="AA83" s="96">
        <v>0</v>
      </c>
      <c r="AB83" s="96" t="s">
        <v>447</v>
      </c>
      <c r="AC83" s="96" t="s">
        <v>447</v>
      </c>
      <c r="AD83" s="96" t="s">
        <v>447</v>
      </c>
      <c r="AE83" s="96" t="s">
        <v>447</v>
      </c>
      <c r="AF83" s="96" t="s">
        <v>447</v>
      </c>
      <c r="AG83" s="96">
        <v>0</v>
      </c>
      <c r="AH83" s="35">
        <v>1</v>
      </c>
      <c r="AI83" s="78" t="s">
        <v>348</v>
      </c>
      <c r="AJ83" s="78" t="s">
        <v>348</v>
      </c>
      <c r="AK83" s="78" t="s">
        <v>348</v>
      </c>
      <c r="AL83" s="78" t="s">
        <v>348</v>
      </c>
      <c r="AM83" s="78">
        <v>0</v>
      </c>
      <c r="AN83" s="78" t="s">
        <v>348</v>
      </c>
      <c r="AO83" s="78" t="s">
        <v>348</v>
      </c>
      <c r="AP83" s="78" t="s">
        <v>348</v>
      </c>
      <c r="AQ83" s="78" t="s">
        <v>348</v>
      </c>
      <c r="AR83" s="95">
        <v>1</v>
      </c>
      <c r="AS83" s="35" t="s">
        <v>225</v>
      </c>
      <c r="AT83" s="35">
        <v>0</v>
      </c>
      <c r="AU83" s="35">
        <v>0</v>
      </c>
      <c r="AV83" s="35">
        <v>0</v>
      </c>
      <c r="AW83" s="35">
        <v>0</v>
      </c>
      <c r="AX83" s="96" t="s">
        <v>380</v>
      </c>
      <c r="AY83" s="78" t="s">
        <v>348</v>
      </c>
      <c r="AZ83" s="78" t="s">
        <v>348</v>
      </c>
      <c r="BA83" s="78" t="s">
        <v>348</v>
      </c>
      <c r="BB83" s="96" t="s">
        <v>687</v>
      </c>
      <c r="BC83" s="96" t="s">
        <v>660</v>
      </c>
      <c r="BD83" s="96">
        <v>50</v>
      </c>
      <c r="BE83" s="96">
        <v>6</v>
      </c>
      <c r="BF83" s="96">
        <v>2</v>
      </c>
      <c r="BG83" s="96">
        <v>2</v>
      </c>
      <c r="BH83" s="96">
        <v>0</v>
      </c>
      <c r="BI83" s="96">
        <v>0</v>
      </c>
      <c r="BJ83" s="96">
        <v>0</v>
      </c>
      <c r="BK83" s="96">
        <v>0</v>
      </c>
      <c r="BL83" s="96">
        <v>0</v>
      </c>
      <c r="BM83" s="96">
        <v>0</v>
      </c>
      <c r="BN83" s="96">
        <v>8</v>
      </c>
      <c r="BO83" s="96">
        <v>0</v>
      </c>
      <c r="BP83" s="33">
        <v>25</v>
      </c>
      <c r="BQ83" s="33">
        <v>9.8000000000000007</v>
      </c>
      <c r="BR83" s="33">
        <v>9.8000000000000007</v>
      </c>
      <c r="BS83" s="61" t="s">
        <v>114</v>
      </c>
      <c r="BT83" s="61" t="s">
        <v>114</v>
      </c>
      <c r="BU83" s="70" t="s">
        <v>130</v>
      </c>
      <c r="BV83" s="70" t="s">
        <v>130</v>
      </c>
      <c r="BW83" s="70" t="s">
        <v>130</v>
      </c>
      <c r="BX83" s="70" t="s">
        <v>130</v>
      </c>
      <c r="BY83" s="61" t="s">
        <v>114</v>
      </c>
      <c r="BZ83" s="61" t="s">
        <v>114</v>
      </c>
      <c r="CA83" s="61" t="s">
        <v>114</v>
      </c>
      <c r="CB83" s="61" t="s">
        <v>114</v>
      </c>
      <c r="CC83" s="61" t="s">
        <v>114</v>
      </c>
      <c r="CD83" s="61" t="s">
        <v>114</v>
      </c>
      <c r="CE83" s="61" t="s">
        <v>114</v>
      </c>
      <c r="CF83" s="61" t="s">
        <v>114</v>
      </c>
      <c r="CG83" s="70" t="s">
        <v>130</v>
      </c>
      <c r="CH83" s="70" t="s">
        <v>130</v>
      </c>
      <c r="CI83" s="70" t="s">
        <v>130</v>
      </c>
      <c r="CJ83" s="70" t="s">
        <v>130</v>
      </c>
      <c r="CK83" s="70" t="s">
        <v>130</v>
      </c>
      <c r="CL83" s="70" t="s">
        <v>130</v>
      </c>
      <c r="CM83" s="70" t="s">
        <v>130</v>
      </c>
      <c r="CN83" s="70" t="s">
        <v>130</v>
      </c>
      <c r="CO83" s="70" t="s">
        <v>130</v>
      </c>
      <c r="CP83" s="70" t="s">
        <v>130</v>
      </c>
      <c r="CQ83" s="70" t="s">
        <v>130</v>
      </c>
      <c r="CR83" s="70" t="s">
        <v>130</v>
      </c>
      <c r="CS83" s="70" t="s">
        <v>130</v>
      </c>
      <c r="CT83" s="70" t="s">
        <v>130</v>
      </c>
      <c r="CU83" s="70" t="s">
        <v>130</v>
      </c>
      <c r="CV83" s="70" t="s">
        <v>130</v>
      </c>
      <c r="CW83" s="70" t="s">
        <v>346</v>
      </c>
      <c r="CX83" s="70" t="s">
        <v>130</v>
      </c>
      <c r="CY83" s="70" t="s">
        <v>130</v>
      </c>
      <c r="CZ83" s="70" t="s">
        <v>130</v>
      </c>
      <c r="DA83" s="70" t="s">
        <v>130</v>
      </c>
      <c r="DB83" s="70" t="s">
        <v>346</v>
      </c>
      <c r="DC83" s="70" t="s">
        <v>130</v>
      </c>
      <c r="DD83" s="70" t="s">
        <v>130</v>
      </c>
      <c r="DE83" s="70" t="s">
        <v>130</v>
      </c>
      <c r="DF83" s="70" t="s">
        <v>130</v>
      </c>
      <c r="DG83" s="70" t="s">
        <v>346</v>
      </c>
      <c r="DH83" s="70" t="s">
        <v>130</v>
      </c>
      <c r="DI83" s="70" t="s">
        <v>130</v>
      </c>
      <c r="DJ83" s="70" t="s">
        <v>130</v>
      </c>
      <c r="DK83" s="70" t="s">
        <v>130</v>
      </c>
      <c r="DL83" s="70" t="s">
        <v>346</v>
      </c>
      <c r="DM83" s="70" t="s">
        <v>130</v>
      </c>
      <c r="DN83" s="70" t="s">
        <v>130</v>
      </c>
      <c r="DO83" s="70" t="s">
        <v>130</v>
      </c>
      <c r="DP83" s="70" t="s">
        <v>130</v>
      </c>
      <c r="DQ83" s="70" t="s">
        <v>346</v>
      </c>
      <c r="DR83" s="70" t="s">
        <v>130</v>
      </c>
      <c r="DS83" s="70" t="s">
        <v>130</v>
      </c>
      <c r="DT83" s="70" t="s">
        <v>130</v>
      </c>
      <c r="DU83" s="70" t="s">
        <v>130</v>
      </c>
      <c r="DV83" s="96">
        <v>27</v>
      </c>
      <c r="DW83" s="70">
        <v>7</v>
      </c>
      <c r="DX83" s="70" t="s">
        <v>278</v>
      </c>
      <c r="DY83" s="70" t="s">
        <v>278</v>
      </c>
      <c r="DZ83" s="70" t="s">
        <v>278</v>
      </c>
      <c r="EA83" s="70" t="s">
        <v>278</v>
      </c>
      <c r="EB83" s="96">
        <v>16</v>
      </c>
      <c r="EC83" s="96">
        <v>46</v>
      </c>
      <c r="ED83" s="96">
        <v>23</v>
      </c>
      <c r="EE83" s="96" t="s">
        <v>130</v>
      </c>
      <c r="EF83" s="111">
        <f t="shared" si="51"/>
        <v>15</v>
      </c>
      <c r="EG83" s="70">
        <v>18</v>
      </c>
      <c r="EH83" s="70">
        <v>16</v>
      </c>
      <c r="EI83" s="70">
        <v>11</v>
      </c>
      <c r="EJ83" s="70" t="s">
        <v>278</v>
      </c>
      <c r="EK83" s="70" t="s">
        <v>278</v>
      </c>
      <c r="EL83" s="70" t="s">
        <v>278</v>
      </c>
      <c r="EM83" s="70" t="s">
        <v>278</v>
      </c>
      <c r="EN83" s="70" t="s">
        <v>278</v>
      </c>
      <c r="EO83" s="70" t="s">
        <v>278</v>
      </c>
      <c r="EP83" s="70" t="s">
        <v>278</v>
      </c>
      <c r="EQ83" s="70" t="s">
        <v>278</v>
      </c>
      <c r="ER83" s="70" t="s">
        <v>278</v>
      </c>
      <c r="ES83" s="70" t="s">
        <v>278</v>
      </c>
      <c r="ET83" s="70" t="s">
        <v>278</v>
      </c>
      <c r="EU83" s="70" t="s">
        <v>278</v>
      </c>
      <c r="EV83" s="70" t="s">
        <v>278</v>
      </c>
      <c r="EW83" s="70" t="s">
        <v>278</v>
      </c>
      <c r="EX83" s="70" t="s">
        <v>278</v>
      </c>
      <c r="EY83" s="70" t="s">
        <v>278</v>
      </c>
      <c r="EZ83" s="70">
        <v>3</v>
      </c>
      <c r="FA83" s="70" t="s">
        <v>278</v>
      </c>
      <c r="FB83" s="70" t="s">
        <v>278</v>
      </c>
      <c r="FC83" s="70" t="s">
        <v>278</v>
      </c>
      <c r="FD83" s="70" t="s">
        <v>278</v>
      </c>
      <c r="FE83" s="96" t="s">
        <v>70</v>
      </c>
      <c r="FF83" s="84" t="s">
        <v>130</v>
      </c>
      <c r="FG83" s="84" t="s">
        <v>130</v>
      </c>
      <c r="FH83" s="84" t="s">
        <v>130</v>
      </c>
      <c r="FI83" s="84" t="s">
        <v>130</v>
      </c>
      <c r="FJ83" s="84" t="s">
        <v>130</v>
      </c>
      <c r="FK83" s="84" t="s">
        <v>130</v>
      </c>
      <c r="FL83" s="84" t="s">
        <v>130</v>
      </c>
      <c r="FM83" s="84" t="s">
        <v>130</v>
      </c>
      <c r="FN83" s="84" t="s">
        <v>130</v>
      </c>
      <c r="FO83" s="84" t="s">
        <v>130</v>
      </c>
      <c r="FP83" s="84" t="s">
        <v>130</v>
      </c>
      <c r="FQ83" s="84" t="s">
        <v>130</v>
      </c>
      <c r="FR83" s="84" t="s">
        <v>130</v>
      </c>
      <c r="FS83" s="84" t="s">
        <v>130</v>
      </c>
      <c r="FT83" s="84" t="s">
        <v>130</v>
      </c>
      <c r="FU83" s="84" t="s">
        <v>130</v>
      </c>
      <c r="FV83" s="84" t="s">
        <v>130</v>
      </c>
      <c r="FW83" s="84" t="s">
        <v>130</v>
      </c>
      <c r="FX83" s="84" t="s">
        <v>130</v>
      </c>
      <c r="FY83" s="84" t="s">
        <v>130</v>
      </c>
      <c r="FZ83" s="84" t="s">
        <v>130</v>
      </c>
      <c r="GA83" s="84" t="s">
        <v>130</v>
      </c>
      <c r="GB83" s="84" t="s">
        <v>130</v>
      </c>
      <c r="GC83" s="84" t="s">
        <v>130</v>
      </c>
      <c r="GD83" s="84" t="s">
        <v>130</v>
      </c>
      <c r="GE83" s="84" t="s">
        <v>130</v>
      </c>
      <c r="GF83" s="84" t="s">
        <v>130</v>
      </c>
      <c r="GG83" s="84" t="s">
        <v>130</v>
      </c>
      <c r="GH83" s="84" t="s">
        <v>130</v>
      </c>
      <c r="GI83" s="84" t="s">
        <v>130</v>
      </c>
      <c r="GJ83" s="84" t="s">
        <v>130</v>
      </c>
      <c r="GK83" s="84" t="s">
        <v>130</v>
      </c>
      <c r="GL83" s="84" t="s">
        <v>130</v>
      </c>
      <c r="GM83" s="84" t="s">
        <v>130</v>
      </c>
      <c r="GN83" s="84" t="s">
        <v>130</v>
      </c>
      <c r="GO83" s="84" t="s">
        <v>130</v>
      </c>
      <c r="GP83" s="84" t="s">
        <v>130</v>
      </c>
      <c r="GQ83" s="84" t="s">
        <v>130</v>
      </c>
      <c r="GR83" s="84" t="s">
        <v>130</v>
      </c>
      <c r="GS83" s="84" t="s">
        <v>130</v>
      </c>
      <c r="GT83" s="84" t="s">
        <v>130</v>
      </c>
      <c r="GU83" s="84" t="s">
        <v>130</v>
      </c>
      <c r="GV83" s="84" t="s">
        <v>130</v>
      </c>
      <c r="GW83" s="84" t="s">
        <v>130</v>
      </c>
      <c r="GX83" s="84" t="s">
        <v>130</v>
      </c>
      <c r="GY83" s="84" t="s">
        <v>130</v>
      </c>
      <c r="GZ83" s="84" t="s">
        <v>130</v>
      </c>
      <c r="HA83" s="84" t="s">
        <v>130</v>
      </c>
      <c r="HB83" s="84" t="s">
        <v>130</v>
      </c>
      <c r="HC83" s="84" t="s">
        <v>130</v>
      </c>
      <c r="HD83" s="84" t="s">
        <v>130</v>
      </c>
      <c r="HE83" s="84" t="s">
        <v>130</v>
      </c>
      <c r="HF83" s="84" t="s">
        <v>130</v>
      </c>
      <c r="HG83" s="84" t="s">
        <v>130</v>
      </c>
      <c r="HH83" s="84" t="s">
        <v>130</v>
      </c>
      <c r="HI83" s="84" t="s">
        <v>130</v>
      </c>
      <c r="HJ83" s="84" t="s">
        <v>130</v>
      </c>
      <c r="HK83" s="84" t="s">
        <v>130</v>
      </c>
      <c r="HL83" s="84" t="s">
        <v>130</v>
      </c>
      <c r="HM83" s="84" t="s">
        <v>130</v>
      </c>
      <c r="HN83" s="84" t="s">
        <v>130</v>
      </c>
      <c r="HO83" s="84" t="s">
        <v>130</v>
      </c>
      <c r="HP83" s="84" t="s">
        <v>130</v>
      </c>
      <c r="HQ83" s="84" t="s">
        <v>130</v>
      </c>
      <c r="HR83" s="84" t="s">
        <v>130</v>
      </c>
      <c r="HS83" s="84" t="s">
        <v>130</v>
      </c>
      <c r="HT83" s="84" t="s">
        <v>130</v>
      </c>
      <c r="HU83" s="84" t="s">
        <v>130</v>
      </c>
      <c r="HV83" s="84" t="s">
        <v>130</v>
      </c>
      <c r="HW83" s="84" t="s">
        <v>130</v>
      </c>
      <c r="HX83" s="84" t="s">
        <v>130</v>
      </c>
      <c r="HY83" s="84" t="s">
        <v>130</v>
      </c>
      <c r="HZ83" s="84" t="s">
        <v>130</v>
      </c>
      <c r="IA83" s="84" t="s">
        <v>130</v>
      </c>
      <c r="IB83" s="84" t="s">
        <v>130</v>
      </c>
      <c r="IC83" s="84" t="s">
        <v>130</v>
      </c>
      <c r="ID83" s="84" t="s">
        <v>130</v>
      </c>
      <c r="IE83" s="84" t="s">
        <v>130</v>
      </c>
      <c r="IF83" s="84" t="s">
        <v>130</v>
      </c>
      <c r="IG83" s="84" t="s">
        <v>130</v>
      </c>
      <c r="IH83" s="84" t="s">
        <v>130</v>
      </c>
      <c r="II83" s="84" t="s">
        <v>130</v>
      </c>
      <c r="IJ83" s="84" t="s">
        <v>130</v>
      </c>
      <c r="IK83" s="84" t="s">
        <v>130</v>
      </c>
      <c r="IL83" s="84" t="s">
        <v>130</v>
      </c>
      <c r="IM83" s="84" t="s">
        <v>130</v>
      </c>
      <c r="IN83" s="84" t="s">
        <v>130</v>
      </c>
      <c r="IO83" s="84" t="s">
        <v>130</v>
      </c>
      <c r="IP83" s="84" t="s">
        <v>130</v>
      </c>
      <c r="IQ83" s="84" t="s">
        <v>130</v>
      </c>
      <c r="IR83" s="84" t="s">
        <v>130</v>
      </c>
      <c r="IS83" s="84" t="s">
        <v>130</v>
      </c>
      <c r="IT83" s="84" t="s">
        <v>130</v>
      </c>
      <c r="IU83" s="84" t="s">
        <v>130</v>
      </c>
      <c r="IV83" s="84" t="s">
        <v>130</v>
      </c>
      <c r="IW83" s="84" t="s">
        <v>130</v>
      </c>
      <c r="IX83" s="84" t="s">
        <v>130</v>
      </c>
      <c r="IY83" s="84" t="s">
        <v>130</v>
      </c>
      <c r="IZ83" s="84" t="s">
        <v>130</v>
      </c>
      <c r="JA83" s="84" t="s">
        <v>130</v>
      </c>
      <c r="JB83" s="84" t="s">
        <v>130</v>
      </c>
      <c r="JC83" s="84" t="s">
        <v>130</v>
      </c>
      <c r="JD83" s="84" t="s">
        <v>130</v>
      </c>
      <c r="JE83" s="84" t="s">
        <v>130</v>
      </c>
      <c r="JF83" s="84" t="s">
        <v>130</v>
      </c>
      <c r="JG83" s="84" t="s">
        <v>130</v>
      </c>
      <c r="JH83" s="84" t="s">
        <v>130</v>
      </c>
      <c r="JI83" s="84" t="s">
        <v>130</v>
      </c>
      <c r="JJ83" s="84" t="s">
        <v>130</v>
      </c>
      <c r="JK83" s="84" t="s">
        <v>130</v>
      </c>
      <c r="JL83" s="84" t="s">
        <v>130</v>
      </c>
      <c r="JM83" s="84" t="s">
        <v>130</v>
      </c>
      <c r="JN83" s="84" t="s">
        <v>130</v>
      </c>
      <c r="JO83" s="84" t="s">
        <v>130</v>
      </c>
      <c r="JP83" s="84" t="s">
        <v>130</v>
      </c>
      <c r="JQ83" s="84" t="s">
        <v>130</v>
      </c>
      <c r="JR83" s="84" t="s">
        <v>130</v>
      </c>
      <c r="JS83" s="84" t="s">
        <v>130</v>
      </c>
      <c r="JT83" s="84" t="s">
        <v>130</v>
      </c>
      <c r="JU83" s="84" t="s">
        <v>130</v>
      </c>
      <c r="JV83" s="84" t="s">
        <v>130</v>
      </c>
      <c r="JW83" s="84" t="s">
        <v>130</v>
      </c>
      <c r="JX83" s="84" t="s">
        <v>130</v>
      </c>
      <c r="JY83" s="84" t="s">
        <v>130</v>
      </c>
      <c r="JZ83" s="84" t="s">
        <v>130</v>
      </c>
      <c r="KA83" s="84" t="s">
        <v>130</v>
      </c>
      <c r="KB83" s="84" t="s">
        <v>130</v>
      </c>
      <c r="KC83" s="84" t="s">
        <v>130</v>
      </c>
      <c r="KD83" s="84" t="s">
        <v>130</v>
      </c>
      <c r="KE83" s="84" t="s">
        <v>130</v>
      </c>
      <c r="KF83" s="84" t="s">
        <v>130</v>
      </c>
      <c r="KG83" s="84" t="s">
        <v>130</v>
      </c>
      <c r="KH83" s="84" t="s">
        <v>130</v>
      </c>
      <c r="KI83" s="84" t="s">
        <v>130</v>
      </c>
      <c r="KJ83" s="84" t="s">
        <v>130</v>
      </c>
      <c r="KK83" s="84" t="s">
        <v>130</v>
      </c>
      <c r="KL83" s="84" t="s">
        <v>130</v>
      </c>
      <c r="KM83" s="84" t="s">
        <v>130</v>
      </c>
      <c r="KN83" s="84" t="s">
        <v>130</v>
      </c>
      <c r="KO83" s="84" t="s">
        <v>130</v>
      </c>
      <c r="KP83" s="96">
        <v>14</v>
      </c>
      <c r="KQ83" s="96">
        <v>10</v>
      </c>
      <c r="KR83" s="96">
        <v>1</v>
      </c>
      <c r="KS83" s="96">
        <v>0.3</v>
      </c>
      <c r="KT83" s="96">
        <v>9.5</v>
      </c>
      <c r="KU83" s="96">
        <v>1</v>
      </c>
      <c r="KV83" s="96">
        <v>0</v>
      </c>
      <c r="KW83" s="96">
        <v>0</v>
      </c>
      <c r="KX83" s="96">
        <v>0</v>
      </c>
      <c r="KY83" s="96">
        <v>0</v>
      </c>
      <c r="KZ83" s="96">
        <v>47.3</v>
      </c>
      <c r="LA83" s="96">
        <v>10.9</v>
      </c>
      <c r="LB83" s="96" t="s">
        <v>43</v>
      </c>
      <c r="LC83" s="96" t="s">
        <v>43</v>
      </c>
      <c r="LD83" s="96" t="s">
        <v>43</v>
      </c>
      <c r="LE83" s="96" t="s">
        <v>43</v>
      </c>
      <c r="LF83" s="96">
        <v>33.700000000000003</v>
      </c>
      <c r="LG83" s="96">
        <v>43.2</v>
      </c>
      <c r="LH83" s="96">
        <v>10.4</v>
      </c>
      <c r="LI83" s="96" t="s">
        <v>43</v>
      </c>
      <c r="LJ83" s="96" t="s">
        <v>44</v>
      </c>
      <c r="LK83" s="96" t="s">
        <v>44</v>
      </c>
      <c r="LL83" s="96" t="s">
        <v>44</v>
      </c>
      <c r="LM83" s="96" t="s">
        <v>44</v>
      </c>
      <c r="LN83" s="96" t="s">
        <v>43</v>
      </c>
      <c r="LO83" s="96" t="s">
        <v>43</v>
      </c>
      <c r="LP83" s="96" t="s">
        <v>43</v>
      </c>
      <c r="LQ83" s="96" t="s">
        <v>43</v>
      </c>
      <c r="LR83" s="96" t="s">
        <v>43</v>
      </c>
      <c r="LS83" s="96" t="s">
        <v>43</v>
      </c>
      <c r="LT83" s="96" t="s">
        <v>43</v>
      </c>
      <c r="LU83" s="96" t="s">
        <v>43</v>
      </c>
      <c r="LV83" s="96" t="s">
        <v>43</v>
      </c>
      <c r="LW83" s="96" t="s">
        <v>43</v>
      </c>
      <c r="LX83" s="96" t="s">
        <v>43</v>
      </c>
      <c r="LY83" s="96" t="s">
        <v>43</v>
      </c>
      <c r="LZ83" s="96" t="s">
        <v>43</v>
      </c>
      <c r="MA83" s="96" t="s">
        <v>43</v>
      </c>
      <c r="MB83" s="96" t="s">
        <v>43</v>
      </c>
      <c r="MC83" s="96" t="s">
        <v>43</v>
      </c>
      <c r="MD83" s="96">
        <v>5.9</v>
      </c>
      <c r="ME83" s="96" t="s">
        <v>45</v>
      </c>
      <c r="MF83" s="96" t="s">
        <v>45</v>
      </c>
      <c r="MG83" s="96" t="s">
        <v>45</v>
      </c>
      <c r="MH83" s="96" t="s">
        <v>45</v>
      </c>
      <c r="MI83" s="96">
        <v>13.9</v>
      </c>
      <c r="MJ83" s="96" t="s">
        <v>45</v>
      </c>
      <c r="MK83" s="96" t="s">
        <v>45</v>
      </c>
      <c r="ML83" s="96" t="s">
        <v>45</v>
      </c>
      <c r="MM83" s="96" t="s">
        <v>45</v>
      </c>
      <c r="MN83" s="96">
        <v>-0.3</v>
      </c>
      <c r="MO83" s="96" t="s">
        <v>45</v>
      </c>
      <c r="MP83" s="96" t="s">
        <v>45</v>
      </c>
      <c r="MQ83" s="96" t="s">
        <v>45</v>
      </c>
      <c r="MR83" s="96" t="s">
        <v>45</v>
      </c>
      <c r="MS83" s="96">
        <v>1</v>
      </c>
      <c r="MT83" s="96" t="s">
        <v>45</v>
      </c>
      <c r="MU83" s="96" t="s">
        <v>45</v>
      </c>
      <c r="MV83" s="96" t="s">
        <v>45</v>
      </c>
      <c r="MW83" s="96" t="s">
        <v>45</v>
      </c>
      <c r="MX83" s="96" t="s">
        <v>44</v>
      </c>
      <c r="MY83" s="96" t="s">
        <v>45</v>
      </c>
      <c r="MZ83" s="96" t="s">
        <v>45</v>
      </c>
      <c r="NA83" s="96" t="s">
        <v>45</v>
      </c>
      <c r="NB83" s="96" t="s">
        <v>45</v>
      </c>
      <c r="NC83" s="96" t="s">
        <v>50</v>
      </c>
      <c r="ND83" s="96">
        <v>0</v>
      </c>
      <c r="NE83" s="96">
        <v>0</v>
      </c>
      <c r="NF83" s="96">
        <v>0</v>
      </c>
      <c r="NG83" s="96">
        <v>0</v>
      </c>
      <c r="NH83" s="96"/>
      <c r="NI83" s="96"/>
      <c r="NJ83" s="96"/>
      <c r="NK83" s="96"/>
      <c r="NL83" s="96"/>
      <c r="NM83" s="96"/>
      <c r="NN83" s="96"/>
      <c r="NO83" s="96"/>
      <c r="NP83" s="96"/>
      <c r="NQ83" s="96"/>
      <c r="NR83" s="96"/>
      <c r="NS83" s="96"/>
      <c r="NT83" s="96"/>
      <c r="NU83" s="96"/>
      <c r="NV83" s="96"/>
      <c r="NW83" s="96"/>
      <c r="NX83" s="96"/>
      <c r="NY83" s="96"/>
      <c r="NZ83" s="96"/>
      <c r="OA83" s="96"/>
      <c r="OB83" s="33"/>
      <c r="OC83" s="96"/>
      <c r="OD83" s="96"/>
      <c r="OE83" s="96"/>
      <c r="OF83" s="33"/>
      <c r="OG83" s="96"/>
      <c r="OH83" s="96"/>
      <c r="OI83" s="96"/>
      <c r="OJ83" s="33"/>
      <c r="OK83" s="96"/>
      <c r="OL83" s="96"/>
      <c r="OM83" s="96"/>
      <c r="ON83" s="33"/>
      <c r="OO83" s="96"/>
      <c r="OP83" s="96"/>
      <c r="OQ83" s="96"/>
      <c r="OR83" s="33"/>
      <c r="OS83" s="96"/>
      <c r="OT83" s="96"/>
      <c r="OU83" s="96"/>
      <c r="OV83" s="96"/>
      <c r="OW83" s="96"/>
      <c r="OX83" s="96"/>
      <c r="OY83" s="96"/>
      <c r="OZ83" s="96"/>
      <c r="PA83" s="96"/>
      <c r="PB83" s="96"/>
      <c r="PC83" s="96"/>
      <c r="PD83" s="96"/>
      <c r="PE83" s="96"/>
      <c r="PF83" s="96"/>
      <c r="PG83" s="96"/>
      <c r="PH83" s="96"/>
      <c r="PI83" s="96"/>
      <c r="PJ83" s="96"/>
      <c r="PK83" s="96"/>
      <c r="PL83" s="96"/>
      <c r="PM83" s="96"/>
      <c r="PN83" s="96"/>
      <c r="PO83" s="96"/>
      <c r="PP83" s="96"/>
      <c r="PQ83" s="96"/>
      <c r="PR83" s="96"/>
      <c r="PS83" s="96"/>
      <c r="PT83" s="96"/>
      <c r="PU83" s="96"/>
      <c r="PV83" s="96"/>
      <c r="PW83" s="96"/>
      <c r="PX83" s="96"/>
      <c r="PY83" s="96"/>
      <c r="PZ83" s="96">
        <v>0</v>
      </c>
      <c r="QC83" s="38"/>
    </row>
    <row r="84" spans="1:445" ht="17" customHeight="1">
      <c r="A84" s="94">
        <v>70</v>
      </c>
      <c r="B84" s="27">
        <v>39422</v>
      </c>
      <c r="C84" s="96" t="s">
        <v>740</v>
      </c>
      <c r="D84" s="96">
        <v>46</v>
      </c>
      <c r="E84" s="96">
        <v>2</v>
      </c>
      <c r="F84" s="96">
        <v>56</v>
      </c>
      <c r="G84" s="96">
        <v>165</v>
      </c>
      <c r="H84" s="96">
        <v>4</v>
      </c>
      <c r="I84" s="96" t="s">
        <v>777</v>
      </c>
      <c r="J84" s="96">
        <v>1</v>
      </c>
      <c r="K84" s="96">
        <v>26</v>
      </c>
      <c r="L84" s="96"/>
      <c r="M84" s="95" t="s">
        <v>123</v>
      </c>
      <c r="N84" s="96"/>
      <c r="O84" s="96" t="s">
        <v>85</v>
      </c>
      <c r="P84" s="96" t="s">
        <v>86</v>
      </c>
      <c r="Q84" s="96" t="s">
        <v>130</v>
      </c>
      <c r="R84" s="96" t="s">
        <v>130</v>
      </c>
      <c r="S84" s="96" t="s">
        <v>130</v>
      </c>
      <c r="T84" s="26" t="s">
        <v>938</v>
      </c>
      <c r="U84" s="96">
        <v>0</v>
      </c>
      <c r="V84" s="96" t="s">
        <v>447</v>
      </c>
      <c r="W84" s="96" t="s">
        <v>447</v>
      </c>
      <c r="X84" s="96" t="s">
        <v>447</v>
      </c>
      <c r="Y84" s="96" t="s">
        <v>447</v>
      </c>
      <c r="Z84" s="96" t="s">
        <v>447</v>
      </c>
      <c r="AA84" s="96">
        <v>0</v>
      </c>
      <c r="AB84" s="96" t="s">
        <v>447</v>
      </c>
      <c r="AC84" s="96" t="s">
        <v>447</v>
      </c>
      <c r="AD84" s="96" t="s">
        <v>447</v>
      </c>
      <c r="AE84" s="96" t="s">
        <v>447</v>
      </c>
      <c r="AF84" s="96" t="s">
        <v>447</v>
      </c>
      <c r="AG84" s="96">
        <v>0</v>
      </c>
      <c r="AH84" s="35">
        <v>0</v>
      </c>
      <c r="AI84" s="35">
        <v>0</v>
      </c>
      <c r="AJ84" s="78" t="s">
        <v>348</v>
      </c>
      <c r="AK84" s="78" t="s">
        <v>348</v>
      </c>
      <c r="AL84" s="78" t="s">
        <v>348</v>
      </c>
      <c r="AM84" s="35">
        <v>0</v>
      </c>
      <c r="AN84" s="35">
        <v>1</v>
      </c>
      <c r="AO84" s="78" t="s">
        <v>348</v>
      </c>
      <c r="AP84" s="78" t="s">
        <v>348</v>
      </c>
      <c r="AQ84" s="78" t="s">
        <v>348</v>
      </c>
      <c r="AR84" s="95">
        <v>2</v>
      </c>
      <c r="AS84" s="35" t="s">
        <v>308</v>
      </c>
      <c r="AT84" s="35" t="s">
        <v>308</v>
      </c>
      <c r="AU84" s="35">
        <v>0</v>
      </c>
      <c r="AV84" s="35">
        <v>0</v>
      </c>
      <c r="AW84" s="35">
        <v>0</v>
      </c>
      <c r="AX84" s="78" t="s">
        <v>348</v>
      </c>
      <c r="AY84" s="78" t="s">
        <v>348</v>
      </c>
      <c r="AZ84" s="78" t="s">
        <v>348</v>
      </c>
      <c r="BA84" s="78" t="s">
        <v>348</v>
      </c>
      <c r="BB84" s="78" t="s">
        <v>348</v>
      </c>
      <c r="BC84" s="96">
        <v>60</v>
      </c>
      <c r="BD84" s="96">
        <v>50</v>
      </c>
      <c r="BE84" s="96">
        <v>7</v>
      </c>
      <c r="BF84" s="96">
        <v>2</v>
      </c>
      <c r="BG84" s="96">
        <v>1</v>
      </c>
      <c r="BH84" s="96">
        <v>1</v>
      </c>
      <c r="BI84" s="96">
        <v>0</v>
      </c>
      <c r="BJ84" s="96">
        <v>0</v>
      </c>
      <c r="BK84" s="96">
        <v>0</v>
      </c>
      <c r="BL84" s="96">
        <v>0</v>
      </c>
      <c r="BM84" s="96">
        <v>0</v>
      </c>
      <c r="BN84" s="96">
        <v>7</v>
      </c>
      <c r="BO84" s="96">
        <v>1</v>
      </c>
      <c r="BP84" s="33">
        <v>32</v>
      </c>
      <c r="BQ84" s="33">
        <v>0.5</v>
      </c>
      <c r="BR84" s="33">
        <v>2.2999999999999998</v>
      </c>
      <c r="BS84" s="61">
        <v>47</v>
      </c>
      <c r="BT84" s="70">
        <v>1.7</v>
      </c>
      <c r="BU84" s="70">
        <v>4.0999999999999996</v>
      </c>
      <c r="BV84" s="70" t="s">
        <v>130</v>
      </c>
      <c r="BW84" s="70" t="s">
        <v>130</v>
      </c>
      <c r="BX84" s="70" t="s">
        <v>130</v>
      </c>
      <c r="BY84" s="61">
        <v>57.6</v>
      </c>
      <c r="BZ84" s="61">
        <v>30.3</v>
      </c>
      <c r="CA84" s="61">
        <v>22</v>
      </c>
      <c r="CB84" s="61" t="s">
        <v>130</v>
      </c>
      <c r="CC84" s="111">
        <f>AVERAGE(CD84:CF84)</f>
        <v>5.666666666666667</v>
      </c>
      <c r="CD84" s="108">
        <v>4.8</v>
      </c>
      <c r="CE84" s="108">
        <v>6.2</v>
      </c>
      <c r="CF84" s="108">
        <v>6</v>
      </c>
      <c r="CG84" s="111">
        <f>AVERAGE(CH84:CJ84)</f>
        <v>6.8666666666666671</v>
      </c>
      <c r="CH84" s="70">
        <v>6.7</v>
      </c>
      <c r="CI84" s="70">
        <v>8.4</v>
      </c>
      <c r="CJ84" s="70">
        <v>5.5</v>
      </c>
      <c r="CK84" s="70" t="s">
        <v>130</v>
      </c>
      <c r="CL84" s="70" t="s">
        <v>130</v>
      </c>
      <c r="CM84" s="70" t="s">
        <v>130</v>
      </c>
      <c r="CN84" s="70" t="s">
        <v>130</v>
      </c>
      <c r="CO84" s="70" t="s">
        <v>130</v>
      </c>
      <c r="CP84" s="70" t="s">
        <v>130</v>
      </c>
      <c r="CQ84" s="70" t="s">
        <v>130</v>
      </c>
      <c r="CR84" s="70" t="s">
        <v>130</v>
      </c>
      <c r="CS84" s="70" t="s">
        <v>130</v>
      </c>
      <c r="CT84" s="70" t="s">
        <v>130</v>
      </c>
      <c r="CU84" s="70" t="s">
        <v>130</v>
      </c>
      <c r="CV84" s="70" t="s">
        <v>130</v>
      </c>
      <c r="CW84" s="61" t="s">
        <v>346</v>
      </c>
      <c r="CX84" s="61" t="s">
        <v>346</v>
      </c>
      <c r="CY84" s="61" t="s">
        <v>130</v>
      </c>
      <c r="CZ84" s="61" t="s">
        <v>130</v>
      </c>
      <c r="DA84" s="61" t="s">
        <v>130</v>
      </c>
      <c r="DB84" s="61" t="s">
        <v>346</v>
      </c>
      <c r="DC84" s="61" t="s">
        <v>346</v>
      </c>
      <c r="DD84" s="61" t="s">
        <v>130</v>
      </c>
      <c r="DE84" s="61" t="s">
        <v>130</v>
      </c>
      <c r="DF84" s="61" t="s">
        <v>130</v>
      </c>
      <c r="DG84" s="61" t="s">
        <v>346</v>
      </c>
      <c r="DH84" s="61" t="s">
        <v>346</v>
      </c>
      <c r="DI84" s="61" t="s">
        <v>130</v>
      </c>
      <c r="DJ84" s="61" t="s">
        <v>130</v>
      </c>
      <c r="DK84" s="61" t="s">
        <v>130</v>
      </c>
      <c r="DL84" s="61" t="s">
        <v>346</v>
      </c>
      <c r="DM84" s="61" t="s">
        <v>346</v>
      </c>
      <c r="DN84" s="61" t="s">
        <v>130</v>
      </c>
      <c r="DO84" s="61" t="s">
        <v>130</v>
      </c>
      <c r="DP84" s="61" t="s">
        <v>130</v>
      </c>
      <c r="DQ84" s="61">
        <v>1.45</v>
      </c>
      <c r="DR84" s="61">
        <v>1.35</v>
      </c>
      <c r="DS84" s="61" t="s">
        <v>130</v>
      </c>
      <c r="DT84" s="61" t="s">
        <v>130</v>
      </c>
      <c r="DU84" s="61" t="s">
        <v>130</v>
      </c>
      <c r="DV84" s="96">
        <v>48</v>
      </c>
      <c r="DW84" s="70">
        <v>2</v>
      </c>
      <c r="DX84" s="70">
        <v>8</v>
      </c>
      <c r="DY84" s="70" t="s">
        <v>130</v>
      </c>
      <c r="DZ84" s="70" t="s">
        <v>130</v>
      </c>
      <c r="EA84" s="70" t="s">
        <v>130</v>
      </c>
      <c r="EB84" s="96">
        <v>28.7</v>
      </c>
      <c r="EC84" s="96">
        <v>52</v>
      </c>
      <c r="ED84" s="96">
        <v>22</v>
      </c>
      <c r="EE84" s="96" t="s">
        <v>130</v>
      </c>
      <c r="EF84" s="111">
        <f t="shared" si="51"/>
        <v>11.666666666666666</v>
      </c>
      <c r="EG84" s="108">
        <v>12</v>
      </c>
      <c r="EH84" s="108">
        <v>12</v>
      </c>
      <c r="EI84" s="108">
        <v>11</v>
      </c>
      <c r="EJ84" s="111">
        <f>AVERAGE(EK84:EM84)</f>
        <v>12.333333333333334</v>
      </c>
      <c r="EK84" s="70">
        <v>12</v>
      </c>
      <c r="EL84" s="70">
        <v>14</v>
      </c>
      <c r="EM84" s="70">
        <v>11</v>
      </c>
      <c r="EN84" s="70" t="s">
        <v>130</v>
      </c>
      <c r="EO84" s="70" t="s">
        <v>130</v>
      </c>
      <c r="EP84" s="70" t="s">
        <v>130</v>
      </c>
      <c r="EQ84" s="70" t="s">
        <v>130</v>
      </c>
      <c r="ER84" s="70" t="s">
        <v>130</v>
      </c>
      <c r="ES84" s="70" t="s">
        <v>130</v>
      </c>
      <c r="ET84" s="70" t="s">
        <v>130</v>
      </c>
      <c r="EU84" s="70" t="s">
        <v>130</v>
      </c>
      <c r="EV84" s="70" t="s">
        <v>130</v>
      </c>
      <c r="EW84" s="70" t="s">
        <v>130</v>
      </c>
      <c r="EX84" s="70" t="s">
        <v>130</v>
      </c>
      <c r="EY84" s="70" t="s">
        <v>130</v>
      </c>
      <c r="EZ84" s="61">
        <v>1.6</v>
      </c>
      <c r="FA84" s="61">
        <v>1.9</v>
      </c>
      <c r="FB84" s="61" t="s">
        <v>130</v>
      </c>
      <c r="FC84" s="61" t="s">
        <v>130</v>
      </c>
      <c r="FD84" s="61" t="s">
        <v>130</v>
      </c>
      <c r="FE84" s="96">
        <v>0</v>
      </c>
      <c r="FF84" s="96">
        <v>3</v>
      </c>
      <c r="FG84" s="96">
        <v>6</v>
      </c>
      <c r="FH84" s="96">
        <v>0.2</v>
      </c>
      <c r="FI84" s="96">
        <v>3.2</v>
      </c>
      <c r="FJ84" s="96">
        <v>10</v>
      </c>
      <c r="FK84" s="96">
        <v>1</v>
      </c>
      <c r="FL84" s="96">
        <v>0</v>
      </c>
      <c r="FM84" s="96">
        <v>0</v>
      </c>
      <c r="FN84" s="96">
        <v>0</v>
      </c>
      <c r="FO84" s="96">
        <v>0</v>
      </c>
      <c r="FP84" s="96" t="s">
        <v>217</v>
      </c>
      <c r="FQ84" s="96" t="s">
        <v>217</v>
      </c>
      <c r="FR84" s="96" t="s">
        <v>217</v>
      </c>
      <c r="FS84" s="96" t="s">
        <v>99</v>
      </c>
      <c r="FT84" s="96" t="s">
        <v>99</v>
      </c>
      <c r="FU84" s="96" t="s">
        <v>99</v>
      </c>
      <c r="FV84" s="96" t="s">
        <v>217</v>
      </c>
      <c r="FW84" s="96" t="s">
        <v>217</v>
      </c>
      <c r="FX84" s="96" t="s">
        <v>217</v>
      </c>
      <c r="FY84" s="96" t="s">
        <v>217</v>
      </c>
      <c r="FZ84" s="96" t="s">
        <v>217</v>
      </c>
      <c r="GA84" s="96" t="s">
        <v>217</v>
      </c>
      <c r="GB84" s="96" t="s">
        <v>217</v>
      </c>
      <c r="GC84" s="96" t="s">
        <v>217</v>
      </c>
      <c r="GD84" s="96" t="s">
        <v>217</v>
      </c>
      <c r="GE84" s="96" t="s">
        <v>217</v>
      </c>
      <c r="GF84" s="96" t="s">
        <v>217</v>
      </c>
      <c r="GG84" s="96" t="s">
        <v>217</v>
      </c>
      <c r="GH84" s="96" t="s">
        <v>79</v>
      </c>
      <c r="GI84" s="96" t="s">
        <v>79</v>
      </c>
      <c r="GJ84" s="96" t="s">
        <v>79</v>
      </c>
      <c r="GK84" s="96" t="s">
        <v>79</v>
      </c>
      <c r="GL84" s="96" t="s">
        <v>79</v>
      </c>
      <c r="GM84" s="96" t="s">
        <v>79</v>
      </c>
      <c r="GN84" s="96" t="s">
        <v>79</v>
      </c>
      <c r="GO84" s="96" t="s">
        <v>79</v>
      </c>
      <c r="GP84" s="96" t="s">
        <v>79</v>
      </c>
      <c r="GQ84" s="96" t="s">
        <v>79</v>
      </c>
      <c r="GR84" s="96" t="s">
        <v>79</v>
      </c>
      <c r="GS84" s="96" t="s">
        <v>79</v>
      </c>
      <c r="GT84" s="96" t="s">
        <v>346</v>
      </c>
      <c r="GU84" s="96" t="s">
        <v>346</v>
      </c>
      <c r="GV84" s="96" t="s">
        <v>79</v>
      </c>
      <c r="GW84" s="96" t="s">
        <v>79</v>
      </c>
      <c r="GX84" s="96" t="s">
        <v>79</v>
      </c>
      <c r="GY84" s="96" t="s">
        <v>346</v>
      </c>
      <c r="GZ84" s="96" t="s">
        <v>346</v>
      </c>
      <c r="HA84" s="96" t="s">
        <v>79</v>
      </c>
      <c r="HB84" s="96" t="s">
        <v>79</v>
      </c>
      <c r="HC84" s="96" t="s">
        <v>79</v>
      </c>
      <c r="HD84" s="96" t="s">
        <v>346</v>
      </c>
      <c r="HE84" s="96" t="s">
        <v>346</v>
      </c>
      <c r="HF84" s="96" t="s">
        <v>79</v>
      </c>
      <c r="HG84" s="96" t="s">
        <v>79</v>
      </c>
      <c r="HH84" s="96" t="s">
        <v>79</v>
      </c>
      <c r="HI84" s="96" t="s">
        <v>346</v>
      </c>
      <c r="HJ84" s="96" t="s">
        <v>346</v>
      </c>
      <c r="HK84" s="96" t="s">
        <v>79</v>
      </c>
      <c r="HL84" s="96" t="s">
        <v>79</v>
      </c>
      <c r="HM84" s="96" t="s">
        <v>79</v>
      </c>
      <c r="HN84" s="96" t="s">
        <v>346</v>
      </c>
      <c r="HO84" s="96" t="s">
        <v>346</v>
      </c>
      <c r="HP84" s="96" t="s">
        <v>79</v>
      </c>
      <c r="HQ84" s="96" t="s">
        <v>79</v>
      </c>
      <c r="HR84" s="96" t="s">
        <v>79</v>
      </c>
      <c r="HS84" s="96">
        <v>0</v>
      </c>
      <c r="HT84" s="96">
        <v>0</v>
      </c>
      <c r="HU84" s="96">
        <v>0</v>
      </c>
      <c r="HV84" s="96">
        <v>0</v>
      </c>
      <c r="HW84" s="96">
        <v>0</v>
      </c>
      <c r="HX84" s="96">
        <v>6</v>
      </c>
      <c r="HY84" s="96">
        <v>11</v>
      </c>
      <c r="HZ84" s="96">
        <v>0.5</v>
      </c>
      <c r="IA84" s="96">
        <v>0.4</v>
      </c>
      <c r="IB84" s="96">
        <v>9.8000000000000007</v>
      </c>
      <c r="IC84" s="96">
        <v>1</v>
      </c>
      <c r="ID84" s="96">
        <v>0</v>
      </c>
      <c r="IE84" s="96">
        <v>0</v>
      </c>
      <c r="IF84" s="96">
        <v>0</v>
      </c>
      <c r="IG84" s="96">
        <v>0</v>
      </c>
      <c r="IH84" s="96" t="s">
        <v>217</v>
      </c>
      <c r="II84" s="96" t="s">
        <v>217</v>
      </c>
      <c r="IJ84" s="96" t="s">
        <v>217</v>
      </c>
      <c r="IK84" s="96" t="s">
        <v>99</v>
      </c>
      <c r="IL84" s="96" t="s">
        <v>99</v>
      </c>
      <c r="IM84" s="96" t="s">
        <v>99</v>
      </c>
      <c r="IN84" s="96" t="s">
        <v>217</v>
      </c>
      <c r="IO84" s="96" t="s">
        <v>217</v>
      </c>
      <c r="IP84" s="96" t="s">
        <v>217</v>
      </c>
      <c r="IQ84" s="96" t="s">
        <v>217</v>
      </c>
      <c r="IR84" s="104">
        <f>AVERAGE(IS84:IU84)</f>
        <v>12</v>
      </c>
      <c r="IS84" s="104">
        <v>11</v>
      </c>
      <c r="IT84" s="104">
        <v>15</v>
      </c>
      <c r="IU84" s="104">
        <v>10</v>
      </c>
      <c r="IV84" s="104">
        <f>AVERAGE(IW84:IY84)</f>
        <v>12.666666666666666</v>
      </c>
      <c r="IW84" s="96">
        <v>11</v>
      </c>
      <c r="IX84" s="96">
        <v>15</v>
      </c>
      <c r="IY84" s="96">
        <v>12</v>
      </c>
      <c r="IZ84" s="96" t="s">
        <v>79</v>
      </c>
      <c r="JA84" s="96" t="s">
        <v>79</v>
      </c>
      <c r="JB84" s="96" t="s">
        <v>79</v>
      </c>
      <c r="JC84" s="96" t="s">
        <v>79</v>
      </c>
      <c r="JD84" s="96" t="s">
        <v>79</v>
      </c>
      <c r="JE84" s="96" t="s">
        <v>79</v>
      </c>
      <c r="JF84" s="96" t="s">
        <v>79</v>
      </c>
      <c r="JG84" s="96" t="s">
        <v>79</v>
      </c>
      <c r="JH84" s="96" t="s">
        <v>79</v>
      </c>
      <c r="JI84" s="96" t="s">
        <v>79</v>
      </c>
      <c r="JJ84" s="96" t="s">
        <v>79</v>
      </c>
      <c r="JK84" s="96" t="s">
        <v>79</v>
      </c>
      <c r="JL84" s="96" t="s">
        <v>346</v>
      </c>
      <c r="JM84" s="96" t="s">
        <v>346</v>
      </c>
      <c r="JN84" s="96" t="s">
        <v>79</v>
      </c>
      <c r="JO84" s="96" t="s">
        <v>79</v>
      </c>
      <c r="JP84" s="96" t="s">
        <v>79</v>
      </c>
      <c r="JQ84" s="96" t="s">
        <v>346</v>
      </c>
      <c r="JR84" s="96" t="s">
        <v>346</v>
      </c>
      <c r="JS84" s="96" t="s">
        <v>79</v>
      </c>
      <c r="JT84" s="96" t="s">
        <v>79</v>
      </c>
      <c r="JU84" s="96" t="s">
        <v>79</v>
      </c>
      <c r="JV84" s="96" t="s">
        <v>346</v>
      </c>
      <c r="JW84" s="96" t="s">
        <v>346</v>
      </c>
      <c r="JX84" s="96" t="s">
        <v>79</v>
      </c>
      <c r="JY84" s="96" t="s">
        <v>79</v>
      </c>
      <c r="JZ84" s="96" t="s">
        <v>79</v>
      </c>
      <c r="KA84" s="96" t="s">
        <v>346</v>
      </c>
      <c r="KB84" s="96" t="s">
        <v>346</v>
      </c>
      <c r="KC84" s="96" t="s">
        <v>79</v>
      </c>
      <c r="KD84" s="96" t="s">
        <v>79</v>
      </c>
      <c r="KE84" s="96" t="s">
        <v>79</v>
      </c>
      <c r="KF84" s="96">
        <v>1.9</v>
      </c>
      <c r="KG84" s="96">
        <v>1.9</v>
      </c>
      <c r="KH84" s="96" t="s">
        <v>79</v>
      </c>
      <c r="KI84" s="96" t="s">
        <v>79</v>
      </c>
      <c r="KJ84" s="96" t="s">
        <v>79</v>
      </c>
      <c r="KK84" s="96">
        <v>2</v>
      </c>
      <c r="KL84" s="96">
        <v>0</v>
      </c>
      <c r="KM84" s="96">
        <v>0</v>
      </c>
      <c r="KN84" s="96">
        <v>0</v>
      </c>
      <c r="KO84" s="96">
        <v>0</v>
      </c>
      <c r="KP84" s="115" t="s">
        <v>348</v>
      </c>
      <c r="KQ84" s="115" t="s">
        <v>348</v>
      </c>
      <c r="KR84" s="115" t="s">
        <v>348</v>
      </c>
      <c r="KS84" s="115" t="s">
        <v>348</v>
      </c>
      <c r="KT84" s="115" t="s">
        <v>348</v>
      </c>
      <c r="KU84" s="115" t="s">
        <v>348</v>
      </c>
      <c r="KV84" s="115" t="s">
        <v>348</v>
      </c>
      <c r="KW84" s="115" t="s">
        <v>348</v>
      </c>
      <c r="KX84" s="115" t="s">
        <v>348</v>
      </c>
      <c r="KY84" s="115" t="s">
        <v>348</v>
      </c>
      <c r="KZ84" s="115" t="s">
        <v>348</v>
      </c>
      <c r="LA84" s="115" t="s">
        <v>348</v>
      </c>
      <c r="LB84" s="115" t="s">
        <v>348</v>
      </c>
      <c r="LC84" s="115" t="s">
        <v>348</v>
      </c>
      <c r="LD84" s="115" t="s">
        <v>348</v>
      </c>
      <c r="LE84" s="115" t="s">
        <v>348</v>
      </c>
      <c r="LF84" s="115" t="s">
        <v>348</v>
      </c>
      <c r="LG84" s="115" t="s">
        <v>348</v>
      </c>
      <c r="LH84" s="115" t="s">
        <v>348</v>
      </c>
      <c r="LI84" s="115" t="s">
        <v>348</v>
      </c>
      <c r="LJ84" s="115" t="s">
        <v>348</v>
      </c>
      <c r="LK84" s="115" t="s">
        <v>348</v>
      </c>
      <c r="LL84" s="115" t="s">
        <v>348</v>
      </c>
      <c r="LM84" s="115" t="s">
        <v>348</v>
      </c>
      <c r="LN84" s="115" t="s">
        <v>348</v>
      </c>
      <c r="LO84" s="115" t="s">
        <v>348</v>
      </c>
      <c r="LP84" s="115" t="s">
        <v>348</v>
      </c>
      <c r="LQ84" s="115" t="s">
        <v>348</v>
      </c>
      <c r="LR84" s="115" t="s">
        <v>348</v>
      </c>
      <c r="LS84" s="115" t="s">
        <v>348</v>
      </c>
      <c r="LT84" s="115" t="s">
        <v>348</v>
      </c>
      <c r="LU84" s="115" t="s">
        <v>348</v>
      </c>
      <c r="LV84" s="115" t="s">
        <v>348</v>
      </c>
      <c r="LW84" s="115" t="s">
        <v>348</v>
      </c>
      <c r="LX84" s="115" t="s">
        <v>348</v>
      </c>
      <c r="LY84" s="115" t="s">
        <v>348</v>
      </c>
      <c r="LZ84" s="115" t="s">
        <v>348</v>
      </c>
      <c r="MA84" s="115" t="s">
        <v>348</v>
      </c>
      <c r="MB84" s="115" t="s">
        <v>348</v>
      </c>
      <c r="MC84" s="115" t="s">
        <v>348</v>
      </c>
      <c r="MD84" s="115" t="s">
        <v>348</v>
      </c>
      <c r="ME84" s="115" t="s">
        <v>348</v>
      </c>
      <c r="MF84" s="115" t="s">
        <v>348</v>
      </c>
      <c r="MG84" s="115" t="s">
        <v>348</v>
      </c>
      <c r="MH84" s="115" t="s">
        <v>348</v>
      </c>
      <c r="MI84" s="115" t="s">
        <v>348</v>
      </c>
      <c r="MJ84" s="115" t="s">
        <v>348</v>
      </c>
      <c r="MK84" s="115" t="s">
        <v>348</v>
      </c>
      <c r="ML84" s="115" t="s">
        <v>348</v>
      </c>
      <c r="MM84" s="115" t="s">
        <v>348</v>
      </c>
      <c r="MN84" s="115" t="s">
        <v>348</v>
      </c>
      <c r="MO84" s="115" t="s">
        <v>348</v>
      </c>
      <c r="MP84" s="115" t="s">
        <v>348</v>
      </c>
      <c r="MQ84" s="115" t="s">
        <v>348</v>
      </c>
      <c r="MR84" s="115" t="s">
        <v>348</v>
      </c>
      <c r="MS84" s="115" t="s">
        <v>348</v>
      </c>
      <c r="MT84" s="115" t="s">
        <v>348</v>
      </c>
      <c r="MU84" s="115" t="s">
        <v>348</v>
      </c>
      <c r="MV84" s="115" t="s">
        <v>348</v>
      </c>
      <c r="MW84" s="115" t="s">
        <v>348</v>
      </c>
      <c r="MX84" s="115" t="s">
        <v>348</v>
      </c>
      <c r="MY84" s="115" t="s">
        <v>348</v>
      </c>
      <c r="MZ84" s="115" t="s">
        <v>348</v>
      </c>
      <c r="NA84" s="115" t="s">
        <v>348</v>
      </c>
      <c r="NB84" s="115" t="s">
        <v>348</v>
      </c>
      <c r="NC84" s="115" t="s">
        <v>348</v>
      </c>
      <c r="ND84" s="115" t="s">
        <v>348</v>
      </c>
      <c r="NE84" s="115" t="s">
        <v>348</v>
      </c>
      <c r="NF84" s="115" t="s">
        <v>348</v>
      </c>
      <c r="NG84" s="115" t="s">
        <v>348</v>
      </c>
      <c r="NH84" s="96"/>
      <c r="NI84" s="96"/>
      <c r="NJ84" s="96"/>
      <c r="NK84" s="96"/>
      <c r="NL84" s="96"/>
      <c r="NM84" s="96"/>
      <c r="NN84" s="96"/>
      <c r="NO84" s="96"/>
      <c r="NP84" s="96"/>
      <c r="NQ84" s="96"/>
      <c r="NR84" s="96"/>
      <c r="NS84" s="96"/>
      <c r="NT84" s="96"/>
      <c r="NU84" s="96"/>
      <c r="NV84" s="96"/>
      <c r="NW84" s="96"/>
      <c r="NX84" s="96"/>
      <c r="NY84" s="96"/>
      <c r="NZ84" s="96"/>
      <c r="OA84" s="96"/>
      <c r="OB84" s="33"/>
      <c r="OC84" s="96"/>
      <c r="OD84" s="96"/>
      <c r="OE84" s="96"/>
      <c r="OF84" s="33"/>
      <c r="OG84" s="96"/>
      <c r="OH84" s="96"/>
      <c r="OI84" s="96"/>
      <c r="OJ84" s="33"/>
      <c r="OK84" s="96"/>
      <c r="OL84" s="96"/>
      <c r="OM84" s="96"/>
      <c r="ON84" s="33"/>
      <c r="OO84" s="96"/>
      <c r="OP84" s="96"/>
      <c r="OQ84" s="96"/>
      <c r="OR84" s="33"/>
      <c r="OS84" s="96"/>
      <c r="OT84" s="96"/>
      <c r="OU84" s="96"/>
      <c r="OV84" s="96"/>
      <c r="OW84" s="96"/>
      <c r="OX84" s="96"/>
      <c r="OY84" s="96"/>
      <c r="OZ84" s="96"/>
      <c r="PA84" s="96"/>
      <c r="PB84" s="96"/>
      <c r="PC84" s="96"/>
      <c r="PD84" s="96"/>
      <c r="PE84" s="96"/>
      <c r="PF84" s="96"/>
      <c r="PG84" s="96"/>
      <c r="PH84" s="96"/>
      <c r="PI84" s="96"/>
      <c r="PJ84" s="96"/>
      <c r="PK84" s="96"/>
      <c r="PL84" s="96"/>
      <c r="PM84" s="96"/>
      <c r="PN84" s="96"/>
      <c r="PO84" s="96"/>
      <c r="PP84" s="96"/>
      <c r="PQ84" s="96"/>
      <c r="PR84" s="96"/>
      <c r="PS84" s="96"/>
      <c r="PT84" s="96"/>
      <c r="PU84" s="96"/>
      <c r="PV84" s="96"/>
      <c r="PW84" s="96"/>
      <c r="PX84" s="96"/>
      <c r="PY84" s="96"/>
      <c r="PZ84" s="96">
        <v>0</v>
      </c>
      <c r="QC84" s="38"/>
    </row>
    <row r="85" spans="1:445" ht="17" customHeight="1">
      <c r="A85" s="94">
        <v>71</v>
      </c>
      <c r="B85" s="27">
        <v>39422</v>
      </c>
      <c r="C85" s="33" t="s">
        <v>740</v>
      </c>
      <c r="D85" s="33">
        <v>56</v>
      </c>
      <c r="E85" s="33">
        <v>2</v>
      </c>
      <c r="F85" s="33">
        <v>63</v>
      </c>
      <c r="G85" s="33">
        <v>157</v>
      </c>
      <c r="H85" s="33">
        <v>4</v>
      </c>
      <c r="I85" s="33" t="s">
        <v>322</v>
      </c>
      <c r="J85" s="33">
        <v>2</v>
      </c>
      <c r="K85" s="33">
        <v>5</v>
      </c>
      <c r="L85" s="33"/>
      <c r="M85" s="95" t="s">
        <v>481</v>
      </c>
      <c r="N85" s="33"/>
      <c r="O85" s="96" t="s">
        <v>80</v>
      </c>
      <c r="P85" s="96" t="s">
        <v>144</v>
      </c>
      <c r="Q85" s="96" t="s">
        <v>130</v>
      </c>
      <c r="R85" s="96" t="s">
        <v>130</v>
      </c>
      <c r="S85" s="96" t="s">
        <v>130</v>
      </c>
      <c r="T85" s="26" t="s">
        <v>938</v>
      </c>
      <c r="U85" s="96">
        <v>2</v>
      </c>
      <c r="V85" s="33">
        <v>2</v>
      </c>
      <c r="W85" s="33">
        <v>0</v>
      </c>
      <c r="X85" s="33">
        <v>0</v>
      </c>
      <c r="Y85" s="96">
        <v>0</v>
      </c>
      <c r="Z85" s="96">
        <v>0</v>
      </c>
      <c r="AA85" s="96">
        <v>0</v>
      </c>
      <c r="AB85" s="96" t="s">
        <v>845</v>
      </c>
      <c r="AC85" s="96" t="s">
        <v>845</v>
      </c>
      <c r="AD85" s="96" t="s">
        <v>845</v>
      </c>
      <c r="AE85" s="96" t="s">
        <v>845</v>
      </c>
      <c r="AF85" s="96" t="s">
        <v>845</v>
      </c>
      <c r="AG85" s="33">
        <v>0</v>
      </c>
      <c r="AH85" s="35">
        <v>1</v>
      </c>
      <c r="AI85" s="35">
        <v>1</v>
      </c>
      <c r="AJ85" s="78" t="s">
        <v>348</v>
      </c>
      <c r="AK85" s="78" t="s">
        <v>348</v>
      </c>
      <c r="AL85" s="78" t="s">
        <v>348</v>
      </c>
      <c r="AM85" s="35">
        <v>0</v>
      </c>
      <c r="AN85" s="35">
        <v>1</v>
      </c>
      <c r="AO85" s="78" t="s">
        <v>348</v>
      </c>
      <c r="AP85" s="78" t="s">
        <v>348</v>
      </c>
      <c r="AQ85" s="78" t="s">
        <v>348</v>
      </c>
      <c r="AR85" s="95">
        <v>2</v>
      </c>
      <c r="AS85" s="35" t="s">
        <v>308</v>
      </c>
      <c r="AT85" s="35" t="s">
        <v>308</v>
      </c>
      <c r="AU85" s="35">
        <v>0</v>
      </c>
      <c r="AV85" s="35">
        <v>0</v>
      </c>
      <c r="AW85" s="35">
        <v>0</v>
      </c>
      <c r="AX85" s="78" t="s">
        <v>348</v>
      </c>
      <c r="AY85" s="78" t="s">
        <v>348</v>
      </c>
      <c r="AZ85" s="78" t="s">
        <v>348</v>
      </c>
      <c r="BA85" s="78" t="s">
        <v>348</v>
      </c>
      <c r="BB85" s="78" t="s">
        <v>348</v>
      </c>
      <c r="BC85" s="33">
        <v>80</v>
      </c>
      <c r="BD85" s="33">
        <v>50</v>
      </c>
      <c r="BE85" s="33">
        <v>8</v>
      </c>
      <c r="BF85" s="33">
        <v>2</v>
      </c>
      <c r="BG85" s="33">
        <v>1</v>
      </c>
      <c r="BH85" s="33">
        <v>1</v>
      </c>
      <c r="BI85" s="33">
        <v>0</v>
      </c>
      <c r="BJ85" s="33">
        <v>0</v>
      </c>
      <c r="BK85" s="33">
        <v>0</v>
      </c>
      <c r="BL85" s="33">
        <v>0</v>
      </c>
      <c r="BM85" s="33">
        <v>0</v>
      </c>
      <c r="BN85" s="33"/>
      <c r="BO85" s="33"/>
      <c r="BP85" s="33">
        <v>39</v>
      </c>
      <c r="BQ85" s="33">
        <v>7.3</v>
      </c>
      <c r="BR85" s="33">
        <v>8.6</v>
      </c>
      <c r="BS85" s="61">
        <v>60.8</v>
      </c>
      <c r="BT85" s="70">
        <v>6.7</v>
      </c>
      <c r="BU85" s="70">
        <v>9.6999999999999993</v>
      </c>
      <c r="BV85" s="70" t="s">
        <v>130</v>
      </c>
      <c r="BW85" s="70" t="s">
        <v>130</v>
      </c>
      <c r="BX85" s="70" t="s">
        <v>130</v>
      </c>
      <c r="BY85" s="61">
        <v>56</v>
      </c>
      <c r="BZ85" s="61">
        <v>41.5</v>
      </c>
      <c r="CA85" s="61">
        <v>13.5</v>
      </c>
      <c r="CB85" s="61" t="s">
        <v>130</v>
      </c>
      <c r="CC85" s="111">
        <f>AVERAGE(CD85:CF85)</f>
        <v>2.4666666666666663</v>
      </c>
      <c r="CD85" s="108">
        <v>2.2999999999999998</v>
      </c>
      <c r="CE85" s="108">
        <v>3.9</v>
      </c>
      <c r="CF85" s="108">
        <v>1.2</v>
      </c>
      <c r="CG85" s="111">
        <f>AVERAGE(CH85:CJ85)</f>
        <v>7.6999999999999993</v>
      </c>
      <c r="CH85" s="51">
        <v>10.199999999999999</v>
      </c>
      <c r="CI85" s="51">
        <v>8.1</v>
      </c>
      <c r="CJ85" s="51">
        <v>4.8</v>
      </c>
      <c r="CK85" s="70" t="s">
        <v>130</v>
      </c>
      <c r="CL85" s="70" t="s">
        <v>130</v>
      </c>
      <c r="CM85" s="70" t="s">
        <v>130</v>
      </c>
      <c r="CN85" s="70" t="s">
        <v>130</v>
      </c>
      <c r="CO85" s="70" t="s">
        <v>130</v>
      </c>
      <c r="CP85" s="70" t="s">
        <v>130</v>
      </c>
      <c r="CQ85" s="70" t="s">
        <v>130</v>
      </c>
      <c r="CR85" s="70" t="s">
        <v>130</v>
      </c>
      <c r="CS85" s="70" t="s">
        <v>130</v>
      </c>
      <c r="CT85" s="70" t="s">
        <v>130</v>
      </c>
      <c r="CU85" s="70" t="s">
        <v>130</v>
      </c>
      <c r="CV85" s="70" t="s">
        <v>130</v>
      </c>
      <c r="CW85" s="70" t="s">
        <v>346</v>
      </c>
      <c r="CX85" s="70" t="s">
        <v>346</v>
      </c>
      <c r="CY85" s="70" t="s">
        <v>130</v>
      </c>
      <c r="CZ85" s="70" t="s">
        <v>130</v>
      </c>
      <c r="DA85" s="70" t="s">
        <v>130</v>
      </c>
      <c r="DB85" s="70" t="s">
        <v>346</v>
      </c>
      <c r="DC85" s="70" t="s">
        <v>346</v>
      </c>
      <c r="DD85" s="70" t="s">
        <v>130</v>
      </c>
      <c r="DE85" s="70" t="s">
        <v>130</v>
      </c>
      <c r="DF85" s="70" t="s">
        <v>130</v>
      </c>
      <c r="DG85" s="70" t="s">
        <v>346</v>
      </c>
      <c r="DH85" s="70" t="s">
        <v>346</v>
      </c>
      <c r="DI85" s="70" t="s">
        <v>130</v>
      </c>
      <c r="DJ85" s="70" t="s">
        <v>130</v>
      </c>
      <c r="DK85" s="70" t="s">
        <v>130</v>
      </c>
      <c r="DL85" s="70" t="s">
        <v>346</v>
      </c>
      <c r="DM85" s="70" t="s">
        <v>346</v>
      </c>
      <c r="DN85" s="70" t="s">
        <v>130</v>
      </c>
      <c r="DO85" s="70" t="s">
        <v>130</v>
      </c>
      <c r="DP85" s="70" t="s">
        <v>130</v>
      </c>
      <c r="DQ85" s="70">
        <v>1.7</v>
      </c>
      <c r="DR85" s="70">
        <v>1.9</v>
      </c>
      <c r="DS85" s="70" t="s">
        <v>130</v>
      </c>
      <c r="DT85" s="70" t="s">
        <v>130</v>
      </c>
      <c r="DU85" s="70" t="s">
        <v>130</v>
      </c>
      <c r="DV85" s="33">
        <v>59</v>
      </c>
      <c r="DW85" s="51">
        <v>7.5</v>
      </c>
      <c r="DX85" s="51">
        <v>11</v>
      </c>
      <c r="DY85" s="70" t="s">
        <v>130</v>
      </c>
      <c r="DZ85" s="70" t="s">
        <v>130</v>
      </c>
      <c r="EA85" s="70" t="s">
        <v>130</v>
      </c>
      <c r="EB85" s="33">
        <v>47</v>
      </c>
      <c r="EC85" s="33">
        <v>60</v>
      </c>
      <c r="ED85" s="33">
        <v>13.5</v>
      </c>
      <c r="EE85" s="96" t="s">
        <v>130</v>
      </c>
      <c r="EF85" s="111">
        <f t="shared" si="51"/>
        <v>12.666666666666666</v>
      </c>
      <c r="EG85" s="108">
        <v>14</v>
      </c>
      <c r="EH85" s="108">
        <v>14</v>
      </c>
      <c r="EI85" s="108">
        <v>10</v>
      </c>
      <c r="EJ85" s="111">
        <f>AVERAGE(EK85:EM85)</f>
        <v>10</v>
      </c>
      <c r="EK85" s="51">
        <v>10</v>
      </c>
      <c r="EL85" s="51">
        <v>10</v>
      </c>
      <c r="EM85" s="51">
        <v>10</v>
      </c>
      <c r="EN85" s="70" t="s">
        <v>96</v>
      </c>
      <c r="EO85" s="70" t="s">
        <v>96</v>
      </c>
      <c r="EP85" s="70" t="s">
        <v>96</v>
      </c>
      <c r="EQ85" s="70" t="s">
        <v>96</v>
      </c>
      <c r="ER85" s="70" t="s">
        <v>96</v>
      </c>
      <c r="ES85" s="70" t="s">
        <v>96</v>
      </c>
      <c r="ET85" s="70" t="s">
        <v>96</v>
      </c>
      <c r="EU85" s="70" t="s">
        <v>96</v>
      </c>
      <c r="EV85" s="70" t="s">
        <v>96</v>
      </c>
      <c r="EW85" s="70" t="s">
        <v>96</v>
      </c>
      <c r="EX85" s="70" t="s">
        <v>96</v>
      </c>
      <c r="EY85" s="70" t="s">
        <v>96</v>
      </c>
      <c r="EZ85" s="61">
        <v>0.9</v>
      </c>
      <c r="FA85" s="61">
        <v>1.2</v>
      </c>
      <c r="FB85" s="61" t="s">
        <v>345</v>
      </c>
      <c r="FC85" s="61" t="s">
        <v>345</v>
      </c>
      <c r="FD85" s="61" t="s">
        <v>345</v>
      </c>
      <c r="FE85" s="33">
        <v>0</v>
      </c>
      <c r="FF85" s="33">
        <v>3</v>
      </c>
      <c r="FG85" s="33"/>
      <c r="FH85" s="33"/>
      <c r="FI85" s="33"/>
      <c r="FJ85" s="33"/>
      <c r="FK85" s="33"/>
      <c r="FL85" s="33"/>
      <c r="FM85" s="33"/>
      <c r="FN85" s="33"/>
      <c r="FO85" s="33"/>
      <c r="FP85" s="96" t="s">
        <v>114</v>
      </c>
      <c r="FQ85" s="96" t="s">
        <v>114</v>
      </c>
      <c r="FR85" s="96" t="s">
        <v>114</v>
      </c>
      <c r="FS85" s="96" t="s">
        <v>130</v>
      </c>
      <c r="FT85" s="96" t="s">
        <v>130</v>
      </c>
      <c r="FU85" s="96" t="s">
        <v>130</v>
      </c>
      <c r="FV85" s="96" t="s">
        <v>346</v>
      </c>
      <c r="FW85" s="96" t="s">
        <v>346</v>
      </c>
      <c r="FX85" s="96" t="s">
        <v>346</v>
      </c>
      <c r="FY85" s="96" t="s">
        <v>346</v>
      </c>
      <c r="FZ85" s="96" t="s">
        <v>346</v>
      </c>
      <c r="GA85" s="96" t="s">
        <v>346</v>
      </c>
      <c r="GB85" s="96" t="s">
        <v>346</v>
      </c>
      <c r="GC85" s="96" t="s">
        <v>346</v>
      </c>
      <c r="GD85" s="96" t="s">
        <v>346</v>
      </c>
      <c r="GE85" s="96" t="s">
        <v>346</v>
      </c>
      <c r="GF85" s="96" t="s">
        <v>346</v>
      </c>
      <c r="GG85" s="96" t="s">
        <v>346</v>
      </c>
      <c r="GH85" s="96" t="s">
        <v>130</v>
      </c>
      <c r="GI85" s="96" t="s">
        <v>130</v>
      </c>
      <c r="GJ85" s="96" t="s">
        <v>130</v>
      </c>
      <c r="GK85" s="96" t="s">
        <v>130</v>
      </c>
      <c r="GL85" s="96" t="s">
        <v>130</v>
      </c>
      <c r="GM85" s="96" t="s">
        <v>130</v>
      </c>
      <c r="GN85" s="96" t="s">
        <v>130</v>
      </c>
      <c r="GO85" s="96" t="s">
        <v>130</v>
      </c>
      <c r="GP85" s="96" t="s">
        <v>130</v>
      </c>
      <c r="GQ85" s="96" t="s">
        <v>130</v>
      </c>
      <c r="GR85" s="96" t="s">
        <v>130</v>
      </c>
      <c r="GS85" s="96" t="s">
        <v>130</v>
      </c>
      <c r="GT85" s="96" t="s">
        <v>114</v>
      </c>
      <c r="GU85" s="96" t="s">
        <v>114</v>
      </c>
      <c r="GV85" s="96" t="s">
        <v>130</v>
      </c>
      <c r="GW85" s="96" t="s">
        <v>130</v>
      </c>
      <c r="GX85" s="96" t="s">
        <v>130</v>
      </c>
      <c r="GY85" s="96" t="s">
        <v>114</v>
      </c>
      <c r="GZ85" s="96" t="s">
        <v>114</v>
      </c>
      <c r="HA85" s="96" t="s">
        <v>130</v>
      </c>
      <c r="HB85" s="96" t="s">
        <v>130</v>
      </c>
      <c r="HC85" s="96" t="s">
        <v>130</v>
      </c>
      <c r="HD85" s="96" t="s">
        <v>114</v>
      </c>
      <c r="HE85" s="96" t="s">
        <v>114</v>
      </c>
      <c r="HF85" s="96" t="s">
        <v>130</v>
      </c>
      <c r="HG85" s="96" t="s">
        <v>130</v>
      </c>
      <c r="HH85" s="96" t="s">
        <v>130</v>
      </c>
      <c r="HI85" s="96" t="s">
        <v>114</v>
      </c>
      <c r="HJ85" s="96" t="s">
        <v>114</v>
      </c>
      <c r="HK85" s="96" t="s">
        <v>130</v>
      </c>
      <c r="HL85" s="96" t="s">
        <v>130</v>
      </c>
      <c r="HM85" s="96" t="s">
        <v>130</v>
      </c>
      <c r="HN85" s="96" t="s">
        <v>114</v>
      </c>
      <c r="HO85" s="96" t="s">
        <v>114</v>
      </c>
      <c r="HP85" s="96" t="s">
        <v>130</v>
      </c>
      <c r="HQ85" s="96" t="s">
        <v>130</v>
      </c>
      <c r="HR85" s="96" t="s">
        <v>130</v>
      </c>
      <c r="HS85" s="33">
        <v>2</v>
      </c>
      <c r="HT85" s="33">
        <v>0</v>
      </c>
      <c r="HU85" s="33">
        <v>0</v>
      </c>
      <c r="HV85" s="33">
        <v>0</v>
      </c>
      <c r="HW85" s="33">
        <v>0</v>
      </c>
      <c r="HX85" s="33">
        <v>6</v>
      </c>
      <c r="HY85" s="33">
        <v>27</v>
      </c>
      <c r="HZ85" s="33">
        <v>6.9</v>
      </c>
      <c r="IA85" s="33">
        <v>7.5</v>
      </c>
      <c r="IB85" s="33">
        <v>9.6999999999999993</v>
      </c>
      <c r="IC85" s="33">
        <v>1</v>
      </c>
      <c r="ID85" s="33">
        <v>0</v>
      </c>
      <c r="IE85" s="33">
        <v>0</v>
      </c>
      <c r="IF85" s="33">
        <v>0</v>
      </c>
      <c r="IG85" s="33">
        <v>1</v>
      </c>
      <c r="IH85" s="33">
        <v>70.599999999999994</v>
      </c>
      <c r="II85" s="33">
        <v>14.6</v>
      </c>
      <c r="IJ85" s="33">
        <v>5.8</v>
      </c>
      <c r="IK85" s="96" t="s">
        <v>130</v>
      </c>
      <c r="IL85" s="96" t="s">
        <v>130</v>
      </c>
      <c r="IM85" s="96" t="s">
        <v>130</v>
      </c>
      <c r="IN85" s="33">
        <v>50</v>
      </c>
      <c r="IO85" s="33">
        <v>62</v>
      </c>
      <c r="IP85" s="33">
        <v>90</v>
      </c>
      <c r="IQ85" s="96" t="s">
        <v>130</v>
      </c>
      <c r="IR85" s="104">
        <f>AVERAGE(IS85:IU85)</f>
        <v>11</v>
      </c>
      <c r="IS85" s="104">
        <v>15</v>
      </c>
      <c r="IT85" s="104">
        <v>11</v>
      </c>
      <c r="IU85" s="104">
        <v>7</v>
      </c>
      <c r="IV85" s="104">
        <f>AVERAGE(IW85:IY85)</f>
        <v>8.6666666666666661</v>
      </c>
      <c r="IW85" s="33">
        <v>10</v>
      </c>
      <c r="IX85" s="33">
        <v>9</v>
      </c>
      <c r="IY85" s="33">
        <v>7</v>
      </c>
      <c r="IZ85" s="96" t="s">
        <v>130</v>
      </c>
      <c r="JA85" s="96" t="s">
        <v>130</v>
      </c>
      <c r="JB85" s="96" t="s">
        <v>130</v>
      </c>
      <c r="JC85" s="96" t="s">
        <v>130</v>
      </c>
      <c r="JD85" s="96" t="s">
        <v>130</v>
      </c>
      <c r="JE85" s="96" t="s">
        <v>130</v>
      </c>
      <c r="JF85" s="96" t="s">
        <v>130</v>
      </c>
      <c r="JG85" s="96" t="s">
        <v>130</v>
      </c>
      <c r="JH85" s="96" t="s">
        <v>130</v>
      </c>
      <c r="JI85" s="96" t="s">
        <v>130</v>
      </c>
      <c r="JJ85" s="96" t="s">
        <v>130</v>
      </c>
      <c r="JK85" s="96" t="s">
        <v>130</v>
      </c>
      <c r="JL85" s="96" t="s">
        <v>346</v>
      </c>
      <c r="JM85" s="96" t="s">
        <v>346</v>
      </c>
      <c r="JN85" s="96" t="s">
        <v>130</v>
      </c>
      <c r="JO85" s="96" t="s">
        <v>130</v>
      </c>
      <c r="JP85" s="96" t="s">
        <v>130</v>
      </c>
      <c r="JQ85" s="96" t="s">
        <v>346</v>
      </c>
      <c r="JR85" s="96" t="s">
        <v>346</v>
      </c>
      <c r="JS85" s="96" t="s">
        <v>130</v>
      </c>
      <c r="JT85" s="96" t="s">
        <v>130</v>
      </c>
      <c r="JU85" s="96" t="s">
        <v>130</v>
      </c>
      <c r="JV85" s="96" t="s">
        <v>346</v>
      </c>
      <c r="JW85" s="96" t="s">
        <v>346</v>
      </c>
      <c r="JX85" s="96" t="s">
        <v>130</v>
      </c>
      <c r="JY85" s="96" t="s">
        <v>130</v>
      </c>
      <c r="JZ85" s="96" t="s">
        <v>130</v>
      </c>
      <c r="KA85" s="96" t="s">
        <v>346</v>
      </c>
      <c r="KB85" s="96" t="s">
        <v>346</v>
      </c>
      <c r="KC85" s="96" t="s">
        <v>130</v>
      </c>
      <c r="KD85" s="96" t="s">
        <v>130</v>
      </c>
      <c r="KE85" s="96" t="s">
        <v>130</v>
      </c>
      <c r="KF85" s="96">
        <v>1.7</v>
      </c>
      <c r="KG85" s="96">
        <v>1.9</v>
      </c>
      <c r="KH85" s="96" t="s">
        <v>130</v>
      </c>
      <c r="KI85" s="96" t="s">
        <v>130</v>
      </c>
      <c r="KJ85" s="96" t="s">
        <v>130</v>
      </c>
      <c r="KK85" s="33">
        <v>2</v>
      </c>
      <c r="KL85" s="33">
        <v>0</v>
      </c>
      <c r="KM85" s="33">
        <v>0</v>
      </c>
      <c r="KN85" s="33">
        <v>0</v>
      </c>
      <c r="KO85" s="33">
        <v>0</v>
      </c>
      <c r="KP85" s="33">
        <v>15</v>
      </c>
      <c r="KQ85" s="33">
        <v>20</v>
      </c>
      <c r="KR85" s="33">
        <v>6.8</v>
      </c>
      <c r="KS85" s="33">
        <v>7.7</v>
      </c>
      <c r="KT85" s="33">
        <v>9.6999999999999993</v>
      </c>
      <c r="KU85" s="33">
        <v>1</v>
      </c>
      <c r="KV85" s="33">
        <v>0</v>
      </c>
      <c r="KW85" s="33">
        <v>0</v>
      </c>
      <c r="KX85" s="33">
        <v>0</v>
      </c>
      <c r="KY85" s="33">
        <v>0</v>
      </c>
      <c r="KZ85" s="33">
        <v>61.7</v>
      </c>
      <c r="LA85" s="33">
        <v>13.8</v>
      </c>
      <c r="LB85" s="33">
        <v>7</v>
      </c>
      <c r="LC85" s="96" t="s">
        <v>888</v>
      </c>
      <c r="LD85" s="96" t="s">
        <v>888</v>
      </c>
      <c r="LE85" s="96" t="s">
        <v>888</v>
      </c>
      <c r="LF85" s="33">
        <v>27.5</v>
      </c>
      <c r="LG85" s="33">
        <v>47.7</v>
      </c>
      <c r="LH85" s="33">
        <v>11.5</v>
      </c>
      <c r="LI85" s="96" t="s">
        <v>896</v>
      </c>
      <c r="LJ85" s="111">
        <f t="shared" ref="LJ85:LJ86" si="52">AVERAGE(LK85:LM85)</f>
        <v>11.666666666666666</v>
      </c>
      <c r="LK85" s="33">
        <v>13</v>
      </c>
      <c r="LL85" s="33">
        <v>13</v>
      </c>
      <c r="LM85" s="33">
        <v>9</v>
      </c>
      <c r="LN85" s="111">
        <f t="shared" ref="LN85:LN86" si="53">AVERAGE(LO85:LQ85)</f>
        <v>10</v>
      </c>
      <c r="LO85" s="33">
        <v>10</v>
      </c>
      <c r="LP85" s="33">
        <v>12</v>
      </c>
      <c r="LQ85" s="33">
        <v>8</v>
      </c>
      <c r="LR85" s="96" t="s">
        <v>897</v>
      </c>
      <c r="LS85" s="96" t="s">
        <v>897</v>
      </c>
      <c r="LT85" s="96" t="s">
        <v>897</v>
      </c>
      <c r="LU85" s="96" t="s">
        <v>897</v>
      </c>
      <c r="LV85" s="96" t="s">
        <v>897</v>
      </c>
      <c r="LW85" s="96" t="s">
        <v>897</v>
      </c>
      <c r="LX85" s="96" t="s">
        <v>897</v>
      </c>
      <c r="LY85" s="96" t="s">
        <v>897</v>
      </c>
      <c r="LZ85" s="96" t="s">
        <v>897</v>
      </c>
      <c r="MA85" s="96" t="s">
        <v>897</v>
      </c>
      <c r="MB85" s="96" t="s">
        <v>897</v>
      </c>
      <c r="MC85" s="96" t="s">
        <v>897</v>
      </c>
      <c r="MD85" s="96" t="s">
        <v>901</v>
      </c>
      <c r="ME85" s="96" t="s">
        <v>901</v>
      </c>
      <c r="MF85" s="96" t="s">
        <v>897</v>
      </c>
      <c r="MG85" s="96" t="s">
        <v>897</v>
      </c>
      <c r="MH85" s="96" t="s">
        <v>897</v>
      </c>
      <c r="MI85" s="96" t="s">
        <v>901</v>
      </c>
      <c r="MJ85" s="96" t="s">
        <v>901</v>
      </c>
      <c r="MK85" s="96" t="s">
        <v>897</v>
      </c>
      <c r="ML85" s="96" t="s">
        <v>897</v>
      </c>
      <c r="MM85" s="96" t="s">
        <v>897</v>
      </c>
      <c r="MN85" s="96" t="s">
        <v>901</v>
      </c>
      <c r="MO85" s="96" t="s">
        <v>901</v>
      </c>
      <c r="MP85" s="96" t="s">
        <v>897</v>
      </c>
      <c r="MQ85" s="96" t="s">
        <v>897</v>
      </c>
      <c r="MR85" s="96" t="s">
        <v>897</v>
      </c>
      <c r="MS85" s="96" t="s">
        <v>901</v>
      </c>
      <c r="MT85" s="96" t="s">
        <v>901</v>
      </c>
      <c r="MU85" s="96" t="s">
        <v>897</v>
      </c>
      <c r="MV85" s="96" t="s">
        <v>897</v>
      </c>
      <c r="MW85" s="96" t="s">
        <v>897</v>
      </c>
      <c r="MX85" s="96">
        <v>1.8</v>
      </c>
      <c r="MY85" s="96">
        <v>1.7</v>
      </c>
      <c r="MZ85" s="96" t="s">
        <v>897</v>
      </c>
      <c r="NA85" s="96" t="s">
        <v>897</v>
      </c>
      <c r="NB85" s="96" t="s">
        <v>897</v>
      </c>
      <c r="NC85" s="33">
        <v>2</v>
      </c>
      <c r="ND85" s="33">
        <v>0</v>
      </c>
      <c r="NE85" s="33">
        <v>0</v>
      </c>
      <c r="NF85" s="33">
        <v>0</v>
      </c>
      <c r="NG85" s="33">
        <v>0</v>
      </c>
      <c r="NH85" s="33"/>
      <c r="NI85" s="33"/>
      <c r="NJ85" s="33"/>
      <c r="NK85" s="33"/>
      <c r="NL85" s="33"/>
      <c r="NM85" s="33"/>
      <c r="NN85" s="33"/>
      <c r="NO85" s="33"/>
      <c r="NP85" s="33"/>
      <c r="NQ85" s="33"/>
      <c r="NR85" s="33"/>
      <c r="NS85" s="33"/>
      <c r="NT85" s="33"/>
      <c r="NU85" s="33"/>
      <c r="NV85" s="33"/>
      <c r="NW85" s="33"/>
      <c r="NX85" s="33"/>
      <c r="NY85" s="33"/>
      <c r="NZ85" s="33"/>
      <c r="OA85" s="33"/>
      <c r="OB85" s="33"/>
      <c r="OC85" s="33"/>
      <c r="OD85" s="33"/>
      <c r="OE85" s="33"/>
      <c r="OF85" s="33"/>
      <c r="OG85" s="33"/>
      <c r="OH85" s="33"/>
      <c r="OI85" s="33"/>
      <c r="OJ85" s="33"/>
      <c r="OK85" s="33"/>
      <c r="OL85" s="33"/>
      <c r="OM85" s="33"/>
      <c r="ON85" s="33"/>
      <c r="OO85" s="33"/>
      <c r="OP85" s="33"/>
      <c r="OQ85" s="33"/>
      <c r="OR85" s="33"/>
      <c r="OS85" s="33"/>
      <c r="OT85" s="33"/>
      <c r="OU85" s="33"/>
      <c r="OV85" s="33"/>
      <c r="OW85" s="33"/>
      <c r="OX85" s="33"/>
      <c r="OY85" s="33"/>
      <c r="OZ85" s="33"/>
      <c r="PA85" s="33"/>
      <c r="PB85" s="33"/>
      <c r="PC85" s="33"/>
      <c r="PD85" s="33"/>
      <c r="PE85" s="33"/>
      <c r="PF85" s="33"/>
      <c r="PG85" s="33"/>
      <c r="PH85" s="33"/>
      <c r="PI85" s="33"/>
      <c r="PJ85" s="33"/>
      <c r="PK85" s="33"/>
      <c r="PL85" s="33"/>
      <c r="PM85" s="33"/>
      <c r="PN85" s="33"/>
      <c r="PO85" s="33"/>
      <c r="PP85" s="33"/>
      <c r="PQ85" s="33"/>
      <c r="PR85" s="33"/>
      <c r="PS85" s="33"/>
      <c r="PT85" s="33"/>
      <c r="PU85" s="33"/>
      <c r="PV85" s="33"/>
      <c r="PW85" s="33"/>
      <c r="PX85" s="33"/>
      <c r="PY85" s="33"/>
      <c r="PZ85" s="96">
        <v>0</v>
      </c>
      <c r="QC85" s="38"/>
    </row>
    <row r="86" spans="1:445" ht="17" customHeight="1">
      <c r="A86" s="94">
        <v>72</v>
      </c>
      <c r="B86" s="27">
        <v>39424</v>
      </c>
      <c r="C86" s="33" t="s">
        <v>473</v>
      </c>
      <c r="D86" s="33">
        <v>58</v>
      </c>
      <c r="E86" s="33">
        <v>2</v>
      </c>
      <c r="F86" s="33">
        <v>82</v>
      </c>
      <c r="G86" s="33">
        <v>178</v>
      </c>
      <c r="H86" s="33">
        <v>4</v>
      </c>
      <c r="I86" s="33" t="s">
        <v>322</v>
      </c>
      <c r="J86" s="33">
        <v>2</v>
      </c>
      <c r="K86" s="33">
        <v>11</v>
      </c>
      <c r="L86" s="33">
        <v>10</v>
      </c>
      <c r="M86" s="95" t="s">
        <v>481</v>
      </c>
      <c r="N86" s="33"/>
      <c r="O86" s="96" t="s">
        <v>82</v>
      </c>
      <c r="P86" s="96" t="s">
        <v>35</v>
      </c>
      <c r="Q86" s="96" t="s">
        <v>130</v>
      </c>
      <c r="R86" s="96" t="s">
        <v>130</v>
      </c>
      <c r="S86" s="96" t="s">
        <v>130</v>
      </c>
      <c r="T86" s="26" t="s">
        <v>938</v>
      </c>
      <c r="U86" s="33">
        <v>0</v>
      </c>
      <c r="V86" s="33" t="s">
        <v>845</v>
      </c>
      <c r="W86" s="33" t="s">
        <v>845</v>
      </c>
      <c r="X86" s="33" t="s">
        <v>845</v>
      </c>
      <c r="Y86" s="33" t="s">
        <v>845</v>
      </c>
      <c r="Z86" s="33" t="s">
        <v>845</v>
      </c>
      <c r="AA86" s="33">
        <v>0</v>
      </c>
      <c r="AB86" s="33" t="s">
        <v>845</v>
      </c>
      <c r="AC86" s="33" t="s">
        <v>845</v>
      </c>
      <c r="AD86" s="33" t="s">
        <v>845</v>
      </c>
      <c r="AE86" s="33" t="s">
        <v>845</v>
      </c>
      <c r="AF86" s="33" t="s">
        <v>845</v>
      </c>
      <c r="AG86" s="33">
        <v>0</v>
      </c>
      <c r="AH86" s="35">
        <v>1</v>
      </c>
      <c r="AI86" s="35">
        <v>0</v>
      </c>
      <c r="AJ86" s="78" t="s">
        <v>348</v>
      </c>
      <c r="AK86" s="78" t="s">
        <v>348</v>
      </c>
      <c r="AL86" s="78" t="s">
        <v>348</v>
      </c>
      <c r="AM86" s="35">
        <v>0</v>
      </c>
      <c r="AN86" s="35">
        <v>0</v>
      </c>
      <c r="AO86" s="78" t="s">
        <v>348</v>
      </c>
      <c r="AP86" s="78" t="s">
        <v>348</v>
      </c>
      <c r="AQ86" s="78" t="s">
        <v>348</v>
      </c>
      <c r="AR86" s="95">
        <v>2</v>
      </c>
      <c r="AS86" s="35" t="s">
        <v>308</v>
      </c>
      <c r="AT86" s="35" t="s">
        <v>308</v>
      </c>
      <c r="AU86" s="35">
        <v>0</v>
      </c>
      <c r="AV86" s="35">
        <v>0</v>
      </c>
      <c r="AW86" s="35">
        <v>0</v>
      </c>
      <c r="AX86" s="78" t="s">
        <v>348</v>
      </c>
      <c r="AY86" s="78" t="s">
        <v>348</v>
      </c>
      <c r="AZ86" s="78" t="s">
        <v>348</v>
      </c>
      <c r="BA86" s="78" t="s">
        <v>348</v>
      </c>
      <c r="BB86" s="78" t="s">
        <v>348</v>
      </c>
      <c r="BC86" s="33">
        <v>90</v>
      </c>
      <c r="BD86" s="33">
        <v>50</v>
      </c>
      <c r="BE86" s="33">
        <v>10</v>
      </c>
      <c r="BF86" s="33">
        <v>2</v>
      </c>
      <c r="BG86" s="33">
        <v>1</v>
      </c>
      <c r="BH86" s="33">
        <v>0</v>
      </c>
      <c r="BI86" s="33">
        <v>0</v>
      </c>
      <c r="BJ86" s="33">
        <v>0</v>
      </c>
      <c r="BK86" s="33">
        <v>0</v>
      </c>
      <c r="BL86" s="33">
        <v>0</v>
      </c>
      <c r="BM86" s="33">
        <v>0</v>
      </c>
      <c r="BN86" s="33">
        <v>10</v>
      </c>
      <c r="BO86" s="33">
        <v>1</v>
      </c>
      <c r="BP86" s="33">
        <v>28</v>
      </c>
      <c r="BQ86" s="33">
        <v>7.5</v>
      </c>
      <c r="BR86" s="33">
        <v>7.4</v>
      </c>
      <c r="BS86" s="61" t="s">
        <v>114</v>
      </c>
      <c r="BT86" s="61" t="s">
        <v>114</v>
      </c>
      <c r="BU86" s="61" t="s">
        <v>114</v>
      </c>
      <c r="BV86" s="70" t="s">
        <v>130</v>
      </c>
      <c r="BW86" s="70" t="s">
        <v>130</v>
      </c>
      <c r="BX86" s="70" t="s">
        <v>130</v>
      </c>
      <c r="BY86" s="61" t="s">
        <v>114</v>
      </c>
      <c r="BZ86" s="61" t="s">
        <v>114</v>
      </c>
      <c r="CA86" s="61" t="s">
        <v>114</v>
      </c>
      <c r="CB86" s="61" t="s">
        <v>114</v>
      </c>
      <c r="CC86" s="111">
        <f>AVERAGE(CD86:CF86)</f>
        <v>2.6666666666666665</v>
      </c>
      <c r="CD86" s="108">
        <v>5</v>
      </c>
      <c r="CE86" s="108">
        <v>2</v>
      </c>
      <c r="CF86" s="108">
        <v>1</v>
      </c>
      <c r="CG86" s="111">
        <f>AVERAGE(CH86:CJ86)</f>
        <v>6.666666666666667</v>
      </c>
      <c r="CH86" s="51">
        <v>10</v>
      </c>
      <c r="CI86" s="51">
        <v>6</v>
      </c>
      <c r="CJ86" s="51">
        <v>4</v>
      </c>
      <c r="CK86" s="70" t="s">
        <v>278</v>
      </c>
      <c r="CL86" s="70" t="s">
        <v>278</v>
      </c>
      <c r="CM86" s="70" t="s">
        <v>278</v>
      </c>
      <c r="CN86" s="70" t="s">
        <v>278</v>
      </c>
      <c r="CO86" s="70" t="s">
        <v>278</v>
      </c>
      <c r="CP86" s="70" t="s">
        <v>278</v>
      </c>
      <c r="CQ86" s="70" t="s">
        <v>278</v>
      </c>
      <c r="CR86" s="70" t="s">
        <v>278</v>
      </c>
      <c r="CS86" s="70" t="s">
        <v>278</v>
      </c>
      <c r="CT86" s="70" t="s">
        <v>278</v>
      </c>
      <c r="CU86" s="70" t="s">
        <v>278</v>
      </c>
      <c r="CV86" s="70" t="s">
        <v>278</v>
      </c>
      <c r="CW86" s="61" t="s">
        <v>114</v>
      </c>
      <c r="CX86" s="61" t="s">
        <v>53</v>
      </c>
      <c r="CY86" s="61" t="s">
        <v>130</v>
      </c>
      <c r="CZ86" s="61" t="s">
        <v>130</v>
      </c>
      <c r="DA86" s="61" t="s">
        <v>130</v>
      </c>
      <c r="DB86" s="61" t="s">
        <v>114</v>
      </c>
      <c r="DC86" s="61" t="s">
        <v>53</v>
      </c>
      <c r="DD86" s="61" t="s">
        <v>130</v>
      </c>
      <c r="DE86" s="61" t="s">
        <v>130</v>
      </c>
      <c r="DF86" s="61" t="s">
        <v>130</v>
      </c>
      <c r="DG86" s="61" t="s">
        <v>114</v>
      </c>
      <c r="DH86" s="61" t="s">
        <v>53</v>
      </c>
      <c r="DI86" s="61" t="s">
        <v>130</v>
      </c>
      <c r="DJ86" s="61" t="s">
        <v>130</v>
      </c>
      <c r="DK86" s="61" t="s">
        <v>130</v>
      </c>
      <c r="DL86" s="61" t="s">
        <v>114</v>
      </c>
      <c r="DM86" s="61" t="s">
        <v>53</v>
      </c>
      <c r="DN86" s="61" t="s">
        <v>130</v>
      </c>
      <c r="DO86" s="61" t="s">
        <v>130</v>
      </c>
      <c r="DP86" s="61" t="s">
        <v>130</v>
      </c>
      <c r="DQ86" s="61">
        <v>0.9</v>
      </c>
      <c r="DR86" s="61">
        <v>1.7</v>
      </c>
      <c r="DS86" s="61" t="s">
        <v>130</v>
      </c>
      <c r="DT86" s="61" t="s">
        <v>130</v>
      </c>
      <c r="DU86" s="61" t="s">
        <v>130</v>
      </c>
      <c r="DV86" s="33">
        <v>47</v>
      </c>
      <c r="DW86" s="51">
        <v>1.6</v>
      </c>
      <c r="DX86" s="51">
        <v>7.4</v>
      </c>
      <c r="DY86" s="70" t="s">
        <v>278</v>
      </c>
      <c r="DZ86" s="70" t="s">
        <v>278</v>
      </c>
      <c r="EA86" s="70" t="s">
        <v>278</v>
      </c>
      <c r="EB86" s="96">
        <v>20</v>
      </c>
      <c r="EC86" s="96">
        <v>90</v>
      </c>
      <c r="ED86" s="96">
        <v>27</v>
      </c>
      <c r="EE86" s="96" t="s">
        <v>130</v>
      </c>
      <c r="EF86" s="111">
        <f t="shared" si="51"/>
        <v>11.333333333333334</v>
      </c>
      <c r="EG86" s="108">
        <v>14</v>
      </c>
      <c r="EH86" s="108">
        <v>12</v>
      </c>
      <c r="EI86" s="108">
        <v>8</v>
      </c>
      <c r="EJ86" s="111">
        <f>AVERAGE(EK86:EM86)</f>
        <v>10.666666666666666</v>
      </c>
      <c r="EK86" s="51">
        <v>12</v>
      </c>
      <c r="EL86" s="51">
        <v>12</v>
      </c>
      <c r="EM86" s="51">
        <v>8</v>
      </c>
      <c r="EN86" s="70" t="s">
        <v>130</v>
      </c>
      <c r="EO86" s="70" t="s">
        <v>130</v>
      </c>
      <c r="EP86" s="70" t="s">
        <v>130</v>
      </c>
      <c r="EQ86" s="70" t="s">
        <v>130</v>
      </c>
      <c r="ER86" s="70" t="s">
        <v>130</v>
      </c>
      <c r="ES86" s="70" t="s">
        <v>130</v>
      </c>
      <c r="ET86" s="70" t="s">
        <v>130</v>
      </c>
      <c r="EU86" s="70" t="s">
        <v>130</v>
      </c>
      <c r="EV86" s="70" t="s">
        <v>130</v>
      </c>
      <c r="EW86" s="70" t="s">
        <v>130</v>
      </c>
      <c r="EX86" s="70" t="s">
        <v>130</v>
      </c>
      <c r="EY86" s="70" t="s">
        <v>130</v>
      </c>
      <c r="EZ86" s="70">
        <v>2.6</v>
      </c>
      <c r="FA86" s="70">
        <v>2.1</v>
      </c>
      <c r="FB86" s="70" t="s">
        <v>130</v>
      </c>
      <c r="FC86" s="70" t="s">
        <v>130</v>
      </c>
      <c r="FD86" s="70" t="s">
        <v>130</v>
      </c>
      <c r="FE86" s="33">
        <v>0</v>
      </c>
      <c r="FF86" s="33">
        <v>3</v>
      </c>
      <c r="FG86" s="33">
        <v>25</v>
      </c>
      <c r="FH86" s="96" t="s">
        <v>94</v>
      </c>
      <c r="FI86" s="96" t="s">
        <v>94</v>
      </c>
      <c r="FJ86" s="33">
        <v>8.3000000000000007</v>
      </c>
      <c r="FK86" s="33">
        <v>1</v>
      </c>
      <c r="FL86" s="33">
        <v>0</v>
      </c>
      <c r="FM86" s="33">
        <v>0</v>
      </c>
      <c r="FN86" s="33">
        <v>0</v>
      </c>
      <c r="FO86" s="33">
        <v>0</v>
      </c>
      <c r="FP86" s="96" t="s">
        <v>114</v>
      </c>
      <c r="FQ86" s="96" t="s">
        <v>114</v>
      </c>
      <c r="FR86" s="96" t="s">
        <v>114</v>
      </c>
      <c r="FS86" s="96" t="s">
        <v>99</v>
      </c>
      <c r="FT86" s="96" t="s">
        <v>99</v>
      </c>
      <c r="FU86" s="96" t="s">
        <v>99</v>
      </c>
      <c r="FV86" s="96" t="s">
        <v>114</v>
      </c>
      <c r="FW86" s="96" t="s">
        <v>114</v>
      </c>
      <c r="FX86" s="96" t="s">
        <v>114</v>
      </c>
      <c r="FY86" s="96" t="s">
        <v>114</v>
      </c>
      <c r="FZ86" s="96" t="s">
        <v>114</v>
      </c>
      <c r="GA86" s="96" t="s">
        <v>114</v>
      </c>
      <c r="GB86" s="96" t="s">
        <v>114</v>
      </c>
      <c r="GC86" s="96" t="s">
        <v>114</v>
      </c>
      <c r="GD86" s="96" t="s">
        <v>114</v>
      </c>
      <c r="GE86" s="96" t="s">
        <v>114</v>
      </c>
      <c r="GF86" s="96" t="s">
        <v>114</v>
      </c>
      <c r="GG86" s="96" t="s">
        <v>114</v>
      </c>
      <c r="GH86" s="96" t="s">
        <v>130</v>
      </c>
      <c r="GI86" s="96" t="s">
        <v>130</v>
      </c>
      <c r="GJ86" s="96" t="s">
        <v>130</v>
      </c>
      <c r="GK86" s="96" t="s">
        <v>130</v>
      </c>
      <c r="GL86" s="96" t="s">
        <v>130</v>
      </c>
      <c r="GM86" s="96" t="s">
        <v>130</v>
      </c>
      <c r="GN86" s="96" t="s">
        <v>130</v>
      </c>
      <c r="GO86" s="96" t="s">
        <v>130</v>
      </c>
      <c r="GP86" s="96" t="s">
        <v>130</v>
      </c>
      <c r="GQ86" s="96" t="s">
        <v>130</v>
      </c>
      <c r="GR86" s="96" t="s">
        <v>130</v>
      </c>
      <c r="GS86" s="96" t="s">
        <v>130</v>
      </c>
      <c r="GT86" s="96" t="s">
        <v>346</v>
      </c>
      <c r="GU86" s="96" t="s">
        <v>346</v>
      </c>
      <c r="GV86" s="96" t="s">
        <v>130</v>
      </c>
      <c r="GW86" s="96" t="s">
        <v>130</v>
      </c>
      <c r="GX86" s="96" t="s">
        <v>130</v>
      </c>
      <c r="GY86" s="96" t="s">
        <v>346</v>
      </c>
      <c r="GZ86" s="96" t="s">
        <v>346</v>
      </c>
      <c r="HA86" s="96" t="s">
        <v>130</v>
      </c>
      <c r="HB86" s="96" t="s">
        <v>130</v>
      </c>
      <c r="HC86" s="96" t="s">
        <v>130</v>
      </c>
      <c r="HD86" s="96" t="s">
        <v>346</v>
      </c>
      <c r="HE86" s="96" t="s">
        <v>346</v>
      </c>
      <c r="HF86" s="96" t="s">
        <v>130</v>
      </c>
      <c r="HG86" s="96" t="s">
        <v>130</v>
      </c>
      <c r="HH86" s="96" t="s">
        <v>130</v>
      </c>
      <c r="HI86" s="96" t="s">
        <v>346</v>
      </c>
      <c r="HJ86" s="96" t="s">
        <v>346</v>
      </c>
      <c r="HK86" s="96" t="s">
        <v>130</v>
      </c>
      <c r="HL86" s="96" t="s">
        <v>130</v>
      </c>
      <c r="HM86" s="96" t="s">
        <v>130</v>
      </c>
      <c r="HN86" s="96" t="s">
        <v>346</v>
      </c>
      <c r="HO86" s="96" t="s">
        <v>346</v>
      </c>
      <c r="HP86" s="96" t="s">
        <v>130</v>
      </c>
      <c r="HQ86" s="96" t="s">
        <v>130</v>
      </c>
      <c r="HR86" s="96" t="s">
        <v>130</v>
      </c>
      <c r="HS86" s="33">
        <v>0</v>
      </c>
      <c r="HT86" s="33">
        <v>0</v>
      </c>
      <c r="HU86" s="33">
        <v>0</v>
      </c>
      <c r="HV86" s="33">
        <v>0</v>
      </c>
      <c r="HW86" s="33">
        <v>0</v>
      </c>
      <c r="HX86" s="33">
        <v>6</v>
      </c>
      <c r="HY86" s="33">
        <v>18</v>
      </c>
      <c r="HZ86" s="33">
        <v>2.8</v>
      </c>
      <c r="IA86" s="33">
        <v>0</v>
      </c>
      <c r="IB86" s="33">
        <v>8.1</v>
      </c>
      <c r="IC86" s="33">
        <v>1</v>
      </c>
      <c r="ID86" s="33">
        <v>0</v>
      </c>
      <c r="IE86" s="33">
        <v>0</v>
      </c>
      <c r="IF86" s="33">
        <v>0</v>
      </c>
      <c r="IG86" s="33">
        <v>0</v>
      </c>
      <c r="IH86" s="96" t="s">
        <v>114</v>
      </c>
      <c r="II86" s="96" t="s">
        <v>114</v>
      </c>
      <c r="IJ86" s="96" t="s">
        <v>114</v>
      </c>
      <c r="IK86" s="96" t="s">
        <v>99</v>
      </c>
      <c r="IL86" s="96" t="s">
        <v>99</v>
      </c>
      <c r="IM86" s="96" t="s">
        <v>99</v>
      </c>
      <c r="IN86" s="96" t="s">
        <v>114</v>
      </c>
      <c r="IO86" s="96" t="s">
        <v>114</v>
      </c>
      <c r="IP86" s="96" t="s">
        <v>114</v>
      </c>
      <c r="IQ86" s="96" t="s">
        <v>114</v>
      </c>
      <c r="IR86" s="104">
        <f>AVERAGE(IS86:IU86)</f>
        <v>11.300000000000002</v>
      </c>
      <c r="IS86" s="104">
        <v>15.3</v>
      </c>
      <c r="IT86" s="104">
        <v>12.4</v>
      </c>
      <c r="IU86" s="104">
        <v>6.2</v>
      </c>
      <c r="IV86" s="104">
        <f>AVERAGE(IW86:IY86)</f>
        <v>11.200000000000001</v>
      </c>
      <c r="IW86" s="96">
        <v>14.8</v>
      </c>
      <c r="IX86" s="96">
        <v>13.1</v>
      </c>
      <c r="IY86" s="96">
        <v>5.7</v>
      </c>
      <c r="IZ86" s="96" t="s">
        <v>130</v>
      </c>
      <c r="JA86" s="96" t="s">
        <v>130</v>
      </c>
      <c r="JB86" s="96" t="s">
        <v>130</v>
      </c>
      <c r="JC86" s="96" t="s">
        <v>130</v>
      </c>
      <c r="JD86" s="96" t="s">
        <v>130</v>
      </c>
      <c r="JE86" s="96" t="s">
        <v>130</v>
      </c>
      <c r="JF86" s="96" t="s">
        <v>130</v>
      </c>
      <c r="JG86" s="96" t="s">
        <v>130</v>
      </c>
      <c r="JH86" s="96" t="s">
        <v>130</v>
      </c>
      <c r="JI86" s="96" t="s">
        <v>130</v>
      </c>
      <c r="JJ86" s="96" t="s">
        <v>130</v>
      </c>
      <c r="JK86" s="96" t="s">
        <v>130</v>
      </c>
      <c r="JL86" s="96" t="s">
        <v>346</v>
      </c>
      <c r="JM86" s="96" t="s">
        <v>346</v>
      </c>
      <c r="JN86" s="96" t="s">
        <v>130</v>
      </c>
      <c r="JO86" s="96" t="s">
        <v>130</v>
      </c>
      <c r="JP86" s="96" t="s">
        <v>130</v>
      </c>
      <c r="JQ86" s="96" t="s">
        <v>346</v>
      </c>
      <c r="JR86" s="96" t="s">
        <v>346</v>
      </c>
      <c r="JS86" s="96" t="s">
        <v>130</v>
      </c>
      <c r="JT86" s="96" t="s">
        <v>130</v>
      </c>
      <c r="JU86" s="96" t="s">
        <v>130</v>
      </c>
      <c r="JV86" s="96" t="s">
        <v>346</v>
      </c>
      <c r="JW86" s="96" t="s">
        <v>346</v>
      </c>
      <c r="JX86" s="96" t="s">
        <v>130</v>
      </c>
      <c r="JY86" s="96" t="s">
        <v>130</v>
      </c>
      <c r="JZ86" s="96" t="s">
        <v>130</v>
      </c>
      <c r="KA86" s="96" t="s">
        <v>346</v>
      </c>
      <c r="KB86" s="96" t="s">
        <v>346</v>
      </c>
      <c r="KC86" s="96" t="s">
        <v>130</v>
      </c>
      <c r="KD86" s="96" t="s">
        <v>130</v>
      </c>
      <c r="KE86" s="96" t="s">
        <v>130</v>
      </c>
      <c r="KF86" s="96">
        <v>1.49</v>
      </c>
      <c r="KG86" s="96">
        <v>1.4</v>
      </c>
      <c r="KH86" s="96" t="s">
        <v>130</v>
      </c>
      <c r="KI86" s="96" t="s">
        <v>130</v>
      </c>
      <c r="KJ86" s="96" t="s">
        <v>130</v>
      </c>
      <c r="KK86" s="96">
        <v>0</v>
      </c>
      <c r="KL86" s="33">
        <v>0</v>
      </c>
      <c r="KM86" s="33">
        <v>0</v>
      </c>
      <c r="KN86" s="33">
        <v>0</v>
      </c>
      <c r="KO86" s="33">
        <v>0</v>
      </c>
      <c r="KP86" s="33">
        <v>16</v>
      </c>
      <c r="KQ86" s="33">
        <v>17</v>
      </c>
      <c r="KR86" s="33">
        <v>2.5</v>
      </c>
      <c r="KS86" s="33">
        <v>2.6</v>
      </c>
      <c r="KT86" s="33">
        <v>9.3000000000000007</v>
      </c>
      <c r="KU86" s="33">
        <v>1</v>
      </c>
      <c r="KV86" s="33">
        <v>1</v>
      </c>
      <c r="KW86" s="33">
        <v>0</v>
      </c>
      <c r="KX86" s="33">
        <v>0</v>
      </c>
      <c r="KY86" s="33">
        <v>0</v>
      </c>
      <c r="KZ86" s="96" t="s">
        <v>904</v>
      </c>
      <c r="LA86" s="96" t="s">
        <v>904</v>
      </c>
      <c r="LB86" s="96" t="s">
        <v>904</v>
      </c>
      <c r="LC86" s="96" t="s">
        <v>903</v>
      </c>
      <c r="LD86" s="96" t="s">
        <v>903</v>
      </c>
      <c r="LE86" s="96" t="s">
        <v>903</v>
      </c>
      <c r="LF86" s="96" t="s">
        <v>904</v>
      </c>
      <c r="LG86" s="96" t="s">
        <v>904</v>
      </c>
      <c r="LH86" s="96" t="s">
        <v>904</v>
      </c>
      <c r="LI86" s="96" t="s">
        <v>904</v>
      </c>
      <c r="LJ86" s="111">
        <f t="shared" si="52"/>
        <v>10.233333333333334</v>
      </c>
      <c r="LK86" s="33">
        <v>14.8</v>
      </c>
      <c r="LL86" s="33">
        <v>9.3000000000000007</v>
      </c>
      <c r="LM86" s="33">
        <v>6.6</v>
      </c>
      <c r="LN86" s="111">
        <f t="shared" si="53"/>
        <v>11.4</v>
      </c>
      <c r="LO86" s="33">
        <v>14.4</v>
      </c>
      <c r="LP86" s="33">
        <v>13.4</v>
      </c>
      <c r="LQ86" s="33">
        <v>6.4</v>
      </c>
      <c r="LR86" s="96" t="s">
        <v>903</v>
      </c>
      <c r="LS86" s="96" t="s">
        <v>903</v>
      </c>
      <c r="LT86" s="96" t="s">
        <v>903</v>
      </c>
      <c r="LU86" s="96" t="s">
        <v>903</v>
      </c>
      <c r="LV86" s="96" t="s">
        <v>903</v>
      </c>
      <c r="LW86" s="96" t="s">
        <v>903</v>
      </c>
      <c r="LX86" s="96" t="s">
        <v>903</v>
      </c>
      <c r="LY86" s="96" t="s">
        <v>903</v>
      </c>
      <c r="LZ86" s="96" t="s">
        <v>903</v>
      </c>
      <c r="MA86" s="96" t="s">
        <v>903</v>
      </c>
      <c r="MB86" s="96" t="s">
        <v>903</v>
      </c>
      <c r="MC86" s="96" t="s">
        <v>903</v>
      </c>
      <c r="MD86" s="96" t="s">
        <v>904</v>
      </c>
      <c r="ME86" s="96" t="s">
        <v>904</v>
      </c>
      <c r="MF86" s="96" t="s">
        <v>903</v>
      </c>
      <c r="MG86" s="96" t="s">
        <v>903</v>
      </c>
      <c r="MH86" s="96" t="s">
        <v>903</v>
      </c>
      <c r="MI86" s="96" t="s">
        <v>904</v>
      </c>
      <c r="MJ86" s="96" t="s">
        <v>904</v>
      </c>
      <c r="MK86" s="96" t="s">
        <v>903</v>
      </c>
      <c r="ML86" s="96" t="s">
        <v>903</v>
      </c>
      <c r="MM86" s="96" t="s">
        <v>903</v>
      </c>
      <c r="MN86" s="96" t="s">
        <v>904</v>
      </c>
      <c r="MO86" s="96" t="s">
        <v>904</v>
      </c>
      <c r="MP86" s="96" t="s">
        <v>903</v>
      </c>
      <c r="MQ86" s="96" t="s">
        <v>903</v>
      </c>
      <c r="MR86" s="96" t="s">
        <v>903</v>
      </c>
      <c r="MS86" s="96" t="s">
        <v>904</v>
      </c>
      <c r="MT86" s="96" t="s">
        <v>904</v>
      </c>
      <c r="MU86" s="96" t="s">
        <v>903</v>
      </c>
      <c r="MV86" s="96" t="s">
        <v>903</v>
      </c>
      <c r="MW86" s="96" t="s">
        <v>903</v>
      </c>
      <c r="MX86" s="96">
        <v>2.1800000000000002</v>
      </c>
      <c r="MY86" s="96">
        <v>1.75</v>
      </c>
      <c r="MZ86" s="96" t="s">
        <v>903</v>
      </c>
      <c r="NA86" s="96" t="s">
        <v>903</v>
      </c>
      <c r="NB86" s="96" t="s">
        <v>903</v>
      </c>
      <c r="NC86" s="33">
        <v>1</v>
      </c>
      <c r="ND86" s="33">
        <v>0</v>
      </c>
      <c r="NE86" s="33">
        <v>0</v>
      </c>
      <c r="NF86" s="33">
        <v>0</v>
      </c>
      <c r="NG86" s="33">
        <v>0</v>
      </c>
      <c r="NH86" s="33"/>
      <c r="NI86" s="33"/>
      <c r="NJ86" s="33"/>
      <c r="NK86" s="33"/>
      <c r="NL86" s="33"/>
      <c r="NM86" s="33"/>
      <c r="NN86" s="33"/>
      <c r="NO86" s="33"/>
      <c r="NP86" s="33"/>
      <c r="NQ86" s="33"/>
      <c r="NR86" s="33"/>
      <c r="NS86" s="33"/>
      <c r="NT86" s="33"/>
      <c r="NU86" s="33"/>
      <c r="NV86" s="33"/>
      <c r="NW86" s="33"/>
      <c r="NX86" s="33"/>
      <c r="NY86" s="33"/>
      <c r="NZ86" s="33"/>
      <c r="OA86" s="33"/>
      <c r="OB86" s="33"/>
      <c r="OC86" s="33"/>
      <c r="OD86" s="33"/>
      <c r="OE86" s="33"/>
      <c r="OF86" s="33"/>
      <c r="OG86" s="33"/>
      <c r="OH86" s="33"/>
      <c r="OI86" s="33"/>
      <c r="OJ86" s="33"/>
      <c r="OK86" s="33"/>
      <c r="OL86" s="33"/>
      <c r="OM86" s="33"/>
      <c r="ON86" s="33"/>
      <c r="OO86" s="33"/>
      <c r="OP86" s="33"/>
      <c r="OQ86" s="33"/>
      <c r="OR86" s="33"/>
      <c r="OS86" s="33"/>
      <c r="OT86" s="33"/>
      <c r="OU86" s="33"/>
      <c r="OV86" s="33"/>
      <c r="OW86" s="33"/>
      <c r="OX86" s="33"/>
      <c r="OY86" s="33"/>
      <c r="OZ86" s="33"/>
      <c r="PA86" s="33"/>
      <c r="PB86" s="33"/>
      <c r="PC86" s="33"/>
      <c r="PD86" s="33"/>
      <c r="PE86" s="33"/>
      <c r="PF86" s="33"/>
      <c r="PG86" s="33"/>
      <c r="PH86" s="33"/>
      <c r="PI86" s="33"/>
      <c r="PJ86" s="33"/>
      <c r="PK86" s="33"/>
      <c r="PL86" s="33"/>
      <c r="PM86" s="33"/>
      <c r="PN86" s="33"/>
      <c r="PO86" s="33"/>
      <c r="PP86" s="33"/>
      <c r="PQ86" s="33"/>
      <c r="PR86" s="33"/>
      <c r="PS86" s="33"/>
      <c r="PT86" s="33"/>
      <c r="PU86" s="33"/>
      <c r="PV86" s="33"/>
      <c r="PW86" s="33"/>
      <c r="PX86" s="33"/>
      <c r="PY86" s="33"/>
      <c r="PZ86" s="33">
        <v>0</v>
      </c>
      <c r="QC86" s="38" t="s">
        <v>97</v>
      </c>
    </row>
    <row r="87" spans="1:445" ht="17" customHeight="1">
      <c r="A87" s="94">
        <v>73</v>
      </c>
      <c r="B87" s="27">
        <v>39424</v>
      </c>
      <c r="C87" s="96" t="s">
        <v>743</v>
      </c>
      <c r="D87" s="96">
        <v>49</v>
      </c>
      <c r="E87" s="96">
        <v>2</v>
      </c>
      <c r="F87" s="96">
        <v>82</v>
      </c>
      <c r="G87" s="96">
        <v>189</v>
      </c>
      <c r="H87" s="96">
        <v>1</v>
      </c>
      <c r="I87" s="96" t="s">
        <v>447</v>
      </c>
      <c r="J87" s="96">
        <v>1</v>
      </c>
      <c r="K87" s="26" t="s">
        <v>480</v>
      </c>
      <c r="L87" s="96">
        <v>5</v>
      </c>
      <c r="M87" s="95" t="s">
        <v>207</v>
      </c>
      <c r="N87" s="96" t="s">
        <v>1</v>
      </c>
      <c r="O87" s="96" t="s">
        <v>199</v>
      </c>
      <c r="P87" s="96" t="s">
        <v>129</v>
      </c>
      <c r="Q87" s="96" t="s">
        <v>129</v>
      </c>
      <c r="R87" s="96" t="s">
        <v>129</v>
      </c>
      <c r="S87" s="96" t="s">
        <v>129</v>
      </c>
      <c r="T87" s="26" t="s">
        <v>938</v>
      </c>
      <c r="U87" s="96">
        <v>0</v>
      </c>
      <c r="V87" s="78" t="s">
        <v>348</v>
      </c>
      <c r="W87" s="78" t="s">
        <v>348</v>
      </c>
      <c r="X87" s="78" t="s">
        <v>348</v>
      </c>
      <c r="Y87" s="78" t="s">
        <v>348</v>
      </c>
      <c r="Z87" s="78" t="s">
        <v>348</v>
      </c>
      <c r="AA87" s="78">
        <v>0</v>
      </c>
      <c r="AB87" s="78" t="s">
        <v>348</v>
      </c>
      <c r="AC87" s="78" t="s">
        <v>348</v>
      </c>
      <c r="AD87" s="78" t="s">
        <v>348</v>
      </c>
      <c r="AE87" s="78" t="s">
        <v>348</v>
      </c>
      <c r="AF87" s="78" t="s">
        <v>348</v>
      </c>
      <c r="AG87" s="96">
        <v>0</v>
      </c>
      <c r="AH87" s="35">
        <v>1</v>
      </c>
      <c r="AI87" s="78" t="s">
        <v>348</v>
      </c>
      <c r="AJ87" s="78" t="s">
        <v>348</v>
      </c>
      <c r="AK87" s="78" t="s">
        <v>348</v>
      </c>
      <c r="AL87" s="78" t="s">
        <v>348</v>
      </c>
      <c r="AM87" s="78">
        <v>0</v>
      </c>
      <c r="AN87" s="78" t="s">
        <v>348</v>
      </c>
      <c r="AO87" s="78" t="s">
        <v>348</v>
      </c>
      <c r="AP87" s="78" t="s">
        <v>348</v>
      </c>
      <c r="AQ87" s="78" t="s">
        <v>348</v>
      </c>
      <c r="AR87" s="95">
        <v>1</v>
      </c>
      <c r="AS87" s="35" t="s">
        <v>308</v>
      </c>
      <c r="AT87" s="35">
        <v>0</v>
      </c>
      <c r="AU87" s="35">
        <v>0</v>
      </c>
      <c r="AV87" s="35">
        <v>0</v>
      </c>
      <c r="AW87" s="35">
        <v>0</v>
      </c>
      <c r="AX87" s="78" t="s">
        <v>348</v>
      </c>
      <c r="AY87" s="78" t="s">
        <v>348</v>
      </c>
      <c r="AZ87" s="78" t="s">
        <v>348</v>
      </c>
      <c r="BA87" s="78" t="s">
        <v>348</v>
      </c>
      <c r="BB87" s="78" t="s">
        <v>348</v>
      </c>
      <c r="BC87" s="96">
        <v>50</v>
      </c>
      <c r="BD87" s="96">
        <v>50</v>
      </c>
      <c r="BE87" s="96">
        <v>6</v>
      </c>
      <c r="BF87" s="96">
        <v>2</v>
      </c>
      <c r="BG87" s="96">
        <v>1</v>
      </c>
      <c r="BH87" s="96">
        <v>0</v>
      </c>
      <c r="BI87" s="96">
        <v>0</v>
      </c>
      <c r="BJ87" s="96">
        <v>0</v>
      </c>
      <c r="BK87" s="96">
        <v>0</v>
      </c>
      <c r="BL87" s="96">
        <v>0</v>
      </c>
      <c r="BM87" s="96">
        <v>0</v>
      </c>
      <c r="BN87" s="96">
        <v>10</v>
      </c>
      <c r="BO87" s="96">
        <v>1</v>
      </c>
      <c r="BP87" s="33">
        <v>19</v>
      </c>
      <c r="BQ87" s="33">
        <v>5.0999999999999996</v>
      </c>
      <c r="BR87" s="33">
        <v>5.0999999999999996</v>
      </c>
      <c r="BS87" s="61">
        <v>47.5</v>
      </c>
      <c r="BT87" s="70">
        <v>2.1</v>
      </c>
      <c r="BU87" s="70" t="s">
        <v>130</v>
      </c>
      <c r="BV87" s="70" t="s">
        <v>130</v>
      </c>
      <c r="BW87" s="70" t="s">
        <v>130</v>
      </c>
      <c r="BX87" s="70" t="s">
        <v>130</v>
      </c>
      <c r="BY87" s="61">
        <v>37.1</v>
      </c>
      <c r="BZ87" s="61">
        <v>48.6</v>
      </c>
      <c r="CA87" s="61">
        <v>13.1</v>
      </c>
      <c r="CB87" s="61" t="s">
        <v>130</v>
      </c>
      <c r="CC87" s="111">
        <f>AVERAGE(CD87:CF87)</f>
        <v>4.3</v>
      </c>
      <c r="CD87" s="70">
        <v>4.5</v>
      </c>
      <c r="CE87" s="70">
        <v>4.4000000000000004</v>
      </c>
      <c r="CF87" s="70">
        <v>4</v>
      </c>
      <c r="CG87" s="70" t="s">
        <v>130</v>
      </c>
      <c r="CH87" s="70" t="s">
        <v>130</v>
      </c>
      <c r="CI87" s="70" t="s">
        <v>130</v>
      </c>
      <c r="CJ87" s="70" t="s">
        <v>130</v>
      </c>
      <c r="CK87" s="70" t="s">
        <v>130</v>
      </c>
      <c r="CL87" s="70" t="s">
        <v>130</v>
      </c>
      <c r="CM87" s="70" t="s">
        <v>130</v>
      </c>
      <c r="CN87" s="70" t="s">
        <v>130</v>
      </c>
      <c r="CO87" s="70" t="s">
        <v>130</v>
      </c>
      <c r="CP87" s="70" t="s">
        <v>130</v>
      </c>
      <c r="CQ87" s="70" t="s">
        <v>130</v>
      </c>
      <c r="CR87" s="70" t="s">
        <v>130</v>
      </c>
      <c r="CS87" s="70" t="s">
        <v>130</v>
      </c>
      <c r="CT87" s="70" t="s">
        <v>130</v>
      </c>
      <c r="CU87" s="70" t="s">
        <v>130</v>
      </c>
      <c r="CV87" s="70" t="s">
        <v>130</v>
      </c>
      <c r="CW87" s="61" t="s">
        <v>114</v>
      </c>
      <c r="CX87" s="61" t="s">
        <v>345</v>
      </c>
      <c r="CY87" s="61" t="s">
        <v>345</v>
      </c>
      <c r="CZ87" s="61" t="s">
        <v>345</v>
      </c>
      <c r="DA87" s="61" t="s">
        <v>345</v>
      </c>
      <c r="DB87" s="61" t="s">
        <v>114</v>
      </c>
      <c r="DC87" s="61" t="s">
        <v>345</v>
      </c>
      <c r="DD87" s="61" t="s">
        <v>345</v>
      </c>
      <c r="DE87" s="61" t="s">
        <v>345</v>
      </c>
      <c r="DF87" s="61" t="s">
        <v>345</v>
      </c>
      <c r="DG87" s="61" t="s">
        <v>114</v>
      </c>
      <c r="DH87" s="61" t="s">
        <v>345</v>
      </c>
      <c r="DI87" s="61" t="s">
        <v>345</v>
      </c>
      <c r="DJ87" s="61" t="s">
        <v>345</v>
      </c>
      <c r="DK87" s="61" t="s">
        <v>345</v>
      </c>
      <c r="DL87" s="61" t="s">
        <v>114</v>
      </c>
      <c r="DM87" s="61" t="s">
        <v>345</v>
      </c>
      <c r="DN87" s="61" t="s">
        <v>345</v>
      </c>
      <c r="DO87" s="61" t="s">
        <v>345</v>
      </c>
      <c r="DP87" s="61" t="s">
        <v>345</v>
      </c>
      <c r="DQ87" s="61">
        <v>3.8</v>
      </c>
      <c r="DR87" s="61" t="s">
        <v>345</v>
      </c>
      <c r="DS87" s="61" t="s">
        <v>345</v>
      </c>
      <c r="DT87" s="61" t="s">
        <v>345</v>
      </c>
      <c r="DU87" s="61" t="s">
        <v>345</v>
      </c>
      <c r="DV87" s="96">
        <v>50</v>
      </c>
      <c r="DW87" s="70">
        <v>6.6</v>
      </c>
      <c r="DX87" s="70" t="s">
        <v>130</v>
      </c>
      <c r="DY87" s="70" t="s">
        <v>130</v>
      </c>
      <c r="DZ87" s="70" t="s">
        <v>130</v>
      </c>
      <c r="EA87" s="70" t="s">
        <v>130</v>
      </c>
      <c r="EB87" s="96">
        <v>32</v>
      </c>
      <c r="EC87" s="96">
        <v>50.7</v>
      </c>
      <c r="ED87" s="96">
        <v>16</v>
      </c>
      <c r="EE87" s="96" t="s">
        <v>130</v>
      </c>
      <c r="EF87" s="111">
        <f t="shared" si="51"/>
        <v>14.333333333333334</v>
      </c>
      <c r="EG87" s="70">
        <v>17</v>
      </c>
      <c r="EH87" s="70">
        <v>14</v>
      </c>
      <c r="EI87" s="70">
        <v>12</v>
      </c>
      <c r="EJ87" s="70" t="s">
        <v>130</v>
      </c>
      <c r="EK87" s="70" t="s">
        <v>130</v>
      </c>
      <c r="EL87" s="70" t="s">
        <v>130</v>
      </c>
      <c r="EM87" s="70" t="s">
        <v>130</v>
      </c>
      <c r="EN87" s="70" t="s">
        <v>130</v>
      </c>
      <c r="EO87" s="70" t="s">
        <v>130</v>
      </c>
      <c r="EP87" s="70" t="s">
        <v>130</v>
      </c>
      <c r="EQ87" s="70" t="s">
        <v>130</v>
      </c>
      <c r="ER87" s="70" t="s">
        <v>130</v>
      </c>
      <c r="ES87" s="70" t="s">
        <v>130</v>
      </c>
      <c r="ET87" s="70" t="s">
        <v>130</v>
      </c>
      <c r="EU87" s="70" t="s">
        <v>130</v>
      </c>
      <c r="EV87" s="70" t="s">
        <v>130</v>
      </c>
      <c r="EW87" s="70" t="s">
        <v>130</v>
      </c>
      <c r="EX87" s="70" t="s">
        <v>130</v>
      </c>
      <c r="EY87" s="70" t="s">
        <v>130</v>
      </c>
      <c r="EZ87" s="70">
        <v>4.2</v>
      </c>
      <c r="FA87" s="70" t="s">
        <v>130</v>
      </c>
      <c r="FB87" s="70" t="s">
        <v>130</v>
      </c>
      <c r="FC87" s="70" t="s">
        <v>130</v>
      </c>
      <c r="FD87" s="70" t="s">
        <v>130</v>
      </c>
      <c r="FE87" s="96">
        <v>0</v>
      </c>
      <c r="FF87" s="96">
        <v>3</v>
      </c>
      <c r="FG87" s="96" t="s">
        <v>195</v>
      </c>
      <c r="FH87" s="96" t="s">
        <v>195</v>
      </c>
      <c r="FI87" s="96" t="s">
        <v>195</v>
      </c>
      <c r="FJ87" s="96" t="s">
        <v>195</v>
      </c>
      <c r="FK87" s="96" t="s">
        <v>195</v>
      </c>
      <c r="FL87" s="96" t="s">
        <v>195</v>
      </c>
      <c r="FM87" s="96" t="s">
        <v>195</v>
      </c>
      <c r="FN87" s="96" t="s">
        <v>195</v>
      </c>
      <c r="FO87" s="96" t="s">
        <v>195</v>
      </c>
      <c r="FP87" s="96" t="s">
        <v>195</v>
      </c>
      <c r="FQ87" s="96" t="s">
        <v>195</v>
      </c>
      <c r="FR87" s="96" t="s">
        <v>99</v>
      </c>
      <c r="FS87" s="96" t="s">
        <v>99</v>
      </c>
      <c r="FT87" s="96" t="s">
        <v>99</v>
      </c>
      <c r="FU87" s="96" t="s">
        <v>99</v>
      </c>
      <c r="FV87" s="96" t="s">
        <v>195</v>
      </c>
      <c r="FW87" s="96" t="s">
        <v>195</v>
      </c>
      <c r="FX87" s="96" t="s">
        <v>195</v>
      </c>
      <c r="FY87" s="96" t="s">
        <v>195</v>
      </c>
      <c r="FZ87" s="96" t="s">
        <v>195</v>
      </c>
      <c r="GA87" s="96" t="s">
        <v>195</v>
      </c>
      <c r="GB87" s="96" t="s">
        <v>195</v>
      </c>
      <c r="GC87" s="96" t="s">
        <v>195</v>
      </c>
      <c r="GD87" s="96" t="s">
        <v>130</v>
      </c>
      <c r="GE87" s="96" t="s">
        <v>130</v>
      </c>
      <c r="GF87" s="96" t="s">
        <v>130</v>
      </c>
      <c r="GG87" s="96" t="s">
        <v>130</v>
      </c>
      <c r="GH87" s="96" t="s">
        <v>130</v>
      </c>
      <c r="GI87" s="96" t="s">
        <v>130</v>
      </c>
      <c r="GJ87" s="96" t="s">
        <v>130</v>
      </c>
      <c r="GK87" s="96" t="s">
        <v>130</v>
      </c>
      <c r="GL87" s="96" t="s">
        <v>130</v>
      </c>
      <c r="GM87" s="96" t="s">
        <v>130</v>
      </c>
      <c r="GN87" s="96" t="s">
        <v>130</v>
      </c>
      <c r="GO87" s="96" t="s">
        <v>130</v>
      </c>
      <c r="GP87" s="96" t="s">
        <v>130</v>
      </c>
      <c r="GQ87" s="96" t="s">
        <v>130</v>
      </c>
      <c r="GR87" s="96" t="s">
        <v>130</v>
      </c>
      <c r="GS87" s="96" t="s">
        <v>130</v>
      </c>
      <c r="GT87" s="96" t="s">
        <v>346</v>
      </c>
      <c r="GU87" s="96" t="s">
        <v>130</v>
      </c>
      <c r="GV87" s="96" t="s">
        <v>130</v>
      </c>
      <c r="GW87" s="96" t="s">
        <v>130</v>
      </c>
      <c r="GX87" s="96" t="s">
        <v>130</v>
      </c>
      <c r="GY87" s="96" t="s">
        <v>346</v>
      </c>
      <c r="GZ87" s="96" t="s">
        <v>130</v>
      </c>
      <c r="HA87" s="96" t="s">
        <v>130</v>
      </c>
      <c r="HB87" s="96" t="s">
        <v>130</v>
      </c>
      <c r="HC87" s="96" t="s">
        <v>130</v>
      </c>
      <c r="HD87" s="96" t="s">
        <v>346</v>
      </c>
      <c r="HE87" s="96" t="s">
        <v>130</v>
      </c>
      <c r="HF87" s="96" t="s">
        <v>130</v>
      </c>
      <c r="HG87" s="96" t="s">
        <v>130</v>
      </c>
      <c r="HH87" s="96" t="s">
        <v>130</v>
      </c>
      <c r="HI87" s="96" t="s">
        <v>346</v>
      </c>
      <c r="HJ87" s="96" t="s">
        <v>130</v>
      </c>
      <c r="HK87" s="96" t="s">
        <v>130</v>
      </c>
      <c r="HL87" s="96" t="s">
        <v>130</v>
      </c>
      <c r="HM87" s="96" t="s">
        <v>130</v>
      </c>
      <c r="HN87" s="96" t="s">
        <v>346</v>
      </c>
      <c r="HO87" s="96" t="s">
        <v>130</v>
      </c>
      <c r="HP87" s="96" t="s">
        <v>130</v>
      </c>
      <c r="HQ87" s="96" t="s">
        <v>130</v>
      </c>
      <c r="HR87" s="96" t="s">
        <v>130</v>
      </c>
      <c r="HS87" s="96">
        <v>0</v>
      </c>
      <c r="HT87" s="96">
        <v>0</v>
      </c>
      <c r="HU87" s="96">
        <v>0</v>
      </c>
      <c r="HV87" s="96">
        <v>0</v>
      </c>
      <c r="HW87" s="96">
        <v>0</v>
      </c>
      <c r="HX87" s="96">
        <v>6</v>
      </c>
      <c r="HY87" s="96">
        <v>0</v>
      </c>
      <c r="HZ87" s="96">
        <v>0.4</v>
      </c>
      <c r="IA87" s="96">
        <v>0.2</v>
      </c>
      <c r="IB87" s="96">
        <v>9.6999999999999993</v>
      </c>
      <c r="IC87" s="96">
        <v>1</v>
      </c>
      <c r="ID87" s="96">
        <v>0</v>
      </c>
      <c r="IE87" s="96">
        <v>0</v>
      </c>
      <c r="IF87" s="96">
        <v>0</v>
      </c>
      <c r="IG87" s="96">
        <v>0</v>
      </c>
      <c r="IH87" s="96" t="s">
        <v>195</v>
      </c>
      <c r="II87" s="96" t="s">
        <v>195</v>
      </c>
      <c r="IJ87" s="96" t="s">
        <v>99</v>
      </c>
      <c r="IK87" s="96" t="s">
        <v>99</v>
      </c>
      <c r="IL87" s="96" t="s">
        <v>99</v>
      </c>
      <c r="IM87" s="96" t="s">
        <v>99</v>
      </c>
      <c r="IN87" s="96" t="s">
        <v>195</v>
      </c>
      <c r="IO87" s="96" t="s">
        <v>195</v>
      </c>
      <c r="IP87" s="96" t="s">
        <v>195</v>
      </c>
      <c r="IQ87" s="96" t="s">
        <v>195</v>
      </c>
      <c r="IR87" s="96" t="s">
        <v>195</v>
      </c>
      <c r="IS87" s="96" t="s">
        <v>195</v>
      </c>
      <c r="IT87" s="96" t="s">
        <v>195</v>
      </c>
      <c r="IU87" s="96" t="s">
        <v>195</v>
      </c>
      <c r="IV87" s="96" t="s">
        <v>130</v>
      </c>
      <c r="IW87" s="96" t="s">
        <v>130</v>
      </c>
      <c r="IX87" s="96" t="s">
        <v>130</v>
      </c>
      <c r="IY87" s="96" t="s">
        <v>130</v>
      </c>
      <c r="IZ87" s="96" t="s">
        <v>130</v>
      </c>
      <c r="JA87" s="96" t="s">
        <v>130</v>
      </c>
      <c r="JB87" s="96" t="s">
        <v>130</v>
      </c>
      <c r="JC87" s="96" t="s">
        <v>130</v>
      </c>
      <c r="JD87" s="96" t="s">
        <v>130</v>
      </c>
      <c r="JE87" s="96" t="s">
        <v>130</v>
      </c>
      <c r="JF87" s="96" t="s">
        <v>130</v>
      </c>
      <c r="JG87" s="96" t="s">
        <v>130</v>
      </c>
      <c r="JH87" s="96" t="s">
        <v>130</v>
      </c>
      <c r="JI87" s="96" t="s">
        <v>130</v>
      </c>
      <c r="JJ87" s="96" t="s">
        <v>130</v>
      </c>
      <c r="JK87" s="96" t="s">
        <v>130</v>
      </c>
      <c r="JL87" s="96" t="s">
        <v>346</v>
      </c>
      <c r="JM87" s="96" t="s">
        <v>130</v>
      </c>
      <c r="JN87" s="96" t="s">
        <v>130</v>
      </c>
      <c r="JO87" s="96" t="s">
        <v>130</v>
      </c>
      <c r="JP87" s="96" t="s">
        <v>130</v>
      </c>
      <c r="JQ87" s="96" t="s">
        <v>346</v>
      </c>
      <c r="JR87" s="96" t="s">
        <v>130</v>
      </c>
      <c r="JS87" s="96" t="s">
        <v>130</v>
      </c>
      <c r="JT87" s="96" t="s">
        <v>130</v>
      </c>
      <c r="JU87" s="96" t="s">
        <v>130</v>
      </c>
      <c r="JV87" s="96" t="s">
        <v>346</v>
      </c>
      <c r="JW87" s="96" t="s">
        <v>130</v>
      </c>
      <c r="JX87" s="96" t="s">
        <v>130</v>
      </c>
      <c r="JY87" s="96" t="s">
        <v>130</v>
      </c>
      <c r="JZ87" s="96" t="s">
        <v>130</v>
      </c>
      <c r="KA87" s="96" t="s">
        <v>346</v>
      </c>
      <c r="KB87" s="96" t="s">
        <v>130</v>
      </c>
      <c r="KC87" s="96" t="s">
        <v>130</v>
      </c>
      <c r="KD87" s="96" t="s">
        <v>130</v>
      </c>
      <c r="KE87" s="96" t="s">
        <v>130</v>
      </c>
      <c r="KF87" s="96" t="s">
        <v>346</v>
      </c>
      <c r="KG87" s="96" t="s">
        <v>130</v>
      </c>
      <c r="KH87" s="96" t="s">
        <v>130</v>
      </c>
      <c r="KI87" s="96" t="s">
        <v>130</v>
      </c>
      <c r="KJ87" s="96" t="s">
        <v>130</v>
      </c>
      <c r="KK87" s="96">
        <v>1</v>
      </c>
      <c r="KL87" s="96">
        <v>0</v>
      </c>
      <c r="KM87" s="96">
        <v>0</v>
      </c>
      <c r="KN87" s="96">
        <v>0</v>
      </c>
      <c r="KO87" s="96">
        <v>0</v>
      </c>
      <c r="KP87" s="96">
        <v>12</v>
      </c>
      <c r="KQ87" s="96">
        <v>2</v>
      </c>
      <c r="KR87" s="96">
        <v>2.7</v>
      </c>
      <c r="KS87" s="96">
        <v>2.1</v>
      </c>
      <c r="KT87" s="96">
        <v>9.8000000000000007</v>
      </c>
      <c r="KU87" s="96">
        <v>1</v>
      </c>
      <c r="KV87" s="96">
        <v>0</v>
      </c>
      <c r="KW87" s="96">
        <v>0</v>
      </c>
      <c r="KX87" s="96">
        <v>0</v>
      </c>
      <c r="KY87" s="96">
        <v>0</v>
      </c>
      <c r="KZ87" s="96" t="s">
        <v>195</v>
      </c>
      <c r="LA87" s="96" t="s">
        <v>195</v>
      </c>
      <c r="LB87" s="96" t="s">
        <v>99</v>
      </c>
      <c r="LC87" s="96" t="s">
        <v>99</v>
      </c>
      <c r="LD87" s="96" t="s">
        <v>99</v>
      </c>
      <c r="LE87" s="96" t="s">
        <v>99</v>
      </c>
      <c r="LF87" s="96" t="s">
        <v>195</v>
      </c>
      <c r="LG87" s="96" t="s">
        <v>195</v>
      </c>
      <c r="LH87" s="96" t="s">
        <v>195</v>
      </c>
      <c r="LI87" s="96" t="s">
        <v>195</v>
      </c>
      <c r="LJ87" s="96" t="s">
        <v>195</v>
      </c>
      <c r="LK87" s="96" t="s">
        <v>195</v>
      </c>
      <c r="LL87" s="96" t="s">
        <v>195</v>
      </c>
      <c r="LM87" s="96" t="s">
        <v>195</v>
      </c>
      <c r="LN87" s="96" t="s">
        <v>130</v>
      </c>
      <c r="LO87" s="96" t="s">
        <v>130</v>
      </c>
      <c r="LP87" s="96" t="s">
        <v>130</v>
      </c>
      <c r="LQ87" s="96" t="s">
        <v>130</v>
      </c>
      <c r="LR87" s="96" t="s">
        <v>130</v>
      </c>
      <c r="LS87" s="96" t="s">
        <v>130</v>
      </c>
      <c r="LT87" s="96" t="s">
        <v>130</v>
      </c>
      <c r="LU87" s="96" t="s">
        <v>130</v>
      </c>
      <c r="LV87" s="96" t="s">
        <v>130</v>
      </c>
      <c r="LW87" s="96" t="s">
        <v>130</v>
      </c>
      <c r="LX87" s="96" t="s">
        <v>130</v>
      </c>
      <c r="LY87" s="96" t="s">
        <v>130</v>
      </c>
      <c r="LZ87" s="96" t="s">
        <v>130</v>
      </c>
      <c r="MA87" s="96" t="s">
        <v>130</v>
      </c>
      <c r="MB87" s="96" t="s">
        <v>130</v>
      </c>
      <c r="MC87" s="96" t="s">
        <v>130</v>
      </c>
      <c r="MD87" s="96" t="s">
        <v>346</v>
      </c>
      <c r="ME87" s="96" t="s">
        <v>130</v>
      </c>
      <c r="MF87" s="96" t="s">
        <v>130</v>
      </c>
      <c r="MG87" s="96" t="s">
        <v>130</v>
      </c>
      <c r="MH87" s="96" t="s">
        <v>130</v>
      </c>
      <c r="MI87" s="96" t="s">
        <v>346</v>
      </c>
      <c r="MJ87" s="96" t="s">
        <v>130</v>
      </c>
      <c r="MK87" s="96" t="s">
        <v>130</v>
      </c>
      <c r="ML87" s="96" t="s">
        <v>130</v>
      </c>
      <c r="MM87" s="96" t="s">
        <v>130</v>
      </c>
      <c r="MN87" s="96" t="s">
        <v>346</v>
      </c>
      <c r="MO87" s="96" t="s">
        <v>130</v>
      </c>
      <c r="MP87" s="96" t="s">
        <v>130</v>
      </c>
      <c r="MQ87" s="96" t="s">
        <v>130</v>
      </c>
      <c r="MR87" s="96" t="s">
        <v>130</v>
      </c>
      <c r="MS87" s="96" t="s">
        <v>346</v>
      </c>
      <c r="MT87" s="96" t="s">
        <v>130</v>
      </c>
      <c r="MU87" s="96" t="s">
        <v>130</v>
      </c>
      <c r="MV87" s="96" t="s">
        <v>130</v>
      </c>
      <c r="MW87" s="96" t="s">
        <v>130</v>
      </c>
      <c r="MX87" s="96" t="s">
        <v>346</v>
      </c>
      <c r="MY87" s="96" t="s">
        <v>130</v>
      </c>
      <c r="MZ87" s="96" t="s">
        <v>130</v>
      </c>
      <c r="NA87" s="96" t="s">
        <v>130</v>
      </c>
      <c r="NB87" s="96" t="s">
        <v>130</v>
      </c>
      <c r="NC87" s="96" t="s">
        <v>114</v>
      </c>
      <c r="ND87" s="96">
        <v>0</v>
      </c>
      <c r="NE87" s="96">
        <v>0</v>
      </c>
      <c r="NF87" s="96">
        <v>0</v>
      </c>
      <c r="NG87" s="96">
        <v>0</v>
      </c>
      <c r="NH87" s="96"/>
      <c r="NI87" s="96"/>
      <c r="NJ87" s="96"/>
      <c r="NK87" s="96"/>
      <c r="NL87" s="96"/>
      <c r="NM87" s="96"/>
      <c r="NN87" s="96"/>
      <c r="NO87" s="96"/>
      <c r="NP87" s="96"/>
      <c r="NQ87" s="96"/>
      <c r="NR87" s="96"/>
      <c r="NS87" s="96"/>
      <c r="NT87" s="96"/>
      <c r="NU87" s="96"/>
      <c r="NV87" s="96"/>
      <c r="NW87" s="96"/>
      <c r="NX87" s="96"/>
      <c r="NY87" s="96"/>
      <c r="NZ87" s="96"/>
      <c r="OA87" s="96"/>
      <c r="OB87" s="96"/>
      <c r="OC87" s="96"/>
      <c r="OD87" s="96"/>
      <c r="OE87" s="96"/>
      <c r="OF87" s="96"/>
      <c r="OG87" s="96"/>
      <c r="OH87" s="96"/>
      <c r="OI87" s="96"/>
      <c r="OJ87" s="96"/>
      <c r="OK87" s="96"/>
      <c r="OL87" s="96"/>
      <c r="OM87" s="96"/>
      <c r="ON87" s="96"/>
      <c r="OO87" s="96"/>
      <c r="OP87" s="96"/>
      <c r="OQ87" s="96"/>
      <c r="OR87" s="96"/>
      <c r="OS87" s="96"/>
      <c r="OT87" s="96"/>
      <c r="OU87" s="96"/>
      <c r="OV87" s="96"/>
      <c r="OW87" s="96"/>
      <c r="OX87" s="96"/>
      <c r="OY87" s="96"/>
      <c r="OZ87" s="96"/>
      <c r="PA87" s="96"/>
      <c r="PB87" s="96"/>
      <c r="PC87" s="96"/>
      <c r="PD87" s="96"/>
      <c r="PE87" s="96"/>
      <c r="PF87" s="96"/>
      <c r="PG87" s="96"/>
      <c r="PH87" s="96"/>
      <c r="PI87" s="96"/>
      <c r="PJ87" s="96"/>
      <c r="PK87" s="96"/>
      <c r="PL87" s="96"/>
      <c r="PM87" s="96"/>
      <c r="PN87" s="96"/>
      <c r="PO87" s="96"/>
      <c r="PP87" s="96"/>
      <c r="PQ87" s="96"/>
      <c r="PR87" s="96"/>
      <c r="PS87" s="96"/>
      <c r="PT87" s="96"/>
      <c r="PU87" s="96"/>
      <c r="PV87" s="96"/>
      <c r="PW87" s="96"/>
      <c r="PX87" s="96"/>
      <c r="PY87" s="96"/>
      <c r="PZ87" s="96">
        <v>0</v>
      </c>
      <c r="QC87" s="38" t="s">
        <v>97</v>
      </c>
    </row>
    <row r="88" spans="1:445" ht="17" customHeight="1" thickBot="1">
      <c r="A88" s="94">
        <v>74</v>
      </c>
      <c r="B88" s="48">
        <v>39428</v>
      </c>
      <c r="C88" s="96" t="s">
        <v>397</v>
      </c>
      <c r="D88" s="96">
        <v>46</v>
      </c>
      <c r="E88" s="96">
        <v>1</v>
      </c>
      <c r="F88" s="96">
        <v>68</v>
      </c>
      <c r="G88" s="96">
        <v>161</v>
      </c>
      <c r="H88" s="96">
        <v>1</v>
      </c>
      <c r="I88" s="96" t="s">
        <v>447</v>
      </c>
      <c r="J88" s="96">
        <v>1</v>
      </c>
      <c r="K88" s="26" t="s">
        <v>480</v>
      </c>
      <c r="L88" s="96"/>
      <c r="M88" s="95" t="s">
        <v>815</v>
      </c>
      <c r="N88" s="96"/>
      <c r="O88" s="96" t="s">
        <v>35</v>
      </c>
      <c r="P88" s="96" t="s">
        <v>64</v>
      </c>
      <c r="Q88" s="96" t="s">
        <v>130</v>
      </c>
      <c r="R88" s="96" t="s">
        <v>130</v>
      </c>
      <c r="S88" s="96" t="s">
        <v>130</v>
      </c>
      <c r="T88" s="26" t="s">
        <v>938</v>
      </c>
      <c r="U88" s="96">
        <v>0</v>
      </c>
      <c r="V88" s="96" t="s">
        <v>447</v>
      </c>
      <c r="W88" s="96" t="s">
        <v>447</v>
      </c>
      <c r="X88" s="96" t="s">
        <v>447</v>
      </c>
      <c r="Y88" s="96" t="s">
        <v>447</v>
      </c>
      <c r="Z88" s="96" t="s">
        <v>447</v>
      </c>
      <c r="AA88" s="96">
        <v>0</v>
      </c>
      <c r="AB88" s="96" t="s">
        <v>447</v>
      </c>
      <c r="AC88" s="96" t="s">
        <v>447</v>
      </c>
      <c r="AD88" s="96" t="s">
        <v>447</v>
      </c>
      <c r="AE88" s="96" t="s">
        <v>447</v>
      </c>
      <c r="AF88" s="96" t="s">
        <v>447</v>
      </c>
      <c r="AG88" s="96">
        <v>0</v>
      </c>
      <c r="AH88" s="35">
        <v>1</v>
      </c>
      <c r="AI88" s="35">
        <v>0</v>
      </c>
      <c r="AJ88" s="78" t="s">
        <v>348</v>
      </c>
      <c r="AK88" s="78" t="s">
        <v>348</v>
      </c>
      <c r="AL88" s="78" t="s">
        <v>348</v>
      </c>
      <c r="AM88" s="35">
        <v>0</v>
      </c>
      <c r="AN88" s="35">
        <v>1</v>
      </c>
      <c r="AO88" s="78" t="s">
        <v>348</v>
      </c>
      <c r="AP88" s="78" t="s">
        <v>348</v>
      </c>
      <c r="AQ88" s="78" t="s">
        <v>348</v>
      </c>
      <c r="AR88" s="95">
        <v>2</v>
      </c>
      <c r="AS88" s="35" t="s">
        <v>308</v>
      </c>
      <c r="AT88" s="35" t="s">
        <v>225</v>
      </c>
      <c r="AU88" s="35">
        <v>0</v>
      </c>
      <c r="AV88" s="35">
        <v>0</v>
      </c>
      <c r="AW88" s="35">
        <v>0</v>
      </c>
      <c r="AX88" s="96" t="s">
        <v>447</v>
      </c>
      <c r="AY88" s="96" t="s">
        <v>765</v>
      </c>
      <c r="AZ88" s="78" t="s">
        <v>348</v>
      </c>
      <c r="BA88" s="78" t="s">
        <v>348</v>
      </c>
      <c r="BB88" s="78" t="s">
        <v>348</v>
      </c>
      <c r="BC88" s="96">
        <v>100</v>
      </c>
      <c r="BD88" s="96">
        <v>100</v>
      </c>
      <c r="BE88" s="96">
        <v>7</v>
      </c>
      <c r="BF88" s="96">
        <v>2</v>
      </c>
      <c r="BG88" s="96">
        <v>1</v>
      </c>
      <c r="BH88" s="96">
        <v>1</v>
      </c>
      <c r="BI88" s="96">
        <v>0</v>
      </c>
      <c r="BJ88" s="96">
        <v>0</v>
      </c>
      <c r="BK88" s="96">
        <v>0</v>
      </c>
      <c r="BL88" s="96">
        <v>0</v>
      </c>
      <c r="BM88" s="96">
        <v>0</v>
      </c>
      <c r="BN88" s="96">
        <v>7</v>
      </c>
      <c r="BO88" s="96">
        <v>1</v>
      </c>
      <c r="BP88" s="33">
        <v>36</v>
      </c>
      <c r="BQ88" s="33">
        <v>7.4</v>
      </c>
      <c r="BR88" s="33">
        <v>4.5999999999999996</v>
      </c>
      <c r="BS88" s="61" t="s">
        <v>114</v>
      </c>
      <c r="BT88" s="61" t="s">
        <v>114</v>
      </c>
      <c r="BU88" s="61" t="s">
        <v>114</v>
      </c>
      <c r="BV88" s="61" t="s">
        <v>99</v>
      </c>
      <c r="BW88" s="61" t="s">
        <v>99</v>
      </c>
      <c r="BX88" s="61" t="s">
        <v>99</v>
      </c>
      <c r="BY88" s="61" t="s">
        <v>114</v>
      </c>
      <c r="BZ88" s="61" t="s">
        <v>114</v>
      </c>
      <c r="CA88" s="61" t="s">
        <v>114</v>
      </c>
      <c r="CB88" s="61" t="s">
        <v>114</v>
      </c>
      <c r="CC88" s="111">
        <f>AVERAGE(CD88:CF88)</f>
        <v>4.333333333333333</v>
      </c>
      <c r="CD88" s="108">
        <v>6</v>
      </c>
      <c r="CE88" s="108">
        <v>4</v>
      </c>
      <c r="CF88" s="108">
        <v>3</v>
      </c>
      <c r="CG88" s="111">
        <f>AVERAGE(CH88:CJ88)</f>
        <v>8.6666666666666661</v>
      </c>
      <c r="CH88" s="70">
        <v>10</v>
      </c>
      <c r="CI88" s="70">
        <v>10</v>
      </c>
      <c r="CJ88" s="70">
        <v>6</v>
      </c>
      <c r="CK88" s="70" t="s">
        <v>130</v>
      </c>
      <c r="CL88" s="70" t="s">
        <v>130</v>
      </c>
      <c r="CM88" s="70" t="s">
        <v>130</v>
      </c>
      <c r="CN88" s="70" t="s">
        <v>130</v>
      </c>
      <c r="CO88" s="70" t="s">
        <v>130</v>
      </c>
      <c r="CP88" s="70" t="s">
        <v>130</v>
      </c>
      <c r="CQ88" s="70" t="s">
        <v>130</v>
      </c>
      <c r="CR88" s="70" t="s">
        <v>130</v>
      </c>
      <c r="CS88" s="70" t="s">
        <v>130</v>
      </c>
      <c r="CT88" s="70" t="s">
        <v>130</v>
      </c>
      <c r="CU88" s="70" t="s">
        <v>130</v>
      </c>
      <c r="CV88" s="70" t="s">
        <v>130</v>
      </c>
      <c r="CW88" s="61" t="s">
        <v>114</v>
      </c>
      <c r="CX88" s="61" t="s">
        <v>114</v>
      </c>
      <c r="CY88" s="61" t="s">
        <v>130</v>
      </c>
      <c r="CZ88" s="61" t="s">
        <v>130</v>
      </c>
      <c r="DA88" s="61" t="s">
        <v>130</v>
      </c>
      <c r="DB88" s="61" t="s">
        <v>114</v>
      </c>
      <c r="DC88" s="61" t="s">
        <v>114</v>
      </c>
      <c r="DD88" s="61" t="s">
        <v>130</v>
      </c>
      <c r="DE88" s="61" t="s">
        <v>130</v>
      </c>
      <c r="DF88" s="61" t="s">
        <v>130</v>
      </c>
      <c r="DG88" s="61" t="s">
        <v>114</v>
      </c>
      <c r="DH88" s="61" t="s">
        <v>114</v>
      </c>
      <c r="DI88" s="61" t="s">
        <v>130</v>
      </c>
      <c r="DJ88" s="61" t="s">
        <v>130</v>
      </c>
      <c r="DK88" s="61" t="s">
        <v>130</v>
      </c>
      <c r="DL88" s="61" t="s">
        <v>114</v>
      </c>
      <c r="DM88" s="61" t="s">
        <v>114</v>
      </c>
      <c r="DN88" s="61" t="s">
        <v>130</v>
      </c>
      <c r="DO88" s="61" t="s">
        <v>130</v>
      </c>
      <c r="DP88" s="61" t="s">
        <v>130</v>
      </c>
      <c r="DQ88" s="61">
        <v>3.6</v>
      </c>
      <c r="DR88" s="61">
        <v>2.1</v>
      </c>
      <c r="DS88" s="61" t="s">
        <v>130</v>
      </c>
      <c r="DT88" s="61" t="s">
        <v>130</v>
      </c>
      <c r="DU88" s="61" t="s">
        <v>130</v>
      </c>
      <c r="DV88" s="96">
        <v>43</v>
      </c>
      <c r="DW88" s="70">
        <v>15</v>
      </c>
      <c r="DX88" s="70">
        <v>18</v>
      </c>
      <c r="DY88" s="70" t="s">
        <v>130</v>
      </c>
      <c r="DZ88" s="70" t="s">
        <v>130</v>
      </c>
      <c r="EA88" s="70" t="s">
        <v>130</v>
      </c>
      <c r="EB88" s="96">
        <v>27</v>
      </c>
      <c r="EC88" s="96">
        <v>36</v>
      </c>
      <c r="ED88" s="96">
        <v>9</v>
      </c>
      <c r="EE88" s="96" t="s">
        <v>130</v>
      </c>
      <c r="EF88" s="111">
        <f t="shared" si="51"/>
        <v>13.666666666666666</v>
      </c>
      <c r="EG88" s="108">
        <v>19</v>
      </c>
      <c r="EH88" s="108">
        <v>14</v>
      </c>
      <c r="EI88" s="108">
        <v>8</v>
      </c>
      <c r="EJ88" s="111">
        <f>AVERAGE(EK88:EM88)</f>
        <v>15</v>
      </c>
      <c r="EK88" s="70">
        <v>18</v>
      </c>
      <c r="EL88" s="70">
        <v>14</v>
      </c>
      <c r="EM88" s="70">
        <v>13</v>
      </c>
      <c r="EN88" s="70" t="s">
        <v>130</v>
      </c>
      <c r="EO88" s="70" t="s">
        <v>130</v>
      </c>
      <c r="EP88" s="70" t="s">
        <v>130</v>
      </c>
      <c r="EQ88" s="70" t="s">
        <v>130</v>
      </c>
      <c r="ER88" s="70" t="s">
        <v>130</v>
      </c>
      <c r="ES88" s="70" t="s">
        <v>130</v>
      </c>
      <c r="ET88" s="70" t="s">
        <v>130</v>
      </c>
      <c r="EU88" s="70" t="s">
        <v>130</v>
      </c>
      <c r="EV88" s="70" t="s">
        <v>130</v>
      </c>
      <c r="EW88" s="70" t="s">
        <v>130</v>
      </c>
      <c r="EX88" s="70" t="s">
        <v>130</v>
      </c>
      <c r="EY88" s="70" t="s">
        <v>130</v>
      </c>
      <c r="EZ88" s="70">
        <v>3.8</v>
      </c>
      <c r="FA88" s="70">
        <v>2.6</v>
      </c>
      <c r="FB88" s="70" t="s">
        <v>130</v>
      </c>
      <c r="FC88" s="70" t="s">
        <v>130</v>
      </c>
      <c r="FD88" s="70" t="s">
        <v>130</v>
      </c>
      <c r="FE88" s="96">
        <v>0</v>
      </c>
      <c r="FF88" s="96">
        <v>3</v>
      </c>
      <c r="FG88" s="96">
        <v>30</v>
      </c>
      <c r="FH88" s="96">
        <v>6.7</v>
      </c>
      <c r="FI88" s="96">
        <v>1.7</v>
      </c>
      <c r="FJ88" s="96">
        <v>9.8000000000000007</v>
      </c>
      <c r="FK88" s="96">
        <v>1</v>
      </c>
      <c r="FL88" s="96">
        <v>0</v>
      </c>
      <c r="FM88" s="96">
        <v>0</v>
      </c>
      <c r="FN88" s="96">
        <v>0</v>
      </c>
      <c r="FO88" s="96">
        <v>0</v>
      </c>
      <c r="FP88" s="96" t="s">
        <v>114</v>
      </c>
      <c r="FQ88" s="96" t="s">
        <v>114</v>
      </c>
      <c r="FR88" s="96" t="s">
        <v>114</v>
      </c>
      <c r="FS88" s="96" t="s">
        <v>99</v>
      </c>
      <c r="FT88" s="96" t="s">
        <v>99</v>
      </c>
      <c r="FU88" s="96" t="s">
        <v>99</v>
      </c>
      <c r="FV88" s="96" t="s">
        <v>114</v>
      </c>
      <c r="FW88" s="96" t="s">
        <v>114</v>
      </c>
      <c r="FX88" s="96" t="s">
        <v>114</v>
      </c>
      <c r="FY88" s="96" t="s">
        <v>114</v>
      </c>
      <c r="FZ88" s="96" t="s">
        <v>114</v>
      </c>
      <c r="GA88" s="96" t="s">
        <v>114</v>
      </c>
      <c r="GB88" s="96" t="s">
        <v>114</v>
      </c>
      <c r="GC88" s="96" t="s">
        <v>114</v>
      </c>
      <c r="GD88" s="96" t="s">
        <v>114</v>
      </c>
      <c r="GE88" s="96" t="s">
        <v>114</v>
      </c>
      <c r="GF88" s="96" t="s">
        <v>114</v>
      </c>
      <c r="GG88" s="96" t="s">
        <v>114</v>
      </c>
      <c r="GH88" s="96" t="s">
        <v>130</v>
      </c>
      <c r="GI88" s="96" t="s">
        <v>130</v>
      </c>
      <c r="GJ88" s="96" t="s">
        <v>130</v>
      </c>
      <c r="GK88" s="96" t="s">
        <v>130</v>
      </c>
      <c r="GL88" s="96" t="s">
        <v>130</v>
      </c>
      <c r="GM88" s="96" t="s">
        <v>130</v>
      </c>
      <c r="GN88" s="96" t="s">
        <v>130</v>
      </c>
      <c r="GO88" s="96" t="s">
        <v>130</v>
      </c>
      <c r="GP88" s="96" t="s">
        <v>130</v>
      </c>
      <c r="GQ88" s="96" t="s">
        <v>130</v>
      </c>
      <c r="GR88" s="96" t="s">
        <v>130</v>
      </c>
      <c r="GS88" s="96" t="s">
        <v>130</v>
      </c>
      <c r="GT88" s="96" t="s">
        <v>346</v>
      </c>
      <c r="GU88" s="96" t="s">
        <v>346</v>
      </c>
      <c r="GV88" s="96" t="s">
        <v>130</v>
      </c>
      <c r="GW88" s="96" t="s">
        <v>130</v>
      </c>
      <c r="GX88" s="96" t="s">
        <v>130</v>
      </c>
      <c r="GY88" s="96" t="s">
        <v>346</v>
      </c>
      <c r="GZ88" s="96" t="s">
        <v>346</v>
      </c>
      <c r="HA88" s="96" t="s">
        <v>130</v>
      </c>
      <c r="HB88" s="96" t="s">
        <v>130</v>
      </c>
      <c r="HC88" s="96" t="s">
        <v>130</v>
      </c>
      <c r="HD88" s="96" t="s">
        <v>346</v>
      </c>
      <c r="HE88" s="96" t="s">
        <v>346</v>
      </c>
      <c r="HF88" s="96" t="s">
        <v>130</v>
      </c>
      <c r="HG88" s="96" t="s">
        <v>130</v>
      </c>
      <c r="HH88" s="96" t="s">
        <v>130</v>
      </c>
      <c r="HI88" s="96" t="s">
        <v>346</v>
      </c>
      <c r="HJ88" s="96" t="s">
        <v>346</v>
      </c>
      <c r="HK88" s="96" t="s">
        <v>130</v>
      </c>
      <c r="HL88" s="96" t="s">
        <v>130</v>
      </c>
      <c r="HM88" s="96" t="s">
        <v>130</v>
      </c>
      <c r="HN88" s="96" t="s">
        <v>346</v>
      </c>
      <c r="HO88" s="96" t="s">
        <v>346</v>
      </c>
      <c r="HP88" s="96" t="s">
        <v>130</v>
      </c>
      <c r="HQ88" s="96" t="s">
        <v>130</v>
      </c>
      <c r="HR88" s="96" t="s">
        <v>130</v>
      </c>
      <c r="HS88" s="96">
        <v>0</v>
      </c>
      <c r="HT88" s="96">
        <v>0</v>
      </c>
      <c r="HU88" s="96">
        <v>0</v>
      </c>
      <c r="HV88" s="96">
        <v>0</v>
      </c>
      <c r="HW88" s="96">
        <v>0</v>
      </c>
      <c r="HX88" s="96">
        <v>6</v>
      </c>
      <c r="HY88" s="96">
        <v>19</v>
      </c>
      <c r="HZ88" s="96">
        <v>6.9</v>
      </c>
      <c r="IA88" s="96">
        <v>4.5999999999999996</v>
      </c>
      <c r="IB88" s="96">
        <v>9.9</v>
      </c>
      <c r="IC88" s="96">
        <v>1</v>
      </c>
      <c r="ID88" s="96">
        <v>0</v>
      </c>
      <c r="IE88" s="96">
        <v>0</v>
      </c>
      <c r="IF88" s="96">
        <v>0</v>
      </c>
      <c r="IG88" s="96">
        <v>0</v>
      </c>
      <c r="IH88" s="96" t="s">
        <v>114</v>
      </c>
      <c r="II88" s="96" t="s">
        <v>114</v>
      </c>
      <c r="IJ88" s="96" t="s">
        <v>114</v>
      </c>
      <c r="IK88" s="96" t="s">
        <v>99</v>
      </c>
      <c r="IL88" s="96" t="s">
        <v>99</v>
      </c>
      <c r="IM88" s="96" t="s">
        <v>99</v>
      </c>
      <c r="IN88" s="96" t="s">
        <v>114</v>
      </c>
      <c r="IO88" s="96" t="s">
        <v>114</v>
      </c>
      <c r="IP88" s="96" t="s">
        <v>114</v>
      </c>
      <c r="IQ88" s="96" t="s">
        <v>114</v>
      </c>
      <c r="IR88" s="104">
        <f>AVERAGE(IS88:IU88)</f>
        <v>14.333333333333334</v>
      </c>
      <c r="IS88" s="104">
        <v>18</v>
      </c>
      <c r="IT88" s="104">
        <v>14</v>
      </c>
      <c r="IU88" s="104">
        <v>11</v>
      </c>
      <c r="IV88" s="104">
        <f>AVERAGE(IW88:IY88)</f>
        <v>12.333333333333334</v>
      </c>
      <c r="IW88" s="96">
        <v>17</v>
      </c>
      <c r="IX88" s="96">
        <v>12</v>
      </c>
      <c r="IY88" s="96">
        <v>8</v>
      </c>
      <c r="IZ88" s="96" t="s">
        <v>130</v>
      </c>
      <c r="JA88" s="96" t="s">
        <v>130</v>
      </c>
      <c r="JB88" s="96" t="s">
        <v>130</v>
      </c>
      <c r="JC88" s="96" t="s">
        <v>130</v>
      </c>
      <c r="JD88" s="96" t="s">
        <v>130</v>
      </c>
      <c r="JE88" s="96" t="s">
        <v>130</v>
      </c>
      <c r="JF88" s="96" t="s">
        <v>130</v>
      </c>
      <c r="JG88" s="96" t="s">
        <v>130</v>
      </c>
      <c r="JH88" s="96" t="s">
        <v>130</v>
      </c>
      <c r="JI88" s="96" t="s">
        <v>130</v>
      </c>
      <c r="JJ88" s="96" t="s">
        <v>130</v>
      </c>
      <c r="JK88" s="96" t="s">
        <v>130</v>
      </c>
      <c r="JL88" s="96" t="s">
        <v>346</v>
      </c>
      <c r="JM88" s="96" t="s">
        <v>346</v>
      </c>
      <c r="JN88" s="96" t="s">
        <v>130</v>
      </c>
      <c r="JO88" s="96" t="s">
        <v>130</v>
      </c>
      <c r="JP88" s="96" t="s">
        <v>130</v>
      </c>
      <c r="JQ88" s="96" t="s">
        <v>346</v>
      </c>
      <c r="JR88" s="96" t="s">
        <v>346</v>
      </c>
      <c r="JS88" s="96" t="s">
        <v>130</v>
      </c>
      <c r="JT88" s="96" t="s">
        <v>130</v>
      </c>
      <c r="JU88" s="96" t="s">
        <v>130</v>
      </c>
      <c r="JV88" s="96" t="s">
        <v>346</v>
      </c>
      <c r="JW88" s="96" t="s">
        <v>346</v>
      </c>
      <c r="JX88" s="96" t="s">
        <v>130</v>
      </c>
      <c r="JY88" s="96" t="s">
        <v>130</v>
      </c>
      <c r="JZ88" s="96" t="s">
        <v>130</v>
      </c>
      <c r="KA88" s="96" t="s">
        <v>346</v>
      </c>
      <c r="KB88" s="96" t="s">
        <v>346</v>
      </c>
      <c r="KC88" s="96" t="s">
        <v>130</v>
      </c>
      <c r="KD88" s="96" t="s">
        <v>130</v>
      </c>
      <c r="KE88" s="96" t="s">
        <v>130</v>
      </c>
      <c r="KF88" s="96">
        <v>4.4000000000000004</v>
      </c>
      <c r="KG88" s="96" t="s">
        <v>346</v>
      </c>
      <c r="KH88" s="96" t="s">
        <v>130</v>
      </c>
      <c r="KI88" s="96" t="s">
        <v>130</v>
      </c>
      <c r="KJ88" s="96" t="s">
        <v>130</v>
      </c>
      <c r="KK88" s="96">
        <v>1</v>
      </c>
      <c r="KL88" s="96">
        <v>0</v>
      </c>
      <c r="KM88" s="96">
        <v>0</v>
      </c>
      <c r="KN88" s="96">
        <v>0</v>
      </c>
      <c r="KO88" s="96">
        <v>0</v>
      </c>
      <c r="KP88" s="96">
        <v>15</v>
      </c>
      <c r="KQ88" s="96">
        <v>18</v>
      </c>
      <c r="KR88" s="96">
        <v>5.2</v>
      </c>
      <c r="KS88" s="96">
        <v>0.4</v>
      </c>
      <c r="KT88" s="96" t="s">
        <v>26</v>
      </c>
      <c r="KU88" s="96" t="s">
        <v>26</v>
      </c>
      <c r="KV88" s="96">
        <v>0</v>
      </c>
      <c r="KW88" s="96">
        <v>0</v>
      </c>
      <c r="KX88" s="96">
        <v>0</v>
      </c>
      <c r="KY88" s="96">
        <v>0</v>
      </c>
      <c r="KZ88" s="96" t="s">
        <v>114</v>
      </c>
      <c r="LA88" s="96" t="s">
        <v>114</v>
      </c>
      <c r="LB88" s="96" t="s">
        <v>114</v>
      </c>
      <c r="LC88" s="96" t="s">
        <v>99</v>
      </c>
      <c r="LD88" s="96" t="s">
        <v>99</v>
      </c>
      <c r="LE88" s="96" t="s">
        <v>99</v>
      </c>
      <c r="LF88" s="96" t="s">
        <v>114</v>
      </c>
      <c r="LG88" s="96" t="s">
        <v>114</v>
      </c>
      <c r="LH88" s="96" t="s">
        <v>114</v>
      </c>
      <c r="LI88" s="96" t="s">
        <v>114</v>
      </c>
      <c r="LJ88" s="111">
        <f t="shared" ref="LJ88" si="54">AVERAGE(LK88:LM88)</f>
        <v>13</v>
      </c>
      <c r="LK88" s="96">
        <v>17.2</v>
      </c>
      <c r="LL88" s="96">
        <v>12.1</v>
      </c>
      <c r="LM88" s="96">
        <v>9.6999999999999993</v>
      </c>
      <c r="LN88" s="111">
        <f t="shared" ref="LN88" si="55">AVERAGE(LO88:LQ88)</f>
        <v>16.099999999999998</v>
      </c>
      <c r="LO88" s="96">
        <v>20.9</v>
      </c>
      <c r="LP88" s="96">
        <v>17.100000000000001</v>
      </c>
      <c r="LQ88" s="96">
        <v>10.3</v>
      </c>
      <c r="LR88" s="96" t="s">
        <v>130</v>
      </c>
      <c r="LS88" s="96" t="s">
        <v>130</v>
      </c>
      <c r="LT88" s="96" t="s">
        <v>130</v>
      </c>
      <c r="LU88" s="96" t="s">
        <v>130</v>
      </c>
      <c r="LV88" s="96" t="s">
        <v>130</v>
      </c>
      <c r="LW88" s="96" t="s">
        <v>130</v>
      </c>
      <c r="LX88" s="96" t="s">
        <v>130</v>
      </c>
      <c r="LY88" s="96" t="s">
        <v>130</v>
      </c>
      <c r="LZ88" s="96" t="s">
        <v>130</v>
      </c>
      <c r="MA88" s="96" t="s">
        <v>130</v>
      </c>
      <c r="MB88" s="96" t="s">
        <v>130</v>
      </c>
      <c r="MC88" s="96" t="s">
        <v>130</v>
      </c>
      <c r="MD88" s="96" t="s">
        <v>346</v>
      </c>
      <c r="ME88" s="96" t="s">
        <v>346</v>
      </c>
      <c r="MF88" s="96" t="s">
        <v>130</v>
      </c>
      <c r="MG88" s="96" t="s">
        <v>130</v>
      </c>
      <c r="MH88" s="96" t="s">
        <v>130</v>
      </c>
      <c r="MI88" s="96" t="s">
        <v>346</v>
      </c>
      <c r="MJ88" s="96" t="s">
        <v>346</v>
      </c>
      <c r="MK88" s="96" t="s">
        <v>130</v>
      </c>
      <c r="ML88" s="96" t="s">
        <v>130</v>
      </c>
      <c r="MM88" s="96" t="s">
        <v>130</v>
      </c>
      <c r="MN88" s="96" t="s">
        <v>346</v>
      </c>
      <c r="MO88" s="96" t="s">
        <v>346</v>
      </c>
      <c r="MP88" s="96" t="s">
        <v>130</v>
      </c>
      <c r="MQ88" s="96" t="s">
        <v>130</v>
      </c>
      <c r="MR88" s="96" t="s">
        <v>130</v>
      </c>
      <c r="MS88" s="96" t="s">
        <v>346</v>
      </c>
      <c r="MT88" s="96" t="s">
        <v>346</v>
      </c>
      <c r="MU88" s="96" t="s">
        <v>130</v>
      </c>
      <c r="MV88" s="96" t="s">
        <v>130</v>
      </c>
      <c r="MW88" s="96" t="s">
        <v>130</v>
      </c>
      <c r="MX88" s="96">
        <v>4.04</v>
      </c>
      <c r="MY88" s="96">
        <v>2.16</v>
      </c>
      <c r="MZ88" s="96" t="s">
        <v>130</v>
      </c>
      <c r="NA88" s="96" t="s">
        <v>130</v>
      </c>
      <c r="NB88" s="96" t="s">
        <v>130</v>
      </c>
      <c r="NC88" s="96">
        <v>1</v>
      </c>
      <c r="ND88" s="96">
        <v>0</v>
      </c>
      <c r="NE88" s="96">
        <v>0</v>
      </c>
      <c r="NF88" s="96">
        <v>0</v>
      </c>
      <c r="NG88" s="96">
        <v>0</v>
      </c>
      <c r="NH88" s="96"/>
      <c r="NI88" s="96"/>
      <c r="NJ88" s="96"/>
      <c r="NK88" s="96"/>
      <c r="NL88" s="96"/>
      <c r="NM88" s="96"/>
      <c r="NN88" s="96"/>
      <c r="NO88" s="96"/>
      <c r="NP88" s="96"/>
      <c r="NQ88" s="96"/>
      <c r="NR88" s="96"/>
      <c r="NS88" s="96"/>
      <c r="NT88" s="96"/>
      <c r="NU88" s="96"/>
      <c r="NV88" s="96"/>
      <c r="NW88" s="96"/>
      <c r="NX88" s="96"/>
      <c r="NY88" s="96"/>
      <c r="NZ88" s="96"/>
      <c r="OA88" s="96"/>
      <c r="OB88" s="33"/>
      <c r="OC88" s="96"/>
      <c r="OD88" s="96"/>
      <c r="OE88" s="96"/>
      <c r="OF88" s="33"/>
      <c r="OG88" s="96"/>
      <c r="OH88" s="96"/>
      <c r="OI88" s="96"/>
      <c r="OJ88" s="33"/>
      <c r="OK88" s="96"/>
      <c r="OL88" s="96"/>
      <c r="OM88" s="96"/>
      <c r="ON88" s="33"/>
      <c r="OO88" s="96"/>
      <c r="OP88" s="96"/>
      <c r="OQ88" s="96"/>
      <c r="OR88" s="33"/>
      <c r="OS88" s="96"/>
      <c r="OT88" s="96"/>
      <c r="OU88" s="96"/>
      <c r="OV88" s="96"/>
      <c r="OW88" s="96"/>
      <c r="OX88" s="96"/>
      <c r="OY88" s="96"/>
      <c r="OZ88" s="96"/>
      <c r="PA88" s="96"/>
      <c r="PB88" s="96"/>
      <c r="PC88" s="96"/>
      <c r="PD88" s="96"/>
      <c r="PE88" s="96"/>
      <c r="PF88" s="96"/>
      <c r="PG88" s="96"/>
      <c r="PH88" s="96"/>
      <c r="PI88" s="96"/>
      <c r="PJ88" s="96"/>
      <c r="PK88" s="96"/>
      <c r="PL88" s="96"/>
      <c r="PM88" s="96"/>
      <c r="PN88" s="96"/>
      <c r="PO88" s="96"/>
      <c r="PP88" s="96"/>
      <c r="PQ88" s="96"/>
      <c r="PR88" s="96"/>
      <c r="PS88" s="96"/>
      <c r="PT88" s="96"/>
      <c r="PU88" s="96"/>
      <c r="PV88" s="96"/>
      <c r="PW88" s="96"/>
      <c r="PX88" s="96"/>
      <c r="PY88" s="96"/>
      <c r="PZ88" s="96">
        <v>0</v>
      </c>
      <c r="QC88" s="38"/>
    </row>
    <row r="89" spans="1:445" ht="17" customHeight="1" thickTop="1">
      <c r="A89" s="25"/>
      <c r="B89" s="27"/>
      <c r="C89" s="34"/>
      <c r="D89" s="26"/>
      <c r="E89" s="26"/>
      <c r="F89" s="26"/>
      <c r="G89" s="26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8"/>
      <c r="AY89" s="28"/>
      <c r="AZ89" s="28"/>
      <c r="BA89" s="28"/>
      <c r="BB89" s="28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57"/>
      <c r="BT89" s="69"/>
      <c r="BU89" s="69"/>
      <c r="BV89" s="69"/>
      <c r="BW89" s="69"/>
      <c r="BX89" s="69"/>
      <c r="BY89" s="57"/>
      <c r="BZ89" s="57"/>
      <c r="CA89" s="57"/>
      <c r="CB89" s="57"/>
      <c r="CC89" s="51"/>
      <c r="CD89" s="51"/>
      <c r="CE89" s="51"/>
      <c r="CF89" s="51"/>
      <c r="CG89" s="51"/>
      <c r="CH89" s="51"/>
      <c r="CI89" s="51"/>
      <c r="CJ89" s="51"/>
      <c r="CK89" s="51"/>
      <c r="CL89" s="51"/>
      <c r="CM89" s="51"/>
      <c r="CN89" s="51"/>
      <c r="CO89" s="51"/>
      <c r="CP89" s="51"/>
      <c r="CQ89" s="51"/>
      <c r="CR89" s="51"/>
      <c r="CS89" s="51"/>
      <c r="CT89" s="51"/>
      <c r="CU89" s="51"/>
      <c r="CV89" s="5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61"/>
      <c r="DU89" s="61"/>
      <c r="DV89" s="33"/>
      <c r="DW89" s="51"/>
      <c r="DX89" s="51"/>
      <c r="DY89" s="51"/>
      <c r="DZ89" s="51"/>
      <c r="EA89" s="51"/>
      <c r="EB89" s="33"/>
      <c r="EC89" s="33"/>
      <c r="ED89" s="33"/>
      <c r="EE89" s="33"/>
      <c r="EF89" s="51"/>
      <c r="EG89" s="51"/>
      <c r="EH89" s="51"/>
      <c r="EI89" s="51"/>
      <c r="EJ89" s="51"/>
      <c r="EK89" s="51"/>
      <c r="EL89" s="51"/>
      <c r="EM89" s="51"/>
      <c r="EN89" s="51"/>
      <c r="EO89" s="51"/>
      <c r="EP89" s="51"/>
      <c r="EQ89" s="51"/>
      <c r="ER89" s="51"/>
      <c r="ES89" s="51"/>
      <c r="ET89" s="51"/>
      <c r="EU89" s="51"/>
      <c r="EV89" s="51"/>
      <c r="EW89" s="51"/>
      <c r="EX89" s="51"/>
      <c r="EY89" s="51"/>
      <c r="EZ89" s="61"/>
      <c r="FA89" s="61"/>
      <c r="FB89" s="61"/>
      <c r="FC89" s="61"/>
      <c r="FD89" s="61"/>
      <c r="FE89" s="33"/>
      <c r="FF89" s="33"/>
      <c r="FG89" s="33"/>
      <c r="FH89" s="33"/>
      <c r="FI89" s="33"/>
      <c r="FJ89" s="33"/>
      <c r="FK89" s="33"/>
      <c r="FL89" s="33"/>
      <c r="FM89" s="33"/>
      <c r="FN89" s="33"/>
      <c r="FO89" s="33"/>
      <c r="FP89" s="33"/>
      <c r="FQ89" s="33"/>
      <c r="FR89" s="33"/>
      <c r="FS89" s="33"/>
      <c r="FT89" s="33"/>
      <c r="FU89" s="33"/>
      <c r="FV89" s="33"/>
      <c r="FW89" s="33"/>
      <c r="FX89" s="33"/>
      <c r="FY89" s="33"/>
      <c r="FZ89" s="33"/>
      <c r="GA89" s="33"/>
      <c r="GB89" s="33"/>
      <c r="GC89" s="33"/>
      <c r="GD89" s="33"/>
      <c r="GE89" s="33"/>
      <c r="GF89" s="33"/>
      <c r="GG89" s="33"/>
      <c r="GH89" s="33"/>
      <c r="GI89" s="33"/>
      <c r="GJ89" s="33"/>
      <c r="GK89" s="33"/>
      <c r="GL89" s="33"/>
      <c r="GM89" s="33"/>
      <c r="GN89" s="33"/>
      <c r="GO89" s="33"/>
      <c r="GP89" s="33"/>
      <c r="GQ89" s="33"/>
      <c r="GR89" s="33"/>
      <c r="GS89" s="33"/>
      <c r="GT89" s="33"/>
      <c r="GU89" s="33"/>
      <c r="GV89" s="33"/>
      <c r="GW89" s="33"/>
      <c r="GX89" s="33"/>
      <c r="GY89" s="33"/>
      <c r="GZ89" s="33"/>
      <c r="HA89" s="33"/>
      <c r="HB89" s="33"/>
      <c r="HC89" s="33"/>
      <c r="HD89" s="33"/>
      <c r="HE89" s="33"/>
      <c r="HF89" s="33"/>
      <c r="HG89" s="33"/>
      <c r="HH89" s="33"/>
      <c r="HI89" s="33"/>
      <c r="HJ89" s="33"/>
      <c r="HK89" s="33"/>
      <c r="HL89" s="33"/>
      <c r="HM89" s="33"/>
      <c r="HN89" s="33"/>
      <c r="HO89" s="33"/>
      <c r="HP89" s="33"/>
      <c r="HQ89" s="33"/>
      <c r="HR89" s="33"/>
      <c r="HS89" s="33"/>
      <c r="HT89" s="33"/>
      <c r="HU89" s="33"/>
      <c r="HV89" s="33"/>
      <c r="HW89" s="33"/>
      <c r="HX89" s="33"/>
      <c r="HY89" s="33"/>
      <c r="HZ89" s="33"/>
      <c r="IA89" s="33"/>
      <c r="IB89" s="33"/>
      <c r="IC89" s="33"/>
      <c r="ID89" s="33"/>
      <c r="IE89" s="33"/>
      <c r="IF89" s="33"/>
      <c r="IG89" s="33"/>
      <c r="IH89" s="33"/>
      <c r="II89" s="33"/>
      <c r="IJ89" s="33"/>
      <c r="IK89" s="33"/>
      <c r="IL89" s="33"/>
      <c r="IM89" s="33"/>
      <c r="IN89" s="33"/>
      <c r="IO89" s="33"/>
      <c r="IP89" s="33"/>
      <c r="IQ89" s="33"/>
      <c r="IR89" s="33"/>
      <c r="IS89" s="33"/>
      <c r="IT89" s="33"/>
      <c r="IU89" s="33"/>
      <c r="IV89" s="33"/>
      <c r="IW89" s="33"/>
      <c r="IX89" s="33"/>
      <c r="IY89" s="33"/>
      <c r="IZ89" s="33"/>
      <c r="JA89" s="33"/>
      <c r="JB89" s="33"/>
      <c r="JC89" s="33"/>
      <c r="JD89" s="33"/>
      <c r="JE89" s="33"/>
      <c r="JF89" s="33"/>
      <c r="JG89" s="33"/>
      <c r="JH89" s="33"/>
      <c r="JI89" s="33"/>
      <c r="JJ89" s="33"/>
      <c r="JK89" s="33"/>
      <c r="JL89" s="33"/>
      <c r="JM89" s="33"/>
      <c r="JN89" s="33"/>
      <c r="JO89" s="33"/>
      <c r="JP89" s="33"/>
      <c r="JQ89" s="33"/>
      <c r="JR89" s="33"/>
      <c r="JS89" s="33"/>
      <c r="JT89" s="33"/>
      <c r="JU89" s="33"/>
      <c r="JV89" s="33"/>
      <c r="JW89" s="33"/>
      <c r="JX89" s="33"/>
      <c r="JY89" s="33"/>
      <c r="JZ89" s="33"/>
      <c r="KA89" s="33"/>
      <c r="KB89" s="33"/>
      <c r="KC89" s="33"/>
      <c r="KD89" s="33"/>
      <c r="KE89" s="33"/>
      <c r="KF89" s="33"/>
      <c r="KG89" s="33"/>
      <c r="KH89" s="33"/>
      <c r="KI89" s="33"/>
      <c r="KJ89" s="33"/>
      <c r="KK89" s="33"/>
      <c r="KL89" s="33"/>
      <c r="KM89" s="33"/>
      <c r="KN89" s="33"/>
      <c r="KO89" s="33"/>
      <c r="KP89" s="33"/>
      <c r="KQ89" s="33"/>
      <c r="KR89" s="33"/>
      <c r="KS89" s="33"/>
      <c r="KT89" s="33"/>
      <c r="KU89" s="33"/>
      <c r="KV89" s="33"/>
      <c r="KW89" s="33"/>
      <c r="KX89" s="33"/>
      <c r="KY89" s="33"/>
      <c r="KZ89" s="33"/>
      <c r="LA89" s="33"/>
      <c r="LB89" s="33"/>
      <c r="LC89" s="33"/>
      <c r="LD89" s="33"/>
      <c r="LE89" s="33"/>
      <c r="LF89" s="33"/>
      <c r="LG89" s="33"/>
      <c r="LH89" s="33"/>
      <c r="LI89" s="33"/>
      <c r="LJ89" s="33"/>
      <c r="LK89" s="33"/>
      <c r="LL89" s="33"/>
      <c r="LM89" s="33"/>
      <c r="LN89" s="33"/>
      <c r="LO89" s="33"/>
      <c r="LP89" s="33"/>
      <c r="LQ89" s="33"/>
      <c r="LR89" s="33"/>
      <c r="LS89" s="33"/>
      <c r="LT89" s="33"/>
      <c r="LU89" s="33"/>
      <c r="LV89" s="33"/>
      <c r="LW89" s="33"/>
      <c r="LX89" s="33"/>
      <c r="LY89" s="33"/>
      <c r="LZ89" s="33"/>
      <c r="MA89" s="33"/>
      <c r="MB89" s="33"/>
      <c r="MC89" s="33"/>
      <c r="MD89" s="33"/>
      <c r="ME89" s="33"/>
      <c r="MF89" s="33"/>
      <c r="MG89" s="33"/>
      <c r="MH89" s="33"/>
      <c r="MI89" s="33"/>
      <c r="MJ89" s="33"/>
      <c r="MK89" s="33"/>
      <c r="ML89" s="33"/>
      <c r="MM89" s="33"/>
      <c r="MN89" s="33"/>
      <c r="MO89" s="33"/>
      <c r="MP89" s="33"/>
      <c r="MQ89" s="33"/>
      <c r="MR89" s="33"/>
      <c r="MS89" s="33"/>
      <c r="MT89" s="33"/>
      <c r="MU89" s="33"/>
      <c r="MV89" s="33"/>
      <c r="MW89" s="33"/>
      <c r="MX89" s="33"/>
      <c r="MY89" s="33"/>
      <c r="MZ89" s="33"/>
      <c r="NA89" s="33"/>
      <c r="NB89" s="33"/>
      <c r="NC89" s="33"/>
      <c r="ND89" s="33"/>
      <c r="NE89" s="33"/>
      <c r="NF89" s="33"/>
      <c r="NG89" s="33"/>
      <c r="NH89" s="33"/>
      <c r="NI89" s="33"/>
      <c r="NJ89" s="33"/>
      <c r="NK89" s="33"/>
      <c r="NL89" s="33"/>
      <c r="NM89" s="33"/>
      <c r="NN89" s="33"/>
      <c r="NO89" s="33"/>
      <c r="NP89" s="33"/>
      <c r="NQ89" s="33"/>
      <c r="NR89" s="33"/>
      <c r="NS89" s="33"/>
      <c r="NT89" s="33"/>
      <c r="NU89" s="33"/>
      <c r="NV89" s="33"/>
      <c r="NW89" s="33"/>
      <c r="NX89" s="33"/>
      <c r="NY89" s="33"/>
      <c r="NZ89" s="33"/>
      <c r="OA89" s="33"/>
      <c r="OB89" s="33" t="e">
        <f>AVERAGE(OC89:OE89)</f>
        <v>#DIV/0!</v>
      </c>
      <c r="OC89" s="33"/>
      <c r="OD89" s="33"/>
      <c r="OE89" s="33"/>
      <c r="OF89" s="33" t="e">
        <f>AVERAGE(OG89:OI89)</f>
        <v>#DIV/0!</v>
      </c>
      <c r="OG89" s="33"/>
      <c r="OH89" s="33"/>
      <c r="OI89" s="33"/>
      <c r="OJ89" s="33" t="e">
        <f>AVERAGE(OK89:OM89)</f>
        <v>#DIV/0!</v>
      </c>
      <c r="OK89" s="33"/>
      <c r="OL89" s="33"/>
      <c r="OM89" s="33"/>
      <c r="ON89" s="33" t="e">
        <f>AVERAGE(OO89:OQ89)</f>
        <v>#DIV/0!</v>
      </c>
      <c r="OO89" s="33"/>
      <c r="OP89" s="33"/>
      <c r="OQ89" s="33"/>
      <c r="OR89" s="33" t="e">
        <f>AVERAGE(OS89:OU89)</f>
        <v>#DIV/0!</v>
      </c>
      <c r="OS89" s="33"/>
      <c r="OT89" s="33"/>
      <c r="OU89" s="33"/>
      <c r="OV89" s="33"/>
      <c r="OW89" s="33"/>
      <c r="OX89" s="33"/>
      <c r="OY89" s="33"/>
      <c r="OZ89" s="33"/>
      <c r="PA89" s="33"/>
      <c r="PB89" s="33"/>
      <c r="PC89" s="33"/>
      <c r="PD89" s="33"/>
      <c r="PE89" s="33"/>
      <c r="PF89" s="33"/>
      <c r="PG89" s="33"/>
      <c r="PH89" s="33"/>
      <c r="PI89" s="33"/>
      <c r="PJ89" s="33"/>
      <c r="PK89" s="33"/>
      <c r="PL89" s="33"/>
      <c r="PM89" s="33"/>
      <c r="PN89" s="33"/>
      <c r="PO89" s="33"/>
      <c r="PP89" s="33"/>
      <c r="PQ89" s="33"/>
      <c r="PR89" s="33"/>
      <c r="PS89" s="33"/>
      <c r="PT89" s="33"/>
      <c r="PU89" s="33"/>
      <c r="PV89" s="33"/>
      <c r="PW89" s="33"/>
      <c r="PX89" s="33"/>
      <c r="PY89" s="33"/>
      <c r="PZ89" s="29"/>
      <c r="QC89" s="38"/>
    </row>
    <row r="90" spans="1:445" ht="17">
      <c r="A90"/>
      <c r="B90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W90" s="63"/>
      <c r="CX90" s="63"/>
      <c r="CY90" s="63"/>
      <c r="CZ90" s="63"/>
      <c r="DA90" s="63"/>
      <c r="DB90" s="63"/>
      <c r="DC90" s="63"/>
      <c r="DD90" s="63"/>
      <c r="DE90" s="63"/>
      <c r="DF90" s="63"/>
      <c r="DG90" s="63"/>
      <c r="DH90" s="63"/>
      <c r="DI90" s="63"/>
      <c r="DJ90" s="63"/>
      <c r="DK90" s="63"/>
      <c r="DL90" s="63"/>
      <c r="DM90" s="63"/>
      <c r="DN90" s="63"/>
      <c r="DO90" s="63"/>
      <c r="DP90" s="63"/>
      <c r="DQ90" s="63"/>
      <c r="DR90" s="63"/>
      <c r="DS90" s="63"/>
      <c r="DT90" s="63"/>
      <c r="DU90" s="63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</row>
    <row r="91" spans="1:445" s="1" customFormat="1" ht="17">
      <c r="C91" s="1">
        <f>COUNTIF(C$15:C$89,"M")</f>
        <v>32</v>
      </c>
      <c r="D91" s="53">
        <f>AVERAGE(D$15:D$89)</f>
        <v>46.513513513513516</v>
      </c>
      <c r="E91" s="1">
        <f>COUNTIF(E$15:E$89,"1")</f>
        <v>29</v>
      </c>
      <c r="F91" s="53">
        <f>AVERAGE(F$15:F$89)</f>
        <v>69.78378378378379</v>
      </c>
      <c r="G91" s="53">
        <f>AVERAGE(G$15:G$89)</f>
        <v>169.14864864864865</v>
      </c>
      <c r="H91" s="53">
        <f>COUNTIF(H$15:H$89,0)</f>
        <v>5</v>
      </c>
      <c r="I91" s="53"/>
      <c r="J91" s="53">
        <f>COUNTIF(J$15:J$89,1)</f>
        <v>19</v>
      </c>
      <c r="K91" s="53">
        <f>AVERAGE(K$15:K$89)</f>
        <v>12.051724137931034</v>
      </c>
      <c r="L91" s="53">
        <f>AVERAGE(L$15:L$89)</f>
        <v>6.5217391304347823</v>
      </c>
      <c r="M91" s="1">
        <f>COUNTIF(M$15:M$89,"ALIF")</f>
        <v>5</v>
      </c>
      <c r="N91" s="1">
        <f>M92+M93+M94+M95+M96+M97+M99+M98+M100+M101</f>
        <v>37</v>
      </c>
      <c r="T91" s="53">
        <f>COUNTIF(T$15:T$89,"1a")</f>
        <v>0</v>
      </c>
      <c r="U91" s="1">
        <f>COUNTIF(U$15:U$89,0)</f>
        <v>53</v>
      </c>
      <c r="V91" s="54">
        <f>COUNTIF(V$15:V$89,1)+(COUNTIF(V$15:V$89,2)*2)+(COUNTIF(V$15:V$89,3)*3)+(COUNTIF(V$15:V$89,4)*4)</f>
        <v>20</v>
      </c>
      <c r="W91" s="54">
        <f>COUNTIF(W$15:W$89,1)+(COUNTIF(W$15:W$89,2)*2)+(COUNTIF(W$15:W$89,3)*3)+(COUNTIF(W$15:W$89,4)*4)</f>
        <v>4</v>
      </c>
      <c r="X91" s="54">
        <f>COUNTIF(X$15:X$89,1)+(COUNTIF(X$15:X$89,2)*2)+(COUNTIF(X$15:X$89,3)*3)+(COUNTIF(X$15:X$89,4)*4)</f>
        <v>3</v>
      </c>
      <c r="Y91" s="54">
        <f>COUNTIF(Y$15:Y$89,1)+(COUNTIF(Y$15:Y$89,2)*2)+(COUNTIF(Y$15:Y$89,3)*3)+(COUNTIF(Y$15:Y$89,4)*4)</f>
        <v>0</v>
      </c>
      <c r="Z91" s="54">
        <f>COUNTIF(Z$15:Z$89,1)+(COUNTIF(Z$15:Z$89,2)*2)+(COUNTIF(Z$15:Z$89,3)*3)+(COUNTIF(Z$15:Z$89,4)*4)</f>
        <v>1</v>
      </c>
      <c r="AA91" s="1">
        <f>COUNTIF(AA$15:AA$89,0)</f>
        <v>68</v>
      </c>
      <c r="AB91" s="54">
        <f>COUNTIF(AB$15:AB$89,1)+(COUNTIF(AB$15:AB$89,2)*2)+(COUNTIF(AB$15:AB$89,3)*3)+(COUNTIF(AB$15:AB$89,4)*4)</f>
        <v>3</v>
      </c>
      <c r="AC91" s="54">
        <f>COUNTIF(AC$15:AC$89,1)+(COUNTIF(AC$15:AC$89,2)*2)+(COUNTIF(AC$15:AC$89,3)*3)+(COUNTIF(AC$15:AC$89,4)*4)</f>
        <v>2</v>
      </c>
      <c r="AD91" s="54">
        <f>COUNTIF(AD$15:AD$89,1)+(COUNTIF(AD$15:AD$89,2)*2)+(COUNTIF(AD$15:AD$89,3)*3)+(COUNTIF(AD$15:AD$89,4)*4)</f>
        <v>4</v>
      </c>
      <c r="AE91" s="54">
        <f>COUNTIF(AE$15:AE$89,1)+(COUNTIF(AE$15:AE$89,2)*2)+(COUNTIF(AE$15:AE$89,3)*3)+(COUNTIF(AE$15:AE$89,4)*4)</f>
        <v>0</v>
      </c>
      <c r="AF91" s="54">
        <f>COUNTIF(AF$15:AF$89,1)+(COUNTIF(AF$15:AF$89,2)*2)+(COUNTIF(AF$15:AF$89,3)*3)+(COUNTIF(AF$15:AF$89,4)*4)</f>
        <v>1</v>
      </c>
      <c r="AG91" s="1">
        <f>COUNTIF(AG$15:AG$89,0)</f>
        <v>70</v>
      </c>
      <c r="AH91" s="1">
        <f>COUNTIF(AH$15:AH$89,"0")</f>
        <v>31</v>
      </c>
      <c r="AI91" s="1">
        <f>COUNTIF(AI$15:AI$89,"0")</f>
        <v>22</v>
      </c>
      <c r="AJ91" s="1">
        <f>COUNTIF(AJ$15:AJ$89,"0")</f>
        <v>7</v>
      </c>
      <c r="AK91" s="1">
        <f>COUNTIF(AK$15:AK$89,"0")</f>
        <v>1</v>
      </c>
      <c r="AL91" s="1">
        <f>COUNTIF(AL$15:AL$89,"0")</f>
        <v>1</v>
      </c>
      <c r="AM91" s="1">
        <f>COUNTIF(AM$15:AM$89,"0")</f>
        <v>37</v>
      </c>
      <c r="AN91" s="1">
        <f>COUNTIF(AN$15:AN$89,"0")</f>
        <v>22</v>
      </c>
      <c r="AO91" s="1">
        <f>COUNTIF(AO$15:AO$89,"0")</f>
        <v>8</v>
      </c>
      <c r="AP91" s="1">
        <f>COUNTIF(AP$15:AP$89,"0")</f>
        <v>3</v>
      </c>
      <c r="AQ91" s="1">
        <f>COUNTIF(AQ$15:AQ$89,"0")</f>
        <v>1</v>
      </c>
      <c r="AR91" s="1">
        <f>COUNTIF(AR$15:AR$89,"1")</f>
        <v>36</v>
      </c>
      <c r="AS91" s="1">
        <f>COUNTIF(AS$15:AS$89,"PTD")</f>
        <v>11</v>
      </c>
      <c r="AT91" s="1">
        <f>COUNTIF(AT$15:AT$89,"PTD")</f>
        <v>21</v>
      </c>
      <c r="AU91" s="1">
        <f>COUNTIF(AU$15:AU$89,"PTD")</f>
        <v>5</v>
      </c>
      <c r="AV91" s="1">
        <f>COUNTIF(AV$15:AV$89,"PTD")</f>
        <v>1</v>
      </c>
      <c r="AW91" s="1">
        <f>COUNTIF(AW$15:AW$89,"PTD")</f>
        <v>0</v>
      </c>
      <c r="BC91" s="53">
        <f>AVERAGE(BC$15:BC$89)</f>
        <v>91.849315068493155</v>
      </c>
      <c r="BD91" s="53">
        <f>AVERAGE(BD$15:BD$89)</f>
        <v>113.3125</v>
      </c>
      <c r="BE91" s="53">
        <f>AVERAGE(BE$15:BE$89)</f>
        <v>8.0810810810810807</v>
      </c>
      <c r="BF91" s="1">
        <f>COUNTIF(BF$15:BF$89,"1")</f>
        <v>0</v>
      </c>
      <c r="BG91" s="1">
        <f>COUNTIF(BG$15:BG$89,"1")</f>
        <v>41</v>
      </c>
      <c r="BH91" s="1">
        <f>COUNTIF(BH$15:BH$89,"0")</f>
        <v>37</v>
      </c>
      <c r="BI91" s="1">
        <f>COUNTIF(BI$15:BI$89,"0")</f>
        <v>73</v>
      </c>
      <c r="BJ91" s="1">
        <f>COUNTIF(BJ$15:BJ$89,"0")</f>
        <v>74</v>
      </c>
      <c r="BK91" s="1">
        <f>COUNTIF(BK$15:BK$89,"0")</f>
        <v>67</v>
      </c>
      <c r="BL91" s="1">
        <f>COUNTIF(BL$15:BL$89,"0")</f>
        <v>74</v>
      </c>
      <c r="BM91" s="1">
        <f>COUNTIF(BM$15:BM$89,"0")</f>
        <v>74</v>
      </c>
      <c r="BN91" s="53">
        <f>AVERAGE(BN$15:BN$89)</f>
        <v>10.301369863013699</v>
      </c>
      <c r="BO91" s="1">
        <f>COUNTIF(BO$15:BO$89,"0")</f>
        <v>15</v>
      </c>
      <c r="BP91" s="53">
        <f>AVERAGE(BP$15:BP$89)</f>
        <v>26.967213114754099</v>
      </c>
      <c r="BQ91" s="53">
        <f>AVERAGE(BQ$15:BQ$89)</f>
        <v>7.238983050847458</v>
      </c>
      <c r="BR91" s="53">
        <f>AVERAGE(BR$15:BR$89)</f>
        <v>6.2067796610169506</v>
      </c>
      <c r="BS91" s="59">
        <f>AVERAGE(BS$15:BS$89)</f>
        <v>49.795918367346935</v>
      </c>
      <c r="BT91" s="59">
        <f>AVERAGE(BT$15:BT$89)</f>
        <v>7.5027027027027016</v>
      </c>
      <c r="BU91" s="59">
        <f>AVERAGE(BU$15:BU$89)</f>
        <v>7.7285714285714251</v>
      </c>
      <c r="BV91" s="59">
        <f>AVERAGE(BV$15:BV$89)</f>
        <v>7.5500000000000007</v>
      </c>
      <c r="BW91" s="59">
        <f>AVERAGE(BW$15:BW$89)</f>
        <v>5.8000000000000007</v>
      </c>
      <c r="BX91" s="59" t="e">
        <f>AVERAGE(BX$15:BX$89)</f>
        <v>#DIV/0!</v>
      </c>
      <c r="BY91" s="59">
        <f>AVERAGE(BY$15:BY$89)</f>
        <v>35.497959183673458</v>
      </c>
      <c r="BZ91" s="59">
        <f>AVERAGE(BZ$15:BZ$89)</f>
        <v>49.204081632653065</v>
      </c>
      <c r="CA91" s="59">
        <f>AVERAGE(CA$15:CA$89)</f>
        <v>21.108163265306118</v>
      </c>
      <c r="CB91" s="59">
        <f>AVERAGE(CB$15:CB$89)</f>
        <v>29.900000000000002</v>
      </c>
      <c r="CC91" s="53">
        <f>AVERAGE(CC$15:CC$89)</f>
        <v>5.8208130081300808</v>
      </c>
      <c r="CG91" s="53">
        <f>AVERAGE(CG$15:CG$89)</f>
        <v>6.9473118279569874</v>
      </c>
      <c r="CK91" s="53">
        <f>AVERAGE(CK$15:CK$89)</f>
        <v>6.5033333333333347</v>
      </c>
      <c r="CO91" s="53">
        <f>AVERAGE(CO$15:CO$89)</f>
        <v>4.2</v>
      </c>
      <c r="CS91" s="53" t="e">
        <f>AVERAGE(CS$15:CS$89)</f>
        <v>#DIV/0!</v>
      </c>
      <c r="CW91" s="64">
        <f>AVERAGE(CW$15:CW$89)</f>
        <v>5.5545454545454547</v>
      </c>
      <c r="CX91" s="64">
        <f>AVERAGE(CX$15:CX$89)</f>
        <v>6.2777777777777786</v>
      </c>
      <c r="CY91" s="64">
        <f>AVERAGE(CY$15:CY$89)</f>
        <v>1.9</v>
      </c>
      <c r="CZ91" s="64" t="e">
        <f>AVERAGE(CZ$15:CZ$89)</f>
        <v>#DIV/0!</v>
      </c>
      <c r="DA91" s="64" t="e">
        <f>AVERAGE(DA$15:DA$89)</f>
        <v>#DIV/0!</v>
      </c>
      <c r="DB91" s="64">
        <f>AVERAGE(DB$15:DB$89)</f>
        <v>10.754545454545452</v>
      </c>
      <c r="DC91" s="64">
        <f>AVERAGE(DC$15:DC$89)</f>
        <v>11.47777777777778</v>
      </c>
      <c r="DD91" s="64">
        <f>AVERAGE(DD$15:DD$89)</f>
        <v>11.9</v>
      </c>
      <c r="DE91" s="64" t="e">
        <f>AVERAGE(DE$15:DE$89)</f>
        <v>#DIV/0!</v>
      </c>
      <c r="DF91" s="64" t="e">
        <f>AVERAGE(DF$15:DF$89)</f>
        <v>#DIV/0!</v>
      </c>
      <c r="DG91" s="64">
        <f>AVERAGE(DG$15:DG$89)</f>
        <v>1.4</v>
      </c>
      <c r="DH91" s="64">
        <f>AVERAGE(DH$15:DH$89)</f>
        <v>2.8</v>
      </c>
      <c r="DI91" s="64">
        <f>AVERAGE(DI$15:DI$89)</f>
        <v>1.4</v>
      </c>
      <c r="DJ91" s="64" t="e">
        <f>AVERAGE(DJ$15:DJ$89)</f>
        <v>#DIV/0!</v>
      </c>
      <c r="DK91" s="64" t="e">
        <f>AVERAGE(DK$15:DK$89)</f>
        <v>#DIV/0!</v>
      </c>
      <c r="DL91" s="64">
        <f>AVERAGE(DL$15:DL$89)</f>
        <v>1.4</v>
      </c>
      <c r="DM91" s="64">
        <f>AVERAGE(DM$15:DM$89)</f>
        <v>3.6500000000000004</v>
      </c>
      <c r="DN91" s="64">
        <f>AVERAGE(DN$15:DN$89)</f>
        <v>5</v>
      </c>
      <c r="DO91" s="64" t="e">
        <f>AVERAGE(DO$15:DO$89)</f>
        <v>#DIV/0!</v>
      </c>
      <c r="DP91" s="64" t="e">
        <f>AVERAGE(DP$15:DP$89)</f>
        <v>#DIV/0!</v>
      </c>
      <c r="DQ91" s="64">
        <f>AVERAGE(DQ$15:DQ$89)</f>
        <v>1.9657894736842105</v>
      </c>
      <c r="DR91" s="64">
        <f>AVERAGE(DR$15:DR$89)</f>
        <v>1.4907142857142861</v>
      </c>
      <c r="DS91" s="64">
        <f>AVERAGE(DS$15:DS$89)</f>
        <v>1.2322222222222221</v>
      </c>
      <c r="DT91" s="64">
        <f>AVERAGE(DT$15:DT$89)</f>
        <v>1.5350000000000001</v>
      </c>
      <c r="DU91" s="64" t="e">
        <f>AVERAGE(DU$15:DU$89)</f>
        <v>#DIV/0!</v>
      </c>
      <c r="DV91" s="53">
        <f>AVERAGE(DV$15:DV$89)</f>
        <v>47.645205479452038</v>
      </c>
      <c r="DW91" s="53">
        <f>AVERAGE(DW$15:DW$89)</f>
        <v>11.820000000000002</v>
      </c>
      <c r="DX91" s="53">
        <f>AVERAGE(DX$15:DX$89)</f>
        <v>10.762790697674417</v>
      </c>
      <c r="DY91" s="53">
        <f>AVERAGE(DY$15:DY$89)</f>
        <v>12.400000000000002</v>
      </c>
      <c r="DZ91" s="53">
        <f>AVERAGE(DZ$15:DZ$89)</f>
        <v>9.75</v>
      </c>
      <c r="EA91" s="53" t="e">
        <f>AVERAGE(EA$15:EA$89)</f>
        <v>#DIV/0!</v>
      </c>
      <c r="EB91" s="53">
        <f>AVERAGE(EB$15:EB$89)</f>
        <v>35.063013698630137</v>
      </c>
      <c r="EC91" s="53">
        <f>AVERAGE(EC$15:EC$89)</f>
        <v>50.361643835616441</v>
      </c>
      <c r="ED91" s="53">
        <f>AVERAGE(ED$15:ED$89)</f>
        <v>19.356164383561641</v>
      </c>
      <c r="EE91" s="53">
        <f>AVERAGE(EE$15:EE$89)</f>
        <v>7.5</v>
      </c>
      <c r="EF91" s="53">
        <f>AVERAGE(EF$15:EF$89)</f>
        <v>12.785534591194969</v>
      </c>
      <c r="EJ91" s="53">
        <f>AVERAGE(EJ$15:EJ$89)</f>
        <v>12.350406504065042</v>
      </c>
      <c r="EN91" s="53">
        <f>AVERAGE(EN$15:EN$89)</f>
        <v>11.125641025641025</v>
      </c>
      <c r="ER91" s="53">
        <f>AVERAGE(ER$15:ER$89)</f>
        <v>10.083333333333334</v>
      </c>
      <c r="EV91" s="53" t="e">
        <f>AVERAGE(EV$15:EV$89)</f>
        <v>#DIV/0!</v>
      </c>
      <c r="EZ91" s="68">
        <f>AVERAGE(EZ$15:EZ$89)</f>
        <v>2.4571153846153853</v>
      </c>
      <c r="FA91" s="68">
        <f>AVERAGE(FA$15:FA$89)</f>
        <v>2.0353846153846153</v>
      </c>
      <c r="FB91" s="68">
        <f>AVERAGE(FB$15:FB$89)</f>
        <v>1.8091666666666664</v>
      </c>
      <c r="FC91" s="68">
        <f>AVERAGE(FC$15:FC$89)</f>
        <v>2</v>
      </c>
      <c r="FD91" s="68" t="e">
        <f>AVERAGE(FD$15:FD$89)</f>
        <v>#DIV/0!</v>
      </c>
      <c r="FE91" s="1">
        <f>COUNTIF(FE$15:FE$89,"0")</f>
        <v>56</v>
      </c>
      <c r="FF91" s="53">
        <f>AVERAGE(FF$15:FF$89)</f>
        <v>3.1268656716417911</v>
      </c>
      <c r="FG91" s="53">
        <f>AVERAGE(FG$15:FG$89)</f>
        <v>15.090909090909092</v>
      </c>
      <c r="FH91" s="53">
        <f>AVERAGE(FH$15:FH$89)</f>
        <v>3.0207547169811302</v>
      </c>
      <c r="FI91" s="53">
        <f>AVERAGE(FI$15:FI$89)</f>
        <v>3.030188679245283</v>
      </c>
      <c r="FJ91" s="53">
        <f>AVERAGE(FJ$15:FJ$89)</f>
        <v>8.2882352941176496</v>
      </c>
      <c r="FK91" s="1">
        <f>COUNTIF(FK$15:FK$89,"0")</f>
        <v>0</v>
      </c>
      <c r="FL91" s="1">
        <f>COUNTIF(FL$15:FL$89,0)</f>
        <v>49</v>
      </c>
      <c r="FM91" s="1">
        <f>COUNTIF(FM$15:FM$89,0)</f>
        <v>51</v>
      </c>
      <c r="FN91" s="1">
        <f>COUNTIF(FN$15:FN$89,0)</f>
        <v>53</v>
      </c>
      <c r="FO91" s="1">
        <f>COUNTIF(FO$15:FO$89,0)</f>
        <v>34</v>
      </c>
      <c r="FP91" s="53">
        <f>AVERAGE(FP$15:FP$89)</f>
        <v>55.010000000000005</v>
      </c>
      <c r="FQ91" s="53">
        <f>AVERAGE(FQ$15:FQ$89)</f>
        <v>12.18</v>
      </c>
      <c r="FR91" s="53">
        <f>AVERAGE(FR$15:FR$89)</f>
        <v>12.27142857142857</v>
      </c>
      <c r="FS91" s="53">
        <f>AVERAGE(FS$15:FS$89)</f>
        <v>10</v>
      </c>
      <c r="FT91" s="53">
        <f>AVERAGE(FT$15:FT$89)</f>
        <v>13</v>
      </c>
      <c r="FU91" s="53" t="e">
        <f>AVERAGE(FU$15:FU$89)</f>
        <v>#DIV/0!</v>
      </c>
      <c r="FV91" s="53">
        <f>AVERAGE(FV$15:FV$89)</f>
        <v>38.68</v>
      </c>
      <c r="FW91" s="53">
        <f>AVERAGE(FW$15:FW$89)</f>
        <v>53.73</v>
      </c>
      <c r="FX91" s="53">
        <f>AVERAGE(FX$15:FX$89)</f>
        <v>17.55</v>
      </c>
      <c r="FY91" s="53">
        <f>AVERAGE(FY$15:FY$89)</f>
        <v>32.4</v>
      </c>
      <c r="FZ91" s="53">
        <f>AVERAGE(FZ$15:FZ$89)</f>
        <v>12.586666666666668</v>
      </c>
      <c r="GD91" s="53">
        <f>AVERAGE(GD$15:GD$89)</f>
        <v>14.333333333333332</v>
      </c>
      <c r="GH91" s="53">
        <f>AVERAGE(GH$15:GH$89)</f>
        <v>9.9666666666666668</v>
      </c>
      <c r="GL91" s="53" t="e">
        <f>AVERAGE(GL$15:GL$89)</f>
        <v>#DIV/0!</v>
      </c>
      <c r="GP91" s="53" t="e">
        <f>AVERAGE(GP$15:GP$89)</f>
        <v>#DIV/0!</v>
      </c>
      <c r="GT91" s="53">
        <f>AVERAGE(GT$15:GT$89)</f>
        <v>9.2166666666666668</v>
      </c>
      <c r="GU91" s="53">
        <f>AVERAGE(GU$15:GU$89)</f>
        <v>9.0399999999999991</v>
      </c>
      <c r="GV91" s="53" t="e">
        <f>AVERAGE(GV$15:GV$89)</f>
        <v>#DIV/0!</v>
      </c>
      <c r="GW91" s="53" t="e">
        <f>AVERAGE(GW$15:GW$89)</f>
        <v>#DIV/0!</v>
      </c>
      <c r="GX91" s="53" t="e">
        <f>AVERAGE(GX$15:GX$89)</f>
        <v>#DIV/0!</v>
      </c>
      <c r="GY91" s="53">
        <f>AVERAGE(GY$15:GY$89)</f>
        <v>13.433333333333332</v>
      </c>
      <c r="GZ91" s="53">
        <f>AVERAGE(GZ$15:GZ$89)</f>
        <v>14</v>
      </c>
      <c r="HA91" s="53" t="e">
        <f>AVERAGE(HA$15:HA$89)</f>
        <v>#DIV/0!</v>
      </c>
      <c r="HB91" s="53" t="e">
        <f>AVERAGE(HB$15:HB$89)</f>
        <v>#DIV/0!</v>
      </c>
      <c r="HC91" s="53" t="e">
        <f>AVERAGE(HC$15:HC$89)</f>
        <v>#DIV/0!</v>
      </c>
      <c r="HD91" s="53">
        <f>AVERAGE(HD$15:HD$89)</f>
        <v>0.50000000000000011</v>
      </c>
      <c r="HE91" s="53">
        <f>AVERAGE(HE$15:HE$89)</f>
        <v>2.6</v>
      </c>
      <c r="HF91" s="53" t="e">
        <f>AVERAGE(HF$15:HF$89)</f>
        <v>#DIV/0!</v>
      </c>
      <c r="HG91" s="53" t="e">
        <f>AVERAGE(HG$15:HG$89)</f>
        <v>#DIV/0!</v>
      </c>
      <c r="HH91" s="53" t="e">
        <f>AVERAGE(HH$15:HH$89)</f>
        <v>#DIV/0!</v>
      </c>
      <c r="HI91" s="53">
        <f>AVERAGE(HI$15:HI$89)</f>
        <v>0.3</v>
      </c>
      <c r="HJ91" s="53">
        <f>AVERAGE(HJ$15:HJ$89)</f>
        <v>1.0249999999999999</v>
      </c>
      <c r="HK91" s="53" t="e">
        <f>AVERAGE(HK$15:HK$89)</f>
        <v>#DIV/0!</v>
      </c>
      <c r="HL91" s="53" t="e">
        <f>AVERAGE(HL$15:HL$89)</f>
        <v>#DIV/0!</v>
      </c>
      <c r="HM91" s="53" t="e">
        <f>AVERAGE(HM$15:HM$89)</f>
        <v>#DIV/0!</v>
      </c>
      <c r="HN91" s="76">
        <f>AVERAGE(HN$15:HN$89)</f>
        <v>3.17</v>
      </c>
      <c r="HO91" s="76">
        <f>AVERAGE(HO$15:HO$89)</f>
        <v>2.125</v>
      </c>
      <c r="HP91" s="76">
        <f>AVERAGE(HP$15:HP$89)</f>
        <v>2.33</v>
      </c>
      <c r="HQ91" s="76" t="e">
        <f>AVERAGE(HQ$15:HQ$89)</f>
        <v>#DIV/0!</v>
      </c>
      <c r="HR91" s="76" t="e">
        <f>AVERAGE(HR$15:HR$89)</f>
        <v>#DIV/0!</v>
      </c>
      <c r="HS91" s="1">
        <f>COUNTIF(HS$15:HS$89,"0")</f>
        <v>10</v>
      </c>
      <c r="HX91" s="53">
        <f>AVERAGE(HX$15:HX$89)</f>
        <v>6.333333333333333</v>
      </c>
      <c r="HY91" s="53">
        <f>AVERAGE(HY$15:HY$89)</f>
        <v>13.408163265306122</v>
      </c>
      <c r="HZ91" s="53">
        <f>AVERAGE(HZ$15:HZ$89)</f>
        <v>3.0551020408163279</v>
      </c>
      <c r="IA91" s="53">
        <f>AVERAGE(IA$15:IA$89)</f>
        <v>2.6734693877551017</v>
      </c>
      <c r="IB91" s="53">
        <f>AVERAGE(IB$15:IB$89)</f>
        <v>8.5229166666666654</v>
      </c>
      <c r="IC91" s="1">
        <f>COUNTIF(IC$15:IC$89,"0")</f>
        <v>1</v>
      </c>
      <c r="ID91" s="1">
        <f>COUNTIF(ID$15:ID$89,0)</f>
        <v>44</v>
      </c>
      <c r="IE91" s="1">
        <f>COUNTIF(IE$15:IE$89,0)</f>
        <v>48</v>
      </c>
      <c r="IF91" s="1">
        <f>COUNTIF(IF$15:IF$89,0)</f>
        <v>48</v>
      </c>
      <c r="IG91" s="1">
        <f>COUNTIF(IG$15:IG$89,0)</f>
        <v>34</v>
      </c>
      <c r="IH91" s="53">
        <f>AVERAGE(IH$15:IH$89)</f>
        <v>58.038888888888891</v>
      </c>
      <c r="II91" s="53">
        <f>AVERAGE(II$15:II$89)</f>
        <v>12.053846153846154</v>
      </c>
      <c r="IJ91" s="53">
        <f>AVERAGE(IJ$15:IJ$89)</f>
        <v>9.0307692307692307</v>
      </c>
      <c r="IK91" s="53">
        <f>AVERAGE(IK$15:IK$89)</f>
        <v>10.233333333333333</v>
      </c>
      <c r="IL91" s="53">
        <f>AVERAGE(IL$15:IL$89)</f>
        <v>13.5</v>
      </c>
      <c r="IM91" s="53" t="e">
        <f>AVERAGE(IM$15:IM$89)</f>
        <v>#DIV/0!</v>
      </c>
      <c r="IN91" s="53">
        <f>AVERAGE(IN$15:IN$89)</f>
        <v>39.400000000000006</v>
      </c>
      <c r="IO91" s="53">
        <f>AVERAGE(IO$15:IO$89)</f>
        <v>52.627777777777766</v>
      </c>
      <c r="IP91" s="53">
        <f>AVERAGE(IP$15:IP$89)</f>
        <v>18.900000000000002</v>
      </c>
      <c r="IQ91" s="53">
        <f>AVERAGE(IQ$15:IQ$89)</f>
        <v>7.666666666666667</v>
      </c>
      <c r="IR91" s="53">
        <f>AVERAGE(IR$15:IR$89)</f>
        <v>12.077333333333332</v>
      </c>
      <c r="IV91" s="53">
        <f>AVERAGE(IV$15:IV$89)</f>
        <v>11.3859649122807</v>
      </c>
      <c r="IZ91" s="53">
        <f>AVERAGE(IZ$15:IZ$89)</f>
        <v>11.379999999999999</v>
      </c>
      <c r="JD91" s="53">
        <f>AVERAGE(JD$15:JD$89)</f>
        <v>10.333333333333334</v>
      </c>
      <c r="JH91" s="53" t="e">
        <f>AVERAGE(JH$15:JH$89)</f>
        <v>#DIV/0!</v>
      </c>
      <c r="JL91" s="53">
        <f>AVERAGE(JL$15:JL$89)</f>
        <v>8.81111111111111</v>
      </c>
      <c r="JM91" s="53">
        <f>AVERAGE(JM$15:JM$89)</f>
        <v>8.2899999999999991</v>
      </c>
      <c r="JN91" s="53">
        <f>AVERAGE(JN$15:JN$89)</f>
        <v>9.9499999999999993</v>
      </c>
      <c r="JO91" s="53">
        <f>AVERAGE(JO$15:JO$89)</f>
        <v>11.2</v>
      </c>
      <c r="JP91" s="53" t="e">
        <f>AVERAGE(JP$15:JP$89)</f>
        <v>#DIV/0!</v>
      </c>
      <c r="JQ91" s="53">
        <f>AVERAGE(JQ$15:JQ$89)</f>
        <v>14.044444444444444</v>
      </c>
      <c r="JR91" s="53">
        <f>AVERAGE(JR$15:JR$89)</f>
        <v>9.52</v>
      </c>
      <c r="JS91" s="53">
        <f>AVERAGE(JS$15:JS$89)</f>
        <v>9.65</v>
      </c>
      <c r="JT91" s="53">
        <f>AVERAGE(JT$15:JT$89)</f>
        <v>12.5</v>
      </c>
      <c r="JU91" s="53" t="e">
        <f>AVERAGE(JU$15:JU$89)</f>
        <v>#DIV/0!</v>
      </c>
      <c r="JV91" s="53">
        <f>AVERAGE(JV$15:JV$89)</f>
        <v>3.3</v>
      </c>
      <c r="JW91" s="53">
        <f>AVERAGE(JW$15:JW$89)</f>
        <v>1.9555555555555557</v>
      </c>
      <c r="JX91" s="53">
        <f>AVERAGE(JX$15:JX$89)</f>
        <v>2.2249999999999996</v>
      </c>
      <c r="JY91" s="53">
        <f>AVERAGE(JY$15:JY$89)</f>
        <v>6</v>
      </c>
      <c r="JZ91" s="53" t="e">
        <f>AVERAGE(JZ$15:JZ$89)</f>
        <v>#DIV/0!</v>
      </c>
      <c r="KA91" s="53">
        <f>AVERAGE(KA$15:KA$89)</f>
        <v>0.62857142857142867</v>
      </c>
      <c r="KB91" s="53">
        <f>AVERAGE(KB$15:KB$89)</f>
        <v>-2.5333333333333332</v>
      </c>
      <c r="KC91" s="53">
        <f>AVERAGE(KC$15:KC$89)</f>
        <v>0.92500000000000004</v>
      </c>
      <c r="KD91" s="53">
        <f>AVERAGE(KD$15:KD$89)</f>
        <v>0</v>
      </c>
      <c r="KE91" s="53" t="e">
        <f>AVERAGE(KE$15:KE$89)</f>
        <v>#DIV/0!</v>
      </c>
      <c r="KF91" s="76">
        <f>AVERAGE(KF$15:KF$89)</f>
        <v>2.7800000000000002</v>
      </c>
      <c r="KG91" s="76">
        <f>AVERAGE(KG$15:KG$89)</f>
        <v>1.8819999999999997</v>
      </c>
      <c r="KH91" s="76">
        <f>AVERAGE(KH$15:KH$89)</f>
        <v>1.7300000000000002</v>
      </c>
      <c r="KI91" s="76">
        <f>AVERAGE(KI$15:KI$89)</f>
        <v>1.4</v>
      </c>
      <c r="KJ91" s="76" t="e">
        <f>AVERAGE(KJ$15:KJ$89)</f>
        <v>#DIV/0!</v>
      </c>
      <c r="KK91" s="1">
        <f>COUNTIF(KK$15:KK$89,"0")</f>
        <v>1</v>
      </c>
      <c r="KP91" s="53">
        <f>AVERAGE(KP$15:KP$89)</f>
        <v>13.190909090909091</v>
      </c>
      <c r="KQ91" s="53">
        <f>AVERAGE(KQ$15:KQ$89)</f>
        <v>12.065217391304348</v>
      </c>
      <c r="KR91" s="53">
        <f>AVERAGE(KR$15:KR$89)</f>
        <v>3.1565217391304343</v>
      </c>
      <c r="KS91" s="53">
        <f>AVERAGE(KS$15:KS$89)</f>
        <v>2.6565217391304348</v>
      </c>
      <c r="KT91" s="53">
        <f>AVERAGE(KT$15:KT$89)</f>
        <v>8.3431818181818169</v>
      </c>
      <c r="KU91" s="1">
        <f>COUNTIF(KU$15:KU$89,"0")</f>
        <v>1</v>
      </c>
      <c r="KV91" s="1">
        <f>COUNTIF(KV$15:KV$89,0)</f>
        <v>43</v>
      </c>
      <c r="KW91" s="1">
        <f>COUNTIF(KW$15:KW$89,0)</f>
        <v>45</v>
      </c>
      <c r="KX91" s="1">
        <f>COUNTIF(KX$15:KX$89,0)</f>
        <v>46</v>
      </c>
      <c r="KY91" s="1">
        <f>COUNTIF(KY$15:KY$89,0)</f>
        <v>38</v>
      </c>
      <c r="KZ91" s="53">
        <f>AVERAGE(KZ$15:KZ$89)</f>
        <v>46.60526315789474</v>
      </c>
      <c r="LA91" s="53">
        <f>AVERAGE(LA$15:LA$89)</f>
        <v>13.213750000000001</v>
      </c>
      <c r="LB91" s="53">
        <f>AVERAGE(LB$15:LB$89)</f>
        <v>11.341666666666667</v>
      </c>
      <c r="LC91" s="53">
        <f>AVERAGE(LC$15:LC$89)</f>
        <v>9.125</v>
      </c>
      <c r="LD91" s="53" t="e">
        <f>AVERAGE(LD$15:LD$89)</f>
        <v>#DIV/0!</v>
      </c>
      <c r="LE91" s="53" t="e">
        <f>AVERAGE(LE$15:LE$89)</f>
        <v>#DIV/0!</v>
      </c>
      <c r="LF91" s="53">
        <f>AVERAGE(LF$15:LF$89)</f>
        <v>35.46</v>
      </c>
      <c r="LG91" s="53">
        <f>AVERAGE(LG$15:LG$89)</f>
        <v>43.27</v>
      </c>
      <c r="LH91" s="53">
        <f>AVERAGE(LH$15:LH$89)</f>
        <v>13.88</v>
      </c>
      <c r="LI91" s="53">
        <f>AVERAGE(LI$15:LI$89)</f>
        <v>28.5</v>
      </c>
      <c r="LJ91" s="53">
        <f>AVERAGE(LJ$15:LJ$89)</f>
        <v>11.614492753623185</v>
      </c>
      <c r="LN91" s="53">
        <f>AVERAGE(LN$15:LN$89)</f>
        <v>11.543137254901961</v>
      </c>
      <c r="LR91" s="53">
        <f>AVERAGE(LR$15:LR$89)</f>
        <v>10.276190476190475</v>
      </c>
      <c r="LV91" s="53">
        <f>AVERAGE(LV$15:LV$89)</f>
        <v>11</v>
      </c>
      <c r="LZ91" s="53" t="e">
        <f>AVERAGE(LZ$15:LZ$89)</f>
        <v>#DIV/0!</v>
      </c>
      <c r="MD91" s="53">
        <f>AVERAGE(MD$15:MD$89)</f>
        <v>7.9624999999999995</v>
      </c>
      <c r="ME91" s="53">
        <f>AVERAGE(ME$15:ME$89)</f>
        <v>8.0625</v>
      </c>
      <c r="MF91" s="53">
        <f>AVERAGE(MF$15:MF$89)</f>
        <v>7.1999999999999993</v>
      </c>
      <c r="MG91" s="53">
        <f>AVERAGE(MG$15:MG$89)</f>
        <v>10.6</v>
      </c>
      <c r="MH91" s="53" t="e">
        <f>AVERAGE(MH$15:MH$89)</f>
        <v>#DIV/0!</v>
      </c>
      <c r="MI91" s="53">
        <f>AVERAGE(MI$15:MI$89)</f>
        <v>14.325000000000001</v>
      </c>
      <c r="MJ91" s="53">
        <f>AVERAGE(MJ$15:MJ$89)</f>
        <v>13.412500000000001</v>
      </c>
      <c r="MK91" s="53">
        <f>AVERAGE(MK$15:MK$89)</f>
        <v>14.399999999999999</v>
      </c>
      <c r="ML91" s="53">
        <f>AVERAGE(ML$15:ML$89)</f>
        <v>13.6</v>
      </c>
      <c r="MM91" s="53" t="e">
        <f>AVERAGE(MM$15:MM$89)</f>
        <v>#DIV/0!</v>
      </c>
      <c r="MN91" s="53">
        <f>AVERAGE(MN$15:MN$89)</f>
        <v>0.34285714285714292</v>
      </c>
      <c r="MO91" s="53">
        <f>AVERAGE(MO$15:MO$89)</f>
        <v>2.8714285714285714</v>
      </c>
      <c r="MP91" s="53">
        <f>AVERAGE(MP$15:MP$89)</f>
        <v>-2.2000000000000002</v>
      </c>
      <c r="MQ91" s="53">
        <f>AVERAGE(MQ$15:MQ$89)</f>
        <v>3.8</v>
      </c>
      <c r="MR91" s="53" t="e">
        <f>AVERAGE(MR$15:MR$89)</f>
        <v>#DIV/0!</v>
      </c>
      <c r="MS91" s="53">
        <f>AVERAGE(MS$15:MS$89)</f>
        <v>-1.4142857142857144</v>
      </c>
      <c r="MT91" s="53">
        <f>AVERAGE(MT$15:MT$89)</f>
        <v>1.2285714285714289</v>
      </c>
      <c r="MU91" s="53">
        <f>AVERAGE(MU$15:MU$89)</f>
        <v>3.9000000000000004</v>
      </c>
      <c r="MV91" s="53">
        <f>AVERAGE(MV$15:MV$89)</f>
        <v>1.3</v>
      </c>
      <c r="MW91" s="53" t="e">
        <f>AVERAGE(MW$15:MW$89)</f>
        <v>#DIV/0!</v>
      </c>
      <c r="MX91" s="77">
        <f>AVERAGE(MX$15:MX$89)</f>
        <v>2.5100000000000002</v>
      </c>
      <c r="MY91" s="77">
        <f>AVERAGE(MY$15:MY$89)</f>
        <v>2.1923076923076925</v>
      </c>
      <c r="MZ91" s="77">
        <f>AVERAGE(MZ$15:MZ$89)</f>
        <v>2</v>
      </c>
      <c r="NA91" s="77">
        <f>AVERAGE(NA$15:NA$89)</f>
        <v>2</v>
      </c>
      <c r="NB91" s="77" t="e">
        <f>AVERAGE(NB$15:NB$89)</f>
        <v>#DIV/0!</v>
      </c>
      <c r="NC91" s="1">
        <f>COUNTIF(NC$15:NC$89,"0")</f>
        <v>0</v>
      </c>
      <c r="NH91" s="53">
        <f>AVERAGE(NH$15:NH$89)</f>
        <v>19.916666666666668</v>
      </c>
      <c r="NI91" s="53">
        <f>AVERAGE(NI$15:NI$89)</f>
        <v>11.1</v>
      </c>
      <c r="NJ91" s="53">
        <f>AVERAGE(NJ$15:NJ$89)</f>
        <v>1.72</v>
      </c>
      <c r="NK91" s="53">
        <f>AVERAGE(NK$15:NK$89)</f>
        <v>2.9799999999999995</v>
      </c>
      <c r="NL91" s="53">
        <f>AVERAGE(NL$15:NL$89)</f>
        <v>7.3777777777777782</v>
      </c>
      <c r="NM91" s="1">
        <f>COUNTIF(NM$15:NM$89,"0")</f>
        <v>1</v>
      </c>
      <c r="NN91" s="1">
        <f>COUNTIF(NN$15:NN$89,0)</f>
        <v>10</v>
      </c>
      <c r="NO91" s="1">
        <f>COUNTIF(NO$15:NO$89,0)</f>
        <v>9</v>
      </c>
      <c r="NP91" s="1">
        <f>COUNTIF(NP$15:NP$89,0)</f>
        <v>10</v>
      </c>
      <c r="NQ91" s="1">
        <f>COUNTIF(NQ$15:NQ$89,0)</f>
        <v>10</v>
      </c>
      <c r="NR91" s="53">
        <f>AVERAGE(NR$15:NR$89)</f>
        <v>53.387500000000003</v>
      </c>
      <c r="NS91" s="53">
        <f>AVERAGE(NS$15:NS$89)</f>
        <v>14.540000000000001</v>
      </c>
      <c r="NT91" s="53">
        <f>AVERAGE(NT$15:NT$89)</f>
        <v>10.1</v>
      </c>
      <c r="NU91" s="53">
        <f>AVERAGE(NU$15:NU$89)</f>
        <v>12.300000000000002</v>
      </c>
      <c r="NV91" s="53">
        <f>AVERAGE(NV$15:NV$89)</f>
        <v>2</v>
      </c>
      <c r="NW91" s="53" t="e">
        <f>AVERAGE(NW$15:NW$89)</f>
        <v>#DIV/0!</v>
      </c>
      <c r="NX91" s="53">
        <f>AVERAGE(NX$15:NX$89)</f>
        <v>34.574999999999996</v>
      </c>
      <c r="NY91" s="53">
        <f>AVERAGE(NY$15:NY$89)</f>
        <v>49.612499999999997</v>
      </c>
      <c r="NZ91" s="53">
        <f>AVERAGE(NZ$15:NZ$89)</f>
        <v>14.375</v>
      </c>
      <c r="OA91" s="53" t="e">
        <f>AVERAGE(OA$15:OA$89)</f>
        <v>#DIV/0!</v>
      </c>
      <c r="OB91" s="53" t="e">
        <f>AVERAGE(OB$15:OB$89)</f>
        <v>#DIV/0!</v>
      </c>
      <c r="OF91" s="53" t="e">
        <f>AVERAGE(OF$15:OF$89)</f>
        <v>#DIV/0!</v>
      </c>
      <c r="OJ91" s="53" t="e">
        <f>AVERAGE(OJ$15:OJ$89)</f>
        <v>#DIV/0!</v>
      </c>
      <c r="ON91" s="53" t="e">
        <f>AVERAGE(ON$15:ON$89)</f>
        <v>#DIV/0!</v>
      </c>
      <c r="OR91" s="53" t="e">
        <f>AVERAGE(OR$15:OR$89)</f>
        <v>#DIV/0!</v>
      </c>
      <c r="OV91" s="53">
        <f>AVERAGE(OV$15:OV$89)</f>
        <v>5</v>
      </c>
      <c r="OW91" s="53">
        <f>AVERAGE(OW$15:OW$89)</f>
        <v>-1</v>
      </c>
      <c r="OX91" s="53">
        <f>AVERAGE(OX$15:OX$89)</f>
        <v>3.8</v>
      </c>
      <c r="OY91" s="53" t="e">
        <f>AVERAGE(OY$15:OY$89)</f>
        <v>#DIV/0!</v>
      </c>
      <c r="OZ91" s="53" t="e">
        <f>AVERAGE(OZ$15:OZ$89)</f>
        <v>#DIV/0!</v>
      </c>
      <c r="PA91" s="53">
        <f>AVERAGE(PA$15:PA$89)</f>
        <v>14</v>
      </c>
      <c r="PB91" s="53">
        <f>AVERAGE(PB$15:PB$89)</f>
        <v>15</v>
      </c>
      <c r="PC91" s="53">
        <f>AVERAGE(PC$15:PC$89)</f>
        <v>18</v>
      </c>
      <c r="PD91" s="53" t="e">
        <f>AVERAGE(PD$15:PD$89)</f>
        <v>#DIV/0!</v>
      </c>
      <c r="PE91" s="53" t="e">
        <f>AVERAGE(PE$15:PE$89)</f>
        <v>#DIV/0!</v>
      </c>
      <c r="PF91" s="53">
        <f>AVERAGE(PF$15:PF$89)</f>
        <v>1</v>
      </c>
      <c r="PG91" s="53">
        <f>AVERAGE(PG$15:PG$89)</f>
        <v>4</v>
      </c>
      <c r="PH91" s="53">
        <f>AVERAGE(PH$15:PH$89)</f>
        <v>5.65</v>
      </c>
      <c r="PI91" s="53" t="e">
        <f>AVERAGE(PI$15:PI$89)</f>
        <v>#DIV/0!</v>
      </c>
      <c r="PJ91" s="53" t="e">
        <f>AVERAGE(PJ$15:PJ$89)</f>
        <v>#DIV/0!</v>
      </c>
      <c r="PK91" s="53">
        <f>AVERAGE(PK$15:PK$89)</f>
        <v>-5</v>
      </c>
      <c r="PL91" s="53">
        <f>AVERAGE(PL$15:PL$89)</f>
        <v>-3</v>
      </c>
      <c r="PM91" s="53">
        <f>AVERAGE(PM$15:PM$89)</f>
        <v>-3.35</v>
      </c>
      <c r="PN91" s="53" t="e">
        <f>AVERAGE(PN$15:PN$89)</f>
        <v>#DIV/0!</v>
      </c>
      <c r="PO91" s="53" t="e">
        <f>AVERAGE(PO$15:PO$89)</f>
        <v>#DIV/0!</v>
      </c>
      <c r="PP91" s="53">
        <f>AVERAGE(PP$15:PP$89)</f>
        <v>2.6799999999999997</v>
      </c>
      <c r="PQ91" s="53">
        <f>AVERAGE(PQ$15:PQ$89)</f>
        <v>2.2400000000000002</v>
      </c>
      <c r="PR91" s="53">
        <f>AVERAGE(PR$15:PR$89)</f>
        <v>1.79</v>
      </c>
      <c r="PS91" s="53">
        <f>AVERAGE(PS$15:PS$89)</f>
        <v>2.12</v>
      </c>
      <c r="PT91" s="53" t="e">
        <f>AVERAGE(PT$15:PT$89)</f>
        <v>#DIV/0!</v>
      </c>
      <c r="PU91" s="1">
        <f>COUNTIF(PU$15:PU$89,"0")</f>
        <v>0</v>
      </c>
      <c r="PZ91" s="1">
        <f>COUNTIF(PZ$15:PZ$89,0)</f>
        <v>69</v>
      </c>
      <c r="QC91" s="5"/>
    </row>
    <row r="92" spans="1:445" s="1" customFormat="1" ht="17">
      <c r="C92" s="1">
        <f>COUNTIF(C$15:C$89,"F")</f>
        <v>42</v>
      </c>
      <c r="D92" s="53">
        <f>STDEV(D$15:D$89)</f>
        <v>12.196162930440138</v>
      </c>
      <c r="E92" s="1">
        <f>COUNTIF(E$15:E$89,"2")</f>
        <v>31</v>
      </c>
      <c r="F92" s="53">
        <f>STDEV(F$15:F$89)</f>
        <v>12.827912919505584</v>
      </c>
      <c r="G92" s="53">
        <f>STDEV(G$15:G$89)</f>
        <v>10.382654703724805</v>
      </c>
      <c r="H92" s="53">
        <f>COUNTIF(H$15:H$89,1)</f>
        <v>13</v>
      </c>
      <c r="I92" s="53"/>
      <c r="J92" s="53">
        <f>COUNTIF(J$15:J$89,2)</f>
        <v>13</v>
      </c>
      <c r="K92" s="53">
        <f>STDEV(K$15:K$89)</f>
        <v>14.330502450807886</v>
      </c>
      <c r="L92" s="53">
        <f>STDEV(L$15:L$89)</f>
        <v>2.7281289828443915</v>
      </c>
      <c r="M92" s="1">
        <f>COUNTIF(M$15:M$89,"ALIF($)")</f>
        <v>3</v>
      </c>
      <c r="T92" s="53">
        <f>COUNTIF(T$15:T$89,"1b")</f>
        <v>3</v>
      </c>
      <c r="U92" s="1">
        <f>COUNTIF(U$15:U$89,1)</f>
        <v>14</v>
      </c>
      <c r="AA92" s="1">
        <f>COUNTIF(AA$15:AA$89,1)</f>
        <v>3</v>
      </c>
      <c r="AG92" s="1">
        <f>COUNTIF(AG$15:AG$89,1)</f>
        <v>3</v>
      </c>
      <c r="AH92" s="1">
        <f>COUNTIF(AH$15:AH$89,"1")</f>
        <v>16</v>
      </c>
      <c r="AI92" s="1">
        <f>COUNTIF(AI$15:AI$89,"1")</f>
        <v>10</v>
      </c>
      <c r="AJ92" s="1">
        <f>COUNTIF(AJ$15:AJ$89,"1")</f>
        <v>4</v>
      </c>
      <c r="AK92" s="1">
        <f>COUNTIF(AK$15:AK$89,"1")</f>
        <v>1</v>
      </c>
      <c r="AL92" s="1">
        <f>COUNTIF(AL$15:AL$89,"1")</f>
        <v>0</v>
      </c>
      <c r="AM92" s="1">
        <f>COUNTIF(AM$15:AM$89,"1")</f>
        <v>20</v>
      </c>
      <c r="AN92" s="1">
        <f>COUNTIF(AN$15:AN$89,"1")</f>
        <v>22</v>
      </c>
      <c r="AO92" s="1">
        <f>COUNTIF(AO$15:AO$89,"1")</f>
        <v>6</v>
      </c>
      <c r="AP92" s="1">
        <f>COUNTIF(AP$15:AP$89,"1")</f>
        <v>0</v>
      </c>
      <c r="AQ92" s="1">
        <f>COUNTIF(AQ$15:AQ$89,"1")</f>
        <v>0</v>
      </c>
      <c r="AR92" s="1">
        <f>COUNTIF(AR$15:AR$89,"2")</f>
        <v>32</v>
      </c>
      <c r="AS92" s="1">
        <f>COUNTIF(AS$15:AS$89,"ALIF")</f>
        <v>47</v>
      </c>
      <c r="AT92" s="1">
        <f>COUNTIF(AT$15:AT$89,"ALIF")</f>
        <v>24</v>
      </c>
      <c r="AU92" s="1">
        <f>COUNTIF(AU$15:AU$89,"ALIF")</f>
        <v>8</v>
      </c>
      <c r="AV92" s="1">
        <f>COUNTIF(AV$15:AV$89,"ALIF")</f>
        <v>3</v>
      </c>
      <c r="AW92" s="1">
        <f>COUNTIF(AW$15:AW$89,"ALIF")</f>
        <v>0</v>
      </c>
      <c r="BC92" s="53">
        <f>STDEV(BC$15:BC$89)</f>
        <v>44.942145288531393</v>
      </c>
      <c r="BD92" s="53">
        <f>STDEV(BD$15:BD$89)</f>
        <v>132.29990881711095</v>
      </c>
      <c r="BE92" s="53">
        <f>STDEV(BE$15:BE$89)</f>
        <v>2.7185650765666027</v>
      </c>
      <c r="BF92" s="1">
        <f>COUNTIF(BF$15:BF$89,"2")</f>
        <v>74</v>
      </c>
      <c r="BG92" s="1">
        <f>COUNTIF(BG$15:BG$89,"2")</f>
        <v>32</v>
      </c>
      <c r="BH92" s="1">
        <f>COUNTIF(BH$15:BH$89,"1")</f>
        <v>37</v>
      </c>
      <c r="BI92" s="1">
        <f>COUNTIF(BI$15:BI$89,"1")</f>
        <v>1</v>
      </c>
      <c r="BJ92" s="1">
        <f>COUNTIF(BJ$15:BJ$89,"1")</f>
        <v>0</v>
      </c>
      <c r="BK92" s="1">
        <f>COUNTIF(BK$15:BK$89,"1")</f>
        <v>7</v>
      </c>
      <c r="BL92" s="1">
        <f>COUNTIF(BL$15:BL$89,"1")</f>
        <v>0</v>
      </c>
      <c r="BM92" s="1">
        <f>COUNTIF(BM$15:BM$89,"1")</f>
        <v>0</v>
      </c>
      <c r="BN92" s="53">
        <f>STDEV(BN$15:BN$89)</f>
        <v>3.7330540502190597</v>
      </c>
      <c r="BO92" s="1">
        <f>COUNTIF(BO$15:BO$89,"1")</f>
        <v>58</v>
      </c>
      <c r="BP92" s="53">
        <f>STDEV(BP$15:BP$89)</f>
        <v>8.4379444833339061</v>
      </c>
      <c r="BQ92" s="53">
        <f>STDEV(BQ$15:BQ$89)</f>
        <v>2.0803694092680112</v>
      </c>
      <c r="BR92" s="53">
        <f>STDEV(BR$15:BR$89)</f>
        <v>3.1230988372392865</v>
      </c>
      <c r="BS92" s="59">
        <f>STDEV(BS$15:BS$89)</f>
        <v>14.622242748402117</v>
      </c>
      <c r="BT92" s="59">
        <f>STDEV(BT$15:BT$89)</f>
        <v>4.8553799763473426</v>
      </c>
      <c r="BU92" s="59">
        <f>STDEV(BU$15:BU$89)</f>
        <v>4.0110825307868119</v>
      </c>
      <c r="BV92" s="59">
        <f>STDEV(BV$15:BV$89)</f>
        <v>5.4452731795567404</v>
      </c>
      <c r="BW92" s="59">
        <f>STDEV(BW$15:BW$89)</f>
        <v>3.5</v>
      </c>
      <c r="BX92" s="59" t="e">
        <f>STDEV(BX$15:BX$89)</f>
        <v>#DIV/0!</v>
      </c>
      <c r="BY92" s="59">
        <f>STDEV(BY$15:BY$89)</f>
        <v>11.412082226671009</v>
      </c>
      <c r="BZ92" s="59">
        <f>STDEV(BZ$15:BZ$89)</f>
        <v>14.579094038835089</v>
      </c>
      <c r="CA92" s="59">
        <f>STDEV(CA$15:CA$89)</f>
        <v>13.328413207859963</v>
      </c>
      <c r="CB92" s="59">
        <f>STDEV(CB$15:CB$89)</f>
        <v>26.254332975720413</v>
      </c>
      <c r="CC92" s="53">
        <f>STDEV(CC$15:CC$89)</f>
        <v>1.8838537305345087</v>
      </c>
      <c r="CG92" s="53">
        <f>STDEV(CG$15:CG$89)</f>
        <v>2.3800836305497786</v>
      </c>
      <c r="CK92" s="53">
        <f>STDEV(CK$15:CK$89)</f>
        <v>2.4700402355897118</v>
      </c>
      <c r="CO92" s="53">
        <f>STDEV(CO$15:CO$89)</f>
        <v>1.2256517540566825</v>
      </c>
      <c r="CS92" s="53" t="e">
        <f>STDEV(CS$15:CS$89)</f>
        <v>#DIV/0!</v>
      </c>
      <c r="CW92" s="64">
        <f>STDEV(CW$15:CW$89)</f>
        <v>3.8663583994150454</v>
      </c>
      <c r="CX92" s="64">
        <f>STDEV(CX$15:CX$89)</f>
        <v>4.3251525342401997</v>
      </c>
      <c r="CY92" s="64" t="e">
        <f>STDEV(CY$15:CY$89)</f>
        <v>#DIV/0!</v>
      </c>
      <c r="CZ92" s="64" t="e">
        <f>STDEV(CZ$15:CZ$89)</f>
        <v>#DIV/0!</v>
      </c>
      <c r="DA92" s="64" t="e">
        <f>STDEV(DA$15:DA$89)</f>
        <v>#DIV/0!</v>
      </c>
      <c r="DB92" s="64">
        <f>STDEV(DB$15:DB$89)</f>
        <v>5.3395437326355246</v>
      </c>
      <c r="DC92" s="64">
        <f>STDEV(DC$15:DC$89)</f>
        <v>4.2319551562421358</v>
      </c>
      <c r="DD92" s="64" t="e">
        <f>STDEV(DD$15:DD$89)</f>
        <v>#DIV/0!</v>
      </c>
      <c r="DE92" s="64" t="e">
        <f>STDEV(DE$15:DE$89)</f>
        <v>#DIV/0!</v>
      </c>
      <c r="DF92" s="64" t="e">
        <f>STDEV(DF$15:DF$89)</f>
        <v>#DIV/0!</v>
      </c>
      <c r="DG92" s="64" t="e">
        <f>STDEV(DG$15:DG$89)</f>
        <v>#DIV/0!</v>
      </c>
      <c r="DH92" s="64">
        <f>STDEV(DH$15:DH$89)</f>
        <v>1.5556349186104046</v>
      </c>
      <c r="DI92" s="64" t="e">
        <f>STDEV(DI$15:DI$89)</f>
        <v>#DIV/0!</v>
      </c>
      <c r="DJ92" s="64" t="e">
        <f>STDEV(DJ$15:DJ$89)</f>
        <v>#DIV/0!</v>
      </c>
      <c r="DK92" s="64" t="e">
        <f>STDEV(DK$15:DK$89)</f>
        <v>#DIV/0!</v>
      </c>
      <c r="DL92" s="64" t="e">
        <f>STDEV(DL$15:DL$89)</f>
        <v>#DIV/0!</v>
      </c>
      <c r="DM92" s="64">
        <f>STDEV(DM$15:DM$89)</f>
        <v>0.77781745930519797</v>
      </c>
      <c r="DN92" s="64" t="e">
        <f>STDEV(DN$15:DN$89)</f>
        <v>#DIV/0!</v>
      </c>
      <c r="DO92" s="64" t="e">
        <f>STDEV(DO$15:DO$89)</f>
        <v>#DIV/0!</v>
      </c>
      <c r="DP92" s="64" t="e">
        <f>STDEV(DP$15:DP$89)</f>
        <v>#DIV/0!</v>
      </c>
      <c r="DQ92" s="64">
        <f>STDEV(DQ$15:DQ$89)</f>
        <v>0.94800966918021179</v>
      </c>
      <c r="DR92" s="64">
        <f>STDEV(DR$15:DR$89)</f>
        <v>0.54844513261771399</v>
      </c>
      <c r="DS92" s="64">
        <f>STDEV(DS$15:DS$89)</f>
        <v>0.44572350672187389</v>
      </c>
      <c r="DT92" s="64">
        <f>STDEV(DT$15:DT$89)</f>
        <v>0.6576093065034887</v>
      </c>
      <c r="DU92" s="64" t="e">
        <f>STDEV(DU$15:DU$89)</f>
        <v>#DIV/0!</v>
      </c>
      <c r="DV92" s="53">
        <f>STDEV(DV$15:DV$89)</f>
        <v>13.469461767435796</v>
      </c>
      <c r="DW92" s="53">
        <f>STDEV(DW$15:DW$89)</f>
        <v>5.8756685986772093</v>
      </c>
      <c r="DX92" s="53">
        <f>STDEV(DX$15:DX$89)</f>
        <v>4.4970902368094254</v>
      </c>
      <c r="DY92" s="53">
        <f>STDEV(DY$15:DY$89)</f>
        <v>3.492134018046841</v>
      </c>
      <c r="DZ92" s="53">
        <f>STDEV(DZ$15:DZ$89)</f>
        <v>4.3897608135295965</v>
      </c>
      <c r="EA92" s="53" t="e">
        <f>STDEV(EA$15:EA$89)</f>
        <v>#DIV/0!</v>
      </c>
      <c r="EB92" s="53">
        <f>STDEV(EB$15:EB$89)</f>
        <v>11.716506718316904</v>
      </c>
      <c r="EC92" s="53">
        <f>STDEV(EC$15:EC$89)</f>
        <v>14.192600088083681</v>
      </c>
      <c r="ED92" s="53">
        <f>STDEV(ED$15:ED$89)</f>
        <v>9.3533562945395623</v>
      </c>
      <c r="EE92" s="53" t="e">
        <f>STDEV(EE$15:EE$89)</f>
        <v>#DIV/0!</v>
      </c>
      <c r="EF92" s="53">
        <f>STDEV(EF$15:EF$89)</f>
        <v>1.877401703231756</v>
      </c>
      <c r="EJ92" s="53">
        <f>STDEV(EJ$15:EJ$89)</f>
        <v>1.9711688854757559</v>
      </c>
      <c r="EN92" s="53">
        <f>STDEV(EN$15:EN$89)</f>
        <v>3.0133700171732798</v>
      </c>
      <c r="ER92" s="53">
        <f>STDEV(ER$15:ER$89)</f>
        <v>1.9124349420064963</v>
      </c>
      <c r="EV92" s="53" t="e">
        <f>STDEV(EV$15:EV$89)</f>
        <v>#DIV/0!</v>
      </c>
      <c r="EZ92" s="68">
        <f>STDEV(EZ$15:EZ$89)</f>
        <v>1.1204066778095523</v>
      </c>
      <c r="FA92" s="68">
        <f>STDEV(FA$15:FA$89)</f>
        <v>0.73733819332517425</v>
      </c>
      <c r="FB92" s="68">
        <f>STDEV(FB$15:FB$89)</f>
        <v>0.41287150396688843</v>
      </c>
      <c r="FC92" s="68">
        <f>STDEV(FC$15:FC$89)</f>
        <v>0.60553007081949872</v>
      </c>
      <c r="FD92" s="68" t="e">
        <f>STDEV(FD$15:FD$89)</f>
        <v>#DIV/0!</v>
      </c>
      <c r="FE92" s="1">
        <f>COUNTIF(FE$15:FE$89,"1")</f>
        <v>0</v>
      </c>
      <c r="FF92" s="53">
        <f>STDEV(FF$15:FF$89)</f>
        <v>0.42944011807914445</v>
      </c>
      <c r="FG92" s="53">
        <f>STDEV(FG$15:FG$89)</f>
        <v>8.0559909321566323</v>
      </c>
      <c r="FH92" s="53">
        <f>STDEV(FH$15:FH$89)</f>
        <v>2.333729146053757</v>
      </c>
      <c r="FI92" s="53">
        <f>STDEV(FI$15:FI$89)</f>
        <v>2.7447561826466607</v>
      </c>
      <c r="FJ92" s="53">
        <f>STDEV(FJ$15:FJ$89)</f>
        <v>1.8485288268050859</v>
      </c>
      <c r="FK92" s="1">
        <f>COUNTIF(FK$15:FK$89,"1")</f>
        <v>49</v>
      </c>
      <c r="FL92" s="1">
        <f>COUNTIF(FL$15:FL$89,1)</f>
        <v>4</v>
      </c>
      <c r="FM92" s="1">
        <f>COUNTIF(FM$15:FM$89,1)</f>
        <v>2</v>
      </c>
      <c r="FN92" s="1">
        <f>COUNTIF(FN$15:FN$89,1)</f>
        <v>0</v>
      </c>
      <c r="FO92" s="1">
        <f>COUNTIF(FO$15:FO$89,1)</f>
        <v>19</v>
      </c>
      <c r="FP92" s="53">
        <f>STDEV(FP$15:FP$89)</f>
        <v>11.697145900698263</v>
      </c>
      <c r="FQ92" s="53">
        <f>STDEV(FQ$15:FQ$89)</f>
        <v>5.7563105467922009</v>
      </c>
      <c r="FR92" s="53">
        <f>STDEV(FR$15:FR$89)</f>
        <v>2.4601587250380712</v>
      </c>
      <c r="FS92" s="53" t="e">
        <f>STDEV(FS$15:FS$89)</f>
        <v>#DIV/0!</v>
      </c>
      <c r="FT92" s="53" t="e">
        <f>STDEV(FT$15:FT$89)</f>
        <v>#DIV/0!</v>
      </c>
      <c r="FU92" s="53" t="e">
        <f>STDEV(FU$15:FU$89)</f>
        <v>#DIV/0!</v>
      </c>
      <c r="FV92" s="53">
        <f>STDEV(FV$15:FV$89)</f>
        <v>11.516249389449666</v>
      </c>
      <c r="FW92" s="53">
        <f>STDEV(FW$15:FW$89)</f>
        <v>11.968574592564394</v>
      </c>
      <c r="FX92" s="53">
        <f>STDEV(FX$15:FX$89)</f>
        <v>9.265137763561734</v>
      </c>
      <c r="FY92" s="53" t="e">
        <f>STDEV(FY$15:FY$89)</f>
        <v>#DIV/0!</v>
      </c>
      <c r="FZ92" s="53">
        <f>STDEV(FZ$15:FZ$89)</f>
        <v>1.7131193121840003</v>
      </c>
      <c r="GD92" s="53">
        <f>STDEV(GD$15:GD$89)</f>
        <v>2.1575449010391488</v>
      </c>
      <c r="GH92" s="53" t="e">
        <f>STDEV(GH$15:GH$89)</f>
        <v>#DIV/0!</v>
      </c>
      <c r="GL92" s="53" t="e">
        <f>STDEV(GL$15:GL$89)</f>
        <v>#DIV/0!</v>
      </c>
      <c r="GP92" s="53" t="e">
        <f>STDEV(GP$15:GP$89)</f>
        <v>#DIV/0!</v>
      </c>
      <c r="GT92" s="53">
        <f>STDEV(GT$15:GT$89)</f>
        <v>5.1495307229558964</v>
      </c>
      <c r="GU92" s="53">
        <f>STDEV(GU$15:GU$89)</f>
        <v>2.5185313180502704</v>
      </c>
      <c r="GV92" s="53" t="e">
        <f>STDEV(GV$15:GV$89)</f>
        <v>#DIV/0!</v>
      </c>
      <c r="GW92" s="53" t="e">
        <f>STDEV(GW$15:GW$89)</f>
        <v>#DIV/0!</v>
      </c>
      <c r="GX92" s="53" t="e">
        <f>STDEV(GX$15:GX$89)</f>
        <v>#DIV/0!</v>
      </c>
      <c r="GY92" s="53">
        <f>STDEV(GY$15:GY$89)</f>
        <v>4.816914641829011</v>
      </c>
      <c r="GZ92" s="53">
        <f>STDEV(GZ$15:GZ$89)</f>
        <v>1.6000000000000008</v>
      </c>
      <c r="HA92" s="53" t="e">
        <f>STDEV(HA$15:HA$89)</f>
        <v>#DIV/0!</v>
      </c>
      <c r="HB92" s="53" t="e">
        <f>STDEV(HB$15:HB$89)</f>
        <v>#DIV/0!</v>
      </c>
      <c r="HC92" s="53" t="e">
        <f>STDEV(HC$15:HC$89)</f>
        <v>#DIV/0!</v>
      </c>
      <c r="HD92" s="53">
        <f>STDEV(HD$15:HD$89)</f>
        <v>2.3086792761230392</v>
      </c>
      <c r="HE92" s="53">
        <f>STDEV(HE$15:HE$89)</f>
        <v>2.8751811537130427</v>
      </c>
      <c r="HF92" s="53" t="e">
        <f>STDEV(HF$15:HF$89)</f>
        <v>#DIV/0!</v>
      </c>
      <c r="HG92" s="53" t="e">
        <f>STDEV(HG$15:HG$89)</f>
        <v>#DIV/0!</v>
      </c>
      <c r="HH92" s="53" t="e">
        <f>STDEV(HH$15:HH$89)</f>
        <v>#DIV/0!</v>
      </c>
      <c r="HI92" s="53">
        <f>STDEV(HI$15:HI$89)</f>
        <v>2.7037011669191551</v>
      </c>
      <c r="HJ92" s="53">
        <f>STDEV(HJ$15:HJ$89)</f>
        <v>3.677295201639379</v>
      </c>
      <c r="HK92" s="53" t="e">
        <f>STDEV(HK$15:HK$89)</f>
        <v>#DIV/0!</v>
      </c>
      <c r="HL92" s="53" t="e">
        <f>STDEV(HL$15:HL$89)</f>
        <v>#DIV/0!</v>
      </c>
      <c r="HM92" s="53" t="e">
        <f>STDEV(HM$15:HM$89)</f>
        <v>#DIV/0!</v>
      </c>
      <c r="HN92" s="53">
        <f>STDEV(HN$15:HN$89)</f>
        <v>0.94618532363732355</v>
      </c>
      <c r="HO92" s="53">
        <f>STDEV(HO$15:HO$89)</f>
        <v>0.60104076400856399</v>
      </c>
      <c r="HP92" s="53" t="e">
        <f>STDEV(HP$15:HP$89)</f>
        <v>#DIV/0!</v>
      </c>
      <c r="HQ92" s="53" t="e">
        <f>STDEV(HQ$15:HQ$89)</f>
        <v>#DIV/0!</v>
      </c>
      <c r="HR92" s="53" t="e">
        <f>STDEV(HR$15:HR$89)</f>
        <v>#DIV/0!</v>
      </c>
      <c r="HS92" s="1">
        <f>COUNTIF(HS$15:HS$89,"1")</f>
        <v>6</v>
      </c>
      <c r="HX92" s="53">
        <f>STDEV(HX$15:HX$89)</f>
        <v>0.68978725097880955</v>
      </c>
      <c r="HY92" s="53">
        <f>STDEV(HY$15:HY$89)</f>
        <v>9.8169037195775619</v>
      </c>
      <c r="HZ92" s="53">
        <f>STDEV(HZ$15:HZ$89)</f>
        <v>2.7859813669281319</v>
      </c>
      <c r="IA92" s="53">
        <f>STDEV(IA$15:IA$89)</f>
        <v>2.7376826811347286</v>
      </c>
      <c r="IB92" s="53">
        <f>STDEV(IB$15:IB$89)</f>
        <v>1.5368162147811348</v>
      </c>
      <c r="IC92" s="1">
        <f>COUNTIF(IC$15:IC$89,"1")</f>
        <v>44</v>
      </c>
      <c r="ID92" s="1">
        <f>COUNTIF(ID$15:ID$89,1)</f>
        <v>6</v>
      </c>
      <c r="IE92" s="1">
        <f>COUNTIF(IE$15:IE$89,1)</f>
        <v>2</v>
      </c>
      <c r="IF92" s="1">
        <f>COUNTIF(IF$15:IF$89,1)</f>
        <v>2</v>
      </c>
      <c r="IG92" s="1">
        <f>COUNTIF(IG$15:IG$89,1)</f>
        <v>16</v>
      </c>
      <c r="IH92" s="53">
        <f>STDEV(IH$15:IH$89)</f>
        <v>8.3652740814342827</v>
      </c>
      <c r="II92" s="53">
        <f>STDEV(II$15:II$89)</f>
        <v>5.4835534988143388</v>
      </c>
      <c r="IJ92" s="53">
        <f>STDEV(IJ$15:IJ$89)</f>
        <v>4.3780483885297246</v>
      </c>
      <c r="IK92" s="53">
        <f>STDEV(IK$15:IK$89)</f>
        <v>5.6574434744561648</v>
      </c>
      <c r="IL92" s="53" t="e">
        <f>STDEV(IL$15:IL$89)</f>
        <v>#DIV/0!</v>
      </c>
      <c r="IM92" s="53" t="e">
        <f>STDEV(IM$15:IM$89)</f>
        <v>#DIV/0!</v>
      </c>
      <c r="IN92" s="53">
        <f>STDEV(IN$15:IN$89)</f>
        <v>6.7219569979547558</v>
      </c>
      <c r="IO92" s="53">
        <f>STDEV(IO$15:IO$89)</f>
        <v>10.198258533896048</v>
      </c>
      <c r="IP92" s="53">
        <f>STDEV(IP$15:IP$89)</f>
        <v>18.961633089261184</v>
      </c>
      <c r="IQ92" s="53">
        <f>STDEV(IQ$15:IQ$89)</f>
        <v>6.429100507328636</v>
      </c>
      <c r="IR92" s="53">
        <f>STDEV(IR$15:IR$89)</f>
        <v>2.0457209179343425</v>
      </c>
      <c r="IV92" s="53">
        <f>STDEV(IV$15:IV$89)</f>
        <v>1.6967039866911398</v>
      </c>
      <c r="IZ92" s="53">
        <f>STDEV(IZ$15:IZ$89)</f>
        <v>4.1542214138819764</v>
      </c>
      <c r="JD92" s="53">
        <f>STDEV(JD$15:JD$89)</f>
        <v>0</v>
      </c>
      <c r="JH92" s="53" t="e">
        <f>STDEV(JH$15:JH$89)</f>
        <v>#DIV/0!</v>
      </c>
      <c r="JL92" s="53">
        <f>STDEV(JL$15:JL$89)</f>
        <v>5.3522061910123657</v>
      </c>
      <c r="JM92" s="53">
        <f>STDEV(JM$15:JM$89)</f>
        <v>4.3730106588278774</v>
      </c>
      <c r="JN92" s="53">
        <f>STDEV(JN$15:JN$89)</f>
        <v>5.324471804789658</v>
      </c>
      <c r="JO92" s="53" t="e">
        <f>STDEV(JO$15:JO$89)</f>
        <v>#DIV/0!</v>
      </c>
      <c r="JP92" s="53" t="e">
        <f>STDEV(JP$15:JP$89)</f>
        <v>#DIV/0!</v>
      </c>
      <c r="JQ92" s="53">
        <f>STDEV(JQ$15:JQ$89)</f>
        <v>4.0268198094498553</v>
      </c>
      <c r="JR92" s="53">
        <f>STDEV(JR$15:JR$89)</f>
        <v>3.8909581796204877</v>
      </c>
      <c r="JS92" s="53">
        <f>STDEV(JS$15:JS$89)</f>
        <v>5.25261839466756</v>
      </c>
      <c r="JT92" s="53" t="e">
        <f>STDEV(JT$15:JT$89)</f>
        <v>#DIV/0!</v>
      </c>
      <c r="JU92" s="53" t="e">
        <f>STDEV(JU$15:JU$89)</f>
        <v>#DIV/0!</v>
      </c>
      <c r="JV92" s="53">
        <f>STDEV(JV$15:JV$89)</f>
        <v>3.9543225294184934</v>
      </c>
      <c r="JW92" s="53">
        <f>STDEV(JW$15:JW$89)</f>
        <v>4.0731164699499782</v>
      </c>
      <c r="JX92" s="53">
        <f>STDEV(JX$15:JX$89)</f>
        <v>3.6206583195141002</v>
      </c>
      <c r="JY92" s="53" t="e">
        <f>STDEV(JY$15:JY$89)</f>
        <v>#DIV/0!</v>
      </c>
      <c r="JZ92" s="53" t="e">
        <f>STDEV(JZ$15:JZ$89)</f>
        <v>#DIV/0!</v>
      </c>
      <c r="KA92" s="53">
        <f>STDEV(KA$15:KA$89)</f>
        <v>3.2034951150861701</v>
      </c>
      <c r="KB92" s="53">
        <f>STDEV(KB$15:KB$89)</f>
        <v>4.2107006542854597</v>
      </c>
      <c r="KC92" s="53">
        <f>STDEV(KC$15:KC$89)</f>
        <v>5.4267086402963143</v>
      </c>
      <c r="KD92" s="53" t="e">
        <f>STDEV(KD$15:KD$89)</f>
        <v>#DIV/0!</v>
      </c>
      <c r="KE92" s="53" t="e">
        <f>STDEV(KE$15:KE$89)</f>
        <v>#DIV/0!</v>
      </c>
      <c r="KF92" s="53">
        <f>STDEV(KF$15:KF$89)</f>
        <v>2.3527983338994436</v>
      </c>
      <c r="KG92" s="53">
        <f>STDEV(KG$15:KG$89)</f>
        <v>0.47679019378432119</v>
      </c>
      <c r="KH92" s="53">
        <f>STDEV(KH$15:KH$89)</f>
        <v>0.4667976006793515</v>
      </c>
      <c r="KI92" s="53" t="e">
        <f>STDEV(KI$15:KI$89)</f>
        <v>#DIV/0!</v>
      </c>
      <c r="KJ92" s="53" t="e">
        <f>STDEV(KJ$15:KJ$89)</f>
        <v>#DIV/0!</v>
      </c>
      <c r="KK92" s="1">
        <f>COUNTIF(KK$15:KK$89,"1")</f>
        <v>34</v>
      </c>
      <c r="KP92" s="53">
        <f>STDEV(KP$15:KP$89)</f>
        <v>2.1180243001502461</v>
      </c>
      <c r="KQ92" s="53">
        <f>STDEV(KQ$15:KQ$89)</f>
        <v>9.4313947923660049</v>
      </c>
      <c r="KR92" s="53">
        <f>STDEV(KR$15:KR$89)</f>
        <v>2.7421526154070217</v>
      </c>
      <c r="KS92" s="53">
        <f>STDEV(KS$15:KS$89)</f>
        <v>2.8026695348790462</v>
      </c>
      <c r="KT92" s="53">
        <f>STDEV(KT$15:KT$89)</f>
        <v>2.1680982693845441</v>
      </c>
      <c r="KU92" s="1">
        <f>COUNTIF(KU$15:KU$89,"1")</f>
        <v>43</v>
      </c>
      <c r="KV92" s="1">
        <f>COUNTIF(KV$15:KV$89,1)</f>
        <v>3</v>
      </c>
      <c r="KW92" s="1">
        <f>COUNTIF(KW$15:KW$89,1)</f>
        <v>1</v>
      </c>
      <c r="KX92" s="1">
        <f>COUNTIF(KX$15:KX$89,1)</f>
        <v>0</v>
      </c>
      <c r="KY92" s="1">
        <f>COUNTIF(KY$15:KY$89,1)</f>
        <v>8</v>
      </c>
      <c r="KZ92" s="53">
        <f>STDEV(KZ$15:KZ$89)</f>
        <v>12.934985877422635</v>
      </c>
      <c r="LA92" s="53">
        <f>STDEV(LA$15:LA$89)</f>
        <v>5.3060555029136269</v>
      </c>
      <c r="LB92" s="53">
        <f>STDEV(LB$15:LB$89)</f>
        <v>3.9227676531507809</v>
      </c>
      <c r="LC92" s="53">
        <f>STDEV(LC$15:LC$89)</f>
        <v>5.8030882582753573</v>
      </c>
      <c r="LD92" s="53" t="e">
        <f>STDEV(LD$15:LD$89)</f>
        <v>#DIV/0!</v>
      </c>
      <c r="LE92" s="53" t="e">
        <f>STDEV(LE$15:LE$89)</f>
        <v>#DIV/0!</v>
      </c>
      <c r="LF92" s="53">
        <f>STDEV(LF$15:LF$89)</f>
        <v>8.7802050089960755</v>
      </c>
      <c r="LG92" s="53">
        <f>STDEV(LG$15:LG$89)</f>
        <v>12.782063913732257</v>
      </c>
      <c r="LH92" s="53">
        <f>STDEV(LH$15:LH$89)</f>
        <v>8.7970449583936965</v>
      </c>
      <c r="LI92" s="53">
        <f>STDEV(LI$15:LI$89)</f>
        <v>21.920310216782973</v>
      </c>
      <c r="LJ92" s="53">
        <f>STDEV(LJ$15:LJ$89)</f>
        <v>1.6327403403127401</v>
      </c>
      <c r="LN92" s="53">
        <f>STDEV(LN$15:LN$89)</f>
        <v>2.2897041507669114</v>
      </c>
      <c r="LR92" s="53">
        <f>STDEV(LR$15:LR$89)</f>
        <v>2.0995338358889026</v>
      </c>
      <c r="LV92" s="53">
        <f>STDEV(LV$15:LV$89)</f>
        <v>1.8856180831641234</v>
      </c>
      <c r="LZ92" s="53" t="e">
        <f>STDEV(LZ$15:LZ$89)</f>
        <v>#DIV/0!</v>
      </c>
      <c r="MD92" s="53">
        <f>STDEV(MD$15:MD$89)</f>
        <v>2.1347047303349225</v>
      </c>
      <c r="ME92" s="53">
        <f>STDEV(ME$15:ME$89)</f>
        <v>4.9190409924815937</v>
      </c>
      <c r="MF92" s="53">
        <f>STDEV(MF$15:MF$89)</f>
        <v>2.6870057685088828</v>
      </c>
      <c r="MG92" s="53" t="e">
        <f>STDEV(MG$15:MG$89)</f>
        <v>#DIV/0!</v>
      </c>
      <c r="MH92" s="53" t="e">
        <f>STDEV(MH$15:MH$89)</f>
        <v>#DIV/0!</v>
      </c>
      <c r="MI92" s="53">
        <f>STDEV(MI$15:MI$89)</f>
        <v>4.7550724795437418</v>
      </c>
      <c r="MJ92" s="53">
        <f>STDEV(MJ$15:MJ$89)</f>
        <v>4.8265449044099551</v>
      </c>
      <c r="MK92" s="53">
        <f>STDEV(MK$15:MK$89)</f>
        <v>7.0710678118654791</v>
      </c>
      <c r="ML92" s="53" t="e">
        <f>STDEV(ML$15:ML$89)</f>
        <v>#DIV/0!</v>
      </c>
      <c r="MM92" s="53" t="e">
        <f>STDEV(MM$15:MM$89)</f>
        <v>#DIV/0!</v>
      </c>
      <c r="MN92" s="53">
        <f>STDEV(MN$15:MN$89)</f>
        <v>0.85216810324634662</v>
      </c>
      <c r="MO92" s="53">
        <f>STDEV(MO$15:MO$89)</f>
        <v>4.2002834371481352</v>
      </c>
      <c r="MP92" s="53">
        <f>STDEV(MP$15:MP$89)</f>
        <v>7.3539105243400948</v>
      </c>
      <c r="MQ92" s="53" t="e">
        <f>STDEV(MQ$15:MQ$89)</f>
        <v>#DIV/0!</v>
      </c>
      <c r="MR92" s="53" t="e">
        <f>STDEV(MR$15:MR$89)</f>
        <v>#DIV/0!</v>
      </c>
      <c r="MS92" s="53">
        <f>STDEV(MS$15:MS$89)</f>
        <v>2.4491009040248297</v>
      </c>
      <c r="MT92" s="53">
        <f>STDEV(MT$15:MT$89)</f>
        <v>3.5551438253673533</v>
      </c>
      <c r="MU92" s="53">
        <f>STDEV(MU$15:MU$89)</f>
        <v>7.7781745930520234</v>
      </c>
      <c r="MV92" s="53" t="e">
        <f>STDEV(MV$15:MV$89)</f>
        <v>#DIV/0!</v>
      </c>
      <c r="MW92" s="53" t="e">
        <f>STDEV(MW$15:MW$89)</f>
        <v>#DIV/0!</v>
      </c>
      <c r="MX92" s="53">
        <f>STDEV(MX$15:MX$89)</f>
        <v>1.133550836972034</v>
      </c>
      <c r="MY92" s="53">
        <f>STDEV(MY$15:MY$89)</f>
        <v>0.67849286223405825</v>
      </c>
      <c r="MZ92" s="53">
        <f>STDEV(MZ$15:MZ$89)</f>
        <v>0.66708320320631687</v>
      </c>
      <c r="NA92" s="53" t="e">
        <f>STDEV(NA$15:NA$89)</f>
        <v>#DIV/0!</v>
      </c>
      <c r="NB92" s="53" t="e">
        <f>STDEV(NB$15:NB$89)</f>
        <v>#DIV/0!</v>
      </c>
      <c r="NC92" s="1">
        <f>COUNTIF(NC$15:NC$89,"1")</f>
        <v>30</v>
      </c>
      <c r="NH92" s="53">
        <f>STDEV(NH$15:NH$89)</f>
        <v>9.3269729410149065</v>
      </c>
      <c r="NI92" s="53">
        <f>STDEV(NI$15:NI$89)</f>
        <v>11.386639344229515</v>
      </c>
      <c r="NJ92" s="53">
        <f>STDEV(NJ$15:NJ$89)</f>
        <v>2.2014136872069781</v>
      </c>
      <c r="NK92" s="53">
        <f>STDEV(NK$15:NK$89)</f>
        <v>3.2117146683837143</v>
      </c>
      <c r="NL92" s="53">
        <f>STDEV(NL$15:NL$89)</f>
        <v>2.7206514742694314</v>
      </c>
      <c r="NM92" s="1">
        <f>COUNTIF(NM$15:NM$89,"1")</f>
        <v>8</v>
      </c>
      <c r="NN92" s="1">
        <f>COUNTIF(NN$15:NN$89,1)</f>
        <v>0</v>
      </c>
      <c r="NO92" s="1">
        <f>COUNTIF(NO$15:NO$89,1)</f>
        <v>1</v>
      </c>
      <c r="NP92" s="1">
        <f>COUNTIF(NP$15:NP$89,1)</f>
        <v>0</v>
      </c>
      <c r="NQ92" s="1">
        <f>COUNTIF(NQ$15:NQ$89,1)</f>
        <v>0</v>
      </c>
      <c r="NR92" s="53">
        <f>STDEV(NR$15:NR$89)</f>
        <v>18.121056221187217</v>
      </c>
      <c r="NS92" s="53">
        <f>STDEV(NS$15:NS$89)</f>
        <v>5.7496086823365635</v>
      </c>
      <c r="NT92" s="53">
        <f>STDEV(NT$15:NT$89)</f>
        <v>3.126233090051564</v>
      </c>
      <c r="NU92" s="53">
        <f>STDEV(NU$15:NU$89)</f>
        <v>5.458021619598072</v>
      </c>
      <c r="NV92" s="53" t="e">
        <f>STDEV(NV$15:NV$89)</f>
        <v>#DIV/0!</v>
      </c>
      <c r="NW92" s="53" t="e">
        <f>STDEV(NW$15:NW$89)</f>
        <v>#DIV/0!</v>
      </c>
      <c r="NX92" s="53">
        <f>STDEV(NX$15:NX$89)</f>
        <v>10.992042576336779</v>
      </c>
      <c r="NY92" s="53">
        <f>STDEV(NY$15:NY$89)</f>
        <v>14.323351313751377</v>
      </c>
      <c r="NZ92" s="53">
        <f>STDEV(NZ$15:NZ$89)</f>
        <v>9.4513415525446529</v>
      </c>
      <c r="OA92" s="53" t="e">
        <f>STDEV(OA$15:OA$89)</f>
        <v>#DIV/0!</v>
      </c>
      <c r="OB92" s="53" t="e">
        <f>STDEV(OB$15:OB$89)</f>
        <v>#DIV/0!</v>
      </c>
      <c r="OF92" s="53" t="e">
        <f>STDEV(OF$15:OF$89)</f>
        <v>#DIV/0!</v>
      </c>
      <c r="OJ92" s="53" t="e">
        <f>STDEV(OJ$15:OJ$89)</f>
        <v>#DIV/0!</v>
      </c>
      <c r="ON92" s="53" t="e">
        <f>STDEV(ON$15:ON$89)</f>
        <v>#DIV/0!</v>
      </c>
      <c r="OR92" s="53" t="e">
        <f>STDEV(OR$15:OR$89)</f>
        <v>#DIV/0!</v>
      </c>
      <c r="OV92" s="53" t="e">
        <f>STDEV(OV$15:OV$89)</f>
        <v>#DIV/0!</v>
      </c>
      <c r="OW92" s="53" t="e">
        <f>STDEV(OW$15:OW$89)</f>
        <v>#DIV/0!</v>
      </c>
      <c r="OX92" s="53">
        <f>STDEV(OX$15:OX$89)</f>
        <v>2.1213203435596419</v>
      </c>
      <c r="OY92" s="53" t="e">
        <f>STDEV(OY$15:OY$89)</f>
        <v>#DIV/0!</v>
      </c>
      <c r="OZ92" s="53" t="e">
        <f>STDEV(OZ$15:OZ$89)</f>
        <v>#DIV/0!</v>
      </c>
      <c r="PA92" s="53" t="e">
        <f>STDEV(PA$15:PA$89)</f>
        <v>#DIV/0!</v>
      </c>
      <c r="PB92" s="53" t="e">
        <f>STDEV(PB$15:PB$89)</f>
        <v>#DIV/0!</v>
      </c>
      <c r="PC92" s="53">
        <f>STDEV(PC$15:PC$89)</f>
        <v>4.2426406871192848</v>
      </c>
      <c r="PD92" s="53" t="e">
        <f>STDEV(PD$15:PD$89)</f>
        <v>#DIV/0!</v>
      </c>
      <c r="PE92" s="53" t="e">
        <f>STDEV(PE$15:PE$89)</f>
        <v>#DIV/0!</v>
      </c>
      <c r="PF92" s="53" t="e">
        <f>STDEV(PF$15:PF$89)</f>
        <v>#DIV/0!</v>
      </c>
      <c r="PG92" s="53" t="e">
        <f>STDEV(PG$15:PG$89)</f>
        <v>#DIV/0!</v>
      </c>
      <c r="PH92" s="53">
        <f>STDEV(PH$15:PH$89)</f>
        <v>4.7376154339498671</v>
      </c>
      <c r="PI92" s="53" t="e">
        <f>STDEV(PI$15:PI$89)</f>
        <v>#DIV/0!</v>
      </c>
      <c r="PJ92" s="53" t="e">
        <f>STDEV(PJ$15:PJ$89)</f>
        <v>#DIV/0!</v>
      </c>
      <c r="PK92" s="53" t="e">
        <f>STDEV(PK$15:PK$89)</f>
        <v>#DIV/0!</v>
      </c>
      <c r="PL92" s="53" t="e">
        <f>STDEV(PL$15:PL$89)</f>
        <v>#DIV/0!</v>
      </c>
      <c r="PM92" s="53">
        <f>STDEV(PM$15:PM$89)</f>
        <v>10.818733752154177</v>
      </c>
      <c r="PN92" s="53" t="e">
        <f>STDEV(PN$15:PN$89)</f>
        <v>#DIV/0!</v>
      </c>
      <c r="PO92" s="53" t="e">
        <f>STDEV(PO$15:PO$89)</f>
        <v>#DIV/0!</v>
      </c>
      <c r="PP92" s="53">
        <f>STDEV(PP$15:PP$89)</f>
        <v>0.59808026217222965</v>
      </c>
      <c r="PQ92" s="53">
        <f>STDEV(PQ$15:PQ$89)</f>
        <v>0.45394566488365767</v>
      </c>
      <c r="PR92" s="53" t="e">
        <f>STDEV(PR$15:PR$89)</f>
        <v>#DIV/0!</v>
      </c>
      <c r="PS92" s="53" t="e">
        <f>STDEV(PS$15:PS$89)</f>
        <v>#DIV/0!</v>
      </c>
      <c r="PT92" s="53" t="e">
        <f>STDEV(PT$15:PT$89)</f>
        <v>#DIV/0!</v>
      </c>
      <c r="PU92" s="1">
        <f>COUNTIF(PU$15:PU$89,"1")</f>
        <v>7</v>
      </c>
      <c r="PZ92" s="1">
        <f>COUNTIF(PZ$15:PZ$89,1)</f>
        <v>5</v>
      </c>
      <c r="QC92" s="5"/>
    </row>
    <row r="93" spans="1:445" s="1" customFormat="1" ht="17">
      <c r="D93" s="53">
        <f>MIN(D$15:D$89)</f>
        <v>18</v>
      </c>
      <c r="E93" s="1">
        <f>COUNTIF(E$15:E$89,"3")</f>
        <v>14</v>
      </c>
      <c r="F93" s="53">
        <f>MIN(F$15:F$89)</f>
        <v>47</v>
      </c>
      <c r="G93" s="53">
        <f>MIN(G$15:G$89)</f>
        <v>150</v>
      </c>
      <c r="H93" s="53">
        <f>COUNTIF(H$15:H$89,2)</f>
        <v>9</v>
      </c>
      <c r="I93" s="53"/>
      <c r="J93" s="53">
        <f>COUNTIF(J$15:J$89,3)</f>
        <v>18</v>
      </c>
      <c r="K93" s="53">
        <f>MIN(K$15:K$89)</f>
        <v>1</v>
      </c>
      <c r="L93" s="53">
        <f>MIN(L$15:L$89)</f>
        <v>2</v>
      </c>
      <c r="M93" s="1">
        <f>COUNTIF(M$15:M$89,"ALIF(A)")</f>
        <v>5</v>
      </c>
      <c r="T93" s="53">
        <f>COUNTIF(T$15:T$89,"2a")</f>
        <v>0</v>
      </c>
      <c r="U93" s="1">
        <f>COUNTIF(U$15:U$89,2)</f>
        <v>7</v>
      </c>
      <c r="AA93" s="1">
        <f>COUNTIF(AA$15:AA$89,2)</f>
        <v>2</v>
      </c>
      <c r="AG93" s="1">
        <f>COUNTIF(AG$15:AG$89,2)</f>
        <v>1</v>
      </c>
      <c r="AH93" s="1">
        <f>COUNTIF(AH$15:AH$89,"1_2")</f>
        <v>0</v>
      </c>
      <c r="AI93" s="1">
        <f>COUNTIF(AI$15:AI$89,"1_2")</f>
        <v>2</v>
      </c>
      <c r="AJ93" s="1">
        <f>COUNTIF(AJ$15:AJ$89,"1_2")</f>
        <v>0</v>
      </c>
      <c r="AK93" s="1">
        <f>COUNTIF(AK$15:AK$89,"1_2")</f>
        <v>0</v>
      </c>
      <c r="AL93" s="1">
        <f>COUNTIF(AL$15:AL$89,"1_2")</f>
        <v>0</v>
      </c>
      <c r="AR93" s="1">
        <f>COUNTIF(AR$15:AR$89,"3")</f>
        <v>4</v>
      </c>
      <c r="BC93" s="53">
        <f>MIN(BC$15:BC$89)</f>
        <v>35</v>
      </c>
      <c r="BD93" s="53">
        <f>MIN(BD$15:BD$89)</f>
        <v>0</v>
      </c>
      <c r="BE93" s="53">
        <f>MIN(BE$15:BE$89)</f>
        <v>5</v>
      </c>
      <c r="BG93" s="1">
        <f>COUNTIF(BG$15:BG$89,"3")</f>
        <v>1</v>
      </c>
      <c r="BN93" s="53">
        <f>MIN(BN$15:BN$89)</f>
        <v>6</v>
      </c>
      <c r="BP93" s="53">
        <f>MIN(BP$15:BP$89)</f>
        <v>3</v>
      </c>
      <c r="BQ93" s="53">
        <f>MIN(BQ$15:BQ$89)</f>
        <v>0.5</v>
      </c>
      <c r="BR93" s="53">
        <f>MIN(BR$15:BR$89)</f>
        <v>0</v>
      </c>
      <c r="BS93" s="59">
        <f>MIN(BS$15:BS$89)</f>
        <v>14.9</v>
      </c>
      <c r="BT93" s="59">
        <f>MIN(BT$15:BT$89)</f>
        <v>0.3</v>
      </c>
      <c r="BU93" s="59">
        <f>MIN(BU$15:BU$89)</f>
        <v>0.7</v>
      </c>
      <c r="BV93" s="59">
        <f>MIN(BV$15:BV$89)</f>
        <v>1.7</v>
      </c>
      <c r="BW93" s="59">
        <f>MIN(BW$15:BW$89)</f>
        <v>2.2999999999999998</v>
      </c>
      <c r="BX93" s="59">
        <f>MIN(BX$15:BX$89)</f>
        <v>0</v>
      </c>
      <c r="BY93" s="59">
        <f>MIN(BY$15:BY$89)</f>
        <v>17.600000000000001</v>
      </c>
      <c r="BZ93" s="59">
        <f>MIN(BZ$15:BZ$89)</f>
        <v>13</v>
      </c>
      <c r="CA93" s="59">
        <f>MIN(CA$15:CA$89)</f>
        <v>3.7</v>
      </c>
      <c r="CB93" s="59">
        <f>MIN(CB$15:CB$89)</f>
        <v>13.9</v>
      </c>
      <c r="CC93" s="53">
        <f>MIN(CC$15:CC$89)</f>
        <v>2.4666666666666663</v>
      </c>
      <c r="CG93" s="53">
        <f>MIN(CG$15:CG$89)</f>
        <v>2.8333333333333335</v>
      </c>
      <c r="CK93" s="53">
        <f>MIN(CK$15:CK$89)</f>
        <v>2.0333333333333332</v>
      </c>
      <c r="CO93" s="53">
        <f>MIN(CO$15:CO$89)</f>
        <v>3.3333333333333335</v>
      </c>
      <c r="CS93" s="53">
        <f>MIN(CS$15:CS$89)</f>
        <v>0</v>
      </c>
      <c r="CW93" s="64">
        <f>MIN(CW$15:CW$89)</f>
        <v>0.9</v>
      </c>
      <c r="CX93" s="64">
        <f>MIN(CX$15:CX$89)</f>
        <v>0.4</v>
      </c>
      <c r="CY93" s="64">
        <f>MIN(CY$15:CY$89)</f>
        <v>1.9</v>
      </c>
      <c r="CZ93" s="64">
        <f>MIN(CZ$15:CZ$89)</f>
        <v>0</v>
      </c>
      <c r="DA93" s="64">
        <f>MIN(DA$15:DA$89)</f>
        <v>0</v>
      </c>
      <c r="DB93" s="64">
        <f>MIN(DB$15:DB$89)</f>
        <v>2.2999999999999998</v>
      </c>
      <c r="DC93" s="64">
        <f>MIN(DC$15:DC$89)</f>
        <v>2.5</v>
      </c>
      <c r="DD93" s="64">
        <f>MIN(DD$15:DD$89)</f>
        <v>11.9</v>
      </c>
      <c r="DE93" s="64">
        <f>MIN(DE$15:DE$89)</f>
        <v>0</v>
      </c>
      <c r="DF93" s="64">
        <f>MIN(DF$15:DF$89)</f>
        <v>0</v>
      </c>
      <c r="DG93" s="64">
        <f>MIN(DG$15:DG$89)</f>
        <v>1.4</v>
      </c>
      <c r="DH93" s="64">
        <f>MIN(DH$15:DH$89)</f>
        <v>1.7</v>
      </c>
      <c r="DI93" s="64">
        <f>MIN(DI$15:DI$89)</f>
        <v>1.4</v>
      </c>
      <c r="DJ93" s="64">
        <f>MIN(DJ$15:DJ$89)</f>
        <v>0</v>
      </c>
      <c r="DK93" s="64">
        <f>MIN(DK$15:DK$89)</f>
        <v>0</v>
      </c>
      <c r="DL93" s="64">
        <f>MIN(DL$15:DL$89)</f>
        <v>1.4</v>
      </c>
      <c r="DM93" s="64">
        <f>MIN(DM$15:DM$89)</f>
        <v>3.1</v>
      </c>
      <c r="DN93" s="64">
        <f>MIN(DN$15:DN$89)</f>
        <v>5</v>
      </c>
      <c r="DO93" s="64">
        <f>MIN(DO$15:DO$89)</f>
        <v>0</v>
      </c>
      <c r="DP93" s="64">
        <f>MIN(DP$15:DP$89)</f>
        <v>0</v>
      </c>
      <c r="DQ93" s="64">
        <f>MIN(DQ$15:DQ$89)</f>
        <v>0.7</v>
      </c>
      <c r="DR93" s="64">
        <f>MIN(DR$15:DR$89)</f>
        <v>0.5</v>
      </c>
      <c r="DS93" s="64">
        <f>MIN(DS$15:DS$89)</f>
        <v>0.6</v>
      </c>
      <c r="DT93" s="64">
        <f>MIN(DT$15:DT$89)</f>
        <v>1.07</v>
      </c>
      <c r="DU93" s="64">
        <f>MIN(DU$15:DU$89)</f>
        <v>0</v>
      </c>
      <c r="DV93" s="53">
        <f>MIN(DV$15:DV$89)</f>
        <v>22.4</v>
      </c>
      <c r="DW93" s="53">
        <f>MIN(DW$15:DW$89)</f>
        <v>1.6</v>
      </c>
      <c r="DX93" s="53">
        <f>MIN(DX$15:DX$89)</f>
        <v>1</v>
      </c>
      <c r="DY93" s="53">
        <f>MIN(DY$15:DY$89)</f>
        <v>5</v>
      </c>
      <c r="DZ93" s="53">
        <f>MIN(DZ$15:DZ$89)</f>
        <v>4.4000000000000004</v>
      </c>
      <c r="EA93" s="53">
        <f>MIN(EA$15:EA$89)</f>
        <v>0</v>
      </c>
      <c r="EB93" s="53">
        <f>MIN(EB$15:EB$89)</f>
        <v>14.9</v>
      </c>
      <c r="EC93" s="53">
        <f>MIN(EC$15:EC$89)</f>
        <v>18.8</v>
      </c>
      <c r="ED93" s="53">
        <f>MIN(ED$15:ED$89)</f>
        <v>5</v>
      </c>
      <c r="EE93" s="53">
        <f>MIN(EE$15:EE$89)</f>
        <v>7.5</v>
      </c>
      <c r="EF93" s="53">
        <f>MIN(EF$15:EF$89)</f>
        <v>8.6333333333333346</v>
      </c>
      <c r="EJ93" s="53">
        <f>MIN(EJ$15:EJ$89)</f>
        <v>8.3333333333333339</v>
      </c>
      <c r="EN93" s="53">
        <f>MIN(EN$15:EN$89)</f>
        <v>5.333333333333333</v>
      </c>
      <c r="ER93" s="53">
        <f>MIN(ER$15:ER$89)</f>
        <v>8.3333333333333339</v>
      </c>
      <c r="EV93" s="53">
        <f>MIN(EV$15:EV$89)</f>
        <v>0</v>
      </c>
      <c r="EZ93" s="68">
        <f>MIN(EZ$15:EZ$89)</f>
        <v>0.85</v>
      </c>
      <c r="FA93" s="68">
        <f>MIN(FA$15:FA$89)</f>
        <v>1</v>
      </c>
      <c r="FB93" s="68">
        <f>MIN(FB$15:FB$89)</f>
        <v>1.3</v>
      </c>
      <c r="FC93" s="68">
        <f>MIN(FC$15:FC$89)</f>
        <v>1.2</v>
      </c>
      <c r="FD93" s="68">
        <f>MIN(FD$15:FD$89)</f>
        <v>0</v>
      </c>
      <c r="FE93" s="1">
        <f>COUNTIF(FE$15:FE$89,"2")</f>
        <v>0</v>
      </c>
      <c r="FF93" s="53">
        <f>MIN(FF$15:FF$89)</f>
        <v>2.5</v>
      </c>
      <c r="FG93" s="53">
        <f>MIN(FG$15:FG$89)</f>
        <v>0</v>
      </c>
      <c r="FH93" s="53">
        <f>MIN(FH$15:FH$89)</f>
        <v>0</v>
      </c>
      <c r="FI93" s="53">
        <f>MIN(FI$15:FI$89)</f>
        <v>0</v>
      </c>
      <c r="FJ93" s="53">
        <f>MIN(FJ$15:FJ$89)</f>
        <v>2.1</v>
      </c>
      <c r="FL93" s="55">
        <f>FL91/COUNT(FL$15:FL$89)</f>
        <v>0.92452830188679247</v>
      </c>
      <c r="FM93" s="55">
        <f>FM91/COUNT(FM$15:FM$89)</f>
        <v>0.96226415094339623</v>
      </c>
      <c r="FN93" s="55">
        <f>FN91/COUNT(FN$15:FN$89)</f>
        <v>1</v>
      </c>
      <c r="FO93" s="55">
        <f>FO91/COUNT(FO$15:FO$89)</f>
        <v>0.64150943396226412</v>
      </c>
      <c r="FP93" s="53">
        <f>MIN(FP$15:FP$89)</f>
        <v>36.4</v>
      </c>
      <c r="FQ93" s="53">
        <f>MIN(FQ$15:FQ$89)</f>
        <v>2</v>
      </c>
      <c r="FR93" s="53">
        <f>MIN(FR$15:FR$89)</f>
        <v>9</v>
      </c>
      <c r="FS93" s="53">
        <f>MIN(FS$15:FS$89)</f>
        <v>10</v>
      </c>
      <c r="FT93" s="53">
        <f>MIN(FT$15:FT$89)</f>
        <v>13</v>
      </c>
      <c r="FU93" s="53">
        <f>MIN(FU$15:FU$89)</f>
        <v>0</v>
      </c>
      <c r="FV93" s="53">
        <f>MIN(FV$15:FV$89)</f>
        <v>15.7</v>
      </c>
      <c r="FW93" s="53">
        <f>MIN(FW$15:FW$89)</f>
        <v>36.6</v>
      </c>
      <c r="FX93" s="53">
        <f>MIN(FX$15:FX$89)</f>
        <v>7.4</v>
      </c>
      <c r="FY93" s="53">
        <f>MIN(FY$15:FY$89)</f>
        <v>32.4</v>
      </c>
      <c r="FZ93" s="53">
        <f>MIN(FZ$15:FZ$89)</f>
        <v>10.333333333333334</v>
      </c>
      <c r="GD93" s="53">
        <f>MIN(GD$15:GD$89)</f>
        <v>11.433333333333332</v>
      </c>
      <c r="GH93" s="53">
        <f>MIN(GH$15:GH$89)</f>
        <v>9.9666666666666668</v>
      </c>
      <c r="GL93" s="53">
        <f>MIN(GL$15:GL$89)</f>
        <v>0</v>
      </c>
      <c r="GP93" s="53">
        <f>MIN(GP$15:GP$89)</f>
        <v>0</v>
      </c>
      <c r="GT93" s="53">
        <f>MIN(GT$15:GT$89)</f>
        <v>2</v>
      </c>
      <c r="GU93" s="53">
        <f>MIN(GU$15:GU$89)</f>
        <v>5</v>
      </c>
      <c r="GV93" s="53">
        <f>MIN(GV$15:GV$89)</f>
        <v>0</v>
      </c>
      <c r="GW93" s="53">
        <f>MIN(GW$15:GW$89)</f>
        <v>0</v>
      </c>
      <c r="GX93" s="53">
        <f>MIN(GX$15:GX$89)</f>
        <v>0</v>
      </c>
      <c r="GY93" s="53">
        <f>MIN(GY$15:GY$89)</f>
        <v>8</v>
      </c>
      <c r="GZ93" s="53">
        <f>MIN(GZ$15:GZ$89)</f>
        <v>12</v>
      </c>
      <c r="HA93" s="53">
        <f>MIN(HA$15:HA$89)</f>
        <v>0</v>
      </c>
      <c r="HB93" s="53">
        <f>MIN(HB$15:HB$89)</f>
        <v>0</v>
      </c>
      <c r="HC93" s="53">
        <f>MIN(HC$15:HC$89)</f>
        <v>0</v>
      </c>
      <c r="HD93" s="53">
        <f>MIN(HD$15:HD$89)</f>
        <v>-1.9</v>
      </c>
      <c r="HE93" s="53">
        <f>MIN(HE$15:HE$89)</f>
        <v>0.4</v>
      </c>
      <c r="HF93" s="53">
        <f>MIN(HF$15:HF$89)</f>
        <v>0</v>
      </c>
      <c r="HG93" s="53">
        <f>MIN(HG$15:HG$89)</f>
        <v>0</v>
      </c>
      <c r="HH93" s="53">
        <f>MIN(HH$15:HH$89)</f>
        <v>0</v>
      </c>
      <c r="HI93" s="53">
        <f>MIN(HI$15:HI$89)</f>
        <v>-3</v>
      </c>
      <c r="HJ93" s="53">
        <f>MIN(HJ$15:HJ$89)</f>
        <v>-4.2</v>
      </c>
      <c r="HK93" s="53">
        <f>MIN(HK$15:HK$89)</f>
        <v>0</v>
      </c>
      <c r="HL93" s="53">
        <f>MIN(HL$15:HL$89)</f>
        <v>0</v>
      </c>
      <c r="HM93" s="53">
        <f>MIN(HM$15:HM$89)</f>
        <v>0</v>
      </c>
      <c r="HN93" s="53">
        <f>MIN(HN$15:HN$89)</f>
        <v>2.4</v>
      </c>
      <c r="HO93" s="53">
        <f>MIN(HO$15:HO$89)</f>
        <v>1.7</v>
      </c>
      <c r="HP93" s="53">
        <f>MIN(HP$15:HP$89)</f>
        <v>2.33</v>
      </c>
      <c r="HQ93" s="53">
        <f>MIN(HQ$15:HQ$89)</f>
        <v>0</v>
      </c>
      <c r="HR93" s="53">
        <f>MIN(HR$15:HR$89)</f>
        <v>0</v>
      </c>
      <c r="HS93" s="1">
        <f>COUNTIF(HS$15:HS$89,"2")</f>
        <v>23</v>
      </c>
      <c r="HX93" s="53">
        <f>MIN(HX$15:HX$89)</f>
        <v>5</v>
      </c>
      <c r="HY93" s="53">
        <f>MIN(HY$15:HY$89)</f>
        <v>0</v>
      </c>
      <c r="HZ93" s="53">
        <f>MIN(HZ$15:HZ$89)</f>
        <v>0</v>
      </c>
      <c r="IA93" s="53">
        <f>MIN(IA$15:IA$89)</f>
        <v>0</v>
      </c>
      <c r="IB93" s="53">
        <f>MIN(IB$15:IB$89)</f>
        <v>4.7</v>
      </c>
      <c r="ID93" s="55">
        <f>ID91/COUNT(ID$15:ID$89)</f>
        <v>0.88</v>
      </c>
      <c r="IE93" s="55">
        <f>IE91/COUNT(IE$15:IE$89)</f>
        <v>0.96</v>
      </c>
      <c r="IF93" s="55">
        <f>IF91/COUNT(IF$15:IF$89)</f>
        <v>0.96</v>
      </c>
      <c r="IG93" s="55">
        <f>IG91/COUNT(IG$15:IG$89)</f>
        <v>0.68</v>
      </c>
      <c r="IH93" s="53">
        <f>MIN(IH$15:IH$89)</f>
        <v>41.1</v>
      </c>
      <c r="II93" s="53">
        <f>MIN(II$15:II$89)</f>
        <v>2.2000000000000002</v>
      </c>
      <c r="IJ93" s="53">
        <f>MIN(IJ$15:IJ$89)</f>
        <v>0</v>
      </c>
      <c r="IK93" s="53">
        <f>MIN(IK$15:IK$89)</f>
        <v>0</v>
      </c>
      <c r="IL93" s="53">
        <f>MIN(IL$15:IL$89)</f>
        <v>13.5</v>
      </c>
      <c r="IM93" s="53">
        <f>MIN(IM$15:IM$89)</f>
        <v>0</v>
      </c>
      <c r="IN93" s="53">
        <f>MIN(IN$15:IN$89)</f>
        <v>27</v>
      </c>
      <c r="IO93" s="53">
        <f>MIN(IO$15:IO$89)</f>
        <v>38</v>
      </c>
      <c r="IP93" s="53">
        <f>MIN(IP$15:IP$89)</f>
        <v>4</v>
      </c>
      <c r="IQ93" s="53">
        <f>MIN(IQ$15:IQ$89)</f>
        <v>3</v>
      </c>
      <c r="IR93" s="53">
        <f>MIN(IR$15:IR$89)</f>
        <v>8.6666666666666661</v>
      </c>
      <c r="IV93" s="53">
        <f>MIN(IV$15:IV$89)</f>
        <v>8.2000000000000011</v>
      </c>
      <c r="IZ93" s="53">
        <f>MIN(IZ$15:IZ$89)</f>
        <v>7.666666666666667</v>
      </c>
      <c r="JD93" s="53">
        <f>MIN(JD$15:JD$89)</f>
        <v>10.333333333333334</v>
      </c>
      <c r="JH93" s="53">
        <f>MIN(JH$15:JH$89)</f>
        <v>0</v>
      </c>
      <c r="JL93" s="53">
        <f>MIN(JL$15:JL$89)</f>
        <v>-2</v>
      </c>
      <c r="JM93" s="53">
        <f>MIN(JM$15:JM$89)</f>
        <v>1.8</v>
      </c>
      <c r="JN93" s="53">
        <f>MIN(JN$15:JN$89)</f>
        <v>3.9</v>
      </c>
      <c r="JO93" s="53">
        <f>MIN(JO$15:JO$89)</f>
        <v>11.2</v>
      </c>
      <c r="JP93" s="53">
        <f>MIN(JP$15:JP$89)</f>
        <v>0</v>
      </c>
      <c r="JQ93" s="53">
        <f>MIN(JQ$15:JQ$89)</f>
        <v>8</v>
      </c>
      <c r="JR93" s="53">
        <f>MIN(JR$15:JR$89)</f>
        <v>3.1</v>
      </c>
      <c r="JS93" s="53">
        <f>MIN(JS$15:JS$89)</f>
        <v>3</v>
      </c>
      <c r="JT93" s="53">
        <f>MIN(JT$15:JT$89)</f>
        <v>12.5</v>
      </c>
      <c r="JU93" s="53">
        <f>MIN(JU$15:JU$89)</f>
        <v>0</v>
      </c>
      <c r="JV93" s="53">
        <f>MIN(JV$15:JV$89)</f>
        <v>0</v>
      </c>
      <c r="JW93" s="53">
        <f>MIN(JW$15:JW$89)</f>
        <v>-7.3</v>
      </c>
      <c r="JX93" s="53">
        <f>MIN(JX$15:JX$89)</f>
        <v>-1.4</v>
      </c>
      <c r="JY93" s="53">
        <f>MIN(JY$15:JY$89)</f>
        <v>6</v>
      </c>
      <c r="JZ93" s="53">
        <f>MIN(JZ$15:JZ$89)</f>
        <v>0</v>
      </c>
      <c r="KA93" s="53">
        <f>MIN(KA$15:KA$89)</f>
        <v>-4.4000000000000004</v>
      </c>
      <c r="KB93" s="53">
        <f>MIN(KB$15:KB$89)</f>
        <v>-7.8</v>
      </c>
      <c r="KC93" s="53">
        <f>MIN(KC$15:KC$89)</f>
        <v>-5</v>
      </c>
      <c r="KD93" s="53">
        <f>MIN(KD$15:KD$89)</f>
        <v>0</v>
      </c>
      <c r="KE93" s="53">
        <f>MIN(KE$15:KE$89)</f>
        <v>0</v>
      </c>
      <c r="KF93" s="53">
        <f>MIN(KF$15:KF$89)</f>
        <v>0.87</v>
      </c>
      <c r="KG93" s="53">
        <f>MIN(KG$15:KG$89)</f>
        <v>1.3</v>
      </c>
      <c r="KH93" s="53">
        <f>MIN(KH$15:KH$89)</f>
        <v>1.2</v>
      </c>
      <c r="KI93" s="53">
        <f>MIN(KI$15:KI$89)</f>
        <v>1.4</v>
      </c>
      <c r="KJ93" s="53">
        <f>MIN(KJ$15:KJ$89)</f>
        <v>0</v>
      </c>
      <c r="KK93" s="1">
        <f>COUNTIF(KK$15:KK$89,"2")</f>
        <v>8</v>
      </c>
      <c r="KP93" s="53">
        <f>MIN(KP$15:KP$89)</f>
        <v>10</v>
      </c>
      <c r="KQ93" s="53">
        <f>MIN(KQ$15:KQ$89)</f>
        <v>0</v>
      </c>
      <c r="KR93" s="53">
        <f>MIN(KR$15:KR$89)</f>
        <v>0</v>
      </c>
      <c r="KS93" s="53">
        <f>MIN(KS$15:KS$89)</f>
        <v>0</v>
      </c>
      <c r="KT93" s="53">
        <f>MIN(KT$15:KT$89)</f>
        <v>0.5</v>
      </c>
      <c r="KV93" s="55">
        <f>KV91/COUNT(KV$15:KV$89)</f>
        <v>0.93478260869565222</v>
      </c>
      <c r="KW93" s="55">
        <f>KW91/COUNT(KW$15:KW$89)</f>
        <v>0.97826086956521741</v>
      </c>
      <c r="KX93" s="55">
        <f>KX91/COUNT(KX$15:KX$89)</f>
        <v>1</v>
      </c>
      <c r="KY93" s="55">
        <f>KY91/COUNT(KY$15:KY$89)</f>
        <v>0.82608695652173914</v>
      </c>
      <c r="KZ93" s="53">
        <f>MIN(KZ$15:KZ$89)</f>
        <v>8</v>
      </c>
      <c r="LA93" s="53">
        <f>MIN(LA$15:LA$89)</f>
        <v>5</v>
      </c>
      <c r="LB93" s="53">
        <f>MIN(LB$15:LB$89)</f>
        <v>4.9000000000000004</v>
      </c>
      <c r="LC93" s="53">
        <f>MIN(LC$15:LC$89)</f>
        <v>1.6</v>
      </c>
      <c r="LD93" s="53">
        <f>MIN(LD$15:LD$89)</f>
        <v>0</v>
      </c>
      <c r="LE93" s="53">
        <f>MIN(LE$15:LE$89)</f>
        <v>0</v>
      </c>
      <c r="LF93" s="53">
        <f>MIN(LF$15:LF$89)</f>
        <v>25</v>
      </c>
      <c r="LG93" s="53">
        <f>MIN(LG$15:LG$89)</f>
        <v>7.2</v>
      </c>
      <c r="LH93" s="53">
        <f>MIN(LH$15:LH$89)</f>
        <v>6.2</v>
      </c>
      <c r="LI93" s="53">
        <f>MIN(LI$15:LI$89)</f>
        <v>13</v>
      </c>
      <c r="LJ93" s="53">
        <f>MIN(LJ$15:LJ$89)</f>
        <v>8.6666666666666661</v>
      </c>
      <c r="LN93" s="53">
        <f>MIN(LN$15:LN$89)</f>
        <v>8.2000000000000011</v>
      </c>
      <c r="LR93" s="53">
        <f>MIN(LR$15:LR$89)</f>
        <v>8.3333333333333339</v>
      </c>
      <c r="LV93" s="53">
        <f>MIN(LV$15:LV$89)</f>
        <v>9.6666666666666661</v>
      </c>
      <c r="LZ93" s="53">
        <f>MIN(LZ$15:LZ$89)</f>
        <v>0</v>
      </c>
      <c r="MD93" s="53">
        <f>MIN(MD$15:MD$89)</f>
        <v>5</v>
      </c>
      <c r="ME93" s="53">
        <f>MIN(ME$15:ME$89)</f>
        <v>1.1000000000000001</v>
      </c>
      <c r="MF93" s="53">
        <f>MIN(MF$15:MF$89)</f>
        <v>5.3</v>
      </c>
      <c r="MG93" s="53">
        <f>MIN(MG$15:MG$89)</f>
        <v>10.6</v>
      </c>
      <c r="MH93" s="53">
        <f>MIN(MH$15:MH$89)</f>
        <v>0</v>
      </c>
      <c r="MI93" s="53">
        <f>MIN(MI$15:MI$89)</f>
        <v>5.8</v>
      </c>
      <c r="MJ93" s="53">
        <f>MIN(MJ$15:MJ$89)</f>
        <v>4.4000000000000004</v>
      </c>
      <c r="MK93" s="53">
        <f>MIN(MK$15:MK$89)</f>
        <v>9.4</v>
      </c>
      <c r="ML93" s="53">
        <f>MIN(ML$15:ML$89)</f>
        <v>13.6</v>
      </c>
      <c r="MM93" s="53">
        <f>MIN(MM$15:MM$89)</f>
        <v>0</v>
      </c>
      <c r="MN93" s="53">
        <f>MIN(MN$15:MN$89)</f>
        <v>-0.6</v>
      </c>
      <c r="MO93" s="53">
        <f>MIN(MO$15:MO$89)</f>
        <v>-3</v>
      </c>
      <c r="MP93" s="53">
        <f>MIN(MP$15:MP$89)</f>
        <v>-7.4</v>
      </c>
      <c r="MQ93" s="53">
        <f>MIN(MQ$15:MQ$89)</f>
        <v>3.8</v>
      </c>
      <c r="MR93" s="53">
        <f>MIN(MR$15:MR$89)</f>
        <v>0</v>
      </c>
      <c r="MS93" s="53">
        <f>MIN(MS$15:MS$89)</f>
        <v>-3.4</v>
      </c>
      <c r="MT93" s="53">
        <f>MIN(MT$15:MT$89)</f>
        <v>-3.7</v>
      </c>
      <c r="MU93" s="53">
        <f>MIN(MU$15:MU$89)</f>
        <v>-1.6</v>
      </c>
      <c r="MV93" s="53">
        <f>MIN(MV$15:MV$89)</f>
        <v>1.3</v>
      </c>
      <c r="MW93" s="53">
        <f>MIN(MW$15:MW$89)</f>
        <v>0</v>
      </c>
      <c r="MX93" s="53">
        <f>MIN(MX$15:MX$89)</f>
        <v>1.5</v>
      </c>
      <c r="MY93" s="53">
        <f>MIN(MY$15:MY$89)</f>
        <v>1.4</v>
      </c>
      <c r="MZ93" s="53">
        <f>MIN(MZ$15:MZ$89)</f>
        <v>1</v>
      </c>
      <c r="NA93" s="53">
        <f>MIN(NA$15:NA$89)</f>
        <v>2</v>
      </c>
      <c r="NB93" s="53">
        <f>MIN(NB$15:NB$89)</f>
        <v>0</v>
      </c>
      <c r="NC93" s="1">
        <f>COUNTIF(NC$15:NC$89,"2")</f>
        <v>3</v>
      </c>
      <c r="NH93" s="53">
        <f>MIN(NH$15:NH$89)</f>
        <v>0</v>
      </c>
      <c r="NI93" s="53">
        <f>MIN(NI$15:NI$89)</f>
        <v>2</v>
      </c>
      <c r="NJ93" s="53">
        <f>MIN(NJ$15:NJ$89)</f>
        <v>0</v>
      </c>
      <c r="NK93" s="53">
        <f>MIN(NK$15:NK$89)</f>
        <v>0</v>
      </c>
      <c r="NL93" s="53">
        <f>MIN(NL$15:NL$89)</f>
        <v>2.8</v>
      </c>
      <c r="NN93" s="55">
        <f>NN91/COUNT(NN$15:NN$89)</f>
        <v>1</v>
      </c>
      <c r="NO93" s="55">
        <f>NO91/COUNT(NO$15:NO$89)</f>
        <v>0.9</v>
      </c>
      <c r="NP93" s="55">
        <f>NP91/COUNT(NP$15:NP$89)</f>
        <v>1</v>
      </c>
      <c r="NQ93" s="55">
        <f>NQ91/COUNT(NQ$15:NQ$89)</f>
        <v>1</v>
      </c>
      <c r="NR93" s="53">
        <f>MIN(NR$15:NR$89)</f>
        <v>17</v>
      </c>
      <c r="NS93" s="53">
        <f>MIN(NS$15:NS$89)</f>
        <v>7</v>
      </c>
      <c r="NT93" s="53">
        <f>MIN(NT$15:NT$89)</f>
        <v>6</v>
      </c>
      <c r="NU93" s="53">
        <f>MIN(NU$15:NU$89)</f>
        <v>6</v>
      </c>
      <c r="NV93" s="53">
        <f>MIN(NV$15:NV$89)</f>
        <v>2</v>
      </c>
      <c r="NW93" s="53">
        <f>MIN(NW$15:NW$89)</f>
        <v>0</v>
      </c>
      <c r="NX93" s="53">
        <f>MIN(NX$15:NX$89)</f>
        <v>14</v>
      </c>
      <c r="NY93" s="53">
        <f>MIN(NY$15:NY$89)</f>
        <v>35</v>
      </c>
      <c r="NZ93" s="53">
        <f>MIN(NZ$15:NZ$89)</f>
        <v>3</v>
      </c>
      <c r="OA93" s="53">
        <f>MIN(OA$15:OA$89)</f>
        <v>0</v>
      </c>
      <c r="OB93" s="53" t="e">
        <f>MIN(OB$15:OB$89)</f>
        <v>#DIV/0!</v>
      </c>
      <c r="OF93" s="53" t="e">
        <f>MIN(OF$15:OF$89)</f>
        <v>#DIV/0!</v>
      </c>
      <c r="OJ93" s="53" t="e">
        <f>MIN(OJ$15:OJ$89)</f>
        <v>#DIV/0!</v>
      </c>
      <c r="ON93" s="53" t="e">
        <f>MIN(ON$15:ON$89)</f>
        <v>#DIV/0!</v>
      </c>
      <c r="OR93" s="53" t="e">
        <f>MIN(OR$15:OR$89)</f>
        <v>#DIV/0!</v>
      </c>
      <c r="OV93" s="53">
        <f>MIN(OV$15:OV$89)</f>
        <v>5</v>
      </c>
      <c r="OW93" s="53">
        <f>MIN(OW$15:OW$89)</f>
        <v>-1</v>
      </c>
      <c r="OX93" s="53">
        <f>MIN(OX$15:OX$89)</f>
        <v>2.2999999999999998</v>
      </c>
      <c r="OY93" s="53">
        <f>MIN(OY$15:OY$89)</f>
        <v>0</v>
      </c>
      <c r="OZ93" s="53">
        <f>MIN(OZ$15:OZ$89)</f>
        <v>0</v>
      </c>
      <c r="PA93" s="53">
        <f>MIN(PA$15:PA$89)</f>
        <v>14</v>
      </c>
      <c r="PB93" s="53">
        <f>MIN(PB$15:PB$89)</f>
        <v>15</v>
      </c>
      <c r="PC93" s="53">
        <f>MIN(PC$15:PC$89)</f>
        <v>15</v>
      </c>
      <c r="PD93" s="53">
        <f>MIN(PD$15:PD$89)</f>
        <v>0</v>
      </c>
      <c r="PE93" s="53">
        <f>MIN(PE$15:PE$89)</f>
        <v>0</v>
      </c>
      <c r="PF93" s="53">
        <f>MIN(PF$15:PF$89)</f>
        <v>1</v>
      </c>
      <c r="PG93" s="53">
        <f>MIN(PG$15:PG$89)</f>
        <v>4</v>
      </c>
      <c r="PH93" s="53">
        <f>MIN(PH$15:PH$89)</f>
        <v>2.2999999999999998</v>
      </c>
      <c r="PI93" s="53">
        <f>MIN(PI$15:PI$89)</f>
        <v>0</v>
      </c>
      <c r="PJ93" s="53">
        <f>MIN(PJ$15:PJ$89)</f>
        <v>0</v>
      </c>
      <c r="PK93" s="53">
        <f>MIN(PK$15:PK$89)</f>
        <v>-5</v>
      </c>
      <c r="PL93" s="53">
        <f>MIN(PL$15:PL$89)</f>
        <v>-3</v>
      </c>
      <c r="PM93" s="53">
        <f>MIN(PM$15:PM$89)</f>
        <v>-11</v>
      </c>
      <c r="PN93" s="53">
        <f>MIN(PN$15:PN$89)</f>
        <v>0</v>
      </c>
      <c r="PO93" s="53">
        <f>MIN(PO$15:PO$89)</f>
        <v>0</v>
      </c>
      <c r="PP93" s="53">
        <f>MIN(PP$15:PP$89)</f>
        <v>2.31</v>
      </c>
      <c r="PQ93" s="53">
        <f>MIN(PQ$15:PQ$89)</f>
        <v>1.85</v>
      </c>
      <c r="PR93" s="53">
        <f>MIN(PR$15:PR$89)</f>
        <v>1.79</v>
      </c>
      <c r="PS93" s="53">
        <f>MIN(PS$15:PS$89)</f>
        <v>2.12</v>
      </c>
      <c r="PT93" s="53">
        <f>MIN(PT$15:PT$89)</f>
        <v>0</v>
      </c>
      <c r="PU93" s="1">
        <f>COUNTIF(PU$15:PU$89,"2")</f>
        <v>0</v>
      </c>
      <c r="PZ93" s="55">
        <f>PZ91/COUNT(PZ$15:PZ$89)</f>
        <v>0.93243243243243246</v>
      </c>
      <c r="QC93" s="5"/>
    </row>
    <row r="94" spans="1:445" s="1" customFormat="1" ht="17">
      <c r="D94" s="53">
        <f>MAX(D$15:D$89)</f>
        <v>78</v>
      </c>
      <c r="F94" s="53">
        <f>MAX(F$15:F$89)</f>
        <v>104</v>
      </c>
      <c r="G94" s="53">
        <f>MAX(G$15:G$89)</f>
        <v>190</v>
      </c>
      <c r="H94" s="53">
        <f>COUNTIF(H$15:H$89,3)</f>
        <v>3</v>
      </c>
      <c r="I94" s="53"/>
      <c r="J94" s="55">
        <f>J91/COUNT(J$15:J$89)</f>
        <v>0.36538461538461536</v>
      </c>
      <c r="K94" s="53">
        <f>MAX(K$15:K$89)</f>
        <v>65</v>
      </c>
      <c r="L94" s="53">
        <f>MAX(L$15:L$89)</f>
        <v>12</v>
      </c>
      <c r="M94" s="1">
        <f>COUNTIF(M$15:M$89,"ALIF(H)")</f>
        <v>12</v>
      </c>
      <c r="T94" s="53">
        <f>COUNTIF(T$15:T$89,"2b")</f>
        <v>0</v>
      </c>
      <c r="U94" s="1">
        <f>COUNTIF(U$15:U$89,3)</f>
        <v>0</v>
      </c>
      <c r="AA94" s="1">
        <f>COUNTIF(AA$15:AA$89,3)</f>
        <v>1</v>
      </c>
      <c r="AG94" s="1">
        <f>COUNTIF(AG$15:AG$89,3)</f>
        <v>0</v>
      </c>
      <c r="AH94" s="1">
        <f>COUNTIF(AH$15:AH$89,"2")</f>
        <v>10</v>
      </c>
      <c r="AI94" s="1">
        <f>COUNTIF(AI$15:AI$89,"2")</f>
        <v>9</v>
      </c>
      <c r="AJ94" s="1">
        <f>COUNTIF(AJ$15:AJ$89,"2")</f>
        <v>3</v>
      </c>
      <c r="AK94" s="1">
        <f>COUNTIF(AK$15:AK$89,"2")</f>
        <v>2</v>
      </c>
      <c r="AL94" s="1">
        <f>COUNTIF(AL$15:AL$89,"2")</f>
        <v>0</v>
      </c>
      <c r="AR94" s="1">
        <f>COUNTIF(AR$15:AR$89,"4")</f>
        <v>2</v>
      </c>
      <c r="AS94" s="1">
        <f>AS91+AT91+AU91+AV91+AW91</f>
        <v>38</v>
      </c>
      <c r="BC94" s="53">
        <f>MAX(BC$15:BC$89)</f>
        <v>285</v>
      </c>
      <c r="BD94" s="53">
        <f>MAX(BD$15:BD$89)</f>
        <v>600</v>
      </c>
      <c r="BE94" s="53">
        <f>MAX(BE$15:BE$89)</f>
        <v>20</v>
      </c>
      <c r="BN94" s="53">
        <f>MAX(BN$15:BN$89)</f>
        <v>24</v>
      </c>
      <c r="BP94" s="53">
        <f>MAX(BP$15:BP$89)</f>
        <v>43</v>
      </c>
      <c r="BQ94" s="53">
        <f>MAX(BQ$15:BQ$89)</f>
        <v>10</v>
      </c>
      <c r="BR94" s="53">
        <f>MAX(BR$15:BR$89)</f>
        <v>10</v>
      </c>
      <c r="BS94" s="59">
        <f>MAX(BS$15:BS$89)</f>
        <v>80.5</v>
      </c>
      <c r="BT94" s="59">
        <f>MAX(BT$15:BT$89)</f>
        <v>22.6</v>
      </c>
      <c r="BU94" s="59">
        <f>MAX(BU$15:BU$89)</f>
        <v>19.899999999999999</v>
      </c>
      <c r="BV94" s="59">
        <f>MAX(BV$15:BV$89)</f>
        <v>16</v>
      </c>
      <c r="BW94" s="59">
        <f>MAX(BW$15:BW$89)</f>
        <v>9.3000000000000007</v>
      </c>
      <c r="BX94" s="59">
        <f>MAX(BX$15:BX$89)</f>
        <v>0</v>
      </c>
      <c r="BY94" s="59">
        <f>MAX(BY$15:BY$89)</f>
        <v>62</v>
      </c>
      <c r="BZ94" s="59">
        <f>MAX(BZ$15:BZ$89)</f>
        <v>80.099999999999994</v>
      </c>
      <c r="CA94" s="59">
        <f>MAX(CA$15:CA$89)</f>
        <v>69</v>
      </c>
      <c r="CB94" s="59">
        <f>MAX(CB$15:CB$89)</f>
        <v>60.2</v>
      </c>
      <c r="CC94" s="53">
        <f>MAX(CC$15:CC$89)</f>
        <v>10.666666666666666</v>
      </c>
      <c r="CG94" s="53">
        <f>MAX(CG$15:CG$89)</f>
        <v>13.333333333333334</v>
      </c>
      <c r="CK94" s="53">
        <f>MAX(CK$15:CK$89)</f>
        <v>10.100000000000001</v>
      </c>
      <c r="CO94" s="53">
        <f>MAX(CO$15:CO$89)</f>
        <v>5.0666666666666664</v>
      </c>
      <c r="CS94" s="53">
        <f>MAX(CS$15:CS$89)</f>
        <v>0</v>
      </c>
      <c r="CW94" s="64">
        <f>MAX(CW$15:CW$89)</f>
        <v>11.8</v>
      </c>
      <c r="CX94" s="64">
        <f>MAX(CX$15:CX$89)</f>
        <v>13.6</v>
      </c>
      <c r="CY94" s="64">
        <f>MAX(CY$15:CY$89)</f>
        <v>1.9</v>
      </c>
      <c r="CZ94" s="64">
        <f>MAX(CZ$15:CZ$89)</f>
        <v>0</v>
      </c>
      <c r="DA94" s="64">
        <f>MAX(DA$15:DA$89)</f>
        <v>0</v>
      </c>
      <c r="DB94" s="64">
        <f>MAX(DB$15:DB$89)</f>
        <v>17.8</v>
      </c>
      <c r="DC94" s="64">
        <f>MAX(DC$15:DC$89)</f>
        <v>15.9</v>
      </c>
      <c r="DD94" s="64">
        <f>MAX(DD$15:DD$89)</f>
        <v>11.9</v>
      </c>
      <c r="DE94" s="64">
        <f>MAX(DE$15:DE$89)</f>
        <v>0</v>
      </c>
      <c r="DF94" s="64">
        <f>MAX(DF$15:DF$89)</f>
        <v>0</v>
      </c>
      <c r="DG94" s="64">
        <f>MAX(DG$15:DG$89)</f>
        <v>1.4</v>
      </c>
      <c r="DH94" s="64">
        <f>MAX(DH$15:DH$89)</f>
        <v>3.9</v>
      </c>
      <c r="DI94" s="64">
        <f>MAX(DI$15:DI$89)</f>
        <v>1.4</v>
      </c>
      <c r="DJ94" s="64">
        <f>MAX(DJ$15:DJ$89)</f>
        <v>0</v>
      </c>
      <c r="DK94" s="64">
        <f>MAX(DK$15:DK$89)</f>
        <v>0</v>
      </c>
      <c r="DL94" s="64">
        <f>MAX(DL$15:DL$89)</f>
        <v>1.4</v>
      </c>
      <c r="DM94" s="64">
        <f>MAX(DM$15:DM$89)</f>
        <v>4.2</v>
      </c>
      <c r="DN94" s="64">
        <f>MAX(DN$15:DN$89)</f>
        <v>5</v>
      </c>
      <c r="DO94" s="64">
        <f>MAX(DO$15:DO$89)</f>
        <v>0</v>
      </c>
      <c r="DP94" s="64">
        <f>MAX(DP$15:DP$89)</f>
        <v>0</v>
      </c>
      <c r="DQ94" s="64">
        <f>MAX(DQ$15:DQ$89)</f>
        <v>4.76</v>
      </c>
      <c r="DR94" s="64">
        <f>MAX(DR$15:DR$89)</f>
        <v>3.2</v>
      </c>
      <c r="DS94" s="64">
        <f>MAX(DS$15:DS$89)</f>
        <v>2</v>
      </c>
      <c r="DT94" s="64">
        <f>MAX(DT$15:DT$89)</f>
        <v>2</v>
      </c>
      <c r="DU94" s="64">
        <f>MAX(DU$15:DU$89)</f>
        <v>0</v>
      </c>
      <c r="DV94" s="53">
        <f>MAX(DV$15:DV$89)</f>
        <v>89.9</v>
      </c>
      <c r="DW94" s="53">
        <f>MAX(DW$15:DW$89)</f>
        <v>35</v>
      </c>
      <c r="DX94" s="53">
        <f>MAX(DX$15:DX$89)</f>
        <v>22</v>
      </c>
      <c r="DY94" s="53">
        <f>MAX(DY$15:DY$89)</f>
        <v>19</v>
      </c>
      <c r="DZ94" s="53">
        <f>MAX(DZ$15:DZ$89)</f>
        <v>15</v>
      </c>
      <c r="EA94" s="53">
        <f>MAX(EA$15:EA$89)</f>
        <v>0</v>
      </c>
      <c r="EB94" s="53">
        <f>MAX(EB$15:EB$89)</f>
        <v>87</v>
      </c>
      <c r="EC94" s="53">
        <f>MAX(EC$15:EC$89)</f>
        <v>90</v>
      </c>
      <c r="ED94" s="53">
        <f>MAX(ED$15:ED$89)</f>
        <v>60</v>
      </c>
      <c r="EE94" s="53">
        <f>MAX(EE$15:EE$89)</f>
        <v>7.5</v>
      </c>
      <c r="EF94" s="53">
        <f>MAX(EF$15:EF$89)</f>
        <v>17.333333333333332</v>
      </c>
      <c r="EJ94" s="53">
        <f>MAX(EJ$15:EJ$89)</f>
        <v>17.433333333333334</v>
      </c>
      <c r="EN94" s="53">
        <f>MAX(EN$15:EN$89)</f>
        <v>16.166666666666668</v>
      </c>
      <c r="ER94" s="53">
        <f>MAX(ER$15:ER$89)</f>
        <v>12.333333333333334</v>
      </c>
      <c r="EV94" s="53">
        <f>MAX(EV$15:EV$89)</f>
        <v>0</v>
      </c>
      <c r="EZ94" s="68">
        <f>MAX(EZ$15:EZ$89)</f>
        <v>7</v>
      </c>
      <c r="FA94" s="68">
        <f>MAX(FA$15:FA$89)</f>
        <v>4.45</v>
      </c>
      <c r="FB94" s="68">
        <f>MAX(FB$15:FB$89)</f>
        <v>2.2999999999999998</v>
      </c>
      <c r="FC94" s="68">
        <f>MAX(FC$15:FC$89)</f>
        <v>2.6</v>
      </c>
      <c r="FD94" s="68">
        <f>MAX(FD$15:FD$89)</f>
        <v>0</v>
      </c>
      <c r="FF94" s="53">
        <f>MAX(FF$15:FF$89)</f>
        <v>5</v>
      </c>
      <c r="FG94" s="53">
        <f>MAX(FG$15:FG$89)</f>
        <v>31</v>
      </c>
      <c r="FH94" s="53">
        <f>MAX(FH$15:FH$89)</f>
        <v>8.9</v>
      </c>
      <c r="FI94" s="53">
        <f>MAX(FI$15:FI$89)</f>
        <v>9.1</v>
      </c>
      <c r="FJ94" s="53">
        <f>MAX(FJ$15:FJ$89)</f>
        <v>10</v>
      </c>
      <c r="FL94" s="55">
        <f>FL92/COUNT(FL$15:FL$89)</f>
        <v>7.5471698113207544E-2</v>
      </c>
      <c r="FM94" s="55">
        <f>FM92/COUNT(FM$15:FM$89)</f>
        <v>3.7735849056603772E-2</v>
      </c>
      <c r="FN94" s="55">
        <f>FN92/COUNT(FN$15:FN$89)</f>
        <v>0</v>
      </c>
      <c r="FO94" s="55">
        <f>FO92/COUNT(FO$15:FO$89)</f>
        <v>0.35849056603773582</v>
      </c>
      <c r="FP94" s="53">
        <f>MAX(FP$15:FP$89)</f>
        <v>72</v>
      </c>
      <c r="FQ94" s="53">
        <f>MAX(FQ$15:FQ$89)</f>
        <v>19</v>
      </c>
      <c r="FR94" s="53">
        <f>MAX(FR$15:FR$89)</f>
        <v>16.8</v>
      </c>
      <c r="FS94" s="53">
        <f>MAX(FS$15:FS$89)</f>
        <v>10</v>
      </c>
      <c r="FT94" s="53">
        <f>MAX(FT$15:FT$89)</f>
        <v>13</v>
      </c>
      <c r="FU94" s="53">
        <f>MAX(FU$15:FU$89)</f>
        <v>0</v>
      </c>
      <c r="FV94" s="53">
        <f>MAX(FV$15:FV$89)</f>
        <v>55</v>
      </c>
      <c r="FW94" s="53">
        <f>MAX(FW$15:FW$89)</f>
        <v>71.8</v>
      </c>
      <c r="FX94" s="53">
        <f>MAX(FX$15:FX$89)</f>
        <v>35</v>
      </c>
      <c r="FY94" s="53">
        <f>MAX(FY$15:FY$89)</f>
        <v>32.4</v>
      </c>
      <c r="FZ94" s="53">
        <f>MAX(FZ$15:FZ$89)</f>
        <v>14</v>
      </c>
      <c r="GD94" s="53">
        <f>MAX(GD$15:GD$89)</f>
        <v>17</v>
      </c>
      <c r="GH94" s="53">
        <f>MAX(GH$15:GH$89)</f>
        <v>9.9666666666666668</v>
      </c>
      <c r="GL94" s="53">
        <f>MAX(GL$15:GL$89)</f>
        <v>0</v>
      </c>
      <c r="GP94" s="53">
        <f>MAX(GP$15:GP$89)</f>
        <v>0</v>
      </c>
      <c r="GT94" s="53">
        <f>MAX(GT$15:GT$89)</f>
        <v>15.9</v>
      </c>
      <c r="GU94" s="53">
        <f>MAX(GU$15:GU$89)</f>
        <v>11.2</v>
      </c>
      <c r="GV94" s="53">
        <f>MAX(GV$15:GV$89)</f>
        <v>0</v>
      </c>
      <c r="GW94" s="53">
        <f>MAX(GW$15:GW$89)</f>
        <v>0</v>
      </c>
      <c r="GX94" s="53">
        <f>MAX(GX$15:GX$89)</f>
        <v>0</v>
      </c>
      <c r="GY94" s="53">
        <f>MAX(GY$15:GY$89)</f>
        <v>21</v>
      </c>
      <c r="GZ94" s="53">
        <f>MAX(GZ$15:GZ$89)</f>
        <v>16.399999999999999</v>
      </c>
      <c r="HA94" s="53">
        <f>MAX(HA$15:HA$89)</f>
        <v>0</v>
      </c>
      <c r="HB94" s="53">
        <f>MAX(HB$15:HB$89)</f>
        <v>0</v>
      </c>
      <c r="HC94" s="53">
        <f>MAX(HC$15:HC$89)</f>
        <v>0</v>
      </c>
      <c r="HD94" s="53">
        <f>MAX(HD$15:HD$89)</f>
        <v>4</v>
      </c>
      <c r="HE94" s="53">
        <f>MAX(HE$15:HE$89)</f>
        <v>6.8</v>
      </c>
      <c r="HF94" s="53">
        <f>MAX(HF$15:HF$89)</f>
        <v>0</v>
      </c>
      <c r="HG94" s="53">
        <f>MAX(HG$15:HG$89)</f>
        <v>0</v>
      </c>
      <c r="HH94" s="53">
        <f>MAX(HH$15:HH$89)</f>
        <v>0</v>
      </c>
      <c r="HI94" s="53">
        <f>MAX(HI$15:HI$89)</f>
        <v>3.2</v>
      </c>
      <c r="HJ94" s="53">
        <f>MAX(HJ$15:HJ$89)</f>
        <v>3.6</v>
      </c>
      <c r="HK94" s="53">
        <f>MAX(HK$15:HK$89)</f>
        <v>0</v>
      </c>
      <c r="HL94" s="53">
        <f>MAX(HL$15:HL$89)</f>
        <v>0</v>
      </c>
      <c r="HM94" s="53">
        <f>MAX(HM$15:HM$89)</f>
        <v>0</v>
      </c>
      <c r="HN94" s="53">
        <f>MAX(HN$15:HN$89)</f>
        <v>4.55</v>
      </c>
      <c r="HO94" s="53">
        <f>MAX(HO$15:HO$89)</f>
        <v>2.5499999999999998</v>
      </c>
      <c r="HP94" s="53">
        <f>MAX(HP$15:HP$89)</f>
        <v>2.33</v>
      </c>
      <c r="HQ94" s="53">
        <f>MAX(HQ$15:HQ$89)</f>
        <v>0</v>
      </c>
      <c r="HR94" s="53">
        <f>MAX(HR$15:HR$89)</f>
        <v>0</v>
      </c>
      <c r="HX94" s="53">
        <f>MAX(HX$15:HX$89)</f>
        <v>8</v>
      </c>
      <c r="HY94" s="53">
        <f>MAX(HY$15:HY$89)</f>
        <v>36</v>
      </c>
      <c r="HZ94" s="53">
        <f>MAX(HZ$15:HZ$89)</f>
        <v>10</v>
      </c>
      <c r="IA94" s="53">
        <f>MAX(IA$15:IA$89)</f>
        <v>10</v>
      </c>
      <c r="IB94" s="53">
        <f>MAX(IB$15:IB$89)</f>
        <v>10</v>
      </c>
      <c r="ID94" s="55">
        <f>ID92/COUNT(ID$15:ID$89)</f>
        <v>0.12</v>
      </c>
      <c r="IE94" s="55">
        <f>IE92/COUNT(IE$15:IE$89)</f>
        <v>0.04</v>
      </c>
      <c r="IF94" s="55">
        <f>IF92/COUNT(IF$15:IF$89)</f>
        <v>0.04</v>
      </c>
      <c r="IG94" s="55">
        <f>IG92/COUNT(IG$15:IG$89)</f>
        <v>0.32</v>
      </c>
      <c r="IH94" s="53">
        <f>MAX(IH$15:IH$89)</f>
        <v>70.599999999999994</v>
      </c>
      <c r="II94" s="53">
        <f>MAX(II$15:II$89)</f>
        <v>21</v>
      </c>
      <c r="IJ94" s="53">
        <f>MAX(IJ$15:IJ$89)</f>
        <v>18.3</v>
      </c>
      <c r="IK94" s="53">
        <f>MAX(IK$15:IK$89)</f>
        <v>15.2</v>
      </c>
      <c r="IL94" s="53">
        <f>MAX(IL$15:IL$89)</f>
        <v>13.5</v>
      </c>
      <c r="IM94" s="53">
        <f>MAX(IM$15:IM$89)</f>
        <v>0</v>
      </c>
      <c r="IN94" s="53">
        <f>MAX(IN$15:IN$89)</f>
        <v>50</v>
      </c>
      <c r="IO94" s="53">
        <f>MAX(IO$15:IO$89)</f>
        <v>70.599999999999994</v>
      </c>
      <c r="IP94" s="53">
        <f>MAX(IP$15:IP$89)</f>
        <v>90</v>
      </c>
      <c r="IQ94" s="53">
        <f>MAX(IQ$15:IQ$89)</f>
        <v>15</v>
      </c>
      <c r="IR94" s="53">
        <f>MAX(IR$15:IR$89)</f>
        <v>16.166666666666668</v>
      </c>
      <c r="IV94" s="53">
        <f>MAX(IV$15:IV$89)</f>
        <v>14</v>
      </c>
      <c r="IZ94" s="53">
        <f>MAX(IZ$15:IZ$89)</f>
        <v>18.366666666666667</v>
      </c>
      <c r="JD94" s="53">
        <f>MAX(JD$15:JD$89)</f>
        <v>10.333333333333334</v>
      </c>
      <c r="JH94" s="53">
        <f>MAX(JH$15:JH$89)</f>
        <v>0</v>
      </c>
      <c r="JL94" s="53">
        <f>MAX(JL$15:JL$89)</f>
        <v>16.3</v>
      </c>
      <c r="JM94" s="53">
        <f>MAX(JM$15:JM$89)</f>
        <v>16.3</v>
      </c>
      <c r="JN94" s="53">
        <f>MAX(JN$15:JN$89)</f>
        <v>15</v>
      </c>
      <c r="JO94" s="53">
        <f>MAX(JO$15:JO$89)</f>
        <v>11.2</v>
      </c>
      <c r="JP94" s="53">
        <f>MAX(JP$15:JP$89)</f>
        <v>0</v>
      </c>
      <c r="JQ94" s="53">
        <f>MAX(JQ$15:JQ$89)</f>
        <v>20.6</v>
      </c>
      <c r="JR94" s="53">
        <f>MAX(JR$15:JR$89)</f>
        <v>15.7</v>
      </c>
      <c r="JS94" s="53">
        <f>MAX(JS$15:JS$89)</f>
        <v>15.3</v>
      </c>
      <c r="JT94" s="53">
        <f>MAX(JT$15:JT$89)</f>
        <v>12.5</v>
      </c>
      <c r="JU94" s="53">
        <f>MAX(JU$15:JU$89)</f>
        <v>0</v>
      </c>
      <c r="JV94" s="53">
        <f>MAX(JV$15:JV$89)</f>
        <v>11</v>
      </c>
      <c r="JW94" s="53">
        <f>MAX(JW$15:JW$89)</f>
        <v>4.8</v>
      </c>
      <c r="JX94" s="53">
        <f>MAX(JX$15:JX$89)</f>
        <v>6.8</v>
      </c>
      <c r="JY94" s="53">
        <f>MAX(JY$15:JY$89)</f>
        <v>6</v>
      </c>
      <c r="JZ94" s="53">
        <f>MAX(JZ$15:JZ$89)</f>
        <v>0</v>
      </c>
      <c r="KA94" s="53">
        <f>MAX(KA$15:KA$89)</f>
        <v>5</v>
      </c>
      <c r="KB94" s="53">
        <f>MAX(KB$15:KB$89)</f>
        <v>4.0999999999999996</v>
      </c>
      <c r="KC94" s="53">
        <f>MAX(KC$15:KC$89)</f>
        <v>6.2</v>
      </c>
      <c r="KD94" s="53">
        <f>MAX(KD$15:KD$89)</f>
        <v>0</v>
      </c>
      <c r="KE94" s="53">
        <f>MAX(KE$15:KE$89)</f>
        <v>0</v>
      </c>
      <c r="KF94" s="53">
        <f>MAX(KF$15:KF$89)</f>
        <v>11.97</v>
      </c>
      <c r="KG94" s="53">
        <f>MAX(KG$15:KG$89)</f>
        <v>2.7</v>
      </c>
      <c r="KH94" s="53">
        <f>MAX(KH$15:KH$89)</f>
        <v>2.08</v>
      </c>
      <c r="KI94" s="53">
        <f>MAX(KI$15:KI$89)</f>
        <v>1.4</v>
      </c>
      <c r="KJ94" s="53">
        <f>MAX(KJ$15:KJ$89)</f>
        <v>0</v>
      </c>
      <c r="KP94" s="53">
        <f>MAX(KP$15:KP$89)</f>
        <v>19</v>
      </c>
      <c r="KQ94" s="53">
        <f>MAX(KQ$15:KQ$89)</f>
        <v>36</v>
      </c>
      <c r="KR94" s="53">
        <f>MAX(KR$15:KR$89)</f>
        <v>9.6999999999999993</v>
      </c>
      <c r="KS94" s="53">
        <f>MAX(KS$15:KS$89)</f>
        <v>9.6999999999999993</v>
      </c>
      <c r="KT94" s="53">
        <f>MAX(KT$15:KT$89)</f>
        <v>10</v>
      </c>
      <c r="KV94" s="55">
        <f>KV92/COUNT(KV$15:KV$89)</f>
        <v>6.5217391304347824E-2</v>
      </c>
      <c r="KW94" s="55">
        <f>KW92/COUNT(KW$15:KW$89)</f>
        <v>2.1739130434782608E-2</v>
      </c>
      <c r="KX94" s="55">
        <f>KX92/COUNT(KX$15:KX$89)</f>
        <v>0</v>
      </c>
      <c r="KY94" s="55">
        <f>KY92/COUNT(KY$15:KY$89)</f>
        <v>0.17391304347826086</v>
      </c>
      <c r="KZ94" s="53">
        <f>MAX(KZ$15:KZ$89)</f>
        <v>64.2</v>
      </c>
      <c r="LA94" s="53">
        <f>MAX(LA$15:LA$89)</f>
        <v>26.2</v>
      </c>
      <c r="LB94" s="53">
        <f>MAX(LB$15:LB$89)</f>
        <v>17.899999999999999</v>
      </c>
      <c r="LC94" s="53">
        <f>MAX(LC$15:LC$89)</f>
        <v>15.7</v>
      </c>
      <c r="LD94" s="53">
        <f>MAX(LD$15:LD$89)</f>
        <v>0</v>
      </c>
      <c r="LE94" s="53">
        <f>MAX(LE$15:LE$89)</f>
        <v>0</v>
      </c>
      <c r="LF94" s="53">
        <f>MAX(LF$15:LF$89)</f>
        <v>61</v>
      </c>
      <c r="LG94" s="53">
        <f>MAX(LG$15:LG$89)</f>
        <v>67.5</v>
      </c>
      <c r="LH94" s="53">
        <f>MAX(LH$15:LH$89)</f>
        <v>42.2</v>
      </c>
      <c r="LI94" s="53">
        <f>MAX(LI$15:LI$89)</f>
        <v>44</v>
      </c>
      <c r="LJ94" s="53">
        <f>MAX(LJ$15:LJ$89)</f>
        <v>15.399999999999999</v>
      </c>
      <c r="LN94" s="53">
        <f>MAX(LN$15:LN$89)</f>
        <v>16.099999999999998</v>
      </c>
      <c r="LR94" s="53">
        <f>MAX(LR$15:LR$89)</f>
        <v>13.666666666666666</v>
      </c>
      <c r="LV94" s="53">
        <f>MAX(LV$15:LV$89)</f>
        <v>12.333333333333334</v>
      </c>
      <c r="LZ94" s="53">
        <f>MAX(LZ$15:LZ$89)</f>
        <v>0</v>
      </c>
      <c r="MD94" s="53">
        <f>MAX(MD$15:MD$89)</f>
        <v>10.3</v>
      </c>
      <c r="ME94" s="53">
        <f>MAX(ME$15:ME$89)</f>
        <v>14.9</v>
      </c>
      <c r="MF94" s="53">
        <f>MAX(MF$15:MF$89)</f>
        <v>9.1</v>
      </c>
      <c r="MG94" s="53">
        <f>MAX(MG$15:MG$89)</f>
        <v>10.6</v>
      </c>
      <c r="MH94" s="53">
        <f>MAX(MH$15:MH$89)</f>
        <v>0</v>
      </c>
      <c r="MI94" s="53">
        <f>MAX(MI$15:MI$89)</f>
        <v>20.3</v>
      </c>
      <c r="MJ94" s="53">
        <f>MAX(MJ$15:MJ$89)</f>
        <v>18.100000000000001</v>
      </c>
      <c r="MK94" s="53">
        <f>MAX(MK$15:MK$89)</f>
        <v>19.399999999999999</v>
      </c>
      <c r="ML94" s="53">
        <f>MAX(ML$15:ML$89)</f>
        <v>13.6</v>
      </c>
      <c r="MM94" s="53">
        <f>MAX(MM$15:MM$89)</f>
        <v>0</v>
      </c>
      <c r="MN94" s="53">
        <f>MAX(MN$15:MN$89)</f>
        <v>2</v>
      </c>
      <c r="MO94" s="53">
        <f>MAX(MO$15:MO$89)</f>
        <v>8</v>
      </c>
      <c r="MP94" s="53">
        <f>MAX(MP$15:MP$89)</f>
        <v>3</v>
      </c>
      <c r="MQ94" s="53">
        <f>MAX(MQ$15:MQ$89)</f>
        <v>3.8</v>
      </c>
      <c r="MR94" s="53">
        <f>MAX(MR$15:MR$89)</f>
        <v>0</v>
      </c>
      <c r="MS94" s="53">
        <f>MAX(MS$15:MS$89)</f>
        <v>2.9</v>
      </c>
      <c r="MT94" s="53">
        <f>MAX(MT$15:MT$89)</f>
        <v>5.9</v>
      </c>
      <c r="MU94" s="53">
        <f>MAX(MU$15:MU$89)</f>
        <v>9.4</v>
      </c>
      <c r="MV94" s="53">
        <f>MAX(MV$15:MV$89)</f>
        <v>1.3</v>
      </c>
      <c r="MW94" s="53">
        <f>MAX(MW$15:MW$89)</f>
        <v>0</v>
      </c>
      <c r="MX94" s="53">
        <f>MAX(MX$15:MX$89)</f>
        <v>5.63</v>
      </c>
      <c r="MY94" s="53">
        <f>MAX(MY$15:MY$89)</f>
        <v>3.75</v>
      </c>
      <c r="MZ94" s="53">
        <f>MAX(MZ$15:MZ$89)</f>
        <v>2.7</v>
      </c>
      <c r="NA94" s="53">
        <f>MAX(NA$15:NA$89)</f>
        <v>2</v>
      </c>
      <c r="NB94" s="53">
        <f>MAX(NB$15:NB$89)</f>
        <v>0</v>
      </c>
      <c r="NH94" s="53">
        <f>MAX(NH$15:NH$89)</f>
        <v>25</v>
      </c>
      <c r="NI94" s="53">
        <f>MAX(NI$15:NI$89)</f>
        <v>31</v>
      </c>
      <c r="NJ94" s="53">
        <f>MAX(NJ$15:NJ$89)</f>
        <v>6.2</v>
      </c>
      <c r="NK94" s="53">
        <f>MAX(NK$15:NK$89)</f>
        <v>9.1999999999999993</v>
      </c>
      <c r="NL94" s="53">
        <f>MAX(NL$15:NL$89)</f>
        <v>10</v>
      </c>
      <c r="NN94" s="55">
        <f>NN92/COUNT(NN$15:NN$89)</f>
        <v>0</v>
      </c>
      <c r="NO94" s="55">
        <f>NO92/COUNT(NO$15:NO$89)</f>
        <v>0.1</v>
      </c>
      <c r="NP94" s="55">
        <f>NP92/COUNT(NP$15:NP$89)</f>
        <v>0</v>
      </c>
      <c r="NQ94" s="55">
        <f>NQ92/COUNT(NQ$15:NQ$89)</f>
        <v>0</v>
      </c>
      <c r="NR94" s="53">
        <f>MAX(NR$15:NR$89)</f>
        <v>69</v>
      </c>
      <c r="NS94" s="53">
        <f>MAX(NS$15:NS$89)</f>
        <v>22.7</v>
      </c>
      <c r="NT94" s="53">
        <f>MAX(NT$15:NT$89)</f>
        <v>13</v>
      </c>
      <c r="NU94" s="53">
        <f>MAX(NU$15:NU$89)</f>
        <v>15.6</v>
      </c>
      <c r="NV94" s="53">
        <f>MAX(NV$15:NV$89)</f>
        <v>2</v>
      </c>
      <c r="NW94" s="53">
        <f>MAX(NW$15:NW$89)</f>
        <v>0</v>
      </c>
      <c r="NX94" s="53">
        <f>MAX(NX$15:NX$89)</f>
        <v>49</v>
      </c>
      <c r="NY94" s="53">
        <f>MAX(NY$15:NY$89)</f>
        <v>76</v>
      </c>
      <c r="NZ94" s="53">
        <f>MAX(NZ$15:NZ$89)</f>
        <v>32</v>
      </c>
      <c r="OA94" s="53">
        <f>MAX(OA$15:OA$89)</f>
        <v>0</v>
      </c>
      <c r="OB94" s="53" t="e">
        <f>MAX(OB$15:OB$89)</f>
        <v>#DIV/0!</v>
      </c>
      <c r="OF94" s="53" t="e">
        <f>MAX(OF$15:OF$89)</f>
        <v>#DIV/0!</v>
      </c>
      <c r="OJ94" s="53" t="e">
        <f>MAX(OJ$15:OJ$89)</f>
        <v>#DIV/0!</v>
      </c>
      <c r="ON94" s="53" t="e">
        <f>MAX(ON$15:ON$89)</f>
        <v>#DIV/0!</v>
      </c>
      <c r="OR94" s="53" t="e">
        <f>MAX(OR$15:OR$89)</f>
        <v>#DIV/0!</v>
      </c>
      <c r="OV94" s="53">
        <f>MAX(OV$15:OV$89)</f>
        <v>5</v>
      </c>
      <c r="OW94" s="53">
        <f>MAX(OW$15:OW$89)</f>
        <v>-1</v>
      </c>
      <c r="OX94" s="53">
        <f>MAX(OX$15:OX$89)</f>
        <v>5.3</v>
      </c>
      <c r="OY94" s="53">
        <f>MAX(OY$15:OY$89)</f>
        <v>0</v>
      </c>
      <c r="OZ94" s="53">
        <f>MAX(OZ$15:OZ$89)</f>
        <v>0</v>
      </c>
      <c r="PA94" s="53">
        <f>MAX(PA$15:PA$89)</f>
        <v>14</v>
      </c>
      <c r="PB94" s="53">
        <f>MAX(PB$15:PB$89)</f>
        <v>15</v>
      </c>
      <c r="PC94" s="53">
        <f>MAX(PC$15:PC$89)</f>
        <v>21</v>
      </c>
      <c r="PD94" s="53">
        <f>MAX(PD$15:PD$89)</f>
        <v>0</v>
      </c>
      <c r="PE94" s="53">
        <f>MAX(PE$15:PE$89)</f>
        <v>0</v>
      </c>
      <c r="PF94" s="53">
        <f>MAX(PF$15:PF$89)</f>
        <v>1</v>
      </c>
      <c r="PG94" s="53">
        <f>MAX(PG$15:PG$89)</f>
        <v>4</v>
      </c>
      <c r="PH94" s="53">
        <f>MAX(PH$15:PH$89)</f>
        <v>9</v>
      </c>
      <c r="PI94" s="53">
        <f>MAX(PI$15:PI$89)</f>
        <v>0</v>
      </c>
      <c r="PJ94" s="53">
        <f>MAX(PJ$15:PJ$89)</f>
        <v>0</v>
      </c>
      <c r="PK94" s="53">
        <f>MAX(PK$15:PK$89)</f>
        <v>-5</v>
      </c>
      <c r="PL94" s="53">
        <f>MAX(PL$15:PL$89)</f>
        <v>-3</v>
      </c>
      <c r="PM94" s="53">
        <f>MAX(PM$15:PM$89)</f>
        <v>4.3</v>
      </c>
      <c r="PN94" s="53">
        <f>MAX(PN$15:PN$89)</f>
        <v>0</v>
      </c>
      <c r="PO94" s="53">
        <f>MAX(PO$15:PO$89)</f>
        <v>0</v>
      </c>
      <c r="PP94" s="53">
        <f>MAX(PP$15:PP$89)</f>
        <v>3.37</v>
      </c>
      <c r="PQ94" s="53">
        <f>MAX(PQ$15:PQ$89)</f>
        <v>2.81</v>
      </c>
      <c r="PR94" s="53">
        <f>MAX(PR$15:PR$89)</f>
        <v>1.79</v>
      </c>
      <c r="PS94" s="53">
        <f>MAX(PS$15:PS$89)</f>
        <v>2.12</v>
      </c>
      <c r="PT94" s="53">
        <f>MAX(PT$15:PT$89)</f>
        <v>0</v>
      </c>
      <c r="PZ94" s="55">
        <f>PZ92/COUNT(PZ$15:PZ$89)</f>
        <v>6.7567567567567571E-2</v>
      </c>
      <c r="QC94" s="5"/>
    </row>
    <row r="95" spans="1:445" s="1" customFormat="1" ht="17">
      <c r="H95" s="53">
        <f>COUNTIF(H$15:H$89,4)</f>
        <v>32</v>
      </c>
      <c r="I95" s="53"/>
      <c r="J95" s="55">
        <f>J92/COUNT(J$15:J$89)</f>
        <v>0.25</v>
      </c>
      <c r="M95" s="1">
        <f>COUNTIF(M$15:M$89,"ALIF(H0)")</f>
        <v>3</v>
      </c>
      <c r="U95" s="1">
        <f>COUNTIF(U$15:U$89,4)</f>
        <v>0</v>
      </c>
      <c r="AA95" s="1">
        <f>COUNTIF(AA$15:AA$89,4)</f>
        <v>0</v>
      </c>
      <c r="AG95" s="1">
        <f>COUNTIF(AG$15:AG$89,4)</f>
        <v>0</v>
      </c>
      <c r="AS95" s="1">
        <f>AS92+AT92+AU92+AV92+AW92</f>
        <v>82</v>
      </c>
      <c r="BF95" s="1">
        <f>BF91+BF92</f>
        <v>74</v>
      </c>
      <c r="BG95" s="1">
        <f>BG91+BG92+BG93</f>
        <v>74</v>
      </c>
      <c r="BH95" s="1">
        <f>BH91+BH92</f>
        <v>74</v>
      </c>
      <c r="BI95" s="1">
        <f>BI91+BI92</f>
        <v>74</v>
      </c>
      <c r="BJ95" s="1">
        <f t="shared" ref="BJ95:BM95" si="56">BJ91+BJ92</f>
        <v>74</v>
      </c>
      <c r="BK95" s="1">
        <f t="shared" si="56"/>
        <v>74</v>
      </c>
      <c r="BL95" s="1">
        <f t="shared" si="56"/>
        <v>74</v>
      </c>
      <c r="BM95" s="1">
        <f t="shared" si="56"/>
        <v>74</v>
      </c>
      <c r="BO95" s="1">
        <f>BO91+BO92</f>
        <v>73</v>
      </c>
      <c r="QC95" s="5"/>
    </row>
    <row r="96" spans="1:445" s="1" customFormat="1" ht="17">
      <c r="H96" s="55">
        <f>H91/COUNT(H$15:H$89)</f>
        <v>8.0645161290322578E-2</v>
      </c>
      <c r="I96" s="55"/>
      <c r="J96" s="55">
        <f>J93/COUNT(J$15:J$89)</f>
        <v>0.34615384615384615</v>
      </c>
      <c r="M96" s="1">
        <f>COUNTIF(M$15:M$89,"ALIF(H1)")</f>
        <v>5</v>
      </c>
      <c r="U96" s="55">
        <f>U91/COUNT(U$15:U$89)</f>
        <v>0.71621621621621623</v>
      </c>
      <c r="AA96" s="55">
        <f>AA91/COUNT(AA$15:AA$89)</f>
        <v>0.91891891891891897</v>
      </c>
      <c r="AG96" s="55">
        <f>AG91/COUNT(AG$15:AG$89)</f>
        <v>0.94594594594594594</v>
      </c>
      <c r="HS96" s="55">
        <f>HS91/COUNT(HS$15:HS$89)</f>
        <v>0.25641025641025639</v>
      </c>
      <c r="HT96" s="55"/>
      <c r="HU96" s="55"/>
      <c r="HV96" s="55"/>
      <c r="HW96" s="55"/>
      <c r="KK96" s="55">
        <f>KK91/COUNT(KK$15:KK$89)</f>
        <v>2.3255813953488372E-2</v>
      </c>
      <c r="KL96" s="55"/>
      <c r="KM96" s="55"/>
      <c r="KN96" s="55"/>
      <c r="KO96" s="55"/>
      <c r="NC96" s="55">
        <f>NC91/COUNT(NC$15:NC$89)</f>
        <v>0</v>
      </c>
      <c r="ND96" s="55"/>
      <c r="NE96" s="55"/>
      <c r="NF96" s="55"/>
      <c r="NG96" s="55"/>
      <c r="PU96" s="55">
        <f>PU91/COUNT(PU$15:PU$89)</f>
        <v>0</v>
      </c>
      <c r="PV96" s="55"/>
      <c r="PW96" s="55"/>
      <c r="PX96" s="55"/>
      <c r="PY96" s="55"/>
      <c r="QC96" s="5"/>
    </row>
    <row r="97" spans="3:445" s="1" customFormat="1" ht="17">
      <c r="H97" s="55">
        <f>H92/COUNT(H$15:H$89)</f>
        <v>0.20967741935483872</v>
      </c>
      <c r="I97" s="55"/>
      <c r="M97" s="1">
        <f>COUNTIF(M$15:M$89,"ALIF(H2)")</f>
        <v>1</v>
      </c>
      <c r="U97" s="55">
        <f>U92/COUNT(U$15:U$89)</f>
        <v>0.1891891891891892</v>
      </c>
      <c r="AA97" s="55">
        <f>AA92/COUNT(AA$15:AA$89)</f>
        <v>4.0540540540540543E-2</v>
      </c>
      <c r="AG97" s="55">
        <f>AG92/COUNT(AG$15:AG$89)</f>
        <v>4.0540540540540543E-2</v>
      </c>
      <c r="AR97" s="1">
        <f>AR91+AR92+AR93+AR94</f>
        <v>74</v>
      </c>
      <c r="AS97" s="1">
        <f>AS94+AS95</f>
        <v>120</v>
      </c>
      <c r="BO97" s="55">
        <f>BO91/COUNT(BO$15:BO$89)</f>
        <v>0.20547945205479451</v>
      </c>
      <c r="HS97" s="55">
        <f>HS92/COUNT(HS$15:HS$89)</f>
        <v>0.15384615384615385</v>
      </c>
      <c r="HT97" s="55"/>
      <c r="HU97" s="55"/>
      <c r="HV97" s="55"/>
      <c r="HW97" s="55"/>
      <c r="KK97" s="55">
        <f>KK92/COUNT(KK$15:KK$89)</f>
        <v>0.79069767441860461</v>
      </c>
      <c r="KL97" s="55"/>
      <c r="KM97" s="55"/>
      <c r="KN97" s="55"/>
      <c r="KO97" s="55"/>
      <c r="NC97" s="55">
        <f>NC92/COUNT(NC$15:NC$89)</f>
        <v>0.90909090909090906</v>
      </c>
      <c r="ND97" s="55"/>
      <c r="NE97" s="55"/>
      <c r="NF97" s="55"/>
      <c r="NG97" s="55"/>
      <c r="PU97" s="55">
        <f>PU92/COUNT(PU$15:PU$89)</f>
        <v>1</v>
      </c>
      <c r="PV97" s="55"/>
      <c r="PW97" s="55"/>
      <c r="PX97" s="55"/>
      <c r="PY97" s="55"/>
      <c r="PZ97" s="1">
        <f>PZ91+PZ92</f>
        <v>74</v>
      </c>
      <c r="QC97" s="5"/>
    </row>
    <row r="98" spans="3:445" s="1" customFormat="1" ht="17">
      <c r="H98" s="55">
        <f>H93/COUNT(H$15:H$89)</f>
        <v>0.14516129032258066</v>
      </c>
      <c r="I98" s="55"/>
      <c r="M98" s="1">
        <f>COUNTIF(M$15:M$89,"ALIF(H3)")</f>
        <v>3</v>
      </c>
      <c r="U98" s="55">
        <f>U93/COUNT(U$15:U$89)</f>
        <v>9.45945945945946E-2</v>
      </c>
      <c r="AA98" s="55">
        <f>AA93/COUNT(AA$15:AA$89)</f>
        <v>2.7027027027027029E-2</v>
      </c>
      <c r="AG98" s="55">
        <f>AG93/COUNT(AG$15:AG$89)</f>
        <v>1.3513513513513514E-2</v>
      </c>
      <c r="BO98" s="55">
        <f>BO92/COUNT(BO$15:BO$89)</f>
        <v>0.79452054794520544</v>
      </c>
      <c r="HS98" s="55">
        <f>HS93/COUNT(HS$15:HS$89)</f>
        <v>0.58974358974358976</v>
      </c>
      <c r="HT98" s="55"/>
      <c r="HU98" s="55"/>
      <c r="HV98" s="55"/>
      <c r="HW98" s="55"/>
      <c r="KK98" s="55">
        <f>KK93/COUNT(KK$15:KK$89)</f>
        <v>0.18604651162790697</v>
      </c>
      <c r="KL98" s="55"/>
      <c r="KM98" s="55"/>
      <c r="KN98" s="55"/>
      <c r="KO98" s="55"/>
      <c r="NC98" s="55">
        <f>NC93/COUNT(NC$15:NC$89)</f>
        <v>9.0909090909090912E-2</v>
      </c>
      <c r="ND98" s="55"/>
      <c r="NE98" s="55"/>
      <c r="NF98" s="55"/>
      <c r="NG98" s="55"/>
      <c r="PU98" s="55">
        <f>PU93/COUNT(PU$15:PU$89)</f>
        <v>0</v>
      </c>
      <c r="PV98" s="55"/>
      <c r="PW98" s="55"/>
      <c r="PX98" s="55"/>
      <c r="PY98" s="55"/>
      <c r="QC98" s="5"/>
    </row>
    <row r="99" spans="3:445" s="1" customFormat="1" ht="17">
      <c r="H99" s="55">
        <f>H94/COUNT(H$15:H$89)</f>
        <v>4.8387096774193547E-2</v>
      </c>
      <c r="I99" s="55"/>
      <c r="M99" s="1">
        <f>COUNTIF(M$15:M$89,"ALIF(Spd)")</f>
        <v>0</v>
      </c>
      <c r="U99" s="55">
        <f>U94/COUNT(U$15:U$89)</f>
        <v>0</v>
      </c>
      <c r="AA99" s="55">
        <f>AA94/COUNT(AA$15:AA$89)</f>
        <v>1.3513513513513514E-2</v>
      </c>
      <c r="AG99" s="55">
        <f>AG94/COUNT(AG$15:AG$89)</f>
        <v>0</v>
      </c>
      <c r="AR99" s="1">
        <f>AR91+(AR92*2)+(AR93*3)+(AR94*4)</f>
        <v>120</v>
      </c>
      <c r="QC99" s="5"/>
    </row>
    <row r="100" spans="3:445" s="1" customFormat="1" ht="17">
      <c r="H100" s="55">
        <f>H95/COUNT(H$15:H$89)</f>
        <v>0.5161290322580645</v>
      </c>
      <c r="I100" s="55"/>
      <c r="M100" s="1">
        <f>COUNTIF(M$15:M$89,"ALIF(Spi)")</f>
        <v>5</v>
      </c>
      <c r="U100" s="55">
        <f>U95/COUNT(U$15:U$89)</f>
        <v>0</v>
      </c>
      <c r="AA100" s="55">
        <f>AA95/COUNT(AA$15:AA$89)</f>
        <v>0</v>
      </c>
      <c r="AG100" s="55">
        <f>AG95/COUNT(AG$15:AG$89)</f>
        <v>0</v>
      </c>
      <c r="QC100" s="5"/>
    </row>
    <row r="101" spans="3:445" s="1" customFormat="1" ht="17">
      <c r="M101" s="1">
        <f>COUNTIF(M$15:M$89,"ALIF(St)")</f>
        <v>0</v>
      </c>
      <c r="QC101" s="5"/>
    </row>
    <row r="102" spans="3:445" s="1" customFormat="1" ht="17">
      <c r="M102"/>
      <c r="QC102" s="5"/>
    </row>
    <row r="103" spans="3:445" s="1" customFormat="1" ht="17">
      <c r="M103" s="1">
        <f>COUNTIF(M$15:M$89,"PTD($)/ALIF")</f>
        <v>0</v>
      </c>
      <c r="N103" s="1">
        <f>M103+M104</f>
        <v>16</v>
      </c>
      <c r="QC103" s="5"/>
    </row>
    <row r="104" spans="3:445" s="1" customFormat="1" ht="17">
      <c r="C104" s="1">
        <f>C91+C92</f>
        <v>74</v>
      </c>
      <c r="E104" s="1">
        <f>E91+E92+E93</f>
        <v>74</v>
      </c>
      <c r="H104" s="53">
        <f>H91+H92+H93+H94+H95</f>
        <v>62</v>
      </c>
      <c r="M104" s="1">
        <f>COUNTIF(M$15:M$89,"PTD(A)/ALIF")</f>
        <v>16</v>
      </c>
      <c r="QC104" s="5"/>
    </row>
    <row r="105" spans="3:445" s="1" customFormat="1" ht="17">
      <c r="QC105" s="5"/>
    </row>
    <row r="106" spans="3:445" s="54" customFormat="1" ht="17">
      <c r="M106" s="1">
        <f>COUNTIF(M$15:M$89,"PTD($)")</f>
        <v>0</v>
      </c>
      <c r="N106" s="54">
        <f>M106+M107+M108+M109+M110+M111+M112+M113+M114+M115</f>
        <v>16</v>
      </c>
      <c r="QC106" s="7"/>
    </row>
    <row r="107" spans="3:445" s="54" customFormat="1" ht="17">
      <c r="M107" s="1">
        <f>COUNTIF(M$15:M$89,"PTD(A)")</f>
        <v>2</v>
      </c>
      <c r="QC107" s="7"/>
    </row>
    <row r="108" spans="3:445" s="54" customFormat="1" ht="17">
      <c r="M108" s="1">
        <f>COUNTIF(M$15:M$89,"PTD(H)")</f>
        <v>4</v>
      </c>
      <c r="QC108" s="7"/>
    </row>
    <row r="109" spans="3:445" s="54" customFormat="1" ht="17">
      <c r="M109" s="1">
        <f>COUNTIF(M$15:M$89,"PTD(H0)")</f>
        <v>3</v>
      </c>
      <c r="QC109" s="7"/>
    </row>
    <row r="110" spans="3:445" s="54" customFormat="1" ht="17">
      <c r="M110" s="1">
        <f>COUNTIF(M$15:M$89,"PTD(H1)")</f>
        <v>4</v>
      </c>
      <c r="QC110" s="7"/>
    </row>
    <row r="111" spans="3:445" s="54" customFormat="1" ht="17">
      <c r="M111" s="1">
        <f>COUNTIF(M$15:M$89,"PTD(H2)")</f>
        <v>1</v>
      </c>
      <c r="QC111" s="7"/>
    </row>
    <row r="112" spans="3:445" s="54" customFormat="1" ht="17">
      <c r="M112" s="1">
        <f>COUNTIF(M$15:M$89,"PTD(H3)")</f>
        <v>2</v>
      </c>
      <c r="QC112" s="7"/>
    </row>
    <row r="113" spans="13:445" s="54" customFormat="1" ht="17">
      <c r="M113" s="1">
        <f>COUNTIF(M$15:M$89,"PTD(Spd)")</f>
        <v>0</v>
      </c>
      <c r="QC113" s="7"/>
    </row>
    <row r="114" spans="13:445" s="54" customFormat="1" ht="17">
      <c r="M114" s="1">
        <f>COUNTIF(M$15:M$89,"PTD(Spi)")</f>
        <v>0</v>
      </c>
      <c r="QC114" s="7"/>
    </row>
    <row r="115" spans="13:445" s="54" customFormat="1" ht="17">
      <c r="M115" s="1">
        <f>COUNTIF(M$15:M$89,"PTD(St)")</f>
        <v>0</v>
      </c>
      <c r="QC115" s="7"/>
    </row>
    <row r="116" spans="13:445" s="54" customFormat="1" ht="17">
      <c r="N116" s="54">
        <f>N91+N103+N106</f>
        <v>69</v>
      </c>
      <c r="QC116" s="7"/>
    </row>
    <row r="117" spans="13:445" s="54" customFormat="1" ht="17">
      <c r="QC117" s="7"/>
    </row>
    <row r="118" spans="13:445" s="54" customFormat="1" ht="17">
      <c r="QC118" s="7"/>
    </row>
    <row r="119" spans="13:445" s="54" customFormat="1" ht="17">
      <c r="QC119" s="7"/>
    </row>
    <row r="120" spans="13:445" s="54" customFormat="1" ht="17">
      <c r="QC120" s="7"/>
    </row>
    <row r="121" spans="13:445" s="54" customFormat="1" ht="17">
      <c r="QC121" s="7"/>
    </row>
    <row r="122" spans="13:445" s="54" customFormat="1" ht="17">
      <c r="QC122" s="7"/>
    </row>
    <row r="123" spans="13:445" s="54" customFormat="1" ht="17">
      <c r="QC123" s="7"/>
    </row>
    <row r="124" spans="13:445" s="54" customFormat="1" ht="17">
      <c r="QC124" s="7"/>
    </row>
    <row r="125" spans="13:445" s="54" customFormat="1" ht="17">
      <c r="QC125" s="7"/>
    </row>
    <row r="126" spans="13:445" s="54" customFormat="1" ht="17">
      <c r="QC126" s="7"/>
    </row>
    <row r="127" spans="13:445" s="54" customFormat="1" ht="17">
      <c r="QC127" s="7"/>
    </row>
    <row r="128" spans="13:445" s="54" customFormat="1" ht="17">
      <c r="QC128" s="7"/>
    </row>
    <row r="129" spans="445:445" s="54" customFormat="1" ht="17">
      <c r="QC129" s="7"/>
    </row>
    <row r="130" spans="445:445" s="54" customFormat="1" ht="17">
      <c r="QC130" s="7"/>
    </row>
    <row r="131" spans="445:445" s="54" customFormat="1" ht="17">
      <c r="QC131" s="7"/>
    </row>
    <row r="132" spans="445:445" s="54" customFormat="1" ht="17">
      <c r="QC132" s="7"/>
    </row>
    <row r="133" spans="445:445" s="54" customFormat="1" ht="17">
      <c r="QC133" s="7"/>
    </row>
    <row r="134" spans="445:445" s="54" customFormat="1" ht="17">
      <c r="QC134" s="7"/>
    </row>
    <row r="135" spans="445:445" s="54" customFormat="1" ht="17">
      <c r="QC135" s="7"/>
    </row>
    <row r="136" spans="445:445" s="54" customFormat="1" ht="17">
      <c r="QC136" s="7"/>
    </row>
    <row r="137" spans="445:445" s="54" customFormat="1" ht="17">
      <c r="QC137" s="7"/>
    </row>
    <row r="138" spans="445:445" s="54" customFormat="1" ht="17">
      <c r="QC138" s="7"/>
    </row>
    <row r="139" spans="445:445" s="54" customFormat="1" ht="17">
      <c r="QC139" s="7"/>
    </row>
    <row r="140" spans="445:445" s="54" customFormat="1" ht="17">
      <c r="QC140" s="7"/>
    </row>
    <row r="141" spans="445:445" s="54" customFormat="1" ht="17">
      <c r="QC141" s="7"/>
    </row>
    <row r="142" spans="445:445" s="54" customFormat="1" ht="17">
      <c r="QC142" s="7"/>
    </row>
    <row r="143" spans="445:445" s="54" customFormat="1" ht="17">
      <c r="QC143" s="7"/>
    </row>
    <row r="144" spans="445:445" s="54" customFormat="1" ht="17">
      <c r="QC144" s="7"/>
    </row>
    <row r="145" spans="445:445" s="54" customFormat="1" ht="17">
      <c r="QC145" s="7"/>
    </row>
    <row r="146" spans="445:445" s="54" customFormat="1" ht="17">
      <c r="QC146" s="7"/>
    </row>
    <row r="147" spans="445:445" s="54" customFormat="1" ht="17">
      <c r="QC147" s="7"/>
    </row>
    <row r="148" spans="445:445" s="54" customFormat="1" ht="17">
      <c r="QC148" s="7"/>
    </row>
    <row r="149" spans="445:445" s="54" customFormat="1" ht="17">
      <c r="QC149" s="7"/>
    </row>
    <row r="150" spans="445:445" s="54" customFormat="1" ht="17">
      <c r="QC150" s="7"/>
    </row>
    <row r="151" spans="445:445" s="54" customFormat="1" ht="17">
      <c r="QC151" s="7"/>
    </row>
    <row r="152" spans="445:445" s="54" customFormat="1" ht="17">
      <c r="QC152" s="7"/>
    </row>
    <row r="153" spans="445:445" s="54" customFormat="1" ht="17">
      <c r="QC153" s="7"/>
    </row>
    <row r="154" spans="445:445" s="54" customFormat="1" ht="17">
      <c r="QC154" s="7"/>
    </row>
    <row r="155" spans="445:445" s="54" customFormat="1" ht="17">
      <c r="QC155" s="7"/>
    </row>
    <row r="156" spans="445:445" s="54" customFormat="1" ht="17">
      <c r="QC156" s="7"/>
    </row>
    <row r="157" spans="445:445" s="54" customFormat="1" ht="17">
      <c r="QC157" s="7"/>
    </row>
    <row r="158" spans="445:445" s="54" customFormat="1" ht="17">
      <c r="QC158" s="7"/>
    </row>
    <row r="159" spans="445:445" s="54" customFormat="1" ht="17">
      <c r="QC159" s="7"/>
    </row>
    <row r="160" spans="445:445" s="54" customFormat="1" ht="17">
      <c r="QC160" s="7"/>
    </row>
    <row r="161" spans="445:445" s="54" customFormat="1" ht="17">
      <c r="QC161" s="7"/>
    </row>
    <row r="162" spans="445:445" s="54" customFormat="1" ht="17">
      <c r="QC162" s="7"/>
    </row>
    <row r="163" spans="445:445" s="54" customFormat="1" ht="17">
      <c r="QC163" s="7"/>
    </row>
    <row r="164" spans="445:445" s="54" customFormat="1" ht="17">
      <c r="QC164" s="7"/>
    </row>
    <row r="165" spans="445:445" s="54" customFormat="1" ht="17">
      <c r="QC165" s="7"/>
    </row>
    <row r="166" spans="445:445" s="54" customFormat="1" ht="17">
      <c r="QC166" s="7"/>
    </row>
    <row r="167" spans="445:445" s="54" customFormat="1" ht="17">
      <c r="QC167" s="7"/>
    </row>
    <row r="168" spans="445:445" s="54" customFormat="1" ht="17">
      <c r="QC168" s="7"/>
    </row>
    <row r="169" spans="445:445" s="54" customFormat="1" ht="17">
      <c r="QC169" s="7"/>
    </row>
    <row r="170" spans="445:445" s="54" customFormat="1" ht="17">
      <c r="QC170" s="7"/>
    </row>
    <row r="171" spans="445:445" s="54" customFormat="1" ht="17">
      <c r="QC171" s="7"/>
    </row>
    <row r="172" spans="445:445" s="54" customFormat="1" ht="17">
      <c r="QC172" s="7"/>
    </row>
    <row r="173" spans="445:445" s="54" customFormat="1" ht="17">
      <c r="QC173" s="7"/>
    </row>
    <row r="174" spans="445:445" s="54" customFormat="1" ht="17">
      <c r="QC174" s="7"/>
    </row>
    <row r="175" spans="445:445" s="54" customFormat="1" ht="17">
      <c r="QC175" s="7"/>
    </row>
    <row r="176" spans="445:445" s="54" customFormat="1" ht="17">
      <c r="QC176" s="7"/>
    </row>
    <row r="177" spans="445:445" s="54" customFormat="1" ht="17">
      <c r="QC177" s="7"/>
    </row>
    <row r="178" spans="445:445" s="54" customFormat="1" ht="17">
      <c r="QC178" s="8"/>
    </row>
    <row r="179" spans="445:445" s="54" customFormat="1" ht="17">
      <c r="QC179" s="8"/>
    </row>
    <row r="180" spans="445:445" s="54" customFormat="1" ht="17">
      <c r="QC180" s="8"/>
    </row>
    <row r="181" spans="445:445" s="54" customFormat="1" ht="17">
      <c r="QC181" s="8"/>
    </row>
    <row r="182" spans="445:445" s="54" customFormat="1" ht="17">
      <c r="QC182" s="8"/>
    </row>
    <row r="183" spans="445:445" s="54" customFormat="1" ht="17">
      <c r="QC183" s="8"/>
    </row>
    <row r="184" spans="445:445" s="54" customFormat="1" ht="17">
      <c r="QC184" s="8"/>
    </row>
    <row r="185" spans="445:445" s="54" customFormat="1" ht="17">
      <c r="QC185" s="8"/>
    </row>
    <row r="186" spans="445:445" s="54" customFormat="1" ht="17">
      <c r="QC186" s="8"/>
    </row>
    <row r="187" spans="445:445" s="54" customFormat="1" ht="17">
      <c r="QC187" s="8"/>
    </row>
    <row r="188" spans="445:445" s="54" customFormat="1" ht="17">
      <c r="QC188" s="8"/>
    </row>
    <row r="189" spans="445:445" s="54" customFormat="1" ht="17">
      <c r="QC189" s="8"/>
    </row>
    <row r="190" spans="445:445" s="54" customFormat="1" ht="17">
      <c r="QC190" s="8"/>
    </row>
    <row r="191" spans="445:445" s="54" customFormat="1" ht="17">
      <c r="QC191" s="8"/>
    </row>
    <row r="192" spans="445:445" s="54" customFormat="1" ht="17">
      <c r="QC192" s="8"/>
    </row>
    <row r="193" spans="445:445" s="54" customFormat="1" ht="17">
      <c r="QC193" s="8"/>
    </row>
    <row r="194" spans="445:445" s="54" customFormat="1" ht="17">
      <c r="QC194" s="8"/>
    </row>
    <row r="195" spans="445:445" s="54" customFormat="1" ht="17">
      <c r="QC195" s="8"/>
    </row>
    <row r="196" spans="445:445" s="54" customFormat="1" ht="17">
      <c r="QC196" s="8"/>
    </row>
    <row r="197" spans="445:445" s="54" customFormat="1" ht="17">
      <c r="QC197" s="8"/>
    </row>
    <row r="198" spans="445:445" s="54" customFormat="1" ht="17">
      <c r="QC198" s="8"/>
    </row>
    <row r="199" spans="445:445" s="54" customFormat="1" ht="17">
      <c r="QC199" s="8"/>
    </row>
    <row r="200" spans="445:445" s="54" customFormat="1" ht="17">
      <c r="QC200" s="8"/>
    </row>
    <row r="201" spans="445:445" s="54" customFormat="1" ht="17">
      <c r="QC201" s="8"/>
    </row>
    <row r="202" spans="445:445" s="54" customFormat="1" ht="17">
      <c r="QC202" s="8"/>
    </row>
    <row r="203" spans="445:445" s="54" customFormat="1" ht="17">
      <c r="QC203" s="8"/>
    </row>
    <row r="204" spans="445:445" s="54" customFormat="1" ht="17">
      <c r="QC204" s="8"/>
    </row>
    <row r="205" spans="445:445" s="54" customFormat="1" ht="17">
      <c r="QC205" s="8"/>
    </row>
    <row r="206" spans="445:445" s="54" customFormat="1" ht="17">
      <c r="QC206" s="8"/>
    </row>
    <row r="207" spans="445:445" s="54" customFormat="1" ht="17">
      <c r="QC207" s="8"/>
    </row>
    <row r="208" spans="445:445" s="54" customFormat="1" ht="17">
      <c r="QC208" s="8"/>
    </row>
    <row r="209" spans="445:445" s="54" customFormat="1" ht="17">
      <c r="QC209" s="8"/>
    </row>
    <row r="210" spans="445:445" s="54" customFormat="1" ht="17">
      <c r="QC210" s="8"/>
    </row>
    <row r="211" spans="445:445" s="54" customFormat="1" ht="17">
      <c r="QC211" s="8"/>
    </row>
    <row r="212" spans="445:445" s="54" customFormat="1" ht="17">
      <c r="QC212" s="8"/>
    </row>
    <row r="213" spans="445:445" s="54" customFormat="1" ht="17">
      <c r="QC213" s="8"/>
    </row>
    <row r="214" spans="445:445" s="54" customFormat="1" ht="17">
      <c r="QC214" s="8"/>
    </row>
    <row r="215" spans="445:445" s="54" customFormat="1" ht="17">
      <c r="QC215" s="8"/>
    </row>
    <row r="216" spans="445:445" s="54" customFormat="1" ht="17">
      <c r="QC216" s="8"/>
    </row>
    <row r="217" spans="445:445" s="54" customFormat="1" ht="17">
      <c r="QC217" s="8"/>
    </row>
    <row r="218" spans="445:445" s="54" customFormat="1" ht="17">
      <c r="QC218" s="8"/>
    </row>
    <row r="219" spans="445:445" s="54" customFormat="1" ht="17">
      <c r="QC219" s="8"/>
    </row>
    <row r="220" spans="445:445" s="54" customFormat="1" ht="17">
      <c r="QC220" s="8"/>
    </row>
    <row r="221" spans="445:445" s="54" customFormat="1" ht="17">
      <c r="QC221" s="8"/>
    </row>
    <row r="222" spans="445:445" s="54" customFormat="1" ht="17">
      <c r="QC222" s="8"/>
    </row>
    <row r="223" spans="445:445" s="54" customFormat="1" ht="17">
      <c r="QC223" s="8"/>
    </row>
    <row r="224" spans="445:445" s="54" customFormat="1" ht="17">
      <c r="QC224" s="8"/>
    </row>
    <row r="225" spans="445:445" s="54" customFormat="1" ht="17">
      <c r="QC225" s="8"/>
    </row>
    <row r="226" spans="445:445" s="54" customFormat="1" ht="17">
      <c r="QC226" s="8"/>
    </row>
    <row r="227" spans="445:445" s="54" customFormat="1" ht="17">
      <c r="QC227" s="8"/>
    </row>
    <row r="228" spans="445:445" s="54" customFormat="1" ht="17">
      <c r="QC228" s="8"/>
    </row>
    <row r="229" spans="445:445" s="54" customFormat="1" ht="17">
      <c r="QC229" s="8"/>
    </row>
    <row r="230" spans="445:445" s="54" customFormat="1" ht="17">
      <c r="QC230" s="8"/>
    </row>
    <row r="231" spans="445:445" s="54" customFormat="1" ht="17">
      <c r="QC231" s="8"/>
    </row>
    <row r="232" spans="445:445" s="54" customFormat="1" ht="17">
      <c r="QC232" s="8"/>
    </row>
    <row r="233" spans="445:445" s="54" customFormat="1" ht="17">
      <c r="QC233" s="8"/>
    </row>
    <row r="234" spans="445:445" s="54" customFormat="1" ht="17">
      <c r="QC234" s="8"/>
    </row>
    <row r="235" spans="445:445" s="54" customFormat="1" ht="17">
      <c r="QC235" s="8"/>
    </row>
    <row r="236" spans="445:445" s="54" customFormat="1" ht="17">
      <c r="QC236" s="8"/>
    </row>
    <row r="237" spans="445:445" s="54" customFormat="1" ht="17">
      <c r="QC237" s="8"/>
    </row>
    <row r="238" spans="445:445" s="54" customFormat="1" ht="17">
      <c r="QC238" s="8"/>
    </row>
    <row r="239" spans="445:445" s="54" customFormat="1" ht="17">
      <c r="QC239" s="8"/>
    </row>
    <row r="240" spans="445:445" s="54" customFormat="1" ht="17">
      <c r="QC240" s="8"/>
    </row>
    <row r="241" spans="445:445" s="54" customFormat="1" ht="17">
      <c r="QC241" s="8"/>
    </row>
    <row r="242" spans="445:445" s="54" customFormat="1" ht="17">
      <c r="QC242" s="8"/>
    </row>
    <row r="243" spans="445:445" s="54" customFormat="1" ht="17">
      <c r="QC243" s="8"/>
    </row>
    <row r="244" spans="445:445" s="54" customFormat="1" ht="17">
      <c r="QC244" s="8"/>
    </row>
    <row r="245" spans="445:445" s="54" customFormat="1" ht="17">
      <c r="QC245" s="8"/>
    </row>
    <row r="246" spans="445:445" s="54" customFormat="1" ht="17">
      <c r="QC246" s="8"/>
    </row>
    <row r="247" spans="445:445" s="54" customFormat="1" ht="17">
      <c r="QC247" s="8"/>
    </row>
    <row r="248" spans="445:445" s="54" customFormat="1" ht="17">
      <c r="QC248" s="8"/>
    </row>
    <row r="249" spans="445:445" s="54" customFormat="1" ht="17">
      <c r="QC249" s="8"/>
    </row>
    <row r="250" spans="445:445" s="54" customFormat="1" ht="17">
      <c r="QC250" s="8"/>
    </row>
    <row r="251" spans="445:445" s="54" customFormat="1" ht="17">
      <c r="QC251" s="8"/>
    </row>
    <row r="252" spans="445:445" s="54" customFormat="1" ht="17">
      <c r="QC252" s="8"/>
    </row>
    <row r="253" spans="445:445" s="54" customFormat="1" ht="17">
      <c r="QC253" s="8"/>
    </row>
    <row r="254" spans="445:445" s="54" customFormat="1" ht="17">
      <c r="QC254" s="8"/>
    </row>
    <row r="255" spans="445:445" s="54" customFormat="1" ht="17">
      <c r="QC255" s="8"/>
    </row>
    <row r="256" spans="445:445" s="54" customFormat="1" ht="17">
      <c r="QC256" s="8"/>
    </row>
    <row r="257" spans="445:445" s="54" customFormat="1" ht="17">
      <c r="QC257" s="8"/>
    </row>
    <row r="258" spans="445:445" s="54" customFormat="1" ht="17">
      <c r="QC258" s="8"/>
    </row>
    <row r="259" spans="445:445" s="54" customFormat="1" ht="17">
      <c r="QC259" s="8"/>
    </row>
    <row r="260" spans="445:445" s="54" customFormat="1" ht="17">
      <c r="QC260" s="8"/>
    </row>
    <row r="261" spans="445:445" s="54" customFormat="1" ht="17">
      <c r="QC261" s="8"/>
    </row>
    <row r="262" spans="445:445" s="54" customFormat="1" ht="17">
      <c r="QC262" s="8"/>
    </row>
    <row r="263" spans="445:445" s="54" customFormat="1" ht="17">
      <c r="QC263" s="8"/>
    </row>
    <row r="264" spans="445:445" s="54" customFormat="1" ht="17">
      <c r="QC264" s="8"/>
    </row>
    <row r="265" spans="445:445" s="54" customFormat="1" ht="17">
      <c r="QC265" s="8"/>
    </row>
    <row r="266" spans="445:445" s="54" customFormat="1" ht="17">
      <c r="QC266" s="8"/>
    </row>
    <row r="267" spans="445:445" s="54" customFormat="1" ht="17">
      <c r="QC267" s="8"/>
    </row>
    <row r="268" spans="445:445" s="54" customFormat="1" ht="17">
      <c r="QC268" s="8"/>
    </row>
    <row r="269" spans="445:445" s="54" customFormat="1" ht="17">
      <c r="QC269" s="8"/>
    </row>
    <row r="270" spans="445:445" s="54" customFormat="1" ht="17">
      <c r="QC270" s="8"/>
    </row>
    <row r="271" spans="445:445" s="54" customFormat="1" ht="17">
      <c r="QC271" s="8"/>
    </row>
    <row r="272" spans="445:445" s="54" customFormat="1" ht="17">
      <c r="QC272" s="8"/>
    </row>
    <row r="273" spans="445:445" s="54" customFormat="1" ht="17">
      <c r="QC273" s="8"/>
    </row>
    <row r="274" spans="445:445" s="54" customFormat="1" ht="17">
      <c r="QC274" s="8"/>
    </row>
    <row r="275" spans="445:445" s="54" customFormat="1" ht="17">
      <c r="QC275" s="8"/>
    </row>
    <row r="276" spans="445:445" s="54" customFormat="1" ht="17">
      <c r="QC276" s="8"/>
    </row>
    <row r="277" spans="445:445" s="54" customFormat="1" ht="17">
      <c r="QC277" s="8"/>
    </row>
    <row r="278" spans="445:445" s="54" customFormat="1" ht="17">
      <c r="QC278" s="8"/>
    </row>
    <row r="279" spans="445:445" s="54" customFormat="1" ht="17">
      <c r="QC279" s="8"/>
    </row>
    <row r="280" spans="445:445" s="54" customFormat="1" ht="17">
      <c r="QC280" s="8"/>
    </row>
    <row r="281" spans="445:445" s="54" customFormat="1" ht="17">
      <c r="QC281" s="8"/>
    </row>
    <row r="282" spans="445:445" s="54" customFormat="1" ht="17">
      <c r="QC282" s="8"/>
    </row>
    <row r="283" spans="445:445" s="54" customFormat="1" ht="17">
      <c r="QC283" s="8"/>
    </row>
    <row r="284" spans="445:445" s="54" customFormat="1" ht="17">
      <c r="QC284" s="8"/>
    </row>
    <row r="285" spans="445:445" s="54" customFormat="1" ht="17">
      <c r="QC285" s="8"/>
    </row>
    <row r="286" spans="445:445" s="54" customFormat="1" ht="17">
      <c r="QC286" s="8"/>
    </row>
    <row r="287" spans="445:445" s="54" customFormat="1" ht="17">
      <c r="QC287" s="8"/>
    </row>
    <row r="288" spans="445:445" s="54" customFormat="1" ht="17">
      <c r="QC288" s="8"/>
    </row>
    <row r="289" spans="445:445" s="54" customFormat="1" ht="17">
      <c r="QC289" s="8"/>
    </row>
    <row r="290" spans="445:445" s="54" customFormat="1" ht="17">
      <c r="QC290" s="8"/>
    </row>
    <row r="291" spans="445:445" s="54" customFormat="1" ht="17">
      <c r="QC291" s="8"/>
    </row>
    <row r="292" spans="445:445" s="54" customFormat="1" ht="17">
      <c r="QC292" s="8"/>
    </row>
    <row r="293" spans="445:445" s="54" customFormat="1" ht="17">
      <c r="QC293" s="8"/>
    </row>
    <row r="294" spans="445:445" s="54" customFormat="1" ht="17">
      <c r="QC294" s="8"/>
    </row>
    <row r="295" spans="445:445" s="54" customFormat="1" ht="17">
      <c r="QC295" s="8"/>
    </row>
    <row r="296" spans="445:445" s="54" customFormat="1" ht="17">
      <c r="QC296" s="8"/>
    </row>
    <row r="297" spans="445:445" s="54" customFormat="1" ht="17">
      <c r="QC297" s="8"/>
    </row>
    <row r="298" spans="445:445" s="54" customFormat="1" ht="17">
      <c r="QC298" s="8"/>
    </row>
    <row r="299" spans="445:445" s="54" customFormat="1" ht="17">
      <c r="QC299" s="8"/>
    </row>
    <row r="300" spans="445:445" s="54" customFormat="1" ht="17">
      <c r="QC300" s="8"/>
    </row>
    <row r="301" spans="445:445" s="54" customFormat="1" ht="17">
      <c r="QC301" s="8"/>
    </row>
    <row r="302" spans="445:445" s="54" customFormat="1" ht="17">
      <c r="QC302" s="8"/>
    </row>
    <row r="303" spans="445:445" s="54" customFormat="1" ht="17">
      <c r="QC303" s="8"/>
    </row>
    <row r="304" spans="445:445" s="54" customFormat="1" ht="17">
      <c r="QC304" s="8"/>
    </row>
    <row r="305" spans="445:445" s="54" customFormat="1" ht="17">
      <c r="QC305" s="8"/>
    </row>
    <row r="306" spans="445:445" s="54" customFormat="1" ht="17">
      <c r="QC306" s="8"/>
    </row>
    <row r="307" spans="445:445" s="54" customFormat="1" ht="17">
      <c r="QC307" s="8"/>
    </row>
    <row r="308" spans="445:445" s="54" customFormat="1" ht="17">
      <c r="QC308" s="8"/>
    </row>
    <row r="309" spans="445:445" s="54" customFormat="1" ht="17">
      <c r="QC309" s="8"/>
    </row>
    <row r="310" spans="445:445" s="54" customFormat="1" ht="17">
      <c r="QC310" s="8"/>
    </row>
    <row r="311" spans="445:445" s="54" customFormat="1" ht="17">
      <c r="QC311" s="8"/>
    </row>
    <row r="312" spans="445:445" s="54" customFormat="1" ht="17">
      <c r="QC312" s="8"/>
    </row>
    <row r="313" spans="445:445" s="54" customFormat="1" ht="17">
      <c r="QC313" s="8"/>
    </row>
    <row r="314" spans="445:445" s="54" customFormat="1" ht="17">
      <c r="QC314" s="8"/>
    </row>
    <row r="315" spans="445:445" s="54" customFormat="1" ht="17">
      <c r="QC315" s="8"/>
    </row>
    <row r="316" spans="445:445" s="54" customFormat="1" ht="17">
      <c r="QC316" s="8"/>
    </row>
    <row r="317" spans="445:445" s="54" customFormat="1" ht="17">
      <c r="QC317" s="8"/>
    </row>
    <row r="318" spans="445:445" s="54" customFormat="1" ht="17">
      <c r="QC318" s="8"/>
    </row>
    <row r="319" spans="445:445" s="54" customFormat="1" ht="17">
      <c r="QC319" s="8"/>
    </row>
    <row r="320" spans="445:445" s="54" customFormat="1" ht="17">
      <c r="QC320" s="8"/>
    </row>
    <row r="321" spans="445:445" s="54" customFormat="1" ht="17">
      <c r="QC321" s="8"/>
    </row>
    <row r="322" spans="445:445" s="54" customFormat="1" ht="17">
      <c r="QC322" s="8"/>
    </row>
    <row r="323" spans="445:445" s="54" customFormat="1" ht="17">
      <c r="QC323" s="8"/>
    </row>
    <row r="324" spans="445:445" s="54" customFormat="1" ht="17">
      <c r="QC324" s="8"/>
    </row>
    <row r="325" spans="445:445" s="54" customFormat="1" ht="17">
      <c r="QC325" s="8"/>
    </row>
    <row r="326" spans="445:445" s="54" customFormat="1" ht="17">
      <c r="QC326" s="8"/>
    </row>
    <row r="327" spans="445:445" s="54" customFormat="1" ht="17">
      <c r="QC327" s="8"/>
    </row>
    <row r="328" spans="445:445" s="54" customFormat="1" ht="17">
      <c r="QC328" s="8"/>
    </row>
    <row r="329" spans="445:445" s="54" customFormat="1" ht="17">
      <c r="QC329" s="8"/>
    </row>
    <row r="330" spans="445:445" s="54" customFormat="1" ht="17">
      <c r="QC330" s="8"/>
    </row>
    <row r="331" spans="445:445" s="54" customFormat="1" ht="17">
      <c r="QC331" s="8"/>
    </row>
    <row r="332" spans="445:445" s="54" customFormat="1" ht="17">
      <c r="QC332" s="8"/>
    </row>
    <row r="333" spans="445:445" s="54" customFormat="1" ht="17">
      <c r="QC333" s="8"/>
    </row>
    <row r="334" spans="445:445" s="54" customFormat="1" ht="17">
      <c r="QC334" s="8"/>
    </row>
    <row r="335" spans="445:445" s="54" customFormat="1" ht="17">
      <c r="QC335" s="8"/>
    </row>
    <row r="336" spans="445:445" s="54" customFormat="1" ht="17">
      <c r="QC336" s="8"/>
    </row>
    <row r="337" spans="445:445" s="54" customFormat="1" ht="17">
      <c r="QC337" s="8"/>
    </row>
    <row r="338" spans="445:445" s="54" customFormat="1" ht="17">
      <c r="QC338" s="8"/>
    </row>
    <row r="339" spans="445:445" s="54" customFormat="1" ht="17">
      <c r="QC339" s="8"/>
    </row>
    <row r="340" spans="445:445" s="54" customFormat="1" ht="17">
      <c r="QC340" s="8"/>
    </row>
    <row r="341" spans="445:445" s="54" customFormat="1" ht="17">
      <c r="QC341" s="8"/>
    </row>
    <row r="342" spans="445:445" s="54" customFormat="1" ht="17">
      <c r="QC342" s="8"/>
    </row>
    <row r="343" spans="445:445" s="54" customFormat="1" ht="17">
      <c r="QC343" s="8"/>
    </row>
    <row r="344" spans="445:445" s="54" customFormat="1" ht="17">
      <c r="QC344" s="8"/>
    </row>
    <row r="345" spans="445:445" s="54" customFormat="1" ht="17">
      <c r="QC345" s="8"/>
    </row>
    <row r="346" spans="445:445" s="54" customFormat="1" ht="17">
      <c r="QC346" s="8"/>
    </row>
    <row r="347" spans="445:445" s="54" customFormat="1" ht="17">
      <c r="QC347" s="8"/>
    </row>
    <row r="348" spans="445:445" s="54" customFormat="1" ht="17">
      <c r="QC348" s="8"/>
    </row>
    <row r="349" spans="445:445" s="54" customFormat="1" ht="17">
      <c r="QC349" s="8"/>
    </row>
    <row r="350" spans="445:445" s="54" customFormat="1" ht="17">
      <c r="QC350" s="8"/>
    </row>
    <row r="351" spans="445:445" s="54" customFormat="1" ht="17">
      <c r="QC351" s="8"/>
    </row>
    <row r="352" spans="445:445" s="54" customFormat="1" ht="17">
      <c r="QC352" s="8"/>
    </row>
    <row r="353" spans="445:445" s="54" customFormat="1" ht="17">
      <c r="QC353" s="8"/>
    </row>
    <row r="354" spans="445:445" s="54" customFormat="1" ht="17">
      <c r="QC354" s="8"/>
    </row>
    <row r="355" spans="445:445" s="54" customFormat="1" ht="17">
      <c r="QC355" s="8"/>
    </row>
    <row r="356" spans="445:445" s="54" customFormat="1" ht="17">
      <c r="QC356" s="8"/>
    </row>
    <row r="357" spans="445:445" s="54" customFormat="1" ht="17">
      <c r="QC357" s="8"/>
    </row>
    <row r="358" spans="445:445" s="54" customFormat="1" ht="17">
      <c r="QC358" s="8"/>
    </row>
    <row r="359" spans="445:445" s="54" customFormat="1" ht="17">
      <c r="QC359" s="8"/>
    </row>
    <row r="360" spans="445:445" s="54" customFormat="1" ht="17">
      <c r="QC360" s="8"/>
    </row>
    <row r="361" spans="445:445" s="54" customFormat="1" ht="17">
      <c r="QC361" s="8"/>
    </row>
    <row r="362" spans="445:445" s="54" customFormat="1" ht="17">
      <c r="QC362" s="8"/>
    </row>
    <row r="363" spans="445:445" s="54" customFormat="1" ht="17">
      <c r="QC363" s="8"/>
    </row>
    <row r="364" spans="445:445" s="54" customFormat="1" ht="17">
      <c r="QC364" s="8"/>
    </row>
    <row r="365" spans="445:445" s="54" customFormat="1" ht="17">
      <c r="QC365" s="8"/>
    </row>
    <row r="366" spans="445:445" s="54" customFormat="1" ht="17">
      <c r="QC366" s="8"/>
    </row>
    <row r="367" spans="445:445" s="54" customFormat="1" ht="17">
      <c r="QC367" s="8"/>
    </row>
    <row r="368" spans="445:445" s="54" customFormat="1" ht="17">
      <c r="QC368" s="8"/>
    </row>
    <row r="369" spans="445:445" s="54" customFormat="1" ht="17">
      <c r="QC369" s="8"/>
    </row>
    <row r="370" spans="445:445" s="54" customFormat="1" ht="17">
      <c r="QC370" s="8"/>
    </row>
    <row r="371" spans="445:445" s="54" customFormat="1" ht="17">
      <c r="QC371" s="8"/>
    </row>
    <row r="372" spans="445:445" s="54" customFormat="1" ht="17">
      <c r="QC372" s="8"/>
    </row>
    <row r="373" spans="445:445" s="54" customFormat="1" ht="17">
      <c r="QC373" s="8"/>
    </row>
    <row r="374" spans="445:445" s="54" customFormat="1" ht="17">
      <c r="QC374" s="8"/>
    </row>
    <row r="375" spans="445:445" s="54" customFormat="1" ht="17">
      <c r="QC375" s="8"/>
    </row>
    <row r="376" spans="445:445" s="54" customFormat="1" ht="17">
      <c r="QC376" s="8"/>
    </row>
    <row r="377" spans="445:445" s="54" customFormat="1" ht="17">
      <c r="QC377" s="8"/>
    </row>
    <row r="378" spans="445:445" s="54" customFormat="1" ht="17">
      <c r="QC378" s="8"/>
    </row>
    <row r="379" spans="445:445" s="54" customFormat="1" ht="17">
      <c r="QC379" s="8"/>
    </row>
    <row r="380" spans="445:445" s="54" customFormat="1" ht="17">
      <c r="QC380" s="8"/>
    </row>
    <row r="381" spans="445:445" s="54" customFormat="1" ht="17">
      <c r="QC381" s="8"/>
    </row>
    <row r="382" spans="445:445" s="54" customFormat="1" ht="17">
      <c r="QC382" s="8"/>
    </row>
    <row r="383" spans="445:445" s="54" customFormat="1" ht="17">
      <c r="QC383" s="8"/>
    </row>
    <row r="384" spans="445:445" s="54" customFormat="1" ht="17">
      <c r="QC384" s="8"/>
    </row>
    <row r="385" spans="445:445" s="54" customFormat="1" ht="17">
      <c r="QC385" s="8"/>
    </row>
    <row r="386" spans="445:445" s="54" customFormat="1" ht="17">
      <c r="QC386" s="8"/>
    </row>
    <row r="387" spans="445:445" s="54" customFormat="1" ht="17">
      <c r="QC387" s="8"/>
    </row>
    <row r="388" spans="445:445" s="54" customFormat="1" ht="17">
      <c r="QC388" s="8"/>
    </row>
    <row r="389" spans="445:445" s="54" customFormat="1" ht="17">
      <c r="QC389" s="8"/>
    </row>
    <row r="390" spans="445:445" s="54" customFormat="1" ht="17">
      <c r="QC390" s="8"/>
    </row>
    <row r="391" spans="445:445" s="54" customFormat="1" ht="17">
      <c r="QC391" s="8"/>
    </row>
    <row r="392" spans="445:445" s="54" customFormat="1" ht="17">
      <c r="QC392" s="8"/>
    </row>
    <row r="393" spans="445:445" s="54" customFormat="1" ht="17">
      <c r="QC393" s="8"/>
    </row>
    <row r="394" spans="445:445" s="54" customFormat="1" ht="17">
      <c r="QC394" s="8"/>
    </row>
    <row r="395" spans="445:445" s="54" customFormat="1" ht="17">
      <c r="QC395" s="8"/>
    </row>
    <row r="396" spans="445:445" s="54" customFormat="1" ht="17">
      <c r="QC396" s="8"/>
    </row>
    <row r="397" spans="445:445" s="54" customFormat="1" ht="17">
      <c r="QC397" s="8"/>
    </row>
    <row r="398" spans="445:445" s="54" customFormat="1" ht="17">
      <c r="QC398" s="8"/>
    </row>
    <row r="399" spans="445:445" s="54" customFormat="1" ht="17">
      <c r="QC399" s="8"/>
    </row>
    <row r="400" spans="445:445" s="54" customFormat="1" ht="17">
      <c r="QC400" s="8"/>
    </row>
    <row r="401" spans="445:445" s="54" customFormat="1" ht="17">
      <c r="QC401" s="8"/>
    </row>
    <row r="402" spans="445:445" s="54" customFormat="1" ht="17">
      <c r="QC402" s="8"/>
    </row>
    <row r="403" spans="445:445" s="54" customFormat="1" ht="17">
      <c r="QC403" s="8"/>
    </row>
    <row r="404" spans="445:445" s="54" customFormat="1" ht="17">
      <c r="QC404" s="8"/>
    </row>
    <row r="405" spans="445:445" s="54" customFormat="1" ht="17">
      <c r="QC405" s="8"/>
    </row>
    <row r="406" spans="445:445" s="54" customFormat="1" ht="17">
      <c r="QC406" s="8"/>
    </row>
    <row r="407" spans="445:445" s="54" customFormat="1" ht="17">
      <c r="QC407" s="8"/>
    </row>
    <row r="408" spans="445:445" s="54" customFormat="1" ht="17">
      <c r="QC408" s="8"/>
    </row>
    <row r="409" spans="445:445" s="54" customFormat="1" ht="17">
      <c r="QC409" s="8"/>
    </row>
    <row r="410" spans="445:445" s="54" customFormat="1" ht="17">
      <c r="QC410" s="8"/>
    </row>
    <row r="411" spans="445:445" s="54" customFormat="1" ht="17">
      <c r="QC411" s="8"/>
    </row>
    <row r="412" spans="445:445" s="54" customFormat="1" ht="17">
      <c r="QC412" s="8"/>
    </row>
    <row r="413" spans="445:445" s="54" customFormat="1" ht="17">
      <c r="QC413" s="8"/>
    </row>
    <row r="414" spans="445:445" s="54" customFormat="1" ht="17">
      <c r="QC414" s="8"/>
    </row>
    <row r="415" spans="445:445" s="54" customFormat="1" ht="17">
      <c r="QC415" s="8"/>
    </row>
    <row r="416" spans="445:445" s="54" customFormat="1" ht="17">
      <c r="QC416" s="8"/>
    </row>
    <row r="417" spans="445:445" s="54" customFormat="1" ht="17">
      <c r="QC417" s="8"/>
    </row>
    <row r="418" spans="445:445" s="54" customFormat="1" ht="17">
      <c r="QC418" s="8"/>
    </row>
    <row r="419" spans="445:445" s="54" customFormat="1" ht="17">
      <c r="QC419" s="8"/>
    </row>
    <row r="420" spans="445:445" s="54" customFormat="1" ht="17">
      <c r="QC420" s="8"/>
    </row>
    <row r="421" spans="445:445" s="54" customFormat="1" ht="17">
      <c r="QC421" s="8"/>
    </row>
    <row r="422" spans="445:445" s="54" customFormat="1" ht="17">
      <c r="QC422" s="8"/>
    </row>
    <row r="423" spans="445:445" s="54" customFormat="1" ht="17">
      <c r="QC423" s="8"/>
    </row>
    <row r="424" spans="445:445" s="54" customFormat="1" ht="17">
      <c r="QC424" s="8"/>
    </row>
    <row r="425" spans="445:445" s="54" customFormat="1" ht="17">
      <c r="QC425" s="8"/>
    </row>
    <row r="426" spans="445:445" s="54" customFormat="1" ht="17">
      <c r="QC426" s="8"/>
    </row>
    <row r="427" spans="445:445" s="54" customFormat="1" ht="17">
      <c r="QC427" s="8"/>
    </row>
    <row r="428" spans="445:445" s="54" customFormat="1" ht="17">
      <c r="QC428" s="8"/>
    </row>
    <row r="429" spans="445:445" s="54" customFormat="1" ht="17">
      <c r="QC429" s="8"/>
    </row>
    <row r="430" spans="445:445" s="54" customFormat="1" ht="17">
      <c r="QC430" s="8"/>
    </row>
    <row r="431" spans="445:445" s="54" customFormat="1" ht="17">
      <c r="QC431" s="8"/>
    </row>
    <row r="432" spans="445:445" s="54" customFormat="1" ht="17">
      <c r="QC432" s="8"/>
    </row>
    <row r="433" spans="445:445" s="54" customFormat="1" ht="17">
      <c r="QC433" s="8"/>
    </row>
    <row r="434" spans="445:445" s="54" customFormat="1" ht="17">
      <c r="QC434" s="8"/>
    </row>
    <row r="435" spans="445:445" s="54" customFormat="1" ht="17">
      <c r="QC435" s="8"/>
    </row>
    <row r="436" spans="445:445" s="54" customFormat="1" ht="17">
      <c r="QC436" s="8"/>
    </row>
    <row r="437" spans="445:445" s="54" customFormat="1" ht="17">
      <c r="QC437" s="8"/>
    </row>
    <row r="438" spans="445:445" s="54" customFormat="1" ht="17">
      <c r="QC438" s="8"/>
    </row>
    <row r="439" spans="445:445" s="54" customFormat="1" ht="17">
      <c r="QC439" s="8"/>
    </row>
    <row r="440" spans="445:445" s="54" customFormat="1" ht="17">
      <c r="QC440" s="8"/>
    </row>
    <row r="441" spans="445:445" s="54" customFormat="1" ht="17">
      <c r="QC441" s="8"/>
    </row>
    <row r="442" spans="445:445" s="54" customFormat="1" ht="17">
      <c r="QC442" s="8"/>
    </row>
    <row r="443" spans="445:445" s="54" customFormat="1" ht="17">
      <c r="QC443" s="8"/>
    </row>
    <row r="444" spans="445:445" s="54" customFormat="1" ht="17">
      <c r="QC444" s="8"/>
    </row>
    <row r="445" spans="445:445" s="54" customFormat="1" ht="17">
      <c r="QC445" s="8"/>
    </row>
    <row r="446" spans="445:445" s="54" customFormat="1" ht="17">
      <c r="QC446" s="8"/>
    </row>
    <row r="447" spans="445:445" s="54" customFormat="1" ht="17">
      <c r="QC447" s="8"/>
    </row>
    <row r="448" spans="445:445" s="54" customFormat="1" ht="17">
      <c r="QC448" s="8"/>
    </row>
    <row r="449" spans="445:445" s="54" customFormat="1" ht="17">
      <c r="QC449" s="8"/>
    </row>
    <row r="450" spans="445:445" s="54" customFormat="1" ht="17">
      <c r="QC450" s="8"/>
    </row>
    <row r="451" spans="445:445" s="54" customFormat="1" ht="17">
      <c r="QC451" s="8"/>
    </row>
    <row r="452" spans="445:445" s="54" customFormat="1" ht="17">
      <c r="QC452" s="8"/>
    </row>
    <row r="453" spans="445:445" s="54" customFormat="1" ht="17">
      <c r="QC453" s="8"/>
    </row>
    <row r="454" spans="445:445" s="54" customFormat="1" ht="17">
      <c r="QC454" s="8"/>
    </row>
    <row r="455" spans="445:445" s="54" customFormat="1" ht="17">
      <c r="QC455" s="8"/>
    </row>
    <row r="456" spans="445:445" s="54" customFormat="1" ht="17">
      <c r="QC456" s="8"/>
    </row>
    <row r="457" spans="445:445" s="54" customFormat="1" ht="17">
      <c r="QC457" s="8"/>
    </row>
    <row r="458" spans="445:445" s="54" customFormat="1" ht="17">
      <c r="QC458" s="8"/>
    </row>
    <row r="459" spans="445:445" s="54" customFormat="1" ht="17">
      <c r="QC459" s="8"/>
    </row>
    <row r="460" spans="445:445" s="54" customFormat="1" ht="17">
      <c r="QC460" s="8"/>
    </row>
    <row r="461" spans="445:445" s="54" customFormat="1" ht="17">
      <c r="QC461" s="8"/>
    </row>
    <row r="462" spans="445:445" s="54" customFormat="1" ht="17">
      <c r="QC462" s="8"/>
    </row>
    <row r="463" spans="445:445" s="54" customFormat="1" ht="17">
      <c r="QC463" s="8"/>
    </row>
    <row r="464" spans="445:445" s="54" customFormat="1" ht="17">
      <c r="QC464" s="8"/>
    </row>
    <row r="465" spans="445:445" s="54" customFormat="1" ht="17">
      <c r="QC465" s="8"/>
    </row>
    <row r="466" spans="445:445" s="54" customFormat="1" ht="17">
      <c r="QC466" s="8"/>
    </row>
    <row r="467" spans="445:445" s="54" customFormat="1" ht="17">
      <c r="QC467" s="8"/>
    </row>
    <row r="468" spans="445:445" s="54" customFormat="1" ht="17">
      <c r="QC468" s="8"/>
    </row>
    <row r="469" spans="445:445" s="54" customFormat="1" ht="17">
      <c r="QC469" s="8"/>
    </row>
    <row r="470" spans="445:445" s="54" customFormat="1" ht="17">
      <c r="QC470" s="8"/>
    </row>
    <row r="471" spans="445:445" s="54" customFormat="1" ht="17">
      <c r="QC471" s="8"/>
    </row>
    <row r="472" spans="445:445" s="54" customFormat="1" ht="17">
      <c r="QC472" s="8"/>
    </row>
    <row r="473" spans="445:445" s="54" customFormat="1" ht="17">
      <c r="QC473" s="8"/>
    </row>
    <row r="474" spans="445:445" s="54" customFormat="1" ht="17">
      <c r="QC474" s="8"/>
    </row>
    <row r="475" spans="445:445" s="54" customFormat="1" ht="17">
      <c r="QC475" s="8"/>
    </row>
    <row r="476" spans="445:445" s="54" customFormat="1" ht="17">
      <c r="QC476" s="8"/>
    </row>
    <row r="477" spans="445:445" s="54" customFormat="1" ht="17">
      <c r="QC477" s="8"/>
    </row>
    <row r="478" spans="445:445" s="54" customFormat="1" ht="17">
      <c r="QC478" s="8"/>
    </row>
    <row r="479" spans="445:445" s="54" customFormat="1" ht="17">
      <c r="QC479" s="8"/>
    </row>
    <row r="480" spans="445:445" s="54" customFormat="1" ht="17">
      <c r="QC480" s="8"/>
    </row>
    <row r="481" spans="445:445" s="54" customFormat="1" ht="17">
      <c r="QC481" s="8"/>
    </row>
    <row r="482" spans="445:445" s="54" customFormat="1" ht="17">
      <c r="QC482" s="8"/>
    </row>
    <row r="483" spans="445:445" s="54" customFormat="1" ht="17">
      <c r="QC483" s="8"/>
    </row>
    <row r="484" spans="445:445" s="54" customFormat="1" ht="17">
      <c r="QC484" s="8"/>
    </row>
    <row r="485" spans="445:445" s="54" customFormat="1" ht="17">
      <c r="QC485" s="8"/>
    </row>
    <row r="486" spans="445:445" s="54" customFormat="1" ht="17">
      <c r="QC486" s="8"/>
    </row>
    <row r="487" spans="445:445" s="54" customFormat="1" ht="17">
      <c r="QC487" s="8"/>
    </row>
    <row r="488" spans="445:445" s="54" customFormat="1" ht="17">
      <c r="QC488" s="8"/>
    </row>
    <row r="489" spans="445:445" s="54" customFormat="1" ht="17">
      <c r="QC489" s="8"/>
    </row>
    <row r="490" spans="445:445" s="54" customFormat="1" ht="17">
      <c r="QC490" s="8"/>
    </row>
    <row r="491" spans="445:445" s="54" customFormat="1" ht="17">
      <c r="QC491" s="8"/>
    </row>
    <row r="492" spans="445:445" s="54" customFormat="1" ht="17">
      <c r="QC492" s="8"/>
    </row>
    <row r="493" spans="445:445" s="54" customFormat="1" ht="17">
      <c r="QC493" s="8"/>
    </row>
    <row r="494" spans="445:445" s="54" customFormat="1" ht="17">
      <c r="QC494" s="8"/>
    </row>
    <row r="495" spans="445:445" s="54" customFormat="1" ht="17">
      <c r="QC495" s="8"/>
    </row>
    <row r="496" spans="445:445" s="54" customFormat="1" ht="17">
      <c r="QC496" s="8"/>
    </row>
    <row r="497" spans="445:445" s="54" customFormat="1" ht="17">
      <c r="QC497" s="8"/>
    </row>
    <row r="498" spans="445:445" s="54" customFormat="1" ht="17">
      <c r="QC498" s="8"/>
    </row>
    <row r="499" spans="445:445" s="54" customFormat="1" ht="17">
      <c r="QC499" s="8"/>
    </row>
    <row r="500" spans="445:445" s="54" customFormat="1" ht="17">
      <c r="QC500" s="8"/>
    </row>
    <row r="501" spans="445:445" s="54" customFormat="1" ht="17">
      <c r="QC501" s="8"/>
    </row>
    <row r="502" spans="445:445" s="54" customFormat="1" ht="17">
      <c r="QC502" s="8"/>
    </row>
    <row r="503" spans="445:445" s="54" customFormat="1" ht="17">
      <c r="QC503" s="8"/>
    </row>
    <row r="504" spans="445:445" s="54" customFormat="1" ht="17">
      <c r="QC504" s="8"/>
    </row>
    <row r="505" spans="445:445" s="54" customFormat="1" ht="17">
      <c r="QC505" s="8"/>
    </row>
    <row r="506" spans="445:445" s="54" customFormat="1" ht="17">
      <c r="QC506" s="8"/>
    </row>
    <row r="507" spans="445:445" s="54" customFormat="1" ht="17">
      <c r="QC507" s="8"/>
    </row>
    <row r="508" spans="445:445" s="54" customFormat="1" ht="17">
      <c r="QC508" s="8"/>
    </row>
    <row r="509" spans="445:445" s="54" customFormat="1" ht="17">
      <c r="QC509" s="8"/>
    </row>
    <row r="510" spans="445:445" s="54" customFormat="1" ht="17">
      <c r="QC510" s="8"/>
    </row>
    <row r="511" spans="445:445" s="54" customFormat="1" ht="17">
      <c r="QC511" s="8"/>
    </row>
    <row r="512" spans="445:445" s="54" customFormat="1" ht="17">
      <c r="QC512" s="8"/>
    </row>
    <row r="513" spans="445:445" s="54" customFormat="1" ht="17">
      <c r="QC513" s="8"/>
    </row>
    <row r="514" spans="445:445" s="54" customFormat="1" ht="17">
      <c r="QC514" s="8"/>
    </row>
    <row r="515" spans="445:445" s="54" customFormat="1" ht="17">
      <c r="QC515" s="8"/>
    </row>
    <row r="516" spans="445:445" s="54" customFormat="1" ht="17">
      <c r="QC516" s="8"/>
    </row>
    <row r="517" spans="445:445" s="54" customFormat="1" ht="17">
      <c r="QC517" s="8"/>
    </row>
    <row r="518" spans="445:445" s="54" customFormat="1" ht="17">
      <c r="QC518" s="8"/>
    </row>
    <row r="519" spans="445:445" s="54" customFormat="1" ht="17">
      <c r="QC519" s="8"/>
    </row>
    <row r="520" spans="445:445" s="54" customFormat="1" ht="17">
      <c r="QC520" s="8"/>
    </row>
    <row r="521" spans="445:445" s="54" customFormat="1" ht="17">
      <c r="QC521" s="8"/>
    </row>
    <row r="522" spans="445:445" s="54" customFormat="1" ht="17">
      <c r="QC522" s="8"/>
    </row>
    <row r="523" spans="445:445" s="54" customFormat="1" ht="17">
      <c r="QC523" s="8"/>
    </row>
    <row r="524" spans="445:445" s="54" customFormat="1" ht="17">
      <c r="QC524" s="8"/>
    </row>
    <row r="525" spans="445:445" s="54" customFormat="1" ht="17">
      <c r="QC525" s="8"/>
    </row>
    <row r="526" spans="445:445" s="54" customFormat="1" ht="17">
      <c r="QC526" s="8"/>
    </row>
    <row r="527" spans="445:445" s="54" customFormat="1" ht="17">
      <c r="QC527" s="8"/>
    </row>
    <row r="528" spans="445:445" s="54" customFormat="1" ht="17">
      <c r="QC528" s="8"/>
    </row>
    <row r="529" spans="445:445" s="54" customFormat="1" ht="17">
      <c r="QC529" s="8"/>
    </row>
    <row r="530" spans="445:445" s="54" customFormat="1" ht="17">
      <c r="QC530" s="8"/>
    </row>
    <row r="531" spans="445:445" s="54" customFormat="1" ht="17">
      <c r="QC531" s="8"/>
    </row>
    <row r="532" spans="445:445" s="54" customFormat="1" ht="17">
      <c r="QC532" s="8"/>
    </row>
    <row r="533" spans="445:445" s="54" customFormat="1" ht="17">
      <c r="QC533" s="8"/>
    </row>
    <row r="534" spans="445:445" s="54" customFormat="1" ht="17">
      <c r="QC534" s="8"/>
    </row>
    <row r="535" spans="445:445" s="54" customFormat="1" ht="17">
      <c r="QC535" s="8"/>
    </row>
    <row r="536" spans="445:445" s="54" customFormat="1" ht="17">
      <c r="QC536" s="8"/>
    </row>
    <row r="537" spans="445:445" s="54" customFormat="1" ht="17">
      <c r="QC537" s="8"/>
    </row>
    <row r="538" spans="445:445" s="54" customFormat="1" ht="17">
      <c r="QC538" s="8"/>
    </row>
    <row r="539" spans="445:445" s="54" customFormat="1" ht="17">
      <c r="QC539" s="8"/>
    </row>
    <row r="540" spans="445:445" s="54" customFormat="1" ht="17">
      <c r="QC540" s="8"/>
    </row>
    <row r="541" spans="445:445" s="54" customFormat="1" ht="17">
      <c r="QC541" s="8"/>
    </row>
    <row r="542" spans="445:445" s="54" customFormat="1" ht="17">
      <c r="QC542" s="8"/>
    </row>
    <row r="543" spans="445:445" s="54" customFormat="1" ht="17">
      <c r="QC543" s="8"/>
    </row>
    <row r="544" spans="445:445" s="54" customFormat="1" ht="17">
      <c r="QC544" s="8"/>
    </row>
    <row r="545" spans="445:445" s="54" customFormat="1" ht="17">
      <c r="QC545" s="8"/>
    </row>
    <row r="546" spans="445:445" s="54" customFormat="1" ht="17">
      <c r="QC546" s="8"/>
    </row>
    <row r="547" spans="445:445" s="54" customFormat="1" ht="17">
      <c r="QC547" s="8"/>
    </row>
    <row r="548" spans="445:445" s="54" customFormat="1" ht="17">
      <c r="QC548" s="8"/>
    </row>
    <row r="549" spans="445:445" s="54" customFormat="1" ht="17">
      <c r="QC549" s="8"/>
    </row>
    <row r="550" spans="445:445" s="54" customFormat="1" ht="17">
      <c r="QC550" s="8"/>
    </row>
    <row r="551" spans="445:445" s="54" customFormat="1" ht="17">
      <c r="QC551" s="8"/>
    </row>
    <row r="552" spans="445:445" s="54" customFormat="1" ht="17">
      <c r="QC552" s="8"/>
    </row>
    <row r="553" spans="445:445" s="54" customFormat="1" ht="17">
      <c r="QC553" s="8"/>
    </row>
    <row r="554" spans="445:445" s="54" customFormat="1" ht="17">
      <c r="QC554" s="8"/>
    </row>
    <row r="555" spans="445:445" s="54" customFormat="1" ht="17">
      <c r="QC555" s="8"/>
    </row>
    <row r="556" spans="445:445" s="54" customFormat="1" ht="17">
      <c r="QC556" s="8"/>
    </row>
    <row r="557" spans="445:445" s="54" customFormat="1" ht="17">
      <c r="QC557" s="8"/>
    </row>
    <row r="558" spans="445:445" s="54" customFormat="1" ht="17">
      <c r="QC558" s="8"/>
    </row>
    <row r="559" spans="445:445" s="54" customFormat="1" ht="17">
      <c r="QC559" s="8"/>
    </row>
    <row r="560" spans="445:445" s="54" customFormat="1" ht="17">
      <c r="QC560" s="8"/>
    </row>
    <row r="561" spans="445:445" s="54" customFormat="1" ht="17">
      <c r="QC561" s="8"/>
    </row>
    <row r="562" spans="445:445" s="54" customFormat="1" ht="17">
      <c r="QC562" s="8"/>
    </row>
    <row r="563" spans="445:445" s="54" customFormat="1" ht="17">
      <c r="QC563" s="8"/>
    </row>
    <row r="564" spans="445:445" s="54" customFormat="1" ht="17">
      <c r="QC564" s="8"/>
    </row>
    <row r="565" spans="445:445" s="54" customFormat="1" ht="17">
      <c r="QC565" s="8"/>
    </row>
    <row r="566" spans="445:445" s="54" customFormat="1" ht="17">
      <c r="QC566" s="8"/>
    </row>
    <row r="567" spans="445:445" s="54" customFormat="1" ht="17">
      <c r="QC567" s="8"/>
    </row>
    <row r="568" spans="445:445" s="54" customFormat="1" ht="17">
      <c r="QC568" s="8"/>
    </row>
    <row r="569" spans="445:445" s="54" customFormat="1" ht="17">
      <c r="QC569" s="8"/>
    </row>
    <row r="570" spans="445:445" s="54" customFormat="1" ht="17">
      <c r="QC570" s="8"/>
    </row>
    <row r="571" spans="445:445" s="54" customFormat="1" ht="17">
      <c r="QC571" s="8"/>
    </row>
    <row r="572" spans="445:445" s="54" customFormat="1" ht="17">
      <c r="QC572" s="8"/>
    </row>
    <row r="573" spans="445:445" s="54" customFormat="1" ht="17">
      <c r="QC573" s="8"/>
    </row>
    <row r="574" spans="445:445" s="54" customFormat="1" ht="17">
      <c r="QC574" s="8"/>
    </row>
    <row r="575" spans="445:445" s="54" customFormat="1" ht="17">
      <c r="QC575" s="8"/>
    </row>
    <row r="576" spans="445:445" s="54" customFormat="1" ht="17">
      <c r="QC576" s="8"/>
    </row>
    <row r="577" spans="445:445" s="54" customFormat="1" ht="17">
      <c r="QC577" s="8"/>
    </row>
    <row r="578" spans="445:445" s="54" customFormat="1" ht="17">
      <c r="QC578" s="8"/>
    </row>
    <row r="579" spans="445:445" s="54" customFormat="1" ht="17">
      <c r="QC579" s="8"/>
    </row>
    <row r="580" spans="445:445" s="54" customFormat="1" ht="17">
      <c r="QC580" s="8"/>
    </row>
    <row r="581" spans="445:445" s="54" customFormat="1" ht="17">
      <c r="QC581" s="8"/>
    </row>
    <row r="582" spans="445:445" s="54" customFormat="1" ht="17">
      <c r="QC582" s="8"/>
    </row>
    <row r="583" spans="445:445" s="54" customFormat="1" ht="17">
      <c r="QC583" s="8"/>
    </row>
    <row r="584" spans="445:445" s="54" customFormat="1" ht="17">
      <c r="QC584" s="8"/>
    </row>
    <row r="585" spans="445:445" s="54" customFormat="1" ht="17">
      <c r="QC585" s="8"/>
    </row>
    <row r="586" spans="445:445" s="54" customFormat="1" ht="17">
      <c r="QC586" s="8"/>
    </row>
    <row r="587" spans="445:445" s="54" customFormat="1" ht="17">
      <c r="QC587" s="8"/>
    </row>
    <row r="588" spans="445:445" s="54" customFormat="1" ht="17">
      <c r="QC588" s="8"/>
    </row>
    <row r="589" spans="445:445" s="54" customFormat="1" ht="17">
      <c r="QC589" s="8"/>
    </row>
    <row r="590" spans="445:445" s="54" customFormat="1" ht="17">
      <c r="QC590" s="8"/>
    </row>
    <row r="591" spans="445:445" s="54" customFormat="1" ht="17">
      <c r="QC591" s="8"/>
    </row>
    <row r="592" spans="445:445" s="54" customFormat="1" ht="17">
      <c r="QC592" s="8"/>
    </row>
    <row r="593" spans="445:445" s="54" customFormat="1" ht="17">
      <c r="QC593" s="8"/>
    </row>
    <row r="594" spans="445:445" s="54" customFormat="1" ht="17">
      <c r="QC594" s="8"/>
    </row>
    <row r="595" spans="445:445" s="54" customFormat="1" ht="17">
      <c r="QC595" s="8"/>
    </row>
    <row r="596" spans="445:445" s="54" customFormat="1" ht="17">
      <c r="QC596" s="8"/>
    </row>
    <row r="597" spans="445:445" s="54" customFormat="1" ht="17">
      <c r="QC597" s="8"/>
    </row>
    <row r="598" spans="445:445" s="54" customFormat="1" ht="17">
      <c r="QC598" s="8"/>
    </row>
    <row r="599" spans="445:445" s="54" customFormat="1" ht="17">
      <c r="QC599" s="8"/>
    </row>
    <row r="600" spans="445:445" s="54" customFormat="1" ht="17">
      <c r="QC600" s="8"/>
    </row>
    <row r="601" spans="445:445" s="54" customFormat="1" ht="17">
      <c r="QC601" s="8"/>
    </row>
    <row r="602" spans="445:445" s="54" customFormat="1" ht="17">
      <c r="QC602" s="8"/>
    </row>
    <row r="603" spans="445:445" s="54" customFormat="1" ht="17">
      <c r="QC603" s="8"/>
    </row>
    <row r="604" spans="445:445" s="54" customFormat="1" ht="17">
      <c r="QC604" s="8"/>
    </row>
    <row r="605" spans="445:445" s="54" customFormat="1" ht="17">
      <c r="QC605" s="8"/>
    </row>
    <row r="606" spans="445:445" s="54" customFormat="1" ht="17">
      <c r="QC606" s="8"/>
    </row>
    <row r="607" spans="445:445" s="54" customFormat="1" ht="17">
      <c r="QC607" s="8"/>
    </row>
    <row r="608" spans="445:445" s="54" customFormat="1" ht="17">
      <c r="QC608" s="8"/>
    </row>
    <row r="609" spans="445:445" s="54" customFormat="1" ht="17">
      <c r="QC609" s="8"/>
    </row>
    <row r="610" spans="445:445" s="54" customFormat="1" ht="17">
      <c r="QC610" s="8"/>
    </row>
    <row r="611" spans="445:445" s="54" customFormat="1" ht="17">
      <c r="QC611" s="8"/>
    </row>
    <row r="612" spans="445:445" s="54" customFormat="1" ht="17">
      <c r="QC612" s="8"/>
    </row>
    <row r="613" spans="445:445" s="54" customFormat="1" ht="17">
      <c r="QC613" s="8"/>
    </row>
    <row r="614" spans="445:445" s="54" customFormat="1" ht="17">
      <c r="QC614" s="8"/>
    </row>
    <row r="615" spans="445:445" s="54" customFormat="1" ht="17">
      <c r="QC615" s="8"/>
    </row>
    <row r="616" spans="445:445" s="54" customFormat="1" ht="17">
      <c r="QC616" s="8"/>
    </row>
    <row r="617" spans="445:445" s="54" customFormat="1" ht="17">
      <c r="QC617" s="8"/>
    </row>
    <row r="618" spans="445:445" s="54" customFormat="1" ht="17">
      <c r="QC618" s="8"/>
    </row>
    <row r="619" spans="445:445" s="54" customFormat="1" ht="17">
      <c r="QC619" s="8"/>
    </row>
    <row r="620" spans="445:445" s="54" customFormat="1" ht="17">
      <c r="QC620" s="8"/>
    </row>
    <row r="621" spans="445:445" s="54" customFormat="1" ht="17">
      <c r="QC621" s="8"/>
    </row>
    <row r="622" spans="445:445" s="54" customFormat="1" ht="17">
      <c r="QC622" s="8"/>
    </row>
    <row r="623" spans="445:445" s="54" customFormat="1" ht="17">
      <c r="QC623" s="8"/>
    </row>
    <row r="624" spans="445:445" s="54" customFormat="1" ht="17">
      <c r="QC624" s="8"/>
    </row>
    <row r="625" spans="445:445" s="54" customFormat="1" ht="17">
      <c r="QC625" s="8"/>
    </row>
    <row r="626" spans="445:445" s="54" customFormat="1" ht="17">
      <c r="QC626" s="8"/>
    </row>
    <row r="627" spans="445:445" s="54" customFormat="1" ht="17">
      <c r="QC627" s="8"/>
    </row>
    <row r="628" spans="445:445" s="54" customFormat="1" ht="17">
      <c r="QC628" s="8"/>
    </row>
    <row r="629" spans="445:445" s="54" customFormat="1" ht="17">
      <c r="QC629" s="8"/>
    </row>
    <row r="630" spans="445:445" s="54" customFormat="1" ht="17">
      <c r="QC630" s="8"/>
    </row>
    <row r="631" spans="445:445" s="54" customFormat="1" ht="17">
      <c r="QC631" s="8"/>
    </row>
    <row r="632" spans="445:445" s="54" customFormat="1" ht="17">
      <c r="QC632" s="8"/>
    </row>
    <row r="633" spans="445:445" s="54" customFormat="1" ht="17">
      <c r="QC633" s="8"/>
    </row>
    <row r="634" spans="445:445" s="54" customFormat="1" ht="17">
      <c r="QC634" s="8"/>
    </row>
    <row r="635" spans="445:445" s="54" customFormat="1" ht="17">
      <c r="QC635" s="8"/>
    </row>
    <row r="636" spans="445:445" s="54" customFormat="1" ht="17">
      <c r="QC636" s="8"/>
    </row>
    <row r="637" spans="445:445" s="54" customFormat="1" ht="17">
      <c r="QC637" s="8"/>
    </row>
    <row r="638" spans="445:445" s="54" customFormat="1" ht="17">
      <c r="QC638" s="8"/>
    </row>
    <row r="639" spans="445:445" s="54" customFormat="1" ht="17">
      <c r="QC639" s="8"/>
    </row>
    <row r="640" spans="445:445" s="54" customFormat="1" ht="17">
      <c r="QC640" s="8"/>
    </row>
    <row r="641" spans="445:445" s="54" customFormat="1" ht="17">
      <c r="QC641" s="8"/>
    </row>
    <row r="642" spans="445:445" s="54" customFormat="1" ht="17">
      <c r="QC642" s="8"/>
    </row>
    <row r="643" spans="445:445" s="54" customFormat="1" ht="17">
      <c r="QC643" s="8"/>
    </row>
    <row r="644" spans="445:445" s="54" customFormat="1" ht="17">
      <c r="QC644" s="8"/>
    </row>
    <row r="645" spans="445:445" s="54" customFormat="1" ht="17">
      <c r="QC645" s="8"/>
    </row>
    <row r="646" spans="445:445" s="54" customFormat="1" ht="17">
      <c r="QC646" s="8"/>
    </row>
    <row r="647" spans="445:445" s="54" customFormat="1" ht="17">
      <c r="QC647" s="8"/>
    </row>
    <row r="648" spans="445:445" s="54" customFormat="1" ht="17">
      <c r="QC648" s="8"/>
    </row>
    <row r="649" spans="445:445" s="54" customFormat="1" ht="17">
      <c r="QC649" s="8"/>
    </row>
    <row r="650" spans="445:445" s="54" customFormat="1" ht="17">
      <c r="QC650" s="8"/>
    </row>
    <row r="651" spans="445:445" s="54" customFormat="1" ht="17">
      <c r="QC651" s="8"/>
    </row>
    <row r="652" spans="445:445" s="54" customFormat="1" ht="17">
      <c r="QC652" s="8"/>
    </row>
    <row r="653" spans="445:445" s="54" customFormat="1" ht="17">
      <c r="QC653" s="8"/>
    </row>
    <row r="654" spans="445:445" s="54" customFormat="1" ht="17">
      <c r="QC654" s="8"/>
    </row>
    <row r="655" spans="445:445" s="54" customFormat="1" ht="17">
      <c r="QC655" s="8"/>
    </row>
    <row r="656" spans="445:445" s="54" customFormat="1" ht="17">
      <c r="QC656" s="8"/>
    </row>
    <row r="657" spans="445:445" s="54" customFormat="1" ht="17">
      <c r="QC657" s="8"/>
    </row>
    <row r="658" spans="445:445" s="54" customFormat="1" ht="17">
      <c r="QC658" s="8"/>
    </row>
    <row r="659" spans="445:445" s="54" customFormat="1" ht="17">
      <c r="QC659" s="8"/>
    </row>
    <row r="660" spans="445:445" s="54" customFormat="1" ht="17">
      <c r="QC660" s="8"/>
    </row>
    <row r="661" spans="445:445" s="54" customFormat="1" ht="17">
      <c r="QC661" s="8"/>
    </row>
    <row r="662" spans="445:445" s="54" customFormat="1" ht="17">
      <c r="QC662" s="8"/>
    </row>
    <row r="663" spans="445:445" s="54" customFormat="1" ht="17">
      <c r="QC663" s="8"/>
    </row>
    <row r="664" spans="445:445" s="54" customFormat="1" ht="17">
      <c r="QC664" s="8"/>
    </row>
    <row r="665" spans="445:445" s="54" customFormat="1" ht="17">
      <c r="QC665" s="8"/>
    </row>
    <row r="666" spans="445:445" s="54" customFormat="1" ht="17">
      <c r="QC666" s="8"/>
    </row>
    <row r="667" spans="445:445" s="54" customFormat="1" ht="17">
      <c r="QC667" s="8"/>
    </row>
    <row r="668" spans="445:445" s="54" customFormat="1" ht="17">
      <c r="QC668" s="8"/>
    </row>
    <row r="669" spans="445:445" s="54" customFormat="1" ht="17">
      <c r="QC669" s="8"/>
    </row>
    <row r="670" spans="445:445" s="54" customFormat="1" ht="17">
      <c r="QC670" s="8"/>
    </row>
    <row r="671" spans="445:445" s="54" customFormat="1" ht="17">
      <c r="QC671" s="8"/>
    </row>
    <row r="672" spans="445:445" s="54" customFormat="1" ht="17">
      <c r="QC672" s="8"/>
    </row>
    <row r="673" spans="445:445" s="54" customFormat="1" ht="17">
      <c r="QC673" s="8"/>
    </row>
    <row r="674" spans="445:445" s="54" customFormat="1" ht="17">
      <c r="QC674" s="8"/>
    </row>
    <row r="675" spans="445:445" s="54" customFormat="1" ht="17">
      <c r="QC675" s="8"/>
    </row>
    <row r="676" spans="445:445" s="54" customFormat="1" ht="17">
      <c r="QC676" s="8"/>
    </row>
    <row r="677" spans="445:445" s="54" customFormat="1" ht="17">
      <c r="QC677" s="8"/>
    </row>
    <row r="678" spans="445:445" s="54" customFormat="1" ht="17">
      <c r="QC678" s="8"/>
    </row>
    <row r="679" spans="445:445" s="54" customFormat="1" ht="17">
      <c r="QC679" s="8"/>
    </row>
    <row r="680" spans="445:445" s="54" customFormat="1" ht="17">
      <c r="QC680" s="8"/>
    </row>
    <row r="681" spans="445:445" s="54" customFormat="1" ht="17">
      <c r="QC681" s="8"/>
    </row>
    <row r="682" spans="445:445" s="54" customFormat="1" ht="17">
      <c r="QC682" s="8"/>
    </row>
    <row r="683" spans="445:445" s="54" customFormat="1" ht="17">
      <c r="QC683" s="8"/>
    </row>
    <row r="684" spans="445:445" s="54" customFormat="1" ht="17">
      <c r="QC684" s="8"/>
    </row>
    <row r="685" spans="445:445" s="54" customFormat="1" ht="17">
      <c r="QC685" s="8"/>
    </row>
    <row r="686" spans="445:445" s="54" customFormat="1" ht="17">
      <c r="QC686" s="8"/>
    </row>
    <row r="687" spans="445:445" s="54" customFormat="1" ht="17">
      <c r="QC687" s="8"/>
    </row>
    <row r="688" spans="445:445" s="54" customFormat="1" ht="17">
      <c r="QC688" s="8"/>
    </row>
    <row r="689" spans="445:445" s="54" customFormat="1" ht="17">
      <c r="QC689" s="8"/>
    </row>
    <row r="690" spans="445:445" s="54" customFormat="1" ht="17">
      <c r="QC690" s="8"/>
    </row>
    <row r="691" spans="445:445" s="54" customFormat="1" ht="17">
      <c r="QC691" s="8"/>
    </row>
    <row r="692" spans="445:445" s="54" customFormat="1" ht="17">
      <c r="QC692" s="8"/>
    </row>
    <row r="693" spans="445:445" s="54" customFormat="1" ht="17">
      <c r="QC693" s="8"/>
    </row>
    <row r="694" spans="445:445" s="54" customFormat="1" ht="17">
      <c r="QC694" s="8"/>
    </row>
    <row r="695" spans="445:445" s="54" customFormat="1" ht="17">
      <c r="QC695" s="8"/>
    </row>
    <row r="696" spans="445:445" s="54" customFormat="1" ht="17">
      <c r="QC696" s="8"/>
    </row>
    <row r="697" spans="445:445" s="54" customFormat="1" ht="17">
      <c r="QC697" s="8"/>
    </row>
    <row r="698" spans="445:445" s="54" customFormat="1" ht="17">
      <c r="QC698" s="8"/>
    </row>
    <row r="699" spans="445:445" s="54" customFormat="1" ht="17">
      <c r="QC699" s="8"/>
    </row>
    <row r="700" spans="445:445" s="54" customFormat="1" ht="17">
      <c r="QC700" s="8"/>
    </row>
    <row r="701" spans="445:445" s="54" customFormat="1" ht="17">
      <c r="QC701" s="8"/>
    </row>
    <row r="702" spans="445:445" s="54" customFormat="1" ht="17">
      <c r="QC702" s="8"/>
    </row>
    <row r="703" spans="445:445" s="54" customFormat="1" ht="17">
      <c r="QC703" s="8"/>
    </row>
    <row r="704" spans="445:445" s="54" customFormat="1" ht="17">
      <c r="QC704" s="8"/>
    </row>
    <row r="705" spans="445:445" s="54" customFormat="1" ht="17">
      <c r="QC705" s="8"/>
    </row>
    <row r="706" spans="445:445" s="54" customFormat="1" ht="17">
      <c r="QC706" s="8"/>
    </row>
    <row r="707" spans="445:445" s="54" customFormat="1" ht="17">
      <c r="QC707" s="8"/>
    </row>
    <row r="708" spans="445:445" s="54" customFormat="1" ht="17">
      <c r="QC708" s="8"/>
    </row>
    <row r="709" spans="445:445" s="54" customFormat="1" ht="17">
      <c r="QC709" s="8"/>
    </row>
    <row r="710" spans="445:445" s="54" customFormat="1" ht="17">
      <c r="QC710" s="8"/>
    </row>
    <row r="711" spans="445:445" s="54" customFormat="1" ht="17">
      <c r="QC711" s="8"/>
    </row>
    <row r="712" spans="445:445" s="54" customFormat="1" ht="17">
      <c r="QC712" s="8"/>
    </row>
    <row r="713" spans="445:445" s="54" customFormat="1" ht="17">
      <c r="QC713" s="8"/>
    </row>
    <row r="714" spans="445:445" s="54" customFormat="1" ht="17">
      <c r="QC714" s="8"/>
    </row>
    <row r="715" spans="445:445" s="54" customFormat="1" ht="17">
      <c r="QC715" s="8"/>
    </row>
    <row r="716" spans="445:445" s="54" customFormat="1" ht="17">
      <c r="QC716" s="8"/>
    </row>
    <row r="717" spans="445:445" s="54" customFormat="1" ht="17">
      <c r="QC717" s="8"/>
    </row>
    <row r="718" spans="445:445" s="54" customFormat="1" ht="17">
      <c r="QC718" s="8"/>
    </row>
    <row r="719" spans="445:445" s="54" customFormat="1" ht="17">
      <c r="QC719" s="8"/>
    </row>
    <row r="720" spans="445:445" s="54" customFormat="1" ht="17">
      <c r="QC720" s="8"/>
    </row>
    <row r="721" spans="445:445" s="54" customFormat="1" ht="17">
      <c r="QC721" s="8"/>
    </row>
    <row r="722" spans="445:445" s="54" customFormat="1" ht="17">
      <c r="QC722" s="8"/>
    </row>
    <row r="723" spans="445:445" s="54" customFormat="1" ht="17">
      <c r="QC723" s="8"/>
    </row>
    <row r="724" spans="445:445" s="54" customFormat="1" ht="17">
      <c r="QC724" s="8"/>
    </row>
    <row r="725" spans="445:445" s="54" customFormat="1" ht="17">
      <c r="QC725" s="8"/>
    </row>
    <row r="726" spans="445:445" s="54" customFormat="1" ht="17">
      <c r="QC726" s="8"/>
    </row>
    <row r="727" spans="445:445" s="54" customFormat="1" ht="17">
      <c r="QC727" s="8"/>
    </row>
    <row r="728" spans="445:445" s="54" customFormat="1" ht="17">
      <c r="QC728" s="8"/>
    </row>
    <row r="729" spans="445:445" s="54" customFormat="1" ht="17">
      <c r="QC729" s="8"/>
    </row>
    <row r="730" spans="445:445" s="54" customFormat="1" ht="17">
      <c r="QC730" s="8"/>
    </row>
    <row r="731" spans="445:445" s="54" customFormat="1" ht="17">
      <c r="QC731" s="8"/>
    </row>
    <row r="732" spans="445:445" s="54" customFormat="1" ht="17">
      <c r="QC732" s="8"/>
    </row>
    <row r="733" spans="445:445" s="54" customFormat="1" ht="17">
      <c r="QC733" s="8"/>
    </row>
    <row r="734" spans="445:445" s="54" customFormat="1" ht="17">
      <c r="QC734" s="8"/>
    </row>
    <row r="735" spans="445:445" s="54" customFormat="1" ht="17">
      <c r="QC735" s="8"/>
    </row>
    <row r="736" spans="445:445" s="54" customFormat="1" ht="17">
      <c r="QC736" s="8"/>
    </row>
    <row r="737" spans="445:445" s="54" customFormat="1" ht="17">
      <c r="QC737" s="8"/>
    </row>
    <row r="738" spans="445:445" s="54" customFormat="1" ht="17">
      <c r="QC738" s="8"/>
    </row>
    <row r="739" spans="445:445" s="54" customFormat="1" ht="17">
      <c r="QC739" s="8"/>
    </row>
    <row r="740" spans="445:445" s="54" customFormat="1" ht="17">
      <c r="QC740" s="8"/>
    </row>
    <row r="741" spans="445:445" s="54" customFormat="1" ht="17">
      <c r="QC741" s="8"/>
    </row>
    <row r="742" spans="445:445" s="54" customFormat="1" ht="17">
      <c r="QC742" s="8"/>
    </row>
    <row r="743" spans="445:445" s="54" customFormat="1" ht="17">
      <c r="QC743" s="8"/>
    </row>
    <row r="744" spans="445:445" s="54" customFormat="1" ht="17">
      <c r="QC744" s="8"/>
    </row>
    <row r="745" spans="445:445" s="54" customFormat="1" ht="17">
      <c r="QC745" s="8"/>
    </row>
    <row r="746" spans="445:445" s="54" customFormat="1" ht="17">
      <c r="QC746" s="8"/>
    </row>
    <row r="747" spans="445:445" s="54" customFormat="1" ht="17">
      <c r="QC747" s="8"/>
    </row>
    <row r="748" spans="445:445" s="54" customFormat="1" ht="17">
      <c r="QC748" s="8"/>
    </row>
    <row r="749" spans="445:445" s="54" customFormat="1" ht="17">
      <c r="QC749" s="8"/>
    </row>
    <row r="750" spans="445:445" s="54" customFormat="1" ht="17">
      <c r="QC750" s="8"/>
    </row>
    <row r="751" spans="445:445" s="54" customFormat="1" ht="17">
      <c r="QC751" s="8"/>
    </row>
    <row r="752" spans="445:445" s="54" customFormat="1" ht="17">
      <c r="QC752" s="8"/>
    </row>
    <row r="753" spans="445:445" s="54" customFormat="1" ht="17">
      <c r="QC753" s="8"/>
    </row>
    <row r="754" spans="445:445" s="54" customFormat="1" ht="17">
      <c r="QC754" s="8"/>
    </row>
    <row r="755" spans="445:445" s="54" customFormat="1" ht="17">
      <c r="QC755" s="8"/>
    </row>
    <row r="756" spans="445:445" s="54" customFormat="1" ht="17">
      <c r="QC756" s="8"/>
    </row>
    <row r="757" spans="445:445" s="54" customFormat="1" ht="17">
      <c r="QC757" s="8"/>
    </row>
    <row r="758" spans="445:445" s="54" customFormat="1" ht="17">
      <c r="QC758" s="8"/>
    </row>
    <row r="759" spans="445:445" s="54" customFormat="1" ht="17">
      <c r="QC759" s="8"/>
    </row>
    <row r="760" spans="445:445" s="54" customFormat="1" ht="17">
      <c r="QC760" s="8"/>
    </row>
    <row r="761" spans="445:445" s="54" customFormat="1" ht="17">
      <c r="QC761" s="8"/>
    </row>
    <row r="762" spans="445:445" s="54" customFormat="1" ht="17">
      <c r="QC762" s="8"/>
    </row>
    <row r="763" spans="445:445" s="54" customFormat="1" ht="17">
      <c r="QC763" s="8"/>
    </row>
    <row r="764" spans="445:445" s="54" customFormat="1" ht="17">
      <c r="QC764" s="8"/>
    </row>
    <row r="765" spans="445:445" s="54" customFormat="1" ht="17">
      <c r="QC765" s="8"/>
    </row>
    <row r="766" spans="445:445" s="54" customFormat="1" ht="17">
      <c r="QC766" s="8"/>
    </row>
    <row r="767" spans="445:445" s="54" customFormat="1" ht="17">
      <c r="QC767" s="8"/>
    </row>
    <row r="768" spans="445:445" s="54" customFormat="1" ht="17">
      <c r="QC768" s="8"/>
    </row>
    <row r="769" spans="445:445" s="54" customFormat="1" ht="17">
      <c r="QC769" s="8"/>
    </row>
    <row r="770" spans="445:445" s="54" customFormat="1" ht="17">
      <c r="QC770" s="8"/>
    </row>
    <row r="771" spans="445:445" s="54" customFormat="1" ht="17">
      <c r="QC771" s="8"/>
    </row>
    <row r="772" spans="445:445" s="54" customFormat="1" ht="17">
      <c r="QC772" s="8"/>
    </row>
    <row r="773" spans="445:445" s="54" customFormat="1" ht="17">
      <c r="QC773" s="8"/>
    </row>
    <row r="774" spans="445:445" s="54" customFormat="1" ht="17">
      <c r="QC774" s="8"/>
    </row>
    <row r="775" spans="445:445" s="54" customFormat="1" ht="17">
      <c r="QC775" s="8"/>
    </row>
    <row r="776" spans="445:445" s="54" customFormat="1" ht="17">
      <c r="QC776" s="8"/>
    </row>
    <row r="777" spans="445:445" s="54" customFormat="1" ht="17">
      <c r="QC777" s="8"/>
    </row>
    <row r="778" spans="445:445" s="54" customFormat="1" ht="17">
      <c r="QC778" s="8"/>
    </row>
    <row r="779" spans="445:445" s="54" customFormat="1" ht="17">
      <c r="QC779" s="8"/>
    </row>
    <row r="780" spans="445:445" s="54" customFormat="1" ht="17">
      <c r="QC780" s="8"/>
    </row>
    <row r="781" spans="445:445" s="54" customFormat="1" ht="17">
      <c r="QC781" s="8"/>
    </row>
    <row r="782" spans="445:445" s="54" customFormat="1" ht="17">
      <c r="QC782" s="8"/>
    </row>
    <row r="783" spans="445:445" s="54" customFormat="1" ht="17">
      <c r="QC783" s="8"/>
    </row>
    <row r="784" spans="445:445" s="54" customFormat="1" ht="17">
      <c r="QC784" s="8"/>
    </row>
    <row r="785" spans="445:445" s="54" customFormat="1" ht="17">
      <c r="QC785" s="8"/>
    </row>
    <row r="786" spans="445:445" s="54" customFormat="1" ht="17">
      <c r="QC786" s="8"/>
    </row>
    <row r="787" spans="445:445" s="54" customFormat="1" ht="17">
      <c r="QC787" s="8"/>
    </row>
    <row r="788" spans="445:445" s="54" customFormat="1" ht="17">
      <c r="QC788" s="8"/>
    </row>
    <row r="789" spans="445:445" s="54" customFormat="1" ht="17">
      <c r="QC789" s="8"/>
    </row>
    <row r="790" spans="445:445" s="54" customFormat="1" ht="17">
      <c r="QC790" s="8"/>
    </row>
    <row r="791" spans="445:445" s="54" customFormat="1" ht="17">
      <c r="QC791" s="8"/>
    </row>
    <row r="792" spans="445:445" s="54" customFormat="1" ht="17">
      <c r="QC792" s="8"/>
    </row>
    <row r="793" spans="445:445" s="54" customFormat="1" ht="17">
      <c r="QC793" s="8"/>
    </row>
    <row r="794" spans="445:445" s="54" customFormat="1" ht="17">
      <c r="QC794" s="8"/>
    </row>
    <row r="795" spans="445:445" s="54" customFormat="1" ht="17">
      <c r="QC795" s="8"/>
    </row>
    <row r="796" spans="445:445" s="54" customFormat="1" ht="17">
      <c r="QC796" s="8"/>
    </row>
    <row r="797" spans="445:445" s="54" customFormat="1" ht="17">
      <c r="QC797" s="8"/>
    </row>
    <row r="798" spans="445:445" s="54" customFormat="1" ht="17">
      <c r="QC798" s="8"/>
    </row>
    <row r="799" spans="445:445" s="54" customFormat="1" ht="17">
      <c r="QC799" s="8"/>
    </row>
    <row r="800" spans="445:445" s="54" customFormat="1" ht="17">
      <c r="QC800" s="8"/>
    </row>
    <row r="801" spans="445:445" s="54" customFormat="1" ht="17">
      <c r="QC801" s="8"/>
    </row>
    <row r="802" spans="445:445" s="54" customFormat="1" ht="17">
      <c r="QC802" s="8"/>
    </row>
    <row r="803" spans="445:445" s="54" customFormat="1" ht="17">
      <c r="QC803" s="8"/>
    </row>
    <row r="804" spans="445:445" s="54" customFormat="1" ht="17">
      <c r="QC804" s="8"/>
    </row>
    <row r="805" spans="445:445" s="54" customFormat="1" ht="17">
      <c r="QC805" s="8"/>
    </row>
    <row r="806" spans="445:445" s="54" customFormat="1" ht="17">
      <c r="QC806" s="8"/>
    </row>
    <row r="807" spans="445:445" s="54" customFormat="1" ht="17">
      <c r="QC807" s="8"/>
    </row>
    <row r="808" spans="445:445" s="54" customFormat="1" ht="17">
      <c r="QC808" s="8"/>
    </row>
    <row r="809" spans="445:445" s="54" customFormat="1" ht="17">
      <c r="QC809" s="8"/>
    </row>
    <row r="810" spans="445:445" s="54" customFormat="1" ht="17">
      <c r="QC810" s="8"/>
    </row>
    <row r="811" spans="445:445" s="54" customFormat="1" ht="17">
      <c r="QC811" s="8"/>
    </row>
    <row r="812" spans="445:445" s="54" customFormat="1" ht="17">
      <c r="QC812" s="8"/>
    </row>
    <row r="813" spans="445:445" s="54" customFormat="1" ht="17">
      <c r="QC813" s="8"/>
    </row>
    <row r="814" spans="445:445" s="54" customFormat="1" ht="17">
      <c r="QC814" s="8"/>
    </row>
    <row r="815" spans="445:445" s="54" customFormat="1" ht="17">
      <c r="QC815" s="8"/>
    </row>
    <row r="816" spans="445:445" s="54" customFormat="1" ht="17">
      <c r="QC816" s="8"/>
    </row>
    <row r="817" spans="445:445" s="54" customFormat="1" ht="17">
      <c r="QC817" s="8"/>
    </row>
    <row r="818" spans="445:445" s="54" customFormat="1" ht="17">
      <c r="QC818" s="8"/>
    </row>
    <row r="819" spans="445:445" s="54" customFormat="1" ht="17">
      <c r="QC819" s="8"/>
    </row>
    <row r="820" spans="445:445" s="54" customFormat="1" ht="17">
      <c r="QC820" s="8"/>
    </row>
    <row r="821" spans="445:445" s="54" customFormat="1" ht="17">
      <c r="QC821" s="8"/>
    </row>
    <row r="822" spans="445:445" s="54" customFormat="1" ht="17">
      <c r="QC822" s="8"/>
    </row>
    <row r="823" spans="445:445" s="54" customFormat="1" ht="17">
      <c r="QC823" s="8"/>
    </row>
    <row r="824" spans="445:445" s="54" customFormat="1" ht="17">
      <c r="QC824" s="8"/>
    </row>
    <row r="825" spans="445:445" s="54" customFormat="1" ht="17">
      <c r="QC825" s="8"/>
    </row>
    <row r="826" spans="445:445" s="54" customFormat="1" ht="17">
      <c r="QC826" s="8"/>
    </row>
    <row r="827" spans="445:445" s="54" customFormat="1" ht="17">
      <c r="QC827" s="8"/>
    </row>
    <row r="828" spans="445:445" s="54" customFormat="1" ht="17">
      <c r="QC828" s="8"/>
    </row>
    <row r="829" spans="445:445" s="54" customFormat="1" ht="17">
      <c r="QC829" s="8"/>
    </row>
    <row r="830" spans="445:445" s="54" customFormat="1" ht="17">
      <c r="QC830" s="8"/>
    </row>
    <row r="831" spans="445:445" s="54" customFormat="1" ht="17">
      <c r="QC831" s="8"/>
    </row>
    <row r="832" spans="445:445" s="54" customFormat="1" ht="17">
      <c r="QC832" s="8"/>
    </row>
    <row r="833" spans="445:445" s="54" customFormat="1" ht="17">
      <c r="QC833" s="8"/>
    </row>
    <row r="834" spans="445:445" s="54" customFormat="1" ht="17">
      <c r="QC834" s="8"/>
    </row>
    <row r="835" spans="445:445" s="54" customFormat="1" ht="17">
      <c r="QC835" s="8"/>
    </row>
    <row r="836" spans="445:445" s="54" customFormat="1" ht="17">
      <c r="QC836" s="8"/>
    </row>
    <row r="837" spans="445:445" s="54" customFormat="1" ht="17">
      <c r="QC837" s="8"/>
    </row>
    <row r="838" spans="445:445" s="54" customFormat="1" ht="17">
      <c r="QC838" s="8"/>
    </row>
    <row r="839" spans="445:445" s="54" customFormat="1" ht="17">
      <c r="QC839" s="8"/>
    </row>
    <row r="840" spans="445:445" s="54" customFormat="1" ht="17">
      <c r="QC840" s="8"/>
    </row>
    <row r="841" spans="445:445" s="54" customFormat="1" ht="17">
      <c r="QC841" s="8"/>
    </row>
    <row r="842" spans="445:445" s="54" customFormat="1" ht="17">
      <c r="QC842" s="8"/>
    </row>
    <row r="843" spans="445:445" s="54" customFormat="1" ht="17">
      <c r="QC843" s="8"/>
    </row>
    <row r="844" spans="445:445" s="54" customFormat="1" ht="17">
      <c r="QC844" s="8"/>
    </row>
    <row r="845" spans="445:445" s="54" customFormat="1" ht="17">
      <c r="QC845" s="8"/>
    </row>
    <row r="846" spans="445:445" s="54" customFormat="1" ht="17">
      <c r="QC846" s="8"/>
    </row>
    <row r="847" spans="445:445" s="54" customFormat="1" ht="17">
      <c r="QC847" s="8"/>
    </row>
    <row r="848" spans="445:445" s="54" customFormat="1" ht="17">
      <c r="QC848" s="8"/>
    </row>
    <row r="849" spans="445:445" s="54" customFormat="1" ht="17">
      <c r="QC849" s="8"/>
    </row>
    <row r="850" spans="445:445" s="54" customFormat="1" ht="17">
      <c r="QC850" s="8"/>
    </row>
    <row r="851" spans="445:445" s="54" customFormat="1" ht="17">
      <c r="QC851" s="8"/>
    </row>
    <row r="852" spans="445:445" s="54" customFormat="1" ht="17">
      <c r="QC852" s="8"/>
    </row>
    <row r="853" spans="445:445" s="54" customFormat="1" ht="17">
      <c r="QC853" s="8"/>
    </row>
    <row r="854" spans="445:445" s="54" customFormat="1" ht="17">
      <c r="QC854" s="8"/>
    </row>
    <row r="855" spans="445:445" s="54" customFormat="1" ht="17">
      <c r="QC855" s="8"/>
    </row>
    <row r="856" spans="445:445" s="54" customFormat="1" ht="17">
      <c r="QC856" s="8"/>
    </row>
    <row r="857" spans="445:445" s="54" customFormat="1" ht="17">
      <c r="QC857" s="8"/>
    </row>
    <row r="858" spans="445:445" s="54" customFormat="1" ht="17">
      <c r="QC858" s="8"/>
    </row>
    <row r="859" spans="445:445" s="54" customFormat="1" ht="17">
      <c r="QC859" s="8"/>
    </row>
    <row r="860" spans="445:445" s="54" customFormat="1" ht="17">
      <c r="QC860" s="8"/>
    </row>
    <row r="861" spans="445:445" s="54" customFormat="1" ht="17">
      <c r="QC861" s="8"/>
    </row>
    <row r="862" spans="445:445" s="54" customFormat="1" ht="17">
      <c r="QC862" s="8"/>
    </row>
    <row r="863" spans="445:445" s="54" customFormat="1" ht="17">
      <c r="QC863" s="8"/>
    </row>
    <row r="864" spans="445:445" s="54" customFormat="1" ht="17">
      <c r="QC864" s="8"/>
    </row>
    <row r="865" spans="445:445" s="54" customFormat="1" ht="17">
      <c r="QC865" s="8"/>
    </row>
    <row r="866" spans="445:445" s="54" customFormat="1" ht="17">
      <c r="QC866" s="8"/>
    </row>
    <row r="867" spans="445:445" s="54" customFormat="1" ht="17">
      <c r="QC867" s="8"/>
    </row>
    <row r="868" spans="445:445" s="54" customFormat="1" ht="17">
      <c r="QC868" s="8"/>
    </row>
    <row r="869" spans="445:445" s="54" customFormat="1" ht="17">
      <c r="QC869" s="8"/>
    </row>
    <row r="870" spans="445:445" s="54" customFormat="1" ht="17">
      <c r="QC870" s="8"/>
    </row>
    <row r="871" spans="445:445" s="54" customFormat="1" ht="17">
      <c r="QC871" s="8"/>
    </row>
    <row r="872" spans="445:445" s="54" customFormat="1" ht="17">
      <c r="QC872" s="8"/>
    </row>
    <row r="873" spans="445:445" s="54" customFormat="1" ht="17">
      <c r="QC873" s="8"/>
    </row>
    <row r="874" spans="445:445" s="54" customFormat="1" ht="17">
      <c r="QC874" s="8"/>
    </row>
    <row r="875" spans="445:445" s="54" customFormat="1" ht="17">
      <c r="QC875" s="8"/>
    </row>
    <row r="876" spans="445:445" s="54" customFormat="1" ht="17">
      <c r="QC876" s="8"/>
    </row>
    <row r="877" spans="445:445" s="54" customFormat="1" ht="17">
      <c r="QC877" s="8"/>
    </row>
    <row r="878" spans="445:445" s="54" customFormat="1" ht="17">
      <c r="QC878" s="8"/>
    </row>
    <row r="879" spans="445:445" s="54" customFormat="1" ht="17">
      <c r="QC879" s="8"/>
    </row>
    <row r="880" spans="445:445" s="54" customFormat="1" ht="17">
      <c r="QC880" s="8"/>
    </row>
    <row r="881" spans="445:445" s="54" customFormat="1" ht="17">
      <c r="QC881" s="8"/>
    </row>
    <row r="882" spans="445:445" s="54" customFormat="1" ht="17">
      <c r="QC882" s="8"/>
    </row>
    <row r="883" spans="445:445" s="54" customFormat="1" ht="17">
      <c r="QC883" s="8"/>
    </row>
    <row r="884" spans="445:445" s="54" customFormat="1" ht="17">
      <c r="QC884" s="8"/>
    </row>
    <row r="885" spans="445:445" s="54" customFormat="1" ht="17">
      <c r="QC885" s="8"/>
    </row>
    <row r="886" spans="445:445" s="54" customFormat="1" ht="17">
      <c r="QC886" s="8"/>
    </row>
    <row r="887" spans="445:445" s="54" customFormat="1" ht="17">
      <c r="QC887" s="8"/>
    </row>
    <row r="888" spans="445:445" s="54" customFormat="1" ht="17">
      <c r="QC888" s="8"/>
    </row>
    <row r="889" spans="445:445" s="54" customFormat="1" ht="17">
      <c r="QC889" s="8"/>
    </row>
    <row r="890" spans="445:445" s="54" customFormat="1" ht="17">
      <c r="QC890" s="8"/>
    </row>
    <row r="891" spans="445:445" s="54" customFormat="1" ht="17">
      <c r="QC891" s="8"/>
    </row>
    <row r="892" spans="445:445" s="54" customFormat="1" ht="17">
      <c r="QC892" s="8"/>
    </row>
    <row r="893" spans="445:445" s="54" customFormat="1" ht="17">
      <c r="QC893" s="8"/>
    </row>
    <row r="894" spans="445:445" s="54" customFormat="1" ht="17">
      <c r="QC894" s="8"/>
    </row>
    <row r="895" spans="445:445" s="54" customFormat="1" ht="17">
      <c r="QC895" s="8"/>
    </row>
    <row r="896" spans="445:445" s="54" customFormat="1" ht="17">
      <c r="QC896" s="8"/>
    </row>
    <row r="897" spans="445:445" s="54" customFormat="1" ht="17">
      <c r="QC897" s="8"/>
    </row>
    <row r="898" spans="445:445" s="54" customFormat="1" ht="17">
      <c r="QC898" s="8"/>
    </row>
    <row r="899" spans="445:445" s="54" customFormat="1" ht="17">
      <c r="QC899" s="8"/>
    </row>
    <row r="900" spans="445:445" s="54" customFormat="1" ht="17">
      <c r="QC900" s="8"/>
    </row>
    <row r="901" spans="445:445" s="54" customFormat="1" ht="17">
      <c r="QC901" s="8"/>
    </row>
    <row r="902" spans="445:445" s="54" customFormat="1" ht="17">
      <c r="QC902" s="8"/>
    </row>
    <row r="903" spans="445:445" s="54" customFormat="1" ht="17">
      <c r="QC903" s="8"/>
    </row>
    <row r="904" spans="445:445" s="54" customFormat="1" ht="17">
      <c r="QC904" s="8"/>
    </row>
    <row r="905" spans="445:445" s="54" customFormat="1" ht="17">
      <c r="QC905" s="8"/>
    </row>
    <row r="906" spans="445:445" s="54" customFormat="1" ht="17">
      <c r="QC906" s="8"/>
    </row>
    <row r="907" spans="445:445" s="54" customFormat="1" ht="17">
      <c r="QC907" s="8"/>
    </row>
    <row r="908" spans="445:445" s="54" customFormat="1" ht="17">
      <c r="QC908" s="8"/>
    </row>
    <row r="909" spans="445:445" s="54" customFormat="1" ht="17">
      <c r="QC909" s="8"/>
    </row>
    <row r="910" spans="445:445" s="54" customFormat="1" ht="17">
      <c r="QC910" s="8"/>
    </row>
    <row r="911" spans="445:445" s="54" customFormat="1" ht="17">
      <c r="QC911" s="8"/>
    </row>
    <row r="912" spans="445:445" s="54" customFormat="1" ht="17">
      <c r="QC912" s="8"/>
    </row>
    <row r="913" spans="445:445" s="54" customFormat="1" ht="17">
      <c r="QC913" s="8"/>
    </row>
    <row r="914" spans="445:445" s="54" customFormat="1" ht="17">
      <c r="QC914" s="8"/>
    </row>
    <row r="915" spans="445:445" s="54" customFormat="1" ht="17">
      <c r="QC915" s="8"/>
    </row>
    <row r="916" spans="445:445" s="54" customFormat="1" ht="17">
      <c r="QC916" s="8"/>
    </row>
    <row r="917" spans="445:445" s="54" customFormat="1" ht="17">
      <c r="QC917" s="8"/>
    </row>
    <row r="918" spans="445:445" s="54" customFormat="1" ht="17">
      <c r="QC918" s="8"/>
    </row>
    <row r="919" spans="445:445" s="54" customFormat="1" ht="17">
      <c r="QC919" s="8"/>
    </row>
    <row r="920" spans="445:445" s="54" customFormat="1" ht="17">
      <c r="QC920" s="8"/>
    </row>
    <row r="921" spans="445:445" s="54" customFormat="1" ht="17">
      <c r="QC921" s="8"/>
    </row>
    <row r="922" spans="445:445" s="54" customFormat="1" ht="17">
      <c r="QC922" s="8"/>
    </row>
    <row r="923" spans="445:445" s="54" customFormat="1" ht="17">
      <c r="QC923" s="8"/>
    </row>
    <row r="924" spans="445:445" s="54" customFormat="1" ht="17">
      <c r="QC924" s="8"/>
    </row>
    <row r="925" spans="445:445" s="54" customFormat="1" ht="17">
      <c r="QC925" s="8"/>
    </row>
    <row r="926" spans="445:445" s="54" customFormat="1" ht="17">
      <c r="QC926" s="8"/>
    </row>
    <row r="927" spans="445:445" s="54" customFormat="1" ht="17">
      <c r="QC927" s="8"/>
    </row>
    <row r="928" spans="445:445" s="54" customFormat="1" ht="17">
      <c r="QC928" s="8"/>
    </row>
    <row r="929" spans="445:445" s="54" customFormat="1" ht="17">
      <c r="QC929" s="8"/>
    </row>
    <row r="930" spans="445:445" s="54" customFormat="1" ht="17">
      <c r="QC930" s="8"/>
    </row>
    <row r="931" spans="445:445" s="54" customFormat="1" ht="17">
      <c r="QC931" s="8"/>
    </row>
    <row r="932" spans="445:445" s="54" customFormat="1" ht="17">
      <c r="QC932" s="8"/>
    </row>
    <row r="933" spans="445:445" s="54" customFormat="1" ht="17">
      <c r="QC933" s="8"/>
    </row>
    <row r="934" spans="445:445" s="54" customFormat="1" ht="17">
      <c r="QC934" s="8"/>
    </row>
    <row r="935" spans="445:445" s="54" customFormat="1" ht="17">
      <c r="QC935" s="8"/>
    </row>
    <row r="936" spans="445:445" s="54" customFormat="1" ht="17">
      <c r="QC936" s="8"/>
    </row>
    <row r="937" spans="445:445" s="54" customFormat="1" ht="17">
      <c r="QC937" s="8"/>
    </row>
    <row r="938" spans="445:445" s="54" customFormat="1" ht="17">
      <c r="QC938" s="8"/>
    </row>
    <row r="939" spans="445:445" s="54" customFormat="1" ht="17">
      <c r="QC939" s="8"/>
    </row>
    <row r="940" spans="445:445" s="54" customFormat="1" ht="17">
      <c r="QC940" s="8"/>
    </row>
    <row r="941" spans="445:445" s="54" customFormat="1" ht="17">
      <c r="QC941" s="8"/>
    </row>
    <row r="942" spans="445:445" s="54" customFormat="1" ht="17">
      <c r="QC942" s="8"/>
    </row>
    <row r="943" spans="445:445" s="54" customFormat="1" ht="17">
      <c r="QC943" s="8"/>
    </row>
    <row r="944" spans="445:445" s="54" customFormat="1" ht="17">
      <c r="QC944" s="8"/>
    </row>
    <row r="945" spans="445:445" s="54" customFormat="1" ht="17">
      <c r="QC945" s="8"/>
    </row>
    <row r="946" spans="445:445" s="54" customFormat="1" ht="17">
      <c r="QC946" s="8"/>
    </row>
    <row r="947" spans="445:445" s="54" customFormat="1" ht="17">
      <c r="QC947" s="8"/>
    </row>
    <row r="948" spans="445:445" s="54" customFormat="1" ht="17">
      <c r="QC948" s="8"/>
    </row>
    <row r="949" spans="445:445" s="54" customFormat="1" ht="17">
      <c r="QC949" s="8"/>
    </row>
    <row r="950" spans="445:445" s="54" customFormat="1" ht="17">
      <c r="QC950" s="8"/>
    </row>
    <row r="951" spans="445:445" s="54" customFormat="1" ht="17">
      <c r="QC951" s="8"/>
    </row>
    <row r="952" spans="445:445" s="54" customFormat="1" ht="17">
      <c r="QC952" s="8"/>
    </row>
    <row r="953" spans="445:445" s="54" customFormat="1" ht="17">
      <c r="QC953" s="8"/>
    </row>
    <row r="954" spans="445:445" s="54" customFormat="1" ht="17">
      <c r="QC954" s="8"/>
    </row>
    <row r="955" spans="445:445" s="54" customFormat="1" ht="17">
      <c r="QC955" s="8"/>
    </row>
    <row r="956" spans="445:445" s="54" customFormat="1" ht="17">
      <c r="QC956" s="8"/>
    </row>
    <row r="957" spans="445:445" s="54" customFormat="1" ht="17">
      <c r="QC957" s="8"/>
    </row>
    <row r="958" spans="445:445" s="54" customFormat="1" ht="17">
      <c r="QC958" s="8"/>
    </row>
    <row r="959" spans="445:445" s="54" customFormat="1" ht="17">
      <c r="QC959" s="8"/>
    </row>
    <row r="960" spans="445:445" s="54" customFormat="1" ht="17">
      <c r="QC960" s="8"/>
    </row>
    <row r="961" spans="445:445" s="54" customFormat="1" ht="17">
      <c r="QC961" s="8"/>
    </row>
    <row r="962" spans="445:445" s="54" customFormat="1" ht="17">
      <c r="QC962" s="8"/>
    </row>
    <row r="963" spans="445:445" s="54" customFormat="1" ht="17">
      <c r="QC963" s="8"/>
    </row>
    <row r="964" spans="445:445" s="54" customFormat="1" ht="17">
      <c r="QC964" s="8"/>
    </row>
    <row r="965" spans="445:445" s="54" customFormat="1" ht="17">
      <c r="QC965" s="8"/>
    </row>
    <row r="966" spans="445:445" s="54" customFormat="1" ht="17">
      <c r="QC966" s="8"/>
    </row>
    <row r="967" spans="445:445" s="54" customFormat="1" ht="17">
      <c r="QC967" s="8"/>
    </row>
    <row r="968" spans="445:445" s="54" customFormat="1" ht="17">
      <c r="QC968" s="8"/>
    </row>
    <row r="969" spans="445:445" s="54" customFormat="1" ht="17">
      <c r="QC969" s="8"/>
    </row>
    <row r="970" spans="445:445" s="54" customFormat="1" ht="17">
      <c r="QC970" s="8"/>
    </row>
    <row r="971" spans="445:445" s="54" customFormat="1" ht="17">
      <c r="QC971" s="8"/>
    </row>
    <row r="972" spans="445:445" s="54" customFormat="1" ht="17">
      <c r="QC972" s="8"/>
    </row>
    <row r="973" spans="445:445" s="54" customFormat="1" ht="17">
      <c r="QC973" s="8"/>
    </row>
    <row r="974" spans="445:445" s="54" customFormat="1" ht="17">
      <c r="QC974" s="8"/>
    </row>
    <row r="975" spans="445:445" s="54" customFormat="1" ht="17">
      <c r="QC975" s="8"/>
    </row>
    <row r="976" spans="445:445" s="54" customFormat="1" ht="17">
      <c r="QC976" s="8"/>
    </row>
    <row r="977" spans="445:445" s="54" customFormat="1" ht="17">
      <c r="QC977" s="8"/>
    </row>
    <row r="978" spans="445:445" s="54" customFormat="1" ht="17">
      <c r="QC978" s="8"/>
    </row>
    <row r="979" spans="445:445" s="54" customFormat="1" ht="17">
      <c r="QC979" s="8"/>
    </row>
    <row r="980" spans="445:445" s="54" customFormat="1" ht="17">
      <c r="QC980" s="8"/>
    </row>
    <row r="981" spans="445:445" s="54" customFormat="1" ht="17">
      <c r="QC981" s="8"/>
    </row>
    <row r="982" spans="445:445" s="54" customFormat="1" ht="17">
      <c r="QC982" s="8"/>
    </row>
    <row r="983" spans="445:445" s="54" customFormat="1" ht="17">
      <c r="QC983" s="8"/>
    </row>
    <row r="984" spans="445:445" s="54" customFormat="1" ht="17">
      <c r="QC984" s="8"/>
    </row>
    <row r="985" spans="445:445" s="54" customFormat="1" ht="17">
      <c r="QC985" s="8"/>
    </row>
    <row r="986" spans="445:445" s="54" customFormat="1" ht="17">
      <c r="QC986" s="8"/>
    </row>
    <row r="987" spans="445:445" s="54" customFormat="1" ht="17">
      <c r="QC987" s="8"/>
    </row>
    <row r="988" spans="445:445" s="54" customFormat="1" ht="17">
      <c r="QC988" s="8"/>
    </row>
    <row r="989" spans="445:445" s="54" customFormat="1" ht="17">
      <c r="QC989" s="8"/>
    </row>
    <row r="990" spans="445:445" s="54" customFormat="1" ht="17">
      <c r="QC990" s="8"/>
    </row>
    <row r="991" spans="445:445" s="54" customFormat="1" ht="17">
      <c r="QC991" s="8"/>
    </row>
    <row r="992" spans="445:445" s="54" customFormat="1" ht="17">
      <c r="QC992" s="8"/>
    </row>
    <row r="993" spans="445:445" s="54" customFormat="1" ht="17">
      <c r="QC993" s="8"/>
    </row>
    <row r="994" spans="445:445" s="54" customFormat="1" ht="17">
      <c r="QC994" s="8"/>
    </row>
    <row r="995" spans="445:445" s="54" customFormat="1" ht="17">
      <c r="QC995" s="8"/>
    </row>
    <row r="996" spans="445:445" s="54" customFormat="1" ht="17">
      <c r="QC996" s="8"/>
    </row>
    <row r="997" spans="445:445" s="54" customFormat="1" ht="17">
      <c r="QC997" s="8"/>
    </row>
    <row r="998" spans="445:445" s="54" customFormat="1" ht="17">
      <c r="QC998" s="8"/>
    </row>
    <row r="999" spans="445:445" s="54" customFormat="1" ht="17">
      <c r="QC999" s="8"/>
    </row>
    <row r="1000" spans="445:445" s="54" customFormat="1" ht="17">
      <c r="QC1000" s="8"/>
    </row>
    <row r="1001" spans="445:445" s="54" customFormat="1" ht="17">
      <c r="QC1001" s="8"/>
    </row>
    <row r="1002" spans="445:445" s="54" customFormat="1" ht="17">
      <c r="QC1002" s="8"/>
    </row>
    <row r="1003" spans="445:445" s="54" customFormat="1" ht="17">
      <c r="QC1003" s="8"/>
    </row>
    <row r="1004" spans="445:445" s="54" customFormat="1" ht="17">
      <c r="QC1004" s="8"/>
    </row>
    <row r="1005" spans="445:445" s="54" customFormat="1" ht="17">
      <c r="QC1005" s="8"/>
    </row>
    <row r="1006" spans="445:445" s="54" customFormat="1" ht="17">
      <c r="QC1006" s="8"/>
    </row>
    <row r="1007" spans="445:445" s="54" customFormat="1" ht="17">
      <c r="QC1007" s="8"/>
    </row>
    <row r="1008" spans="445:445" s="54" customFormat="1" ht="17">
      <c r="QC1008" s="8"/>
    </row>
    <row r="1009" spans="445:445" s="54" customFormat="1" ht="17">
      <c r="QC1009" s="8"/>
    </row>
    <row r="1010" spans="445:445" s="54" customFormat="1" ht="17">
      <c r="QC1010" s="8"/>
    </row>
    <row r="1011" spans="445:445" s="54" customFormat="1" ht="17">
      <c r="QC1011" s="8"/>
    </row>
    <row r="1012" spans="445:445" s="54" customFormat="1" ht="17">
      <c r="QC1012" s="8"/>
    </row>
    <row r="1013" spans="445:445" s="54" customFormat="1" ht="17">
      <c r="QC1013" s="8"/>
    </row>
    <row r="1014" spans="445:445" s="54" customFormat="1" ht="17">
      <c r="QC1014" s="8"/>
    </row>
    <row r="1015" spans="445:445" s="54" customFormat="1" ht="17">
      <c r="QC1015" s="8"/>
    </row>
    <row r="1016" spans="445:445" s="54" customFormat="1" ht="17">
      <c r="QC1016" s="8"/>
    </row>
    <row r="1017" spans="445:445" s="54" customFormat="1" ht="17">
      <c r="QC1017" s="8"/>
    </row>
    <row r="1018" spans="445:445" s="54" customFormat="1" ht="17">
      <c r="QC1018" s="8"/>
    </row>
    <row r="1019" spans="445:445" s="54" customFormat="1" ht="17">
      <c r="QC1019" s="8"/>
    </row>
    <row r="1020" spans="445:445" s="54" customFormat="1" ht="17">
      <c r="QC1020" s="8"/>
    </row>
    <row r="1021" spans="445:445" s="54" customFormat="1" ht="17">
      <c r="QC1021" s="8"/>
    </row>
    <row r="1022" spans="445:445" s="54" customFormat="1" ht="17">
      <c r="QC1022" s="8"/>
    </row>
    <row r="1023" spans="445:445" s="54" customFormat="1" ht="17">
      <c r="QC1023" s="8"/>
    </row>
    <row r="1024" spans="445:445" s="54" customFormat="1" ht="17">
      <c r="QC1024" s="8"/>
    </row>
    <row r="1025" spans="445:445" s="54" customFormat="1" ht="17">
      <c r="QC1025" s="8"/>
    </row>
    <row r="1026" spans="445:445" s="54" customFormat="1" ht="17">
      <c r="QC1026" s="8"/>
    </row>
    <row r="1027" spans="445:445" s="54" customFormat="1" ht="17">
      <c r="QC1027" s="8"/>
    </row>
    <row r="1028" spans="445:445" s="54" customFormat="1" ht="17">
      <c r="QC1028" s="8"/>
    </row>
    <row r="1029" spans="445:445" s="54" customFormat="1" ht="17">
      <c r="QC1029" s="8"/>
    </row>
    <row r="1030" spans="445:445" s="54" customFormat="1" ht="17">
      <c r="QC1030" s="8"/>
    </row>
    <row r="1031" spans="445:445" s="54" customFormat="1" ht="17">
      <c r="QC1031" s="8"/>
    </row>
    <row r="1032" spans="445:445" s="54" customFormat="1" ht="17">
      <c r="QC1032" s="8"/>
    </row>
    <row r="1033" spans="445:445" s="54" customFormat="1" ht="17">
      <c r="QC1033" s="8"/>
    </row>
    <row r="1034" spans="445:445" s="54" customFormat="1" ht="17">
      <c r="QC1034" s="8"/>
    </row>
    <row r="1035" spans="445:445" s="54" customFormat="1" ht="17">
      <c r="QC1035" s="8"/>
    </row>
    <row r="1036" spans="445:445" s="54" customFormat="1" ht="17">
      <c r="QC1036" s="8"/>
    </row>
    <row r="1037" spans="445:445" s="54" customFormat="1" ht="17">
      <c r="QC1037" s="8"/>
    </row>
    <row r="1038" spans="445:445" s="54" customFormat="1" ht="17">
      <c r="QC1038" s="8"/>
    </row>
    <row r="1039" spans="445:445" s="54" customFormat="1" ht="17">
      <c r="QC1039" s="8"/>
    </row>
    <row r="1040" spans="445:445" s="54" customFormat="1" ht="17">
      <c r="QC1040" s="8"/>
    </row>
    <row r="1041" spans="445:445" s="54" customFormat="1" ht="17">
      <c r="QC1041" s="8"/>
    </row>
    <row r="1042" spans="445:445" s="54" customFormat="1" ht="17">
      <c r="QC1042" s="8"/>
    </row>
    <row r="1043" spans="445:445" s="54" customFormat="1" ht="17">
      <c r="QC1043" s="8"/>
    </row>
    <row r="1044" spans="445:445" s="54" customFormat="1" ht="17">
      <c r="QC1044" s="8"/>
    </row>
    <row r="1045" spans="445:445" s="54" customFormat="1" ht="17">
      <c r="QC1045" s="8"/>
    </row>
    <row r="1046" spans="445:445" s="54" customFormat="1" ht="17">
      <c r="QC1046" s="8"/>
    </row>
    <row r="1047" spans="445:445" s="54" customFormat="1" ht="17">
      <c r="QC1047" s="8"/>
    </row>
    <row r="1048" spans="445:445" s="54" customFormat="1" ht="17">
      <c r="QC1048" s="8"/>
    </row>
    <row r="1049" spans="445:445" s="54" customFormat="1" ht="17">
      <c r="QC1049" s="8"/>
    </row>
    <row r="1050" spans="445:445" s="54" customFormat="1" ht="17">
      <c r="QC1050" s="8"/>
    </row>
    <row r="1051" spans="445:445" s="54" customFormat="1" ht="17">
      <c r="QC1051" s="8"/>
    </row>
    <row r="1052" spans="445:445" s="54" customFormat="1" ht="17">
      <c r="QC1052" s="8"/>
    </row>
    <row r="1053" spans="445:445" s="54" customFormat="1" ht="17">
      <c r="QC1053" s="8"/>
    </row>
    <row r="1054" spans="445:445" s="54" customFormat="1" ht="17">
      <c r="QC1054" s="8"/>
    </row>
    <row r="1055" spans="445:445" s="54" customFormat="1" ht="17">
      <c r="QC1055" s="8"/>
    </row>
    <row r="1056" spans="445:445" s="54" customFormat="1" ht="17">
      <c r="QC1056" s="8"/>
    </row>
    <row r="1057" spans="445:445" s="54" customFormat="1" ht="17">
      <c r="QC1057" s="8"/>
    </row>
    <row r="1058" spans="445:445" s="54" customFormat="1" ht="17">
      <c r="QC1058" s="8"/>
    </row>
    <row r="1059" spans="445:445" s="54" customFormat="1" ht="17">
      <c r="QC1059" s="8"/>
    </row>
    <row r="1060" spans="445:445" s="54" customFormat="1" ht="17">
      <c r="QC1060" s="8"/>
    </row>
    <row r="1061" spans="445:445" s="54" customFormat="1" ht="17">
      <c r="QC1061" s="8"/>
    </row>
    <row r="1062" spans="445:445" s="54" customFormat="1" ht="17">
      <c r="QC1062" s="8"/>
    </row>
    <row r="1063" spans="445:445" s="54" customFormat="1" ht="17">
      <c r="QC1063" s="8"/>
    </row>
    <row r="1064" spans="445:445" s="54" customFormat="1" ht="17">
      <c r="QC1064" s="8"/>
    </row>
    <row r="1065" spans="445:445" s="54" customFormat="1" ht="17">
      <c r="QC1065" s="8"/>
    </row>
    <row r="1066" spans="445:445" s="54" customFormat="1" ht="17">
      <c r="QC1066" s="8"/>
    </row>
    <row r="1067" spans="445:445" s="54" customFormat="1" ht="17">
      <c r="QC1067" s="8"/>
    </row>
    <row r="1068" spans="445:445" s="54" customFormat="1" ht="17">
      <c r="QC1068" s="8"/>
    </row>
    <row r="1069" spans="445:445" s="54" customFormat="1" ht="17">
      <c r="QC1069" s="8"/>
    </row>
    <row r="1070" spans="445:445" s="54" customFormat="1" ht="17">
      <c r="QC1070" s="8"/>
    </row>
    <row r="1071" spans="445:445" s="54" customFormat="1" ht="17">
      <c r="QC1071" s="8"/>
    </row>
    <row r="1072" spans="445:445" s="54" customFormat="1" ht="17">
      <c r="QC1072" s="8"/>
    </row>
    <row r="1073" spans="445:445" s="54" customFormat="1" ht="17">
      <c r="QC1073" s="8"/>
    </row>
    <row r="1074" spans="445:445" s="54" customFormat="1" ht="17">
      <c r="QC1074" s="8"/>
    </row>
    <row r="1075" spans="445:445" s="54" customFormat="1" ht="17">
      <c r="QC1075" s="8"/>
    </row>
    <row r="1076" spans="445:445" s="54" customFormat="1" ht="17">
      <c r="QC1076" s="8"/>
    </row>
    <row r="1077" spans="445:445" s="54" customFormat="1" ht="17">
      <c r="QC1077" s="8"/>
    </row>
    <row r="1078" spans="445:445" s="54" customFormat="1" ht="17">
      <c r="QC1078" s="8"/>
    </row>
    <row r="1079" spans="445:445" s="54" customFormat="1" ht="17">
      <c r="QC1079" s="8"/>
    </row>
    <row r="1080" spans="445:445" s="54" customFormat="1" ht="17">
      <c r="QC1080" s="8"/>
    </row>
    <row r="1081" spans="445:445" s="54" customFormat="1" ht="17">
      <c r="QC1081" s="8"/>
    </row>
    <row r="1082" spans="445:445" s="54" customFormat="1" ht="17">
      <c r="QC1082" s="8"/>
    </row>
    <row r="1083" spans="445:445" s="54" customFormat="1" ht="17">
      <c r="QC1083" s="8"/>
    </row>
    <row r="1084" spans="445:445" s="54" customFormat="1" ht="17">
      <c r="QC1084" s="8"/>
    </row>
    <row r="1085" spans="445:445" s="54" customFormat="1" ht="17">
      <c r="QC1085" s="8"/>
    </row>
    <row r="1086" spans="445:445" s="54" customFormat="1" ht="17">
      <c r="QC1086" s="8"/>
    </row>
    <row r="1087" spans="445:445" s="54" customFormat="1" ht="17">
      <c r="QC1087" s="8"/>
    </row>
    <row r="1088" spans="445:445" s="54" customFormat="1" ht="17">
      <c r="QC1088" s="8"/>
    </row>
    <row r="1089" spans="445:445" s="54" customFormat="1" ht="17">
      <c r="QC1089" s="8"/>
    </row>
    <row r="1090" spans="445:445" s="54" customFormat="1" ht="17">
      <c r="QC1090" s="8"/>
    </row>
    <row r="1091" spans="445:445" s="54" customFormat="1" ht="17">
      <c r="QC1091" s="8"/>
    </row>
    <row r="1092" spans="445:445" s="54" customFormat="1" ht="17">
      <c r="QC1092" s="8"/>
    </row>
    <row r="1093" spans="445:445" s="54" customFormat="1" ht="17">
      <c r="QC1093" s="8"/>
    </row>
    <row r="1094" spans="445:445" s="54" customFormat="1" ht="17">
      <c r="QC1094" s="8"/>
    </row>
    <row r="1095" spans="445:445" s="54" customFormat="1" ht="17">
      <c r="QC1095" s="8"/>
    </row>
    <row r="1096" spans="445:445" s="54" customFormat="1" ht="17">
      <c r="QC1096" s="8"/>
    </row>
    <row r="1097" spans="445:445" s="54" customFormat="1" ht="17">
      <c r="QC1097" s="8"/>
    </row>
    <row r="1098" spans="445:445" s="54" customFormat="1" ht="17">
      <c r="QC1098" s="8"/>
    </row>
    <row r="1099" spans="445:445" s="54" customFormat="1" ht="17">
      <c r="QC1099" s="8"/>
    </row>
    <row r="1100" spans="445:445" s="54" customFormat="1" ht="17">
      <c r="QC1100" s="8"/>
    </row>
    <row r="1101" spans="445:445" s="54" customFormat="1" ht="17">
      <c r="QC1101" s="8"/>
    </row>
    <row r="1102" spans="445:445" s="54" customFormat="1" ht="17">
      <c r="QC1102" s="8"/>
    </row>
    <row r="1103" spans="445:445" s="54" customFormat="1" ht="17">
      <c r="QC1103" s="8"/>
    </row>
    <row r="1104" spans="445:445" s="54" customFormat="1" ht="17">
      <c r="QC1104" s="8"/>
    </row>
    <row r="1105" spans="445:445" s="54" customFormat="1" ht="17">
      <c r="QC1105" s="8"/>
    </row>
    <row r="1106" spans="445:445" s="54" customFormat="1" ht="17">
      <c r="QC1106" s="8"/>
    </row>
    <row r="1107" spans="445:445" s="54" customFormat="1" ht="17">
      <c r="QC1107" s="8"/>
    </row>
    <row r="1108" spans="445:445" s="54" customFormat="1" ht="17">
      <c r="QC1108" s="8"/>
    </row>
    <row r="1109" spans="445:445" s="54" customFormat="1" ht="17">
      <c r="QC1109" s="8"/>
    </row>
    <row r="1110" spans="445:445" s="54" customFormat="1" ht="17">
      <c r="QC1110" s="8"/>
    </row>
    <row r="1111" spans="445:445" s="54" customFormat="1" ht="17">
      <c r="QC1111" s="8"/>
    </row>
    <row r="1112" spans="445:445" s="54" customFormat="1" ht="17">
      <c r="QC1112" s="8"/>
    </row>
    <row r="1113" spans="445:445" s="54" customFormat="1" ht="17">
      <c r="QC1113" s="8"/>
    </row>
    <row r="1114" spans="445:445" s="54" customFormat="1" ht="17">
      <c r="QC1114" s="8"/>
    </row>
    <row r="1115" spans="445:445" s="54" customFormat="1" ht="17">
      <c r="QC1115" s="8"/>
    </row>
    <row r="1116" spans="445:445" s="54" customFormat="1" ht="17">
      <c r="QC1116" s="8"/>
    </row>
    <row r="1117" spans="445:445" s="54" customFormat="1" ht="17">
      <c r="QC1117" s="8"/>
    </row>
    <row r="1118" spans="445:445" s="54" customFormat="1" ht="17">
      <c r="QC1118" s="8"/>
    </row>
    <row r="1119" spans="445:445" s="54" customFormat="1" ht="17">
      <c r="QC1119" s="8"/>
    </row>
    <row r="1120" spans="445:445" s="54" customFormat="1" ht="17">
      <c r="QC1120" s="8"/>
    </row>
    <row r="1121" spans="445:445" s="54" customFormat="1" ht="17">
      <c r="QC1121" s="8"/>
    </row>
    <row r="1122" spans="445:445" s="54" customFormat="1" ht="17">
      <c r="QC1122" s="8"/>
    </row>
    <row r="1123" spans="445:445" s="54" customFormat="1" ht="17">
      <c r="QC1123" s="8"/>
    </row>
    <row r="1124" spans="445:445" s="54" customFormat="1" ht="17">
      <c r="QC1124" s="8"/>
    </row>
    <row r="1125" spans="445:445" s="54" customFormat="1" ht="17">
      <c r="QC1125" s="8"/>
    </row>
    <row r="1126" spans="445:445" s="54" customFormat="1" ht="17">
      <c r="QC1126" s="8"/>
    </row>
    <row r="1127" spans="445:445" s="54" customFormat="1" ht="17">
      <c r="QC1127" s="8"/>
    </row>
    <row r="1128" spans="445:445" s="54" customFormat="1" ht="17">
      <c r="QC1128" s="8"/>
    </row>
    <row r="1129" spans="445:445" s="54" customFormat="1" ht="17">
      <c r="QC1129" s="8"/>
    </row>
    <row r="1130" spans="445:445" s="54" customFormat="1" ht="17">
      <c r="QC1130" s="8"/>
    </row>
    <row r="1131" spans="445:445" s="54" customFormat="1" ht="17">
      <c r="QC1131" s="8"/>
    </row>
    <row r="1132" spans="445:445" s="54" customFormat="1" ht="17">
      <c r="QC1132" s="8"/>
    </row>
    <row r="1133" spans="445:445" s="54" customFormat="1" ht="17">
      <c r="QC1133" s="8"/>
    </row>
    <row r="1134" spans="445:445" s="54" customFormat="1" ht="17">
      <c r="QC1134" s="8"/>
    </row>
    <row r="1135" spans="445:445" s="54" customFormat="1" ht="17">
      <c r="QC1135" s="8"/>
    </row>
    <row r="1136" spans="445:445" s="54" customFormat="1" ht="17">
      <c r="QC1136" s="8"/>
    </row>
    <row r="1137" spans="445:445" s="54" customFormat="1" ht="17">
      <c r="QC1137" s="8"/>
    </row>
    <row r="1138" spans="445:445" s="54" customFormat="1" ht="17">
      <c r="QC1138" s="8"/>
    </row>
    <row r="1139" spans="445:445" s="54" customFormat="1" ht="17">
      <c r="QC1139" s="8"/>
    </row>
    <row r="1140" spans="445:445" s="54" customFormat="1" ht="17">
      <c r="QC1140" s="8"/>
    </row>
    <row r="1141" spans="445:445" s="54" customFormat="1" ht="17">
      <c r="QC1141" s="8"/>
    </row>
    <row r="1142" spans="445:445" s="54" customFormat="1" ht="17">
      <c r="QC1142" s="8"/>
    </row>
    <row r="1143" spans="445:445" s="54" customFormat="1" ht="17">
      <c r="QC1143" s="8"/>
    </row>
    <row r="1144" spans="445:445" s="54" customFormat="1" ht="17">
      <c r="QC1144" s="8"/>
    </row>
    <row r="1145" spans="445:445" s="54" customFormat="1" ht="17">
      <c r="QC1145" s="8"/>
    </row>
    <row r="1146" spans="445:445" s="54" customFormat="1" ht="17">
      <c r="QC1146" s="8"/>
    </row>
    <row r="1147" spans="445:445" s="54" customFormat="1" ht="17">
      <c r="QC1147" s="8"/>
    </row>
    <row r="1148" spans="445:445" s="54" customFormat="1" ht="17">
      <c r="QC1148" s="8"/>
    </row>
    <row r="1149" spans="445:445" s="54" customFormat="1" ht="17">
      <c r="QC1149" s="8"/>
    </row>
    <row r="1150" spans="445:445" s="54" customFormat="1" ht="17">
      <c r="QC1150" s="8"/>
    </row>
    <row r="1151" spans="445:445" s="54" customFormat="1" ht="17">
      <c r="QC1151" s="8"/>
    </row>
    <row r="1152" spans="445:445" s="54" customFormat="1" ht="17">
      <c r="QC1152" s="8"/>
    </row>
    <row r="1153" spans="445:445" s="54" customFormat="1" ht="17">
      <c r="QC1153" s="8"/>
    </row>
    <row r="1154" spans="445:445" s="54" customFormat="1" ht="17">
      <c r="QC1154" s="8"/>
    </row>
    <row r="1155" spans="445:445" s="54" customFormat="1" ht="17">
      <c r="QC1155" s="8"/>
    </row>
    <row r="1156" spans="445:445" s="54" customFormat="1" ht="17">
      <c r="QC1156" s="8"/>
    </row>
    <row r="1157" spans="445:445" s="54" customFormat="1" ht="17">
      <c r="QC1157" s="8"/>
    </row>
    <row r="1158" spans="445:445" s="54" customFormat="1" ht="17">
      <c r="QC1158" s="8"/>
    </row>
    <row r="1159" spans="445:445" s="54" customFormat="1" ht="17">
      <c r="QC1159" s="8"/>
    </row>
    <row r="1160" spans="445:445" s="54" customFormat="1" ht="17">
      <c r="QC1160" s="8"/>
    </row>
    <row r="1161" spans="445:445" s="54" customFormat="1" ht="17">
      <c r="QC1161" s="8"/>
    </row>
    <row r="1162" spans="445:445" s="54" customFormat="1" ht="17">
      <c r="QC1162" s="8"/>
    </row>
    <row r="1163" spans="445:445" s="54" customFormat="1" ht="17">
      <c r="QC1163" s="8"/>
    </row>
    <row r="1164" spans="445:445" s="54" customFormat="1" ht="17">
      <c r="QC1164" s="8"/>
    </row>
    <row r="1165" spans="445:445" s="54" customFormat="1" ht="17">
      <c r="QC1165" s="8"/>
    </row>
    <row r="1166" spans="445:445" s="54" customFormat="1" ht="17">
      <c r="QC1166" s="8"/>
    </row>
    <row r="1167" spans="445:445" s="54" customFormat="1" ht="17">
      <c r="QC1167" s="8"/>
    </row>
    <row r="1168" spans="445:445" s="54" customFormat="1" ht="17">
      <c r="QC1168" s="8"/>
    </row>
    <row r="1169" spans="445:445" s="54" customFormat="1" ht="17">
      <c r="QC1169" s="8"/>
    </row>
    <row r="1170" spans="445:445" s="54" customFormat="1" ht="17">
      <c r="QC1170" s="8"/>
    </row>
    <row r="1171" spans="445:445" s="54" customFormat="1" ht="17">
      <c r="QC1171" s="8"/>
    </row>
    <row r="1172" spans="445:445" s="54" customFormat="1" ht="17">
      <c r="QC1172" s="8"/>
    </row>
    <row r="1173" spans="445:445" s="54" customFormat="1" ht="17">
      <c r="QC1173" s="8"/>
    </row>
    <row r="1174" spans="445:445" s="54" customFormat="1" ht="17">
      <c r="QC1174" s="8"/>
    </row>
    <row r="1175" spans="445:445" s="54" customFormat="1" ht="17">
      <c r="QC1175" s="8"/>
    </row>
    <row r="1176" spans="445:445" s="54" customFormat="1" ht="17">
      <c r="QC1176" s="8"/>
    </row>
    <row r="1177" spans="445:445" s="54" customFormat="1" ht="17">
      <c r="QC1177" s="8"/>
    </row>
    <row r="1178" spans="445:445" s="54" customFormat="1" ht="17">
      <c r="QC1178" s="8"/>
    </row>
    <row r="1179" spans="445:445" s="54" customFormat="1" ht="17">
      <c r="QC1179" s="8"/>
    </row>
    <row r="1180" spans="445:445" s="54" customFormat="1" ht="17">
      <c r="QC1180" s="8"/>
    </row>
    <row r="1181" spans="445:445" s="54" customFormat="1" ht="17">
      <c r="QC1181" s="8"/>
    </row>
    <row r="1182" spans="445:445" s="54" customFormat="1" ht="17">
      <c r="QC1182" s="8"/>
    </row>
    <row r="1183" spans="445:445" s="54" customFormat="1" ht="17">
      <c r="QC1183" s="8"/>
    </row>
    <row r="1184" spans="445:445" s="54" customFormat="1" ht="17">
      <c r="QC1184" s="8"/>
    </row>
    <row r="1185" spans="13:445" s="54" customFormat="1" ht="17">
      <c r="QC1185" s="8"/>
    </row>
    <row r="1186" spans="13:445" s="54" customFormat="1" ht="17">
      <c r="QC1186" s="8"/>
    </row>
    <row r="1187" spans="13:445" s="54" customFormat="1" ht="17">
      <c r="QC1187" s="8"/>
    </row>
    <row r="1188" spans="13:445" s="54" customFormat="1" ht="17">
      <c r="QC1188" s="8"/>
    </row>
    <row r="1189" spans="13:445" s="54" customFormat="1" ht="17">
      <c r="QC1189" s="8"/>
    </row>
    <row r="1190" spans="13:445" s="54" customFormat="1" ht="17">
      <c r="QC1190" s="8"/>
    </row>
    <row r="1191" spans="13:445" s="54" customFormat="1" ht="17">
      <c r="QC1191" s="8"/>
    </row>
    <row r="1192" spans="13:445" s="54" customFormat="1" ht="17">
      <c r="QC1192" s="8"/>
    </row>
    <row r="1193" spans="13:445" s="54" customFormat="1" ht="17">
      <c r="QC1193" s="8"/>
    </row>
    <row r="1194" spans="13:445" s="54" customFormat="1" ht="17">
      <c r="QC1194" s="8"/>
    </row>
    <row r="1195" spans="13:445" s="54" customFormat="1" ht="17">
      <c r="QC1195" s="8"/>
    </row>
    <row r="1196" spans="13:445" ht="17">
      <c r="M1196" s="54"/>
    </row>
    <row r="1197" spans="13:445" ht="17"/>
    <row r="1198" spans="13:445" ht="17"/>
    <row r="1199" spans="13:445" ht="17"/>
    <row r="1200" spans="13:445" ht="17"/>
    <row r="1201" ht="17"/>
    <row r="1202" ht="17"/>
    <row r="1203" ht="17"/>
    <row r="1204" ht="17"/>
    <row r="1205" ht="17"/>
    <row r="1206" ht="17"/>
    <row r="1207" ht="17"/>
    <row r="1208" ht="17"/>
    <row r="1209" ht="17"/>
    <row r="1210" ht="17"/>
    <row r="1211" ht="17"/>
    <row r="1212" ht="17"/>
    <row r="1213" ht="17"/>
    <row r="1214" ht="17"/>
    <row r="1215" ht="17"/>
    <row r="1216" ht="17"/>
    <row r="1217" ht="17"/>
    <row r="1218" ht="17"/>
    <row r="1219" ht="17"/>
    <row r="1220" ht="17"/>
    <row r="1221" ht="17"/>
    <row r="1222" ht="17"/>
    <row r="1223" ht="17"/>
    <row r="1224" ht="17"/>
    <row r="1225" ht="17"/>
    <row r="1226" ht="17"/>
    <row r="1227" ht="17"/>
    <row r="1228" ht="17"/>
    <row r="1229" ht="17"/>
    <row r="1230" ht="17"/>
    <row r="1231" ht="17"/>
    <row r="1232" ht="17"/>
    <row r="1233" ht="17"/>
    <row r="1234" ht="17"/>
    <row r="1235" ht="17"/>
    <row r="1236" ht="17"/>
    <row r="1237" ht="17"/>
    <row r="1238" ht="17"/>
    <row r="1239" ht="17"/>
    <row r="1240" ht="17"/>
    <row r="1241" ht="17"/>
    <row r="1242" ht="17"/>
    <row r="1243" ht="17"/>
    <row r="1244" ht="17"/>
    <row r="1245" ht="17"/>
    <row r="1246" ht="17"/>
    <row r="1247" ht="17"/>
    <row r="1248" ht="17"/>
    <row r="1249" ht="17"/>
    <row r="1250" ht="17"/>
    <row r="1251" ht="17"/>
    <row r="1252" ht="17"/>
    <row r="1253" ht="17"/>
    <row r="1254" ht="17"/>
    <row r="1255" ht="17"/>
    <row r="1256" ht="17"/>
    <row r="1257" ht="17"/>
    <row r="1258" ht="17"/>
    <row r="1259" ht="17"/>
    <row r="1260" ht="17"/>
    <row r="1261" ht="17"/>
    <row r="1262" ht="17"/>
    <row r="1263" ht="17"/>
    <row r="1264" ht="17"/>
    <row r="1265" ht="17"/>
    <row r="1266" ht="17"/>
    <row r="1267" ht="17"/>
    <row r="1268" ht="17"/>
    <row r="1269" ht="17"/>
    <row r="1270" ht="17"/>
    <row r="1271" ht="17"/>
    <row r="1272" ht="17"/>
    <row r="1273" ht="17"/>
    <row r="1274" ht="17"/>
    <row r="1275" ht="17"/>
    <row r="1276" ht="17"/>
    <row r="1277" ht="17"/>
    <row r="1278" ht="17"/>
    <row r="1279" ht="17"/>
    <row r="1280" ht="17"/>
    <row r="1281" ht="17"/>
    <row r="1282" ht="17"/>
    <row r="1283" ht="17"/>
    <row r="1284" ht="17"/>
    <row r="1285" ht="17"/>
    <row r="1286" ht="17"/>
    <row r="1287" ht="17"/>
    <row r="1288" ht="17"/>
    <row r="1289" ht="17"/>
    <row r="1290" ht="17"/>
    <row r="1291" ht="17"/>
    <row r="1292" ht="17"/>
    <row r="1293" ht="17"/>
    <row r="1294" ht="17"/>
    <row r="1295" ht="17"/>
    <row r="1296" ht="17"/>
    <row r="1297" ht="17"/>
    <row r="1298" ht="17"/>
    <row r="1299" ht="17"/>
    <row r="1300" ht="17"/>
    <row r="1301" ht="17"/>
    <row r="1302" ht="17"/>
    <row r="1303" ht="17"/>
    <row r="1304" ht="17"/>
    <row r="1305" ht="17"/>
    <row r="1306" ht="17"/>
    <row r="1307" ht="17"/>
    <row r="1308" ht="17"/>
    <row r="1309" ht="17"/>
    <row r="1310" ht="17"/>
    <row r="1311" ht="17"/>
    <row r="1312" ht="17"/>
    <row r="1313" ht="17"/>
    <row r="1314" ht="17"/>
    <row r="1315" ht="17"/>
    <row r="1316" ht="17"/>
    <row r="1317" ht="17"/>
    <row r="1318" ht="17"/>
    <row r="1319" ht="17"/>
    <row r="1320" ht="17"/>
    <row r="1321" ht="17"/>
    <row r="1322" ht="17"/>
    <row r="1323" ht="17"/>
    <row r="1324" ht="17"/>
    <row r="1325" ht="17"/>
    <row r="1326" ht="17"/>
    <row r="1327" ht="17"/>
    <row r="1328" ht="17"/>
    <row r="1329" ht="17"/>
    <row r="1330" ht="17"/>
    <row r="1331" ht="17"/>
    <row r="1332" ht="17"/>
    <row r="1333" ht="17"/>
    <row r="1334" ht="17"/>
    <row r="1335" ht="17"/>
    <row r="1336" ht="17"/>
    <row r="1337" ht="17"/>
    <row r="1338" ht="17"/>
    <row r="1339" ht="17"/>
    <row r="1340" ht="17"/>
    <row r="1341" ht="17"/>
    <row r="1342" ht="17"/>
    <row r="1343" ht="17"/>
    <row r="1344" ht="17"/>
    <row r="1345" ht="17"/>
    <row r="1346" ht="17"/>
    <row r="1347" ht="17"/>
    <row r="1348" ht="17"/>
    <row r="1349" ht="17"/>
    <row r="1350" ht="17"/>
    <row r="1351" ht="17"/>
    <row r="1352" ht="17"/>
    <row r="1353" ht="17"/>
    <row r="1354" ht="17"/>
    <row r="1355" ht="17"/>
    <row r="1356" ht="17"/>
    <row r="1357" ht="17"/>
    <row r="1358" ht="17"/>
    <row r="1359" ht="17"/>
    <row r="1360" ht="17"/>
    <row r="1361" ht="17"/>
    <row r="1362" ht="17"/>
    <row r="1363" ht="17"/>
    <row r="1364" ht="17"/>
    <row r="1365" ht="17"/>
    <row r="1366" ht="17"/>
    <row r="1367" ht="17"/>
    <row r="1368" ht="17"/>
    <row r="1369" ht="17"/>
    <row r="1370" ht="17"/>
    <row r="1371" ht="17"/>
    <row r="1372" ht="17"/>
    <row r="1373" ht="17"/>
    <row r="1374" ht="17"/>
    <row r="1375" ht="17"/>
    <row r="1376" ht="17"/>
    <row r="1377" ht="17"/>
    <row r="1378" ht="17"/>
    <row r="1379" ht="17"/>
    <row r="1380" ht="17"/>
    <row r="1381" ht="17"/>
    <row r="1382" ht="17"/>
    <row r="1383" ht="17"/>
    <row r="1384" ht="17"/>
    <row r="1385" ht="17"/>
    <row r="1386" ht="17"/>
    <row r="1387" ht="17"/>
    <row r="1388" ht="17"/>
    <row r="1389" ht="17"/>
    <row r="1390" ht="17"/>
    <row r="1391" ht="17"/>
    <row r="1392" ht="17"/>
    <row r="1393" ht="17"/>
    <row r="1394" ht="17"/>
    <row r="1395" ht="17"/>
    <row r="1396" ht="17"/>
    <row r="1397" ht="17"/>
    <row r="1398" ht="17"/>
    <row r="1399" ht="17"/>
    <row r="1400" ht="17"/>
    <row r="1401" ht="17"/>
    <row r="1402" ht="17"/>
    <row r="1403" ht="17"/>
    <row r="1404" ht="17"/>
    <row r="1405" ht="17"/>
    <row r="1406" ht="17"/>
    <row r="1407" ht="17"/>
    <row r="1408" ht="17"/>
    <row r="1409" ht="17"/>
    <row r="1410" ht="17"/>
    <row r="1411" ht="17"/>
    <row r="1412" ht="17"/>
    <row r="1413" ht="17"/>
    <row r="1414" ht="17"/>
    <row r="1415" ht="17"/>
    <row r="1416" ht="17"/>
    <row r="1417" ht="17"/>
    <row r="1418" ht="17"/>
    <row r="1419" ht="17"/>
    <row r="1420" ht="17"/>
    <row r="1421" ht="17"/>
    <row r="1422" ht="17"/>
    <row r="1423" ht="17"/>
    <row r="1424" ht="17"/>
    <row r="1425" ht="17"/>
    <row r="1426" ht="17"/>
    <row r="1427" ht="17"/>
    <row r="1428" ht="17"/>
    <row r="1429" ht="17"/>
    <row r="1430" ht="17"/>
    <row r="1431" ht="17"/>
    <row r="1432" ht="17"/>
    <row r="1433" ht="17"/>
    <row r="1434" ht="17"/>
    <row r="1435" ht="17"/>
    <row r="1436" ht="17"/>
    <row r="1437" ht="17"/>
    <row r="1438" ht="17"/>
    <row r="1439" ht="17"/>
    <row r="1440" ht="17"/>
    <row r="1441" ht="17"/>
    <row r="1442" ht="17"/>
    <row r="1443" ht="17"/>
    <row r="1444" ht="17"/>
    <row r="1445" ht="17"/>
    <row r="1446" ht="17"/>
    <row r="1447" ht="17"/>
    <row r="1448" ht="17"/>
    <row r="1449" ht="17"/>
    <row r="1450" ht="17"/>
    <row r="1451" ht="17"/>
    <row r="1452" ht="17"/>
    <row r="1453" ht="17"/>
    <row r="1454" ht="17"/>
    <row r="1455" ht="17"/>
    <row r="1456" ht="17"/>
    <row r="1457" ht="17"/>
    <row r="1458" ht="17"/>
    <row r="1459" ht="17"/>
    <row r="1460" ht="17"/>
    <row r="1461" ht="17"/>
    <row r="1462" ht="17"/>
    <row r="1463" ht="17"/>
    <row r="1464" ht="17"/>
    <row r="1465" ht="17"/>
    <row r="1466" ht="17"/>
    <row r="1467" ht="17"/>
    <row r="1468" ht="17"/>
    <row r="1469" ht="17"/>
    <row r="1470" ht="17"/>
    <row r="1471" ht="17"/>
    <row r="1472" ht="17"/>
    <row r="1473" ht="17"/>
    <row r="1474" ht="17"/>
    <row r="1475" ht="17"/>
    <row r="1476" ht="17"/>
    <row r="1477" ht="17"/>
    <row r="1478" ht="17"/>
    <row r="1479" ht="17"/>
    <row r="1480" ht="17"/>
    <row r="1481" ht="17"/>
    <row r="1482" ht="17"/>
    <row r="1483" ht="17"/>
    <row r="1484" ht="17"/>
    <row r="1485" ht="17"/>
    <row r="1486" ht="17"/>
    <row r="1487" ht="17"/>
    <row r="1488" ht="17"/>
    <row r="1489" ht="17"/>
    <row r="1490" ht="17"/>
    <row r="1491" ht="17"/>
    <row r="1492" ht="17"/>
    <row r="1493" ht="17"/>
    <row r="1494" ht="17"/>
    <row r="1495" ht="17"/>
    <row r="1496" ht="17"/>
    <row r="1497" ht="17"/>
    <row r="1498" ht="17"/>
    <row r="1499" ht="17"/>
    <row r="1500" ht="17"/>
    <row r="1501" ht="17"/>
    <row r="1502" ht="17"/>
    <row r="1503" ht="17"/>
    <row r="1504" ht="17"/>
    <row r="1505" ht="17"/>
    <row r="1506" ht="17"/>
    <row r="1507" ht="17"/>
    <row r="1508" ht="17"/>
    <row r="1509" ht="17"/>
    <row r="1510" ht="17"/>
    <row r="1511" ht="17"/>
    <row r="1512" ht="17"/>
    <row r="1513" ht="17"/>
    <row r="1514" ht="17"/>
    <row r="1515" ht="17"/>
    <row r="1516" ht="17"/>
    <row r="1517" ht="17"/>
    <row r="1518" ht="17"/>
    <row r="1519" ht="17"/>
    <row r="1520" ht="17"/>
    <row r="1521" ht="17"/>
    <row r="1522" ht="17"/>
    <row r="1523" ht="17"/>
    <row r="1524" ht="17"/>
    <row r="1525" ht="17"/>
    <row r="1526" ht="17"/>
    <row r="1527" ht="17"/>
    <row r="1528" ht="17"/>
    <row r="1529" ht="17"/>
    <row r="1530" ht="17"/>
    <row r="1531" ht="17"/>
    <row r="1532" ht="17"/>
    <row r="1533" ht="17"/>
    <row r="1534" ht="17"/>
    <row r="1535" ht="17"/>
    <row r="1536" ht="17"/>
    <row r="1537" ht="17"/>
    <row r="1538" ht="17"/>
    <row r="1539" ht="17"/>
    <row r="1540" ht="17"/>
    <row r="1541" ht="17"/>
    <row r="1542" ht="17"/>
    <row r="1543" ht="17"/>
    <row r="1544" ht="17"/>
    <row r="1545" ht="17"/>
    <row r="1546" ht="17"/>
    <row r="1547" ht="17"/>
    <row r="1548" ht="17"/>
    <row r="1549" ht="17"/>
    <row r="1550" ht="17"/>
    <row r="1551" ht="17"/>
    <row r="1552" ht="17"/>
    <row r="1553" ht="17"/>
    <row r="1554" ht="17"/>
    <row r="1555" ht="17"/>
    <row r="1556" ht="17"/>
    <row r="1557" ht="17"/>
    <row r="1558" ht="17"/>
    <row r="1559" ht="17"/>
    <row r="1560" ht="17"/>
    <row r="1561" ht="17"/>
    <row r="1562" ht="17"/>
    <row r="1563" ht="17"/>
    <row r="1564" ht="17"/>
    <row r="1565" ht="17"/>
    <row r="1566" ht="17"/>
    <row r="1567" ht="17"/>
    <row r="1568" ht="17"/>
    <row r="1569" ht="17"/>
    <row r="1570" ht="17"/>
    <row r="1571" ht="17"/>
    <row r="1572" ht="17"/>
    <row r="1573" ht="17"/>
    <row r="1574" ht="17"/>
    <row r="1575" ht="17"/>
    <row r="1576" ht="17"/>
    <row r="1577" ht="17"/>
    <row r="1578" ht="17"/>
    <row r="1579" ht="17"/>
    <row r="1580" ht="17"/>
    <row r="1581" ht="17"/>
    <row r="1582" ht="17"/>
    <row r="1583" ht="17"/>
    <row r="1584" ht="17"/>
    <row r="1585" ht="17"/>
    <row r="1586" ht="17"/>
    <row r="1587" ht="17"/>
    <row r="1588" ht="17"/>
    <row r="1589" ht="17"/>
    <row r="1590" ht="17"/>
    <row r="1591" ht="17"/>
    <row r="1592" ht="17"/>
    <row r="1593" ht="17"/>
    <row r="1594" ht="17"/>
    <row r="1595" ht="17"/>
    <row r="1596" ht="17"/>
    <row r="1597" ht="17"/>
    <row r="1598" ht="17"/>
    <row r="1599" ht="17"/>
    <row r="1600" ht="17"/>
    <row r="1601" ht="17"/>
    <row r="1602" ht="17"/>
    <row r="1603" ht="17"/>
    <row r="1604" ht="17"/>
    <row r="1605" ht="17"/>
    <row r="1606" ht="17"/>
    <row r="1607" ht="17"/>
    <row r="1608" ht="17"/>
    <row r="1609" ht="17"/>
    <row r="1610" ht="17"/>
    <row r="1611" ht="17"/>
    <row r="1612" ht="17"/>
    <row r="1613" ht="17"/>
    <row r="1614" ht="17"/>
    <row r="1615" ht="17"/>
    <row r="1616" ht="17"/>
    <row r="1617" ht="17"/>
    <row r="1618" ht="17"/>
    <row r="1619" ht="17"/>
    <row r="1620" ht="17"/>
    <row r="1621" ht="17"/>
    <row r="1622" ht="17"/>
    <row r="1623" ht="17"/>
    <row r="1624" ht="17"/>
    <row r="1625" ht="17"/>
    <row r="1626" ht="17"/>
    <row r="1627" ht="17"/>
    <row r="1628" ht="17"/>
    <row r="1629" ht="17"/>
    <row r="1630" ht="17"/>
    <row r="1631" ht="17"/>
    <row r="1632" ht="17"/>
    <row r="1633" ht="17"/>
    <row r="1634" ht="17"/>
    <row r="1635" ht="17"/>
    <row r="1636" ht="17"/>
    <row r="1637" ht="17"/>
    <row r="1638" ht="17"/>
    <row r="1639" ht="17"/>
    <row r="1640" ht="17"/>
    <row r="1641" ht="17"/>
    <row r="1642" ht="17"/>
    <row r="1643" ht="17"/>
    <row r="1644" ht="17"/>
    <row r="1645" ht="17"/>
    <row r="1646" ht="17"/>
    <row r="1647" ht="17"/>
    <row r="1648" ht="17"/>
    <row r="1649" ht="17"/>
    <row r="1650" ht="17"/>
    <row r="1651" ht="17"/>
    <row r="1652" ht="17"/>
    <row r="1653" ht="17"/>
    <row r="1654" ht="17"/>
    <row r="1655" ht="17"/>
    <row r="1656" ht="17"/>
    <row r="1657" ht="17"/>
    <row r="1658" ht="17"/>
    <row r="1659" ht="17"/>
    <row r="1660" ht="17"/>
    <row r="1661" ht="17"/>
    <row r="1662" ht="17"/>
    <row r="1663" ht="17"/>
    <row r="1664" ht="17"/>
    <row r="1665" ht="17"/>
    <row r="1666" ht="17"/>
    <row r="1667" ht="17"/>
    <row r="1668" ht="17"/>
    <row r="1669" ht="17"/>
    <row r="1670" ht="17"/>
    <row r="1671" ht="17"/>
    <row r="1672" ht="17"/>
    <row r="1673" ht="17"/>
    <row r="1674" ht="17"/>
    <row r="1675" ht="17"/>
    <row r="1676" ht="17"/>
    <row r="1677" ht="17"/>
    <row r="1678" ht="17"/>
    <row r="1679" ht="17"/>
    <row r="1680" ht="17"/>
    <row r="1681" ht="17"/>
    <row r="1682" ht="17"/>
    <row r="1683" ht="17"/>
    <row r="1684" ht="17"/>
    <row r="1685" ht="17"/>
    <row r="1686" ht="17"/>
    <row r="1687" ht="17"/>
    <row r="1688" ht="17"/>
    <row r="1689" ht="17"/>
    <row r="1690" ht="17"/>
    <row r="1691" ht="17"/>
    <row r="1692" ht="17"/>
    <row r="1693" ht="17"/>
    <row r="1694" ht="17"/>
    <row r="1695" ht="17"/>
    <row r="1696" ht="17"/>
    <row r="1697" ht="17"/>
    <row r="1698" ht="17"/>
    <row r="1699" ht="17"/>
    <row r="1700" ht="17"/>
    <row r="1701" ht="17"/>
    <row r="1702" ht="17"/>
    <row r="1703" ht="17"/>
    <row r="1704" ht="17"/>
    <row r="1705" ht="17"/>
    <row r="1706" ht="17"/>
    <row r="1707" ht="17"/>
    <row r="1708" ht="17"/>
    <row r="1709" ht="17"/>
    <row r="1710" ht="17"/>
    <row r="1711" ht="17"/>
    <row r="1712" ht="17"/>
    <row r="1713" ht="17"/>
    <row r="1714" ht="17"/>
    <row r="1715" ht="17"/>
    <row r="1716" ht="17"/>
    <row r="1717" ht="17"/>
    <row r="1718" ht="17"/>
    <row r="1719" ht="17"/>
    <row r="1720" ht="17"/>
    <row r="1721" ht="17"/>
    <row r="1722" ht="17"/>
    <row r="1723" ht="17"/>
    <row r="1724" ht="17"/>
    <row r="1725" ht="17"/>
    <row r="1726" ht="17"/>
    <row r="1727" ht="17"/>
    <row r="1728" ht="17"/>
    <row r="1729" ht="17"/>
    <row r="1730" ht="17"/>
    <row r="1731" ht="17"/>
    <row r="1732" ht="17"/>
    <row r="1733" ht="17"/>
    <row r="1734" ht="17"/>
    <row r="1735" ht="17"/>
    <row r="1736" ht="17"/>
    <row r="1737" ht="17"/>
    <row r="1738" ht="17"/>
    <row r="1739" ht="17"/>
    <row r="1740" ht="17"/>
    <row r="1741" ht="17"/>
    <row r="1742" ht="17"/>
    <row r="1743" ht="17"/>
    <row r="1744" ht="17"/>
    <row r="1745" ht="17"/>
    <row r="1746" ht="17"/>
    <row r="1747" ht="17"/>
    <row r="1748" ht="17"/>
    <row r="1749" ht="17"/>
    <row r="1750" ht="17"/>
    <row r="1751" ht="17"/>
    <row r="1752" ht="17"/>
    <row r="1753" ht="17"/>
    <row r="1754" ht="17"/>
    <row r="1755" ht="17"/>
    <row r="1756" ht="17"/>
    <row r="1757" ht="17"/>
    <row r="1758" ht="17"/>
    <row r="1759" ht="17"/>
    <row r="1760" ht="17"/>
    <row r="1761" ht="17"/>
    <row r="1762" ht="17"/>
    <row r="1763" ht="17"/>
    <row r="1764" ht="17"/>
    <row r="1765" ht="17"/>
    <row r="1766" ht="17"/>
    <row r="1767" ht="17"/>
    <row r="1768" ht="17"/>
    <row r="1769" ht="17"/>
    <row r="1770" ht="17"/>
    <row r="1771" ht="17"/>
    <row r="1772" ht="17"/>
    <row r="1773" ht="17"/>
    <row r="1774" ht="17"/>
    <row r="1775" ht="17"/>
    <row r="1776" ht="17"/>
    <row r="1777" ht="17"/>
    <row r="1778" ht="17"/>
    <row r="1779" ht="17"/>
    <row r="1780" ht="17"/>
    <row r="1781" ht="17"/>
    <row r="1782" ht="17"/>
    <row r="1783" ht="17"/>
    <row r="1784" ht="17"/>
    <row r="1785" ht="17"/>
    <row r="1786" ht="17"/>
    <row r="1787" ht="17"/>
    <row r="1788" ht="17"/>
    <row r="1789" ht="17"/>
    <row r="1790" ht="17"/>
    <row r="1791" ht="17"/>
    <row r="1792" ht="17"/>
    <row r="1793" ht="17"/>
    <row r="1794" ht="17"/>
    <row r="1795" ht="17"/>
    <row r="1796" ht="17"/>
    <row r="1797" ht="17"/>
    <row r="1798" ht="17"/>
    <row r="1799" ht="17"/>
    <row r="1800" ht="17"/>
    <row r="1801" ht="17"/>
    <row r="1802" ht="17"/>
    <row r="1803" ht="17"/>
    <row r="1804" ht="17"/>
    <row r="1805" ht="17"/>
    <row r="1806" ht="17"/>
    <row r="1807" ht="17"/>
    <row r="1808" ht="17"/>
    <row r="1809" ht="17"/>
    <row r="1810" ht="17"/>
    <row r="1811" ht="17"/>
    <row r="1812" ht="17"/>
    <row r="1813" ht="17"/>
    <row r="1814" ht="17"/>
    <row r="1815" ht="17"/>
    <row r="1816" ht="17"/>
    <row r="1817" ht="17"/>
    <row r="1818" ht="17"/>
    <row r="1819" ht="17"/>
    <row r="1820" ht="17"/>
    <row r="1821" ht="17"/>
    <row r="1822" ht="17"/>
    <row r="1823" ht="17"/>
    <row r="1824" ht="17"/>
    <row r="1825" ht="17"/>
    <row r="1826" ht="17"/>
    <row r="1827" ht="17"/>
    <row r="1828" ht="17"/>
    <row r="1829" ht="17"/>
    <row r="1830" ht="17"/>
    <row r="1831" ht="17"/>
    <row r="1832" ht="17"/>
    <row r="1833" ht="17"/>
    <row r="1834" ht="17"/>
    <row r="1835" ht="17"/>
    <row r="1836" ht="17"/>
    <row r="1837" ht="17"/>
    <row r="1838" ht="17"/>
    <row r="1839" ht="17"/>
    <row r="1840" ht="17"/>
    <row r="1841" ht="17"/>
    <row r="1842" ht="17"/>
    <row r="1843" ht="17"/>
    <row r="1844" ht="17"/>
    <row r="1845" ht="17"/>
    <row r="1846" ht="17"/>
    <row r="1847" ht="17"/>
    <row r="1848" ht="17"/>
    <row r="1849" ht="17"/>
    <row r="1850" ht="17"/>
    <row r="1851" ht="17"/>
    <row r="1852" ht="17"/>
    <row r="1853" ht="17"/>
    <row r="1854" ht="17"/>
    <row r="1855" ht="17"/>
    <row r="1856" ht="17"/>
    <row r="1857" ht="17"/>
    <row r="1858" ht="17"/>
    <row r="1859" ht="17"/>
    <row r="1860" ht="17"/>
    <row r="1861" ht="17"/>
    <row r="1862" ht="17"/>
    <row r="1863" ht="17"/>
    <row r="1864" ht="17"/>
    <row r="1865" ht="17"/>
    <row r="1866" ht="17"/>
    <row r="1867" ht="17"/>
    <row r="1868" ht="17"/>
    <row r="1869" ht="17"/>
    <row r="1870" ht="17"/>
    <row r="1871" ht="17"/>
    <row r="1872" ht="17"/>
    <row r="1873" ht="17"/>
    <row r="1874" ht="17"/>
    <row r="1875" ht="17"/>
    <row r="1876" ht="17"/>
    <row r="1877" ht="17"/>
    <row r="1878" ht="17"/>
    <row r="1879" ht="17"/>
    <row r="1880" ht="17"/>
    <row r="1881" ht="17"/>
    <row r="1882" ht="17"/>
    <row r="1883" ht="17"/>
    <row r="1884" ht="17"/>
    <row r="1885" ht="17"/>
    <row r="1886" ht="17"/>
    <row r="1887" ht="17"/>
    <row r="1888" ht="17"/>
    <row r="1889" ht="17"/>
    <row r="1890" ht="17"/>
    <row r="1891" ht="17"/>
    <row r="1892" ht="17"/>
    <row r="1893" ht="17"/>
    <row r="1894" ht="17"/>
    <row r="1895" ht="17"/>
    <row r="1896" ht="17"/>
    <row r="1897" ht="17"/>
    <row r="1898" ht="17"/>
    <row r="1899" ht="17"/>
    <row r="1900" ht="17"/>
    <row r="1901" ht="17"/>
    <row r="1902" ht="17"/>
    <row r="1903" ht="17"/>
    <row r="1904" ht="17"/>
    <row r="1905" ht="17"/>
    <row r="1906" ht="17"/>
    <row r="1907" ht="17"/>
    <row r="1908" ht="17"/>
    <row r="1909" ht="17"/>
    <row r="1910" ht="17"/>
    <row r="1911" ht="17"/>
    <row r="1912" ht="17"/>
    <row r="1913" ht="17"/>
    <row r="1914" ht="17"/>
    <row r="1915" ht="17"/>
    <row r="1916" ht="17"/>
    <row r="1917" ht="17"/>
    <row r="1918" ht="17"/>
    <row r="1919" ht="17"/>
    <row r="1920" ht="17"/>
    <row r="1921" ht="17"/>
    <row r="1922" ht="17"/>
    <row r="1923" ht="17"/>
    <row r="1924" ht="17"/>
    <row r="1925" ht="17"/>
    <row r="1926" ht="17"/>
    <row r="1927" ht="17"/>
    <row r="1928" ht="17"/>
    <row r="1929" ht="17"/>
    <row r="1930" ht="17"/>
    <row r="1931" ht="17"/>
    <row r="1932" ht="17"/>
    <row r="1933" ht="17"/>
    <row r="1934" ht="17"/>
    <row r="1935" ht="17"/>
    <row r="1936" ht="17"/>
    <row r="1937" ht="17"/>
    <row r="1938" ht="17"/>
    <row r="1939" ht="17"/>
    <row r="1940" ht="17"/>
    <row r="1941" ht="17"/>
    <row r="1942" ht="17"/>
    <row r="1943" ht="17"/>
    <row r="1944" ht="17"/>
    <row r="1945" ht="17"/>
    <row r="1946" ht="17"/>
    <row r="1947" ht="17"/>
    <row r="1948" ht="17"/>
    <row r="1949" ht="17"/>
    <row r="1950" ht="17"/>
    <row r="1951" ht="17"/>
    <row r="1952" ht="17"/>
    <row r="1953" ht="17"/>
    <row r="1954" ht="17"/>
    <row r="1955" ht="17"/>
    <row r="1956" ht="17"/>
    <row r="1957" ht="17"/>
    <row r="1958" ht="17"/>
    <row r="1959" ht="17"/>
    <row r="1960" ht="17"/>
    <row r="1961" ht="17"/>
    <row r="1962" ht="17"/>
    <row r="1963" ht="17"/>
    <row r="1964" ht="17"/>
    <row r="1965" ht="17"/>
    <row r="1966" ht="17"/>
    <row r="1967" ht="17"/>
    <row r="1968" ht="17"/>
    <row r="1969" ht="17"/>
    <row r="1970" ht="17"/>
    <row r="1971" ht="17"/>
    <row r="1972" ht="17"/>
    <row r="1973" ht="17"/>
    <row r="1974" ht="17"/>
    <row r="1975" ht="17"/>
    <row r="1976" ht="17"/>
    <row r="1977" ht="17"/>
    <row r="1978" ht="17"/>
    <row r="1979" ht="17"/>
    <row r="1980" ht="17"/>
    <row r="1981" ht="17"/>
    <row r="1982" ht="17"/>
    <row r="1983" ht="17"/>
    <row r="1984" ht="17"/>
    <row r="1985" ht="17"/>
    <row r="1986" ht="17"/>
    <row r="1987" ht="17"/>
    <row r="1988" ht="17"/>
    <row r="1989" ht="17"/>
    <row r="1990" ht="17"/>
  </sheetData>
  <sheetCalcPr fullCalcOnLoad="1"/>
  <autoFilter ref="A14:PZ89"/>
  <sortState ref="A15:PY704">
    <sortCondition ref="AL16:AL704"/>
  </sortState>
  <mergeCells count="259">
    <mergeCell ref="KL11:KO11"/>
    <mergeCell ref="ND11:NG11"/>
    <mergeCell ref="MX12:NB12"/>
    <mergeCell ref="OA12:OA13"/>
    <mergeCell ref="KV11:KY11"/>
    <mergeCell ref="NN11:NQ11"/>
    <mergeCell ref="NN12:NN13"/>
    <mergeCell ref="NO12:NO13"/>
    <mergeCell ref="NP12:NP13"/>
    <mergeCell ref="NQ12:NQ13"/>
    <mergeCell ref="ND12:ND13"/>
    <mergeCell ref="NE12:NE13"/>
    <mergeCell ref="NF12:NF13"/>
    <mergeCell ref="NG12:NG13"/>
    <mergeCell ref="ND10:NG10"/>
    <mergeCell ref="JI13:JK13"/>
    <mergeCell ref="IN12:IN13"/>
    <mergeCell ref="JL12:JP12"/>
    <mergeCell ref="KZ12:KZ13"/>
    <mergeCell ref="LJ12:MC12"/>
    <mergeCell ref="KK12:KK13"/>
    <mergeCell ref="LS13:LU13"/>
    <mergeCell ref="KT12:KT13"/>
    <mergeCell ref="LI12:LI13"/>
    <mergeCell ref="LW13:LY13"/>
    <mergeCell ref="MA13:MC13"/>
    <mergeCell ref="KV12:KV13"/>
    <mergeCell ref="KW12:KW13"/>
    <mergeCell ref="KX12:KX13"/>
    <mergeCell ref="KY12:KY13"/>
    <mergeCell ref="KL12:KL13"/>
    <mergeCell ref="KM12:KM13"/>
    <mergeCell ref="KN12:KN13"/>
    <mergeCell ref="KO12:KO13"/>
    <mergeCell ref="LK13:LM13"/>
    <mergeCell ref="LO13:LQ13"/>
    <mergeCell ref="JV12:JZ12"/>
    <mergeCell ref="KA12:KE12"/>
    <mergeCell ref="IC12:IC13"/>
    <mergeCell ref="LF12:LF13"/>
    <mergeCell ref="LG12:LG13"/>
    <mergeCell ref="IP12:IP13"/>
    <mergeCell ref="HZ12:HZ13"/>
    <mergeCell ref="KP11:KP13"/>
    <mergeCell ref="HZ11:IA11"/>
    <mergeCell ref="LA12:LE12"/>
    <mergeCell ref="LH12:LH13"/>
    <mergeCell ref="KR12:KR13"/>
    <mergeCell ref="JQ12:JU12"/>
    <mergeCell ref="KF12:KJ12"/>
    <mergeCell ref="KT11:KU11"/>
    <mergeCell ref="IH11:KK11"/>
    <mergeCell ref="IB11:IC11"/>
    <mergeCell ref="IB12:IB13"/>
    <mergeCell ref="IR12:JK12"/>
    <mergeCell ref="IQ12:IQ13"/>
    <mergeCell ref="IA12:IA13"/>
    <mergeCell ref="IW13:IY13"/>
    <mergeCell ref="JA13:JC13"/>
    <mergeCell ref="IO12:IO13"/>
    <mergeCell ref="IS13:IU13"/>
    <mergeCell ref="JE13:JG13"/>
    <mergeCell ref="N11:N13"/>
    <mergeCell ref="P11:P13"/>
    <mergeCell ref="Q11:Q13"/>
    <mergeCell ref="S11:S13"/>
    <mergeCell ref="BG11:BG13"/>
    <mergeCell ref="H10:J10"/>
    <mergeCell ref="DV10:FE10"/>
    <mergeCell ref="AM10:AQ10"/>
    <mergeCell ref="BP10:DU10"/>
    <mergeCell ref="BH11:BH13"/>
    <mergeCell ref="BS11:DU11"/>
    <mergeCell ref="BY12:BY13"/>
    <mergeCell ref="BZ12:BZ13"/>
    <mergeCell ref="DG12:DK12"/>
    <mergeCell ref="H11:H13"/>
    <mergeCell ref="I11:I13"/>
    <mergeCell ref="K11:K13"/>
    <mergeCell ref="R11:R13"/>
    <mergeCell ref="AG11:AG12"/>
    <mergeCell ref="BD11:BD13"/>
    <mergeCell ref="CA12:CA13"/>
    <mergeCell ref="AJ11:AJ13"/>
    <mergeCell ref="AK11:AK13"/>
    <mergeCell ref="AY12:AY13"/>
    <mergeCell ref="A10:A13"/>
    <mergeCell ref="BF11:BF13"/>
    <mergeCell ref="BC10:BO10"/>
    <mergeCell ref="BO11:BO13"/>
    <mergeCell ref="BN11:BN13"/>
    <mergeCell ref="M10:S10"/>
    <mergeCell ref="J11:J13"/>
    <mergeCell ref="AH11:AH13"/>
    <mergeCell ref="B10:B13"/>
    <mergeCell ref="G10:G13"/>
    <mergeCell ref="E10:E13"/>
    <mergeCell ref="C10:C13"/>
    <mergeCell ref="D10:D13"/>
    <mergeCell ref="F10:F13"/>
    <mergeCell ref="K10:L10"/>
    <mergeCell ref="L11:L13"/>
    <mergeCell ref="M11:M13"/>
    <mergeCell ref="AR11:AR13"/>
    <mergeCell ref="AS11:AS13"/>
    <mergeCell ref="AL11:AL13"/>
    <mergeCell ref="AX12:AX13"/>
    <mergeCell ref="AM11:AM13"/>
    <mergeCell ref="AN11:AN13"/>
    <mergeCell ref="O11:O13"/>
    <mergeCell ref="AT11:AT13"/>
    <mergeCell ref="AU11:AU13"/>
    <mergeCell ref="DW12:EA12"/>
    <mergeCell ref="QC10:QC13"/>
    <mergeCell ref="AH10:AL10"/>
    <mergeCell ref="AX10:BB10"/>
    <mergeCell ref="AR10:AW10"/>
    <mergeCell ref="AI11:AI13"/>
    <mergeCell ref="BP11:BP13"/>
    <mergeCell ref="BE11:BE13"/>
    <mergeCell ref="KR11:KS11"/>
    <mergeCell ref="KS12:KS13"/>
    <mergeCell ref="BT12:BX12"/>
    <mergeCell ref="AW11:AW13"/>
    <mergeCell ref="AV11:AV13"/>
    <mergeCell ref="AO11:AO13"/>
    <mergeCell ref="AP11:AP13"/>
    <mergeCell ref="AQ11:AQ13"/>
    <mergeCell ref="BS12:BS13"/>
    <mergeCell ref="BI11:BI13"/>
    <mergeCell ref="FH11:FI11"/>
    <mergeCell ref="FI12:FI13"/>
    <mergeCell ref="FG11:FG13"/>
    <mergeCell ref="EZ12:FD12"/>
    <mergeCell ref="AZ12:AZ13"/>
    <mergeCell ref="BB12:BB13"/>
    <mergeCell ref="BA12:BA13"/>
    <mergeCell ref="BJ11:BJ13"/>
    <mergeCell ref="BK11:BK13"/>
    <mergeCell ref="BL11:BL13"/>
    <mergeCell ref="CB12:CB13"/>
    <mergeCell ref="CC12:CV12"/>
    <mergeCell ref="CT13:CV13"/>
    <mergeCell ref="FF10:HS10"/>
    <mergeCell ref="HX10:KK10"/>
    <mergeCell ref="KP10:NC10"/>
    <mergeCell ref="NH10:PU10"/>
    <mergeCell ref="NJ11:NK11"/>
    <mergeCell ref="NJ12:NJ13"/>
    <mergeCell ref="NI11:NI13"/>
    <mergeCell ref="NH11:NH13"/>
    <mergeCell ref="NK12:NK13"/>
    <mergeCell ref="NL11:NM11"/>
    <mergeCell ref="KQ11:KQ13"/>
    <mergeCell ref="KU12:KU13"/>
    <mergeCell ref="HX11:HX13"/>
    <mergeCell ref="GT12:GX12"/>
    <mergeCell ref="MD12:MH12"/>
    <mergeCell ref="MI12:MM12"/>
    <mergeCell ref="MN12:MR12"/>
    <mergeCell ref="MS12:MW12"/>
    <mergeCell ref="IH12:IH13"/>
    <mergeCell ref="II12:IM12"/>
    <mergeCell ref="FJ11:FK11"/>
    <mergeCell ref="FJ12:FJ13"/>
    <mergeCell ref="FK12:FK13"/>
    <mergeCell ref="FH12:FH13"/>
    <mergeCell ref="U10:AF10"/>
    <mergeCell ref="PZ10:PZ13"/>
    <mergeCell ref="OB12:OU12"/>
    <mergeCell ref="PU12:PU13"/>
    <mergeCell ref="NC12:NC13"/>
    <mergeCell ref="NR11:PU11"/>
    <mergeCell ref="NR12:NR13"/>
    <mergeCell ref="NS12:NW12"/>
    <mergeCell ref="NX12:NX13"/>
    <mergeCell ref="NY12:NY13"/>
    <mergeCell ref="NZ12:NZ13"/>
    <mergeCell ref="OG13:OI13"/>
    <mergeCell ref="OK13:OM13"/>
    <mergeCell ref="OO13:OQ13"/>
    <mergeCell ref="OS13:OU13"/>
    <mergeCell ref="NM12:NM13"/>
    <mergeCell ref="PP12:PT12"/>
    <mergeCell ref="OV12:OZ12"/>
    <mergeCell ref="PA12:PE12"/>
    <mergeCell ref="EK13:EM13"/>
    <mergeCell ref="EO13:EQ13"/>
    <mergeCell ref="ES13:EU13"/>
    <mergeCell ref="EW13:EY13"/>
    <mergeCell ref="U11:Z12"/>
    <mergeCell ref="AA11:AF12"/>
    <mergeCell ref="KZ11:NC11"/>
    <mergeCell ref="DL12:DP12"/>
    <mergeCell ref="DQ12:DU12"/>
    <mergeCell ref="CW12:DA12"/>
    <mergeCell ref="DB12:DF12"/>
    <mergeCell ref="BQ11:BR11"/>
    <mergeCell ref="BQ12:BQ13"/>
    <mergeCell ref="BR12:BR13"/>
    <mergeCell ref="CD13:CF13"/>
    <mergeCell ref="CH13:CJ13"/>
    <mergeCell ref="CL13:CN13"/>
    <mergeCell ref="CP13:CR13"/>
    <mergeCell ref="DV11:FE11"/>
    <mergeCell ref="DV12:DV13"/>
    <mergeCell ref="EB12:EB13"/>
    <mergeCell ref="EC12:EC13"/>
    <mergeCell ref="ED12:ED13"/>
    <mergeCell ref="FF11:FF13"/>
    <mergeCell ref="EE12:EE13"/>
    <mergeCell ref="EF12:EY12"/>
    <mergeCell ref="FE12:FE13"/>
    <mergeCell ref="EG13:EI13"/>
    <mergeCell ref="BC11:BC13"/>
    <mergeCell ref="HW12:HW13"/>
    <mergeCell ref="HY11:HY13"/>
    <mergeCell ref="FP11:HS11"/>
    <mergeCell ref="FP12:FP13"/>
    <mergeCell ref="FQ12:FU12"/>
    <mergeCell ref="FV12:FV13"/>
    <mergeCell ref="FW12:FW13"/>
    <mergeCell ref="FX12:FX13"/>
    <mergeCell ref="FY12:FY13"/>
    <mergeCell ref="GI13:GK13"/>
    <mergeCell ref="GM13:GO13"/>
    <mergeCell ref="GA13:GC13"/>
    <mergeCell ref="GE13:GG13"/>
    <mergeCell ref="HS12:HS13"/>
    <mergeCell ref="HI12:HM12"/>
    <mergeCell ref="HN12:HR12"/>
    <mergeCell ref="GQ13:GS13"/>
    <mergeCell ref="GY12:HC12"/>
    <mergeCell ref="HD12:HH12"/>
    <mergeCell ref="FZ12:GS12"/>
    <mergeCell ref="T10:T13"/>
    <mergeCell ref="PV11:PY11"/>
    <mergeCell ref="PV12:PV13"/>
    <mergeCell ref="PW12:PW13"/>
    <mergeCell ref="PX12:PX13"/>
    <mergeCell ref="PY12:PY13"/>
    <mergeCell ref="PF12:PJ12"/>
    <mergeCell ref="PK12:PO12"/>
    <mergeCell ref="NL12:NL13"/>
    <mergeCell ref="OC13:OE13"/>
    <mergeCell ref="FL11:FO11"/>
    <mergeCell ref="FL12:FL13"/>
    <mergeCell ref="FM12:FM13"/>
    <mergeCell ref="FN12:FN13"/>
    <mergeCell ref="FO12:FO13"/>
    <mergeCell ref="ID11:IG11"/>
    <mergeCell ref="ID12:ID13"/>
    <mergeCell ref="IE12:IE13"/>
    <mergeCell ref="IF12:IF13"/>
    <mergeCell ref="IG12:IG13"/>
    <mergeCell ref="HT11:HW11"/>
    <mergeCell ref="HT12:HT13"/>
    <mergeCell ref="HU12:HU13"/>
    <mergeCell ref="HV12:HV13"/>
  </mergeCells>
  <phoneticPr fontId="9"/>
  <dataValidations xWindow="343" yWindow="548" count="3">
    <dataValidation allowBlank="1" showInputMessage="1" showErrorMessage="1" sqref="LJ8 IZ15 JD15 JH15 MA40:NB40 MA50:NB50 CK8 CO8 CS8 EN8 ER8 EV8 GH8 GL8 GP8 JH8 JD8 IZ8 IV8 IR8 LN8 LR8 LV8 LZ8 GD40:GS40 JH41:JK41 LO40:LQ40 MA45:MC45 MA41:MC41 JH40:KJ40 IV40:IZ40 JE40:JG41 GH43:HR43 IZ43:KJ43 GD48:GS48 IV48:JK48 LO48:LQ48 GH50:HR50 IZ49:JK50 LJ49 CC8 CG8 EJ8 GL41:GL42 GH49:GS49 GP41:GP42 FZ48 JD38 KJ45 LO46:LQ46 GQ42:HR42 IZ45:IZ47 LS46:LU46 IZ17:IZ18 IZ20:IZ23 IW46:IY47 JD17:JD23 JA46:JH47 IS51:IU51 IV15 IR15 IR17:IR25 JI26:KJ26 JE26:JG26 IW26:JC26 JD25:JD26 JH17:JH26 IV17:IV26 IZ28 JD28 FZ15:FZ28 JH28 IR28 GP15:GP28 GL15:GL28 GH15:GH28 GD15:GD28 IV28 IV30 IZ30 JD30 JH30 IR30 FZ30:FZ31 GP30:GP31 GL30:GL31 GH30:GH31 GD30:GD31 IR33 IV33 IZ33 JD33 JH33 FZ33:FZ35 GE36:GG37 GL33:GL38 IR37:IU37 IS42:IU42 GI36:GK37 GQ44:GS44 GQ36:HR38 GP33:GP38 MA53:MC53 LO37:LQ37 LK37:LM37 MA37:NB37 LS37:LU37 GD33:GD37 GH33:GH37 FZ37:GC37 JE36:KJ38 GM36:GO38 MA38:MC38 IV36:JD37 FZ40:FZ41 GH41:GH42 GE42:GG42 GI42:GK42 GM42:GO42 IZ41:IZ42 IW42:IY42 JA40:JD42 JE42:JK42 IR40:IR43 IV41:IV43 GD41:GD46 GA44:GC45 GQ45:HR46 JP45 JU45 JZ45 KE45 FZ43:FZ45 LW46:LY46 MA46:NB46 GE44:GP46 JI47:JK47 IV45:IV47 JH45:JK45 IR45 JD45 IS47:IU47 JI46:KJ46 HO52:HR52 JR51:JU51 JW51:JZ51 KB51:KE51 KG51:KJ51 GP51:HR51 GE51:GK52 GZ52:HC52 HE52:HH52 HJ52:HM52 IR47:IR51 JH51:JP51 GY53:HR53 IW51:IY53 MA52:NC52 LN52:LQ52 GA51:GC53 GQ52:GX53 GE53:GG53 JH52:KK52 GQ54:GS54 IS53:IU53 LN55:LN57 LJ40:LJ41 MA54:NB55 CH55:CJ55 EK55:EM55 GQ55:HR57 GE55:GG55 LO55:LQ55 CD55:CF55 EG57:EJ57 EG55:EI55 EW55:FD55 GA55:GC55 JH53:KJ54 IV49:IV54 IR53:IR54 IZ51:JG54 CD57:CF57 EO54:EQ57 GD50:GD55 FZ50:FZ55 GH53:GK57 MA56:MC56 EW56:EY57 EZ57:FD57 ES55:EU57 EJ15:EJ56 CH59:CJ59 IR56 IZ56:JC56 GD57:GG58 CK15:CK57 IW58:IY58 CC16:CC57 CS15:CS57 CO15:CO57 EN15:EN57 EV15:EV57 ER15:ER57 EF15:EF57 GL51:GO57 GP52:GP57 JD56:JK57 GQ61:GS61 IS58:IU58 CD59:CF59 FZ58:GC58 IZ57:IZ58 GM58:HR60 JA58:KJ58 LJ56:LJ57 IV56:IV59 IR58:IR59 GQ62:HR62 LK57:LM57 LR48:LZ50 ES59:EY62 JD60:KJ60 EV64:EY65 FZ61:GG61 GM61:GP62 JH61:KJ61 JD61:JG62 EO59:ER63 IV62 IZ60:JC62 GH58:GL62 IR62 JH62:JK62 CD64:CF64 EV63:FD63 EW66:FD66 IS65:IU65 EW67:EY67 IV64:JD64 CH64:CJ66 CL66:CN66 EK64:EM66 EO64:EQ66 FZ65 GE64:GL65 HP70:HR70 GQ68:GS68 IW65:JD65 MA66:NB67 LO66:LQ66 LS66:LU66 JI64:KJ69 GE66:GK66 GD64:GD66 EW68:FD69 IV65:IV66 IR64:IR66 IW66:JC66 LO73:LQ73 IW69:IY69 GP64:HR67 GQ69:HR69 CC59:CC68 CH69:CJ69 EK69:EM69 FZ68 CL68:CN70 DQ71 EO68:EQ70 GH68:GK71 GQ70:GX70 HA70:HC70 HF70:HH70 HK70:HM70 CD71:CG72 CG16:CG70 CW71 DB71 DG71 DL71 EF59:EF70 EW70:EY71 EZ71:FD71 GE69:GG71 IR69:IR70 IZ68:JC70 JL71 JQ71 JV71 KA71 KF71 IW71:JC71 GQ71:GS73 IS72:IU72 JI70:JK73 MA72:MC73 CH74:CJ74 CT66:CV74 GE73:GG73 IS75:IU75 LS73:LU74 CD74:CF74 CL74:CN74 CP66:CR74 CT75:DU75 DR76:DU76 EO74:EQ74 ES63:EU74 GD68:GD73 FZ70:GC73 IV69:IV73 HO76:HR76 IR72:IR73 GQ74:HR75 JI74:KJ75 CG73:CG74 CC70:CC74 MA76:MC76 EJ58:EJ74 EF73:EF74 JI79:JK79 LO75:LR75 MA74:NB75 JA74:JC74 GQ77:GS77 MA85:NB85 MA81:NB81 CH76:CJ76 CT76:DP76 EK76:EM76 GQ76:GX76 GZ76:HC76 HE76:HH76 HJ76:HM76 IW75:IY76 JI76:JK77 JI78:KJ78 CT77:CV78 MA79:MC79 FZ75:GG77 GQ78:HR80 CT79:DU81 GA80:GC80 JI80:KJ82 DS82:DU82 GI73:GK80 GM64:GO80 IR75:IR79 EK78:EM81 GH72:GH80 GP68:GP80 GL66:GL80 FZ79:FZ80 GD78:GG80 GQ85:GS85 EW84:EY85 IW78:IY81 CD82:CF82 DD82:DF82 DI82:DK82 DN82:DP82 DB83:DU83 CT84:CV84 IR81 IV75:IV81 JA76:JC82 EW72:FD83 IW87:IY87 CC76:CC82 CH78:CJ83 CT82:DA83 EK83:EM83 JE64:JH82 JD66:JD82 IZ72:IZ82 FZ82 GH82:GS82 GD82 CT85:DU85 JI85:KJ88 GP84:HR84 JH84:KJ84 CT86:CV88 EW86:FD88 CH87:CJ87 EK87:EM87 GI84:GO87 IR84:IR86 GQ86:HR88 MA87:NB88 LO87:LQ87 CL76:CN88 CP76:CR88 EO76:EQ88 ES76:EU88 GD87:GG87 GI88:GK88 GM88:GO88 IZ84:JG87 JA88:JC88 LO31:LQ31 MA68:MC68 JE88:JG88 LW19:LY19 MA19:MC19 MA82:MC83 LR40:LZ41 LV30 LR30 MA57:NB57 MA86:MC86 LS68:LU68 LK83:LM83 LO83:LQ83 LJ44:LJ46 MA48:MC49 LN48:LN49 LO57:LQ57 MA26:NB26 LR52:LZ57 LR72:LR74 MA78:NB78 LJ72:LN73 LJ85:LJ86 LK80:LM80 MY80:NB80 LO78:LQ81 MA80:MH80 MJ80:MM80 MO80:MR80 MT80:MW80 LZ30 LR85:LZ88 LN40:LN41 LR89 LZ89 LV89 OS20:PT20 OR8 IV84:IV89 FZ8 IR88:IR89 JH85:JH89 JD88:JD89 IZ88:IZ89 GD8 GD89 GL88:GL89 FZ89 LJ30 LV22:LV23 LO26:LQ26 LS26:LU26 LW26:LY26 MA44:NB44 LK44:LQ44 LS44:LU44 LW44:LY44 GP85:GP89 GH84:GH89 LR22:LR23 LJ22:LJ23 LN22:LN23 LZ22:LZ23 LJ70:MC70 LR59:NB59 LN15:LN19 LJ15:LJ19 LR15:LR19 LV15:LV19 LZ15:LZ19 LZ25:LZ26 LV25:LV26 LN25:LN26 LR25:LR26 LJ25:LJ26 LJ28 LN28:NB28 LN30:LN31 LV33:LV34 LR33:LR34 LN33:LN34 LZ33:LZ34 LJ33:LJ34 LJ37:LJ38 LR37:LR38 LN37:LN38 LV37:LZ38 LN45:LN46 LZ44:LZ46 LR44:LR46 LV44:LV46 LJ60 LN60 LN62 LR62:MC62 LJ62 LJ64 LN64:NB64 LR66:LR68 LJ66:LJ68 LN66:LN68 LV66:LZ68 LO76:LU76 LJ75:LN76 LV72:LZ76 LN78:LN83 LJ79:LJ83 LR78:LZ83 LN85:LN89 LJ88:LJ89 EF8 CG76:CG89 EJ76:EJ89 CC84:CC89 EF76:EF89 CK59:CK89 CO59:CO89 CS59:CS89 EV66:EV89 ER64:ER89 EN59:EN89 PQ17:PT17 OK15:OM15 OO15:OQ15 OS15:PT15 OB8 OF8 OJ8 ON8 OS24:OU24 OG17:OI17 OK17:OM17 OO17:OQ17 OS17:OZ17 PB17:PE17 PG17:PJ17 PL17:PO17 OB16:OB19 OO28:PT28 OK20:OM20 OO20:OQ20 OS38:OU38 OS25:PT25 OG28:OI28 OK28:OM28 OS34:OU34 OS30:PO30 OB21:OB24 OR15:OR27 OO25:OQ25 OF35:OF89 OK30:OM30 OO30:OQ30 PR30:PT30 OF16:OF33 OB26:OB33 OO34:OQ34 OB35:OB89 OO38:OQ38 OR29:OR89 OJ15:OJ89 ON15:ON89 OG40:OI40 OK40:OM40 OO40:OQ40 OS40:OU40"/>
    <dataValidation type="whole" errorStyle="warning" allowBlank="1" showInputMessage="1" showErrorMessage="1" errorTitle="Chirurgien" error="1 : ThM_x000d_2 : GG_x000d_3 : GER" sqref="E15:E89">
      <formula1>1</formula1>
      <formula2>3</formula2>
    </dataValidation>
    <dataValidation type="list" errorStyle="warning" allowBlank="1" showDropDown="1" showErrorMessage="1" errorTitle="Sex" error="F : Femme_x000d_M : Homme" prompt="F : Femme_x000d_M : Homme" sqref="C15:C89">
      <formula1>C2:C3</formula1>
    </dataValidation>
  </dataValidations>
  <printOptions horizontalCentered="1"/>
  <pageMargins left="0.2" right="0.2" top="0.2" bottom="0.59" header="0" footer="0.39000000000000007"/>
  <headerFooter>
    <oddFooter>&amp;L&amp;10&amp;A&amp;C&amp;R&amp;P</oddFoot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 1</vt:lpstr>
    </vt:vector>
  </TitlesOfParts>
  <Company>clinique du parc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 LARIVE</cp:lastModifiedBy>
  <cp:lastPrinted>2013-07-16T07:41:29Z</cp:lastPrinted>
  <dcterms:created xsi:type="dcterms:W3CDTF">2000-09-06T15:23:11Z</dcterms:created>
  <dcterms:modified xsi:type="dcterms:W3CDTF">2014-01-09T15:08:58Z</dcterms:modified>
</cp:coreProperties>
</file>