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IKA\Desktop\"/>
    </mc:Choice>
  </mc:AlternateContent>
  <xr:revisionPtr revIDLastSave="0" documentId="13_ncr:1_{8B339251-9272-4D72-8470-CE6D859A90F8}" xr6:coauthVersionLast="47" xr6:coauthVersionMax="47" xr10:uidLastSave="{00000000-0000-0000-0000-000000000000}"/>
  <bookViews>
    <workbookView xWindow="-120" yWindow="-120" windowWidth="20730" windowHeight="11160" xr2:uid="{468A740D-641A-443E-9524-CE422507493C}"/>
  </bookViews>
  <sheets>
    <sheet name="Feuil1" sheetId="1" r:id="rId1"/>
  </sheets>
  <calcPr calcId="191029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1" l="1" a="1"/>
  <c r="D35" i="1" s="1"/>
  <c r="E38" i="1" a="1"/>
  <c r="E38" i="1" s="1"/>
  <c r="E35" i="1" a="1"/>
  <c r="E35" i="1" s="1"/>
  <c r="C2" i="1" a="1"/>
  <c r="C2" i="1" s="1"/>
  <c r="C3" i="1" s="1"/>
  <c r="E2" i="1" l="1" a="1"/>
  <c r="E2" i="1" s="1"/>
  <c r="E3" i="1" s="1"/>
  <c r="F2" i="1" a="1"/>
  <c r="F2" i="1" s="1"/>
  <c r="F3" i="1" s="1"/>
  <c r="G2" i="1" a="1"/>
  <c r="G2" i="1" s="1"/>
  <c r="G3" i="1" s="1"/>
  <c r="H2" i="1" a="1"/>
  <c r="H2" i="1" s="1"/>
  <c r="H3" i="1" s="1"/>
  <c r="I2" i="1" a="1"/>
  <c r="I2" i="1" s="1"/>
  <c r="I3" i="1" s="1"/>
  <c r="J2" i="1" a="1"/>
  <c r="J2" i="1" s="1"/>
  <c r="J3" i="1" s="1"/>
  <c r="K2" i="1" a="1"/>
  <c r="K2" i="1" s="1"/>
  <c r="K3" i="1" s="1"/>
  <c r="L2" i="1" a="1"/>
  <c r="L2" i="1" s="1"/>
  <c r="L3" i="1" s="1"/>
  <c r="M2" i="1" a="1"/>
  <c r="M2" i="1" s="1"/>
  <c r="M3" i="1" s="1"/>
  <c r="N2" i="1" a="1"/>
  <c r="N2" i="1" s="1"/>
  <c r="N3" i="1" s="1"/>
  <c r="O2" i="1" a="1"/>
  <c r="O2" i="1" s="1"/>
  <c r="O3" i="1" s="1"/>
  <c r="P2" i="1" a="1"/>
  <c r="P2" i="1" s="1"/>
  <c r="P3" i="1" s="1"/>
  <c r="Q2" i="1" a="1"/>
  <c r="Q2" i="1" s="1"/>
  <c r="Q3" i="1" s="1"/>
  <c r="R2" i="1" a="1"/>
  <c r="R2" i="1" s="1"/>
  <c r="R3" i="1" s="1"/>
  <c r="S2" i="1" a="1"/>
  <c r="S2" i="1" s="1"/>
  <c r="S3" i="1" s="1"/>
  <c r="T2" i="1" a="1"/>
  <c r="T2" i="1" s="1"/>
  <c r="T3" i="1" s="1"/>
  <c r="D2" i="1" a="1"/>
  <c r="D2" i="1" s="1"/>
  <c r="D3" i="1" s="1"/>
  <c r="E40" i="1" a="1"/>
  <c r="E40" i="1" s="1"/>
  <c r="B37" i="1" l="1"/>
  <c r="B38" i="1" l="1"/>
  <c r="B35" i="1"/>
  <c r="B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SBIKA</author>
  </authors>
  <commentList>
    <comment ref="E6" authorId="0" shapeId="0" xr:uid="{E9506A66-A7B1-42D7-BBE3-2ACF2F2CCCA1}">
      <text>
        <r>
          <rPr>
            <b/>
            <sz val="9"/>
            <color indexed="81"/>
            <rFont val="Tahoma"/>
            <family val="2"/>
          </rPr>
          <t>SBIKA: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<sst xmlns="http://schemas.openxmlformats.org/spreadsheetml/2006/main" count="28" uniqueCount="27">
  <si>
    <t>RD</t>
  </si>
  <si>
    <t>RD C</t>
  </si>
  <si>
    <t>GN CC</t>
  </si>
  <si>
    <t>SSE B</t>
  </si>
  <si>
    <t>SSE C</t>
  </si>
  <si>
    <t>SSE D</t>
  </si>
  <si>
    <t>BM</t>
  </si>
  <si>
    <t>TS</t>
  </si>
  <si>
    <t>KB</t>
  </si>
  <si>
    <t>KS</t>
  </si>
  <si>
    <t>SFX</t>
  </si>
  <si>
    <t>BC 3</t>
  </si>
  <si>
    <t>TYN</t>
  </si>
  <si>
    <t>GO</t>
  </si>
  <si>
    <t>FER</t>
  </si>
  <si>
    <t>BC4-5</t>
  </si>
  <si>
    <t>MOR</t>
  </si>
  <si>
    <t>RD D</t>
  </si>
  <si>
    <t>09h-21h, 09h-21h</t>
  </si>
  <si>
    <t>Marche continue</t>
  </si>
  <si>
    <t>en arrêt</t>
  </si>
  <si>
    <t>Marche discontinue</t>
  </si>
  <si>
    <t>Nom de la machine</t>
  </si>
  <si>
    <t>HEURE</t>
  </si>
  <si>
    <t>etat de marche 
ou heures de marches</t>
  </si>
  <si>
    <t>Quelques essais mais non concluants 
pour la machine RD en colonne C</t>
  </si>
  <si>
    <t>10h-06h, 10h-06h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</si>
</sst>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&quot;h&quot;"/>
  </numFmts>
  <fonts count="18" x14ac:knownFonts="1">
    <font>
      <sz val="11"/>
      <color theme="1"/>
      <name val="Calibri"/>
      <family val="2"/>
      <scheme val="minor"/>
    </font>
    <font>
      <b/>
      <i/>
      <sz val="9"/>
      <name val="Arial"/>
      <family val="2"/>
    </font>
    <font>
      <b/>
      <i/>
      <sz val="9"/>
      <color rgb="FFFF000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color rgb="FF111827"/>
      <name val="Courier New"/>
      <family val="3"/>
    </font>
    <font>
      <sz val="11"/>
      <color rgb="FF111827"/>
      <name val="Courier New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111827"/>
      <name val="Courier New"/>
      <family val="3"/>
    </font>
    <font>
      <sz val="12"/>
      <color rgb="FF374151"/>
      <name val="Segoe UI"/>
      <family val="2"/>
    </font>
    <font>
      <b/>
      <sz val="11"/>
      <color theme="1"/>
      <name val="Calibri"/>
      <family val="2"/>
      <scheme val="minor"/>
    </font>
    <font>
      <sz val="14"/>
      <color rgb="FF000000"/>
      <name val="Segoe UI"/>
      <family val="2"/>
    </font>
    <font>
      <sz val="9.6"/>
      <color theme="1"/>
      <name val="Segoe UI"/>
      <family val="2"/>
    </font>
    <font>
      <b/>
      <sz val="12"/>
      <color rgb="FFFF0000"/>
      <name val="Calibri"/>
      <family val="2"/>
      <scheme val="minor"/>
    </font>
    <font>
      <b/>
      <sz val="12"/>
      <color rgb="FF111827"/>
      <name val="Courier New"/>
      <family val="3"/>
    </font>
    <font>
      <b/>
      <i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" fontId="0" fillId="2" borderId="2" xfId="0" applyNumberFormat="1" applyFill="1" applyBorder="1" applyAlignment="1" applyProtection="1">
      <alignment horizontal="center" vertical="center"/>
      <protection locked="0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1" fontId="5" fillId="2" borderId="2" xfId="0" applyNumberFormat="1" applyFon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1" fontId="0" fillId="2" borderId="17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20" xfId="0" applyNumberForma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9" xfId="0" applyNumberFormat="1" applyFont="1" applyFill="1" applyBorder="1" applyAlignment="1" applyProtection="1">
      <alignment horizontal="center" vertical="center"/>
      <protection locked="0"/>
    </xf>
    <xf numFmtId="1" fontId="5" fillId="2" borderId="21" xfId="0" applyNumberFormat="1" applyFont="1" applyFill="1" applyBorder="1" applyAlignment="1" applyProtection="1">
      <alignment horizontal="center" vertical="center"/>
      <protection locked="0"/>
    </xf>
    <xf numFmtId="1" fontId="5" fillId="2" borderId="22" xfId="0" applyNumberFormat="1" applyFont="1" applyFill="1" applyBorder="1" applyAlignment="1" applyProtection="1">
      <alignment horizontal="center" vertical="center"/>
      <protection locked="0"/>
    </xf>
    <xf numFmtId="1" fontId="5" fillId="2" borderId="23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0" fillId="0" borderId="0" xfId="0" quotePrefix="1"/>
    <xf numFmtId="0" fontId="1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7" fillId="0" borderId="0" xfId="0" applyFont="1" applyFill="1"/>
    <xf numFmtId="0" fontId="0" fillId="0" borderId="0" xfId="0" applyFill="1"/>
    <xf numFmtId="0" fontId="0" fillId="0" borderId="0" xfId="0" applyAlignment="1"/>
    <xf numFmtId="1" fontId="1" fillId="4" borderId="6" xfId="0" applyNumberFormat="1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1" fontId="1" fillId="4" borderId="7" xfId="0" applyNumberFormat="1" applyFont="1" applyFill="1" applyBorder="1" applyAlignment="1">
      <alignment horizontal="center" vertical="center"/>
    </xf>
    <xf numFmtId="1" fontId="1" fillId="4" borderId="8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1" fontId="1" fillId="4" borderId="9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" fontId="1" fillId="4" borderId="10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4" fillId="5" borderId="11" xfId="0" applyNumberFormat="1" applyFont="1" applyFill="1" applyBorder="1" applyAlignment="1">
      <alignment horizontal="center" vertical="center"/>
    </xf>
    <xf numFmtId="164" fontId="4" fillId="5" borderId="12" xfId="0" applyNumberFormat="1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0" fillId="0" borderId="1" xfId="0" quotePrefix="1" applyBorder="1"/>
    <xf numFmtId="0" fontId="10" fillId="0" borderId="27" xfId="0" quotePrefix="1" applyFont="1" applyBorder="1"/>
    <xf numFmtId="0" fontId="0" fillId="0" borderId="11" xfId="0" applyBorder="1"/>
    <xf numFmtId="0" fontId="0" fillId="0" borderId="29" xfId="0" quotePrefix="1" applyBorder="1"/>
    <xf numFmtId="0" fontId="0" fillId="0" borderId="29" xfId="0" applyBorder="1"/>
    <xf numFmtId="0" fontId="0" fillId="0" borderId="12" xfId="0" applyBorder="1"/>
    <xf numFmtId="0" fontId="10" fillId="0" borderId="28" xfId="0" applyFont="1" applyBorder="1"/>
    <xf numFmtId="0" fontId="15" fillId="0" borderId="2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6" fillId="3" borderId="14" xfId="0" applyFont="1" applyFill="1" applyBorder="1"/>
    <xf numFmtId="0" fontId="6" fillId="3" borderId="15" xfId="0" applyFont="1" applyFill="1" applyBorder="1"/>
    <xf numFmtId="0" fontId="6" fillId="3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57963-E151-4B77-90C8-3620634B3F6F}">
  <dimension ref="A1:V50"/>
  <sheetViews>
    <sheetView tabSelected="1" topLeftCell="A7" zoomScale="55" zoomScaleNormal="55" workbookViewId="0">
      <selection activeCell="H36" sqref="H36"/>
    </sheetView>
  </sheetViews>
  <sheetFormatPr baseColWidth="10" defaultColWidth="27" defaultRowHeight="15" x14ac:dyDescent="0.25"/>
  <cols>
    <col min="1" max="1" width="17.85546875" bestFit="1" customWidth="1"/>
    <col min="2" max="2" width="41" bestFit="1" customWidth="1"/>
  </cols>
  <sheetData>
    <row r="1" spans="1:22" s="31" customFormat="1" ht="15.75" thickBot="1" x14ac:dyDescent="0.3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2" ht="15" customHeight="1" x14ac:dyDescent="0.25">
      <c r="A2" s="65" t="s">
        <v>24</v>
      </c>
      <c r="B2" s="66"/>
      <c r="C2" s="62" t="str" cm="1">
        <f t="array" ref="C2">IFERROR(CONCATENATE(TEXT(INDEX($B$6:$B$29,MATCH(TRUE,C6:C29&lt;&gt;0,0)), "hh\h"), " - ", TEXT(INDEX($B$6:$B$29,MATCH(2,1/(C6:C29&lt;&gt;0))), "hh\h")),"")</f>
        <v>10h - 06h</v>
      </c>
      <c r="D2" s="57" t="str" cm="1">
        <f t="array" ref="D2">IFERROR(CONCATENATE(TEXT(INDEX($B$6:$B$29,MATCH(TRUE,D6:D29&lt;&gt;0,0)), "hh\h"), " - ", TEXT(INDEX($B$6:$B$29,MATCH(2,1/(D6:D29&lt;&gt;0))), "hh\h")),"")</f>
        <v/>
      </c>
      <c r="E2" s="57" t="str" cm="1">
        <f t="array" ref="E2">IFERROR(CONCATENATE(TEXT(INDEX($B$6:$B$29,MATCH(TRUE,E6:E29&lt;&gt;0,0)), "hh\h"), " - ", TEXT(INDEX($B$6:$B$29,MATCH(2,1/(E6:E29&lt;&gt;0))), "hh\h")),"")</f>
        <v>09h - 08h</v>
      </c>
      <c r="F2" s="57" t="str" cm="1">
        <f t="array" ref="F2">IFERROR(CONCATENATE(TEXT(INDEX($B$6:$B$29,MATCH(TRUE,F6:F29&lt;&gt;0,0)), "hh\h"), " - ", TEXT(INDEX($B$6:$B$29,MATCH(2,1/(F6:F29&lt;&gt;0))), "hh\h")),"")</f>
        <v>09h - 08h</v>
      </c>
      <c r="G2" s="57" t="str" cm="1">
        <f t="array" ref="G2">IFERROR(CONCATENATE(TEXT(INDEX($B$6:$B$29,MATCH(TRUE,G6:G29&lt;&gt;0,0)), "hh\h"), " - ", TEXT(INDEX($B$6:$B$29,MATCH(2,1/(G6:G29&lt;&gt;0))), "hh\h")),"")</f>
        <v>09h - 08h</v>
      </c>
      <c r="H2" s="57" t="str" cm="1">
        <f t="array" ref="H2">IFERROR(CONCATENATE(TEXT(INDEX($B$6:$B$29,MATCH(TRUE,H6:H29&lt;&gt;0,0)), "hh\h"), " - ", TEXT(INDEX($B$6:$B$29,MATCH(2,1/(H6:H29&lt;&gt;0))), "hh\h")),"")</f>
        <v>09h - 08h</v>
      </c>
      <c r="I2" s="57" t="str" cm="1">
        <f t="array" ref="I2">IFERROR(CONCATENATE(TEXT(INDEX($B$6:$B$29,MATCH(TRUE,I6:I29&lt;&gt;0,0)), "hh\h"), " - ", TEXT(INDEX($B$6:$B$29,MATCH(2,1/(I6:I29&lt;&gt;0))), "hh\h")),"")</f>
        <v>09h - 08h</v>
      </c>
      <c r="J2" s="57" t="str" cm="1">
        <f t="array" ref="J2">IFERROR(CONCATENATE(TEXT(INDEX($B$6:$B$29,MATCH(TRUE,J6:J29&lt;&gt;0,0)), "hh\h"), " - ", TEXT(INDEX($B$6:$B$29,MATCH(2,1/(J6:J29&lt;&gt;0))), "hh\h")),"")</f>
        <v/>
      </c>
      <c r="K2" s="57" t="str" cm="1">
        <f t="array" ref="K2">IFERROR(CONCATENATE(TEXT(INDEX($B$6:$B$29,MATCH(TRUE,K6:K29&lt;&gt;0,0)), "hh\h"), " - ", TEXT(INDEX($B$6:$B$29,MATCH(2,1/(K6:K29&lt;&gt;0))), "hh\h")),"")</f>
        <v/>
      </c>
      <c r="L2" s="57" t="str" cm="1">
        <f t="array" ref="L2">IFERROR(CONCATENATE(TEXT(INDEX($B$6:$B$29,MATCH(TRUE,L6:L29&lt;&gt;0,0)), "hh\h"), " - ", TEXT(INDEX($B$6:$B$29,MATCH(2,1/(L6:L29&lt;&gt;0))), "hh\h")),"")</f>
        <v/>
      </c>
      <c r="M2" s="57" t="str" cm="1">
        <f t="array" ref="M2">IFERROR(CONCATENATE(TEXT(INDEX($B$6:$B$29,MATCH(TRUE,M6:M29&lt;&gt;0,0)), "hh\h"), " - ", TEXT(INDEX($B$6:$B$29,MATCH(2,1/(M6:M29&lt;&gt;0))), "hh\h")),"")</f>
        <v/>
      </c>
      <c r="N2" s="57" t="str" cm="1">
        <f t="array" ref="N2">IFERROR(CONCATENATE(TEXT(INDEX($B$6:$B$29,MATCH(TRUE,N6:N29&lt;&gt;0,0)), "hh\h"), " - ", TEXT(INDEX($B$6:$B$29,MATCH(2,1/(N6:N29&lt;&gt;0))), "hh\h")),"")</f>
        <v/>
      </c>
      <c r="O2" s="57" t="str" cm="1">
        <f t="array" ref="O2">IFERROR(CONCATENATE(TEXT(INDEX($B$6:$B$29,MATCH(TRUE,O6:O29&lt;&gt;0,0)), "hh\h"), " - ", TEXT(INDEX($B$6:$B$29,MATCH(2,1/(O6:O29&lt;&gt;0))), "hh\h")),"")</f>
        <v>20h - 23h</v>
      </c>
      <c r="P2" s="57" t="str" cm="1">
        <f t="array" ref="P2">IFERROR(CONCATENATE(TEXT(INDEX($B$6:$B$29,MATCH(TRUE,P6:P29&lt;&gt;0,0)), "hh\h"), " - ", TEXT(INDEX($B$6:$B$29,MATCH(2,1/(P6:P29&lt;&gt;0))), "hh\h")),"")</f>
        <v>09h - 08h</v>
      </c>
      <c r="Q2" s="57" t="str" cm="1">
        <f t="array" ref="Q2">IFERROR(CONCATENATE(TEXT(INDEX($B$6:$B$29,MATCH(TRUE,Q6:Q29&lt;&gt;0,0)), "hh\h"), " - ", TEXT(INDEX($B$6:$B$29,MATCH(2,1/(Q6:Q29&lt;&gt;0))), "hh\h")),"")</f>
        <v>09h - 23h</v>
      </c>
      <c r="R2" s="57" t="str" cm="1">
        <f t="array" ref="R2">IFERROR(CONCATENATE(TEXT(INDEX($B$6:$B$29,MATCH(TRUE,R6:R29&lt;&gt;0,0)), "hh\h"), " - ", TEXT(INDEX($B$6:$B$29,MATCH(2,1/(R6:R29&lt;&gt;0))), "hh\h")),"")</f>
        <v/>
      </c>
      <c r="S2" s="57" t="str" cm="1">
        <f t="array" ref="S2">IFERROR(CONCATENATE(TEXT(INDEX($B$6:$B$29,MATCH(TRUE,S6:S29&lt;&gt;0,0)), "hh\h"), " - ", TEXT(INDEX($B$6:$B$29,MATCH(2,1/(S6:S29&lt;&gt;0))), "hh\h")),"")</f>
        <v>19h - 22h</v>
      </c>
      <c r="T2" s="58" t="str" cm="1">
        <f t="array" ref="T2">IFERROR(CONCATENATE(TEXT(INDEX($B$6:$B$29,MATCH(TRUE,T6:T29&lt;&gt;0,0)), "hh\h"), " - ", TEXT(INDEX($B$6:$B$29,MATCH(2,1/(T6:T29&lt;&gt;0))), "hh\h")),"")</f>
        <v>09h - 08h</v>
      </c>
    </row>
    <row r="3" spans="1:22" ht="15.75" customHeight="1" thickBot="1" x14ac:dyDescent="0.3">
      <c r="A3" s="63"/>
      <c r="B3" s="64"/>
      <c r="C3" s="59" t="str">
        <f>IF(C2="09h - 08h","Marche continue",(IF(C2="","en arrêt",C4&amp;":        "&amp; C2)))</f>
        <v>RD:        10h - 06h</v>
      </c>
      <c r="D3" s="60" t="str">
        <f t="shared" ref="C3:E3" si="0">IF(D2="09h - 08h","Marche continue",(IF(D2="","en arrêt",D4&amp;":        "&amp; D2)))</f>
        <v>en arrêt</v>
      </c>
      <c r="E3" s="60" t="str">
        <f t="shared" si="0"/>
        <v>Marche continue</v>
      </c>
      <c r="F3" s="60" t="str">
        <f t="shared" ref="F3:T3" si="1">IF(F2="09h - 08h","Marche continue",(IF(F2="","en arrêt",F4&amp;":        "&amp; F2)))</f>
        <v>Marche continue</v>
      </c>
      <c r="G3" s="60" t="str">
        <f t="shared" si="1"/>
        <v>Marche continue</v>
      </c>
      <c r="H3" s="60" t="str">
        <f t="shared" si="1"/>
        <v>Marche continue</v>
      </c>
      <c r="I3" s="60" t="str">
        <f t="shared" si="1"/>
        <v>Marche continue</v>
      </c>
      <c r="J3" s="60" t="str">
        <f t="shared" si="1"/>
        <v>en arrêt</v>
      </c>
      <c r="K3" s="60" t="str">
        <f t="shared" si="1"/>
        <v>en arrêt</v>
      </c>
      <c r="L3" s="60" t="str">
        <f t="shared" si="1"/>
        <v>en arrêt</v>
      </c>
      <c r="M3" s="60" t="str">
        <f t="shared" si="1"/>
        <v>en arrêt</v>
      </c>
      <c r="N3" s="60" t="str">
        <f t="shared" si="1"/>
        <v>en arrêt</v>
      </c>
      <c r="O3" s="60" t="str">
        <f t="shared" si="1"/>
        <v>TYN:        20h - 23h</v>
      </c>
      <c r="P3" s="60" t="str">
        <f t="shared" si="1"/>
        <v>Marche continue</v>
      </c>
      <c r="Q3" s="60" t="str">
        <f t="shared" si="1"/>
        <v>FER:        09h - 23h</v>
      </c>
      <c r="R3" s="60" t="str">
        <f t="shared" si="1"/>
        <v>en arrêt</v>
      </c>
      <c r="S3" s="60" t="str">
        <f t="shared" si="1"/>
        <v>MOR:        19h - 22h</v>
      </c>
      <c r="T3" s="61" t="str">
        <f t="shared" si="1"/>
        <v>Marche continue</v>
      </c>
    </row>
    <row r="4" spans="1:22" ht="25.5" customHeight="1" thickBot="1" x14ac:dyDescent="0.3">
      <c r="A4" s="67" t="s">
        <v>22</v>
      </c>
      <c r="B4" s="68"/>
      <c r="C4" s="33" t="s">
        <v>0</v>
      </c>
      <c r="D4" s="34" t="s">
        <v>1</v>
      </c>
      <c r="E4" s="35" t="s">
        <v>2</v>
      </c>
      <c r="F4" s="35" t="s">
        <v>3</v>
      </c>
      <c r="G4" s="36" t="s">
        <v>4</v>
      </c>
      <c r="H4" s="36" t="s">
        <v>5</v>
      </c>
      <c r="I4" s="37" t="s">
        <v>6</v>
      </c>
      <c r="J4" s="37" t="s">
        <v>7</v>
      </c>
      <c r="K4" s="36" t="s">
        <v>8</v>
      </c>
      <c r="L4" s="38" t="s">
        <v>9</v>
      </c>
      <c r="M4" s="35" t="s">
        <v>10</v>
      </c>
      <c r="N4" s="35" t="s">
        <v>11</v>
      </c>
      <c r="O4" s="35" t="s">
        <v>12</v>
      </c>
      <c r="P4" s="39" t="s">
        <v>13</v>
      </c>
      <c r="Q4" s="40" t="s">
        <v>14</v>
      </c>
      <c r="R4" s="35" t="s">
        <v>15</v>
      </c>
      <c r="S4" s="35" t="s">
        <v>16</v>
      </c>
      <c r="T4" s="36" t="s">
        <v>17</v>
      </c>
    </row>
    <row r="5" spans="1:22" ht="15.75" thickBot="1" x14ac:dyDescent="0.3">
      <c r="B5" s="44" t="s">
        <v>23</v>
      </c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2" x14ac:dyDescent="0.25">
      <c r="B6" s="41">
        <v>9.375</v>
      </c>
      <c r="C6" s="10"/>
      <c r="D6" s="5"/>
      <c r="E6" s="5">
        <v>66.546871999999993</v>
      </c>
      <c r="F6" s="5">
        <v>64.544128116343501</v>
      </c>
      <c r="G6" s="5">
        <v>67.21596761052632</v>
      </c>
      <c r="H6" s="5">
        <v>68.680600000000041</v>
      </c>
      <c r="I6" s="5">
        <v>21</v>
      </c>
      <c r="J6" s="5"/>
      <c r="K6" s="5"/>
      <c r="L6" s="5"/>
      <c r="M6" s="5"/>
      <c r="N6" s="5"/>
      <c r="O6" s="5"/>
      <c r="P6" s="5">
        <v>30.12</v>
      </c>
      <c r="Q6" s="5">
        <v>21.464633656509662</v>
      </c>
      <c r="R6" s="5"/>
      <c r="S6" s="5"/>
      <c r="T6" s="9">
        <v>26.4927411</v>
      </c>
    </row>
    <row r="7" spans="1:22" x14ac:dyDescent="0.25">
      <c r="B7" s="42">
        <v>10.416666666666666</v>
      </c>
      <c r="C7" s="1">
        <v>21.464633656509662</v>
      </c>
      <c r="D7" s="1"/>
      <c r="E7" s="1">
        <v>66.546871999999993</v>
      </c>
      <c r="F7" s="1">
        <v>65.066949149188758</v>
      </c>
      <c r="G7" s="1">
        <v>68.378804000000002</v>
      </c>
      <c r="H7" s="1">
        <v>68.680600000000041</v>
      </c>
      <c r="I7" s="1">
        <v>21.464633656509662</v>
      </c>
      <c r="J7" s="1"/>
      <c r="K7" s="1"/>
      <c r="L7" s="1"/>
      <c r="M7" s="1"/>
      <c r="N7" s="1"/>
      <c r="O7" s="1"/>
      <c r="P7" s="1">
        <v>34.927999999999997</v>
      </c>
      <c r="Q7" s="1">
        <v>30.817638108428959</v>
      </c>
      <c r="R7" s="1"/>
      <c r="S7" s="1"/>
      <c r="T7" s="11">
        <v>29.414447599999999</v>
      </c>
    </row>
    <row r="8" spans="1:22" x14ac:dyDescent="0.25">
      <c r="B8" s="42">
        <v>9.4583333333333304</v>
      </c>
      <c r="C8" s="1">
        <v>30.817638108428959</v>
      </c>
      <c r="D8" s="1"/>
      <c r="E8" s="1">
        <v>66.546871999999993</v>
      </c>
      <c r="F8" s="1">
        <v>65.066949149188758</v>
      </c>
      <c r="G8" s="1">
        <v>68.378804000000002</v>
      </c>
      <c r="H8" s="1">
        <v>68.680600000000041</v>
      </c>
      <c r="I8" s="1">
        <v>30.817638108428959</v>
      </c>
      <c r="J8" s="1"/>
      <c r="K8" s="1"/>
      <c r="L8" s="1"/>
      <c r="M8" s="1"/>
      <c r="N8" s="1"/>
      <c r="O8" s="1"/>
      <c r="P8" s="1">
        <v>34.927999999999997</v>
      </c>
      <c r="Q8" s="1">
        <v>30.817638108428959</v>
      </c>
      <c r="R8" s="1"/>
      <c r="S8" s="1"/>
      <c r="T8" s="11">
        <v>29.414447599999999</v>
      </c>
    </row>
    <row r="9" spans="1:22" ht="15.75" thickBot="1" x14ac:dyDescent="0.3">
      <c r="B9" s="42">
        <v>9.5</v>
      </c>
      <c r="C9" s="1">
        <v>30.817638108428959</v>
      </c>
      <c r="D9" s="1"/>
      <c r="E9" s="1">
        <v>66.546871999999993</v>
      </c>
      <c r="F9" s="1">
        <v>65.066949149188758</v>
      </c>
      <c r="G9" s="1">
        <v>68.378804000000002</v>
      </c>
      <c r="H9" s="1">
        <v>68.680600000000041</v>
      </c>
      <c r="I9" s="1">
        <v>30.817638108428959</v>
      </c>
      <c r="J9" s="1"/>
      <c r="K9" s="1"/>
      <c r="L9" s="1"/>
      <c r="M9" s="1"/>
      <c r="N9" s="1"/>
      <c r="O9" s="1"/>
      <c r="P9" s="1">
        <v>34.927999999999997</v>
      </c>
      <c r="Q9" s="1">
        <v>30.817638108428959</v>
      </c>
      <c r="R9" s="1"/>
      <c r="S9" s="1"/>
      <c r="T9" s="11">
        <v>29.414447599999999</v>
      </c>
    </row>
    <row r="10" spans="1:22" ht="15.75" thickBot="1" x14ac:dyDescent="0.3">
      <c r="B10" s="42">
        <v>9.5416666666666607</v>
      </c>
      <c r="C10" s="1">
        <v>30.817638108428959</v>
      </c>
      <c r="D10" s="1"/>
      <c r="E10" s="1">
        <v>66.546871999999993</v>
      </c>
      <c r="F10" s="1">
        <v>65.663224376731307</v>
      </c>
      <c r="G10" s="1">
        <v>67.759223221052636</v>
      </c>
      <c r="H10" s="1">
        <v>68.680600000000041</v>
      </c>
      <c r="I10" s="1">
        <v>30.817638108428959</v>
      </c>
      <c r="J10" s="1"/>
      <c r="K10" s="1"/>
      <c r="L10" s="1"/>
      <c r="M10" s="1"/>
      <c r="N10" s="1"/>
      <c r="O10" s="1"/>
      <c r="P10" s="1">
        <v>30.12</v>
      </c>
      <c r="Q10" s="1">
        <v>24.12331495844872</v>
      </c>
      <c r="R10" s="1"/>
      <c r="S10" s="1"/>
      <c r="T10" s="11">
        <v>28.291417382499979</v>
      </c>
      <c r="V10" s="18"/>
    </row>
    <row r="11" spans="1:22" x14ac:dyDescent="0.25">
      <c r="B11" s="42">
        <v>9.5833333333333304</v>
      </c>
      <c r="C11" s="1">
        <v>24.12331495844872</v>
      </c>
      <c r="D11" s="1"/>
      <c r="E11" s="1">
        <v>66.546871999999993</v>
      </c>
      <c r="F11" s="1">
        <v>65.365086762960033</v>
      </c>
      <c r="G11" s="1">
        <v>68.069013610526326</v>
      </c>
      <c r="H11" s="1">
        <v>68.680600000000041</v>
      </c>
      <c r="I11" s="1">
        <v>24.12331495844872</v>
      </c>
      <c r="J11" s="1"/>
      <c r="K11" s="1"/>
      <c r="L11" s="1"/>
      <c r="M11" s="1"/>
      <c r="N11" s="1"/>
      <c r="O11" s="1"/>
      <c r="P11" s="1"/>
      <c r="Q11" s="1">
        <v>25.663500356153534</v>
      </c>
      <c r="R11" s="1"/>
      <c r="S11" s="1"/>
      <c r="T11" s="11">
        <v>28.3888076</v>
      </c>
    </row>
    <row r="12" spans="1:22" x14ac:dyDescent="0.25">
      <c r="B12" s="42">
        <v>9.625</v>
      </c>
      <c r="C12" s="1">
        <v>25.663500356153534</v>
      </c>
      <c r="D12" s="1"/>
      <c r="E12" s="1">
        <v>66.546871999999993</v>
      </c>
      <c r="F12" s="1">
        <v>60.613486579424986</v>
      </c>
      <c r="G12" s="1">
        <v>66.67271199999999</v>
      </c>
      <c r="H12" s="1">
        <v>66.966800000000049</v>
      </c>
      <c r="I12" s="1">
        <v>25.663500356153534</v>
      </c>
      <c r="J12" s="1"/>
      <c r="K12" s="1"/>
      <c r="L12" s="1"/>
      <c r="M12" s="1"/>
      <c r="N12" s="1"/>
      <c r="O12" s="1"/>
      <c r="P12" s="1"/>
      <c r="Q12" s="1">
        <v>19.901988919667584</v>
      </c>
      <c r="R12" s="1"/>
      <c r="S12" s="1"/>
      <c r="T12" s="11">
        <v>23.571034600000001</v>
      </c>
    </row>
    <row r="13" spans="1:22" x14ac:dyDescent="0.25">
      <c r="B13" s="42">
        <v>9.6666666666666607</v>
      </c>
      <c r="C13" s="1">
        <v>19.901988919667584</v>
      </c>
      <c r="D13" s="1"/>
      <c r="E13" s="1">
        <v>66.546871999999993</v>
      </c>
      <c r="F13" s="1">
        <v>62.152616036461382</v>
      </c>
      <c r="G13" s="1">
        <v>66.67271199999999</v>
      </c>
      <c r="H13" s="1">
        <v>67.823700000000045</v>
      </c>
      <c r="I13" s="1">
        <v>19.901988919667584</v>
      </c>
      <c r="J13" s="1"/>
      <c r="K13" s="1"/>
      <c r="L13" s="1"/>
      <c r="M13" s="1"/>
      <c r="N13" s="1"/>
      <c r="O13" s="1"/>
      <c r="P13" s="1"/>
      <c r="Q13" s="1">
        <v>19.901988919667584</v>
      </c>
      <c r="R13" s="1"/>
      <c r="S13" s="1"/>
      <c r="T13" s="11">
        <v>23.571034600000001</v>
      </c>
    </row>
    <row r="14" spans="1:22" x14ac:dyDescent="0.25">
      <c r="B14" s="42">
        <v>9.7083333333333304</v>
      </c>
      <c r="C14" s="1">
        <v>19.901988919667584</v>
      </c>
      <c r="D14" s="1"/>
      <c r="E14" s="1">
        <v>66.546871999999993</v>
      </c>
      <c r="F14" s="1">
        <v>64.287653393351803</v>
      </c>
      <c r="G14" s="1">
        <v>67.525757999999996</v>
      </c>
      <c r="H14" s="1">
        <v>67.995080000000044</v>
      </c>
      <c r="I14" s="1">
        <v>19.901988919667584</v>
      </c>
      <c r="J14" s="1"/>
      <c r="K14" s="1"/>
      <c r="L14" s="1"/>
      <c r="M14" s="1"/>
      <c r="N14" s="1"/>
      <c r="O14" s="1"/>
      <c r="P14" s="1"/>
      <c r="Q14" s="1">
        <v>19.901988919667584</v>
      </c>
      <c r="R14" s="1"/>
      <c r="S14" s="1"/>
      <c r="T14" s="11">
        <v>25.418405991250001</v>
      </c>
    </row>
    <row r="15" spans="1:22" x14ac:dyDescent="0.25">
      <c r="B15" s="42">
        <v>9.7499999999999893</v>
      </c>
      <c r="C15" s="1">
        <v>19.901988919667584</v>
      </c>
      <c r="D15" s="1"/>
      <c r="E15" s="1">
        <v>66.546871999999993</v>
      </c>
      <c r="F15" s="1">
        <v>66.2990851800554</v>
      </c>
      <c r="G15" s="1">
        <v>68.378804000000002</v>
      </c>
      <c r="H15" s="1">
        <v>68.680600000000041</v>
      </c>
      <c r="I15" s="1">
        <v>19.901988919667584</v>
      </c>
      <c r="J15" s="1"/>
      <c r="K15" s="1"/>
      <c r="L15" s="1"/>
      <c r="M15" s="1"/>
      <c r="N15" s="1"/>
      <c r="O15" s="1"/>
      <c r="P15" s="1">
        <v>15.06</v>
      </c>
      <c r="Q15" s="1">
        <v>20.877741481994455</v>
      </c>
      <c r="R15" s="1"/>
      <c r="S15" s="1"/>
      <c r="T15" s="11">
        <v>26.730131186249999</v>
      </c>
    </row>
    <row r="16" spans="1:22" x14ac:dyDescent="0.25">
      <c r="B16" s="42">
        <v>9.7916666666666607</v>
      </c>
      <c r="C16" s="1">
        <v>20.877741481994455</v>
      </c>
      <c r="D16" s="1"/>
      <c r="E16" s="1">
        <v>66.546871999999993</v>
      </c>
      <c r="F16" s="1">
        <v>66.2990851800554</v>
      </c>
      <c r="G16" s="1">
        <v>68.378804000000002</v>
      </c>
      <c r="H16" s="1">
        <v>68.680600000000041</v>
      </c>
      <c r="I16" s="1">
        <v>20.877741481994455</v>
      </c>
      <c r="J16" s="1"/>
      <c r="K16" s="1"/>
      <c r="L16" s="1"/>
      <c r="M16" s="1"/>
      <c r="N16" s="1"/>
      <c r="O16" s="1"/>
      <c r="P16" s="1">
        <v>31.363121052631577</v>
      </c>
      <c r="Q16" s="1">
        <v>29.165787188365648</v>
      </c>
      <c r="R16" s="1"/>
      <c r="S16" s="1">
        <v>36.51357625</v>
      </c>
      <c r="T16" s="11">
        <v>29.414447599999999</v>
      </c>
    </row>
    <row r="17" spans="2:20" x14ac:dyDescent="0.25">
      <c r="B17" s="42">
        <v>9.8333333333333304</v>
      </c>
      <c r="C17" s="1">
        <v>29.165787188365648</v>
      </c>
      <c r="D17" s="1"/>
      <c r="E17" s="1">
        <v>66.546871999999993</v>
      </c>
      <c r="F17" s="1">
        <v>66.2990851800554</v>
      </c>
      <c r="G17" s="1">
        <v>68.378804000000002</v>
      </c>
      <c r="H17" s="1">
        <v>68.680600000000041</v>
      </c>
      <c r="I17" s="1">
        <v>29.165787188365648</v>
      </c>
      <c r="J17" s="1"/>
      <c r="K17" s="1"/>
      <c r="L17" s="1"/>
      <c r="M17" s="1"/>
      <c r="N17" s="1"/>
      <c r="O17" s="1">
        <v>25.73175872576174</v>
      </c>
      <c r="P17" s="1">
        <v>30.12</v>
      </c>
      <c r="Q17" s="1">
        <v>26.923171745152349</v>
      </c>
      <c r="R17" s="1"/>
      <c r="S17" s="1">
        <v>73.0271525</v>
      </c>
      <c r="T17" s="11">
        <v>29.414447599999999</v>
      </c>
    </row>
    <row r="18" spans="2:20" x14ac:dyDescent="0.25">
      <c r="B18" s="42">
        <v>9.8749999999999893</v>
      </c>
      <c r="C18" s="1"/>
      <c r="D18" s="1"/>
      <c r="E18" s="1">
        <v>66.546871999999993</v>
      </c>
      <c r="F18" s="1">
        <v>66.2990851800554</v>
      </c>
      <c r="G18" s="1">
        <v>68.378804000000002</v>
      </c>
      <c r="H18" s="1">
        <v>68.680600000000041</v>
      </c>
      <c r="I18" s="1"/>
      <c r="J18" s="1"/>
      <c r="K18" s="1"/>
      <c r="L18" s="1"/>
      <c r="M18" s="1"/>
      <c r="N18" s="1"/>
      <c r="O18" s="1">
        <v>19.434567867036009</v>
      </c>
      <c r="P18" s="1">
        <v>30.12</v>
      </c>
      <c r="Q18" s="1">
        <v>24.292866274238236</v>
      </c>
      <c r="R18" s="1"/>
      <c r="S18" s="1">
        <v>73.0271525</v>
      </c>
      <c r="T18" s="11">
        <v>29.292990231578948</v>
      </c>
    </row>
    <row r="19" spans="2:20" x14ac:dyDescent="0.25">
      <c r="B19" s="42">
        <v>9.9166666666666607</v>
      </c>
      <c r="C19" s="1"/>
      <c r="D19" s="1"/>
      <c r="E19" s="1">
        <v>66.546871999999993</v>
      </c>
      <c r="F19" s="1">
        <v>66.2990851800554</v>
      </c>
      <c r="G19" s="1">
        <v>68.378804000000002</v>
      </c>
      <c r="H19" s="1">
        <v>68.680600000000041</v>
      </c>
      <c r="I19" s="1"/>
      <c r="J19" s="1"/>
      <c r="K19" s="1"/>
      <c r="L19" s="1"/>
      <c r="M19" s="1"/>
      <c r="N19" s="1"/>
      <c r="O19" s="1">
        <v>18.46046814404432</v>
      </c>
      <c r="P19" s="1">
        <v>30.12</v>
      </c>
      <c r="Q19" s="1">
        <v>19.901988919667584</v>
      </c>
      <c r="R19" s="1"/>
      <c r="S19" s="1">
        <v>58.428315499999989</v>
      </c>
      <c r="T19" s="11">
        <v>25.028845121250001</v>
      </c>
    </row>
    <row r="20" spans="2:20" x14ac:dyDescent="0.25">
      <c r="B20" s="42">
        <v>9.9583333333333304</v>
      </c>
      <c r="C20" s="1"/>
      <c r="D20" s="1"/>
      <c r="E20" s="1">
        <v>66.546871999999993</v>
      </c>
      <c r="F20" s="1">
        <v>66.2990851800554</v>
      </c>
      <c r="G20" s="1">
        <v>68.378804000000002</v>
      </c>
      <c r="H20" s="1">
        <v>68.680600000000041</v>
      </c>
      <c r="I20" s="1"/>
      <c r="J20" s="1"/>
      <c r="K20" s="1"/>
      <c r="L20" s="1"/>
      <c r="M20" s="1"/>
      <c r="N20" s="1"/>
      <c r="O20" s="1">
        <v>13.486814681440427</v>
      </c>
      <c r="P20" s="1">
        <v>30.12</v>
      </c>
      <c r="Q20" s="1">
        <v>24.932084002770075</v>
      </c>
      <c r="R20" s="1"/>
      <c r="S20" s="1"/>
      <c r="T20" s="11">
        <v>28.3888076</v>
      </c>
    </row>
    <row r="21" spans="2:20" ht="15.75" thickBot="1" x14ac:dyDescent="0.3">
      <c r="B21" s="42">
        <v>9.9999999999999893</v>
      </c>
      <c r="C21" s="2"/>
      <c r="D21" s="2"/>
      <c r="E21" s="2">
        <v>66.546871999999993</v>
      </c>
      <c r="F21" s="2">
        <v>59.820658686189148</v>
      </c>
      <c r="G21" s="2">
        <v>64.007324693333317</v>
      </c>
      <c r="H21" s="2">
        <v>66.180960000000042</v>
      </c>
      <c r="I21" s="2"/>
      <c r="J21" s="2"/>
      <c r="K21" s="2"/>
      <c r="L21" s="2"/>
      <c r="M21" s="2"/>
      <c r="N21" s="2"/>
      <c r="O21" s="2"/>
      <c r="P21" s="2">
        <v>30.12</v>
      </c>
      <c r="Q21" s="2"/>
      <c r="R21" s="2"/>
      <c r="S21" s="2"/>
      <c r="T21" s="12">
        <v>22.700608125000002</v>
      </c>
    </row>
    <row r="22" spans="2:20" ht="15.75" thickTop="1" x14ac:dyDescent="0.25">
      <c r="B22" s="42">
        <v>10.0416666666667</v>
      </c>
      <c r="C22" s="4"/>
      <c r="D22" s="4"/>
      <c r="E22" s="4">
        <v>66.546871999999993</v>
      </c>
      <c r="F22" s="4">
        <v>56.540813019390598</v>
      </c>
      <c r="G22" s="4">
        <v>61.837397600000003</v>
      </c>
      <c r="H22" s="3">
        <v>63.177421000000045</v>
      </c>
      <c r="I22" s="4"/>
      <c r="J22" s="4"/>
      <c r="K22" s="4"/>
      <c r="L22" s="4"/>
      <c r="M22" s="4"/>
      <c r="N22" s="4"/>
      <c r="O22" s="4"/>
      <c r="P22" s="4">
        <v>30.12</v>
      </c>
      <c r="Q22" s="4"/>
      <c r="R22" s="4"/>
      <c r="S22" s="4"/>
      <c r="T22" s="14">
        <v>21.816536839583346</v>
      </c>
    </row>
    <row r="23" spans="2:20" x14ac:dyDescent="0.25">
      <c r="B23" s="42">
        <v>10.0833333333333</v>
      </c>
      <c r="C23" s="1">
        <v>19.901988919667584</v>
      </c>
      <c r="D23" s="4"/>
      <c r="E23" s="4">
        <v>66.546871999999993</v>
      </c>
      <c r="F23" s="4">
        <v>55.395326869806105</v>
      </c>
      <c r="G23" s="4">
        <v>55.998852556666677</v>
      </c>
      <c r="H23" s="3">
        <v>59.025427000000036</v>
      </c>
      <c r="I23" s="1">
        <v>19.901988919667584</v>
      </c>
      <c r="J23" s="4"/>
      <c r="K23" s="4"/>
      <c r="L23" s="4"/>
      <c r="M23" s="4"/>
      <c r="N23" s="4"/>
      <c r="O23" s="4"/>
      <c r="P23" s="4">
        <v>30.12</v>
      </c>
      <c r="Q23" s="4"/>
      <c r="R23" s="4"/>
      <c r="S23" s="4"/>
      <c r="T23" s="14">
        <v>19.4258536</v>
      </c>
    </row>
    <row r="24" spans="2:20" x14ac:dyDescent="0.25">
      <c r="B24" s="42">
        <v>10.125</v>
      </c>
      <c r="C24" s="1">
        <v>19.901988919667584</v>
      </c>
      <c r="D24" s="4"/>
      <c r="E24" s="4">
        <v>62.644830533333305</v>
      </c>
      <c r="F24" s="4">
        <v>55.395326869806105</v>
      </c>
      <c r="G24" s="4">
        <v>54.438783999999991</v>
      </c>
      <c r="H24" s="3">
        <v>54.677600000000034</v>
      </c>
      <c r="I24" s="1">
        <v>19.901988919667584</v>
      </c>
      <c r="J24" s="4"/>
      <c r="K24" s="4"/>
      <c r="L24" s="4"/>
      <c r="M24" s="4"/>
      <c r="N24" s="4"/>
      <c r="O24" s="4"/>
      <c r="P24" s="4">
        <v>30.12</v>
      </c>
      <c r="Q24" s="4"/>
      <c r="R24" s="4"/>
      <c r="S24" s="4"/>
      <c r="T24" s="14">
        <v>18.6589028</v>
      </c>
    </row>
    <row r="25" spans="2:20" x14ac:dyDescent="0.25">
      <c r="B25" s="42">
        <v>10.1666666666667</v>
      </c>
      <c r="C25" s="1">
        <v>19.901988919667584</v>
      </c>
      <c r="D25" s="4"/>
      <c r="E25" s="4">
        <v>58.120687999999987</v>
      </c>
      <c r="F25" s="4">
        <v>55.395326869806105</v>
      </c>
      <c r="G25" s="4">
        <v>52.737026583333318</v>
      </c>
      <c r="H25" s="3">
        <v>54.666279166666698</v>
      </c>
      <c r="I25" s="1">
        <v>19.901988919667584</v>
      </c>
      <c r="J25" s="4"/>
      <c r="K25" s="4"/>
      <c r="L25" s="4"/>
      <c r="M25" s="4"/>
      <c r="N25" s="4"/>
      <c r="O25" s="4"/>
      <c r="P25" s="4">
        <v>30.12</v>
      </c>
      <c r="Q25" s="4"/>
      <c r="R25" s="4"/>
      <c r="S25" s="4"/>
      <c r="T25" s="14">
        <v>18.6589028</v>
      </c>
    </row>
    <row r="26" spans="2:20" x14ac:dyDescent="0.25">
      <c r="B26" s="42">
        <v>10.2083333333333</v>
      </c>
      <c r="C26" s="1">
        <v>20.877741481994455</v>
      </c>
      <c r="D26" s="4"/>
      <c r="E26" s="4">
        <v>58.875171166666647</v>
      </c>
      <c r="F26" s="4">
        <v>55.395326869806105</v>
      </c>
      <c r="G26" s="4">
        <v>53.086393999999991</v>
      </c>
      <c r="H26" s="3">
        <v>54.122879166666692</v>
      </c>
      <c r="I26" s="1">
        <v>20.877741481994455</v>
      </c>
      <c r="J26" s="4"/>
      <c r="K26" s="4"/>
      <c r="L26" s="4"/>
      <c r="M26" s="4"/>
      <c r="N26" s="4"/>
      <c r="O26" s="4"/>
      <c r="P26" s="4">
        <v>30.12</v>
      </c>
      <c r="Q26" s="4"/>
      <c r="R26" s="4"/>
      <c r="S26" s="4"/>
      <c r="T26" s="14">
        <v>18.6589028</v>
      </c>
    </row>
    <row r="27" spans="2:20" x14ac:dyDescent="0.25">
      <c r="B27" s="42">
        <v>10.25</v>
      </c>
      <c r="C27" s="1">
        <v>29.165787188365648</v>
      </c>
      <c r="D27" s="4"/>
      <c r="E27" s="4">
        <v>60.063622566666652</v>
      </c>
      <c r="F27" s="4">
        <v>55.395326869806105</v>
      </c>
      <c r="G27" s="4">
        <v>53.345602083333318</v>
      </c>
      <c r="H27" s="3">
        <v>54.677600000000034</v>
      </c>
      <c r="I27" s="1">
        <v>29.165787188365648</v>
      </c>
      <c r="J27" s="4"/>
      <c r="K27" s="4"/>
      <c r="L27" s="4"/>
      <c r="M27" s="4"/>
      <c r="N27" s="4"/>
      <c r="O27" s="4"/>
      <c r="P27" s="4">
        <v>30.12</v>
      </c>
      <c r="Q27" s="4"/>
      <c r="R27" s="4"/>
      <c r="S27" s="4"/>
      <c r="T27" s="14">
        <v>18.6589028</v>
      </c>
    </row>
    <row r="28" spans="2:20" x14ac:dyDescent="0.25">
      <c r="B28" s="42">
        <v>10.2916666666667</v>
      </c>
      <c r="C28" s="13"/>
      <c r="D28" s="4"/>
      <c r="E28" s="4">
        <v>65.331612766666652</v>
      </c>
      <c r="F28" s="4">
        <v>55.395326869806105</v>
      </c>
      <c r="G28" s="4">
        <v>54.438783999999991</v>
      </c>
      <c r="H28" s="3">
        <v>55.308989000000039</v>
      </c>
      <c r="I28" s="4">
        <v>30</v>
      </c>
      <c r="J28" s="4"/>
      <c r="K28" s="4"/>
      <c r="L28" s="4"/>
      <c r="M28" s="4"/>
      <c r="N28" s="4"/>
      <c r="O28" s="4"/>
      <c r="P28" s="4">
        <v>30.12</v>
      </c>
      <c r="Q28" s="4"/>
      <c r="R28" s="4"/>
      <c r="S28" s="4"/>
      <c r="T28" s="14">
        <v>18.6589028</v>
      </c>
    </row>
    <row r="29" spans="2:20" ht="15.75" thickBot="1" x14ac:dyDescent="0.3">
      <c r="B29" s="43">
        <v>10.3333333333333</v>
      </c>
      <c r="C29" s="15"/>
      <c r="D29" s="16"/>
      <c r="E29" s="16">
        <v>64.754722533333307</v>
      </c>
      <c r="F29" s="16">
        <v>55.395326869806105</v>
      </c>
      <c r="G29" s="16">
        <v>54.438783999999991</v>
      </c>
      <c r="H29" s="16">
        <v>54.677600000000034</v>
      </c>
      <c r="I29" s="16">
        <v>31</v>
      </c>
      <c r="J29" s="16"/>
      <c r="K29" s="16"/>
      <c r="L29" s="16"/>
      <c r="M29" s="16"/>
      <c r="N29" s="16"/>
      <c r="O29" s="16"/>
      <c r="P29" s="16">
        <v>30.12</v>
      </c>
      <c r="Q29" s="16"/>
      <c r="R29" s="16"/>
      <c r="S29" s="16"/>
      <c r="T29" s="17">
        <v>18.6589028</v>
      </c>
    </row>
    <row r="31" spans="2:20" ht="15.75" thickBot="1" x14ac:dyDescent="0.3">
      <c r="C31" s="19"/>
    </row>
    <row r="32" spans="2:20" x14ac:dyDescent="0.25">
      <c r="D32" s="69" t="s">
        <v>25</v>
      </c>
      <c r="E32" s="52"/>
    </row>
    <row r="33" spans="1:22" x14ac:dyDescent="0.25">
      <c r="C33" s="19"/>
      <c r="D33" s="53"/>
      <c r="E33" s="54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</row>
    <row r="34" spans="1:22" ht="15.75" thickBot="1" x14ac:dyDescent="0.3">
      <c r="D34" s="55"/>
      <c r="E34" s="56"/>
      <c r="K34" s="19"/>
    </row>
    <row r="35" spans="1:22" ht="18" thickBot="1" x14ac:dyDescent="0.35">
      <c r="A35" s="24" t="s">
        <v>19</v>
      </c>
      <c r="B35" s="25" t="str">
        <f>IF(C3=$A$35, CONCATENATE(C4,"; "), "")&amp;IF(D3=$A$35, CONCATENATE(D4,"; "), "")&amp;IF(E3=$A$35, CONCATENATE(E4,"; "), "")&amp;IF(F3=$A$35, CONCATENATE(F4,"; "), "")&amp;IF(G3=$A$35, CONCATENATE(G4,"; "), "")&amp;IF(H3=$A$35, CONCATENATE(H4,"; "), "")&amp;IF(I3=$A$35, CONCATENATE(I4,"; "), "")&amp;IF(J3=$A$35, CONCATENATE(J4,"; "), "")&amp;IF(K3=$A$35, CONCATENATE(K4,"; "), "")&amp;IF(L3=$A$35, CONCATENATE(L4,"; "), "")&amp;IF(M3=$A$35, CONCATENATE(M4,"; "), "")&amp;IF(N3=$A$35, CONCATENATE(N4,"; "), "")&amp;IF(O3=$A$35, CONCATENATE(O4,"; "), "")&amp;IF(P3=$A$35, CONCATENATE(P4,"; "), "")&amp;IF(Q3=$A$35, CONCATENATE(Q4,"; "), "")&amp;IF(R3=$A$35, CONCATENATE(R4,"; "), "")&amp;IF(S3=$A$35, CONCATENATE(S4,"; "), "")&amp;IF(T3=$A$35, CONCATENATE(T4,"; "), "")</f>
        <v xml:space="preserve">GN CC; SSE B; SSE C; SSE D; BM; GO; RD D; </v>
      </c>
      <c r="D35" s="45" t="str" cm="1">
        <f t="array" ref="D35">IFERROR(CONCATENATE(TEXT(INDEX(B:B,MIN(IF(C6:C29&lt;&gt;0,ROW(C6:C29),COUNTA(C6:C29)+1)),1),"hh\h")&amp;"-"&amp;TEXT(INDEX(B:B,MAX(IF(C6:C29&lt;&gt;0,ROW(C6:C29),0))), "hh\h"))&amp;IFERROR(CONCATENATE(", "&amp;TEXT(INDEX(B:B,MIN(IF(C6:C29&lt;&gt;0,ROW(C6:C29),COUNTA(C6:C29)+1)),1),"hh\h")&amp;"-"&amp;TEXT(INDEX(B:B,MAX(IF(C6:C29&lt;&gt;0,ROW(C6:C29),COUNTA(C6:C29)+1))), "hh\h")),""),"")</f>
        <v>10h-06h, 10h-06h</v>
      </c>
      <c r="E35" s="46" t="str" cm="1">
        <f t="array" ref="E35">TEXT(INDEX(B:B,MIN(IF(C6:C29&lt;&gt;0,ROW(C6:C29),COUNTA(C6:C29)+1)),1),"hh\h")&amp;"-"&amp;TEXT(INDEX(B:B,MAX(IF(C6:C29&lt;&gt;0,ROW(C6:C29),0)),1),"hh\h")&amp;IFERROR(CONCATENATE(", "&amp;TEXT(INDEX(B:B,MIN(IF(C6:C29&lt;&gt;0,ROW(C6:C29),COUNTA(C6:C29)+1)),1),"hh\h")&amp;"-"&amp;TEXT(INDEX(B:B,MAX(IF(C6:C29&lt;&gt;0,IF((C6:C29&lt;&gt;0)*(C5:C28&lt;&gt;0),ROW(C6:C29),0)))), "hh\h")), "")</f>
        <v>10h-06h, 10h-06h</v>
      </c>
      <c r="K35" s="20"/>
    </row>
    <row r="36" spans="1:22" ht="15.75" thickBot="1" x14ac:dyDescent="0.3">
      <c r="A36" s="28" t="s">
        <v>20</v>
      </c>
      <c r="B36" s="29" t="str">
        <f>IF(C3=$A$36, CONCATENATE(C4,"; "), "")&amp;IF(D3=$A$36, CONCATENATE(D4,"; "), "")&amp;IF(E3=$A$36, CONCATENATE(E4,"; "), "")&amp;IF(F3=$A$36, CONCATENATE(F4,"; "), "")&amp;IF(G3=$A$36, CONCATENATE(G4,"; "), "")&amp;IF(H3=$A$36, CONCATENATE(H4,"; "), "")&amp;IF(I3=$A$36, CONCATENATE(I4,"; "), "")&amp;IF(J3=$A$36, CONCATENATE(J4,"; "), "")&amp;IF(K3=$A$36, CONCATENATE(K4,"; "), "")&amp;IF(L3=$A$36, CONCATENATE(L4,"; "), "")&amp;IF(M3=$A$36, CONCATENATE(M4,"; "), "")&amp;IF(N3=$A$36, CONCATENATE(N4,"; "), "")&amp;IF(O3=$A$36, CONCATENATE(O4,"; "), "")&amp;IF(P3=$A$36, CONCATENATE(P4,"; "), "")&amp;IF(Q3=$A$36, CONCATENATE(Q4,"; "), "")&amp;IF(R3=$A$36, CONCATENATE(R4,"; "), "")&amp;IF(S3=$A$36, CONCATENATE(S4,"; "), "")&amp;IF(T3=$A$36, CONCATENATE(T4,"; "), "")</f>
        <v xml:space="preserve">RD C; TS; KB; KS; SFX; BC 3; BC4-5; </v>
      </c>
      <c r="D36" s="47"/>
      <c r="E36" s="48"/>
      <c r="H36" t="s">
        <v>26</v>
      </c>
      <c r="K36" s="19"/>
    </row>
    <row r="37" spans="1:22" ht="15.75" thickBot="1" x14ac:dyDescent="0.3">
      <c r="A37" s="26" t="s">
        <v>21</v>
      </c>
      <c r="B37" s="27" t="str">
        <f>IF(AND(C3&lt;&gt;"en arrêt",C3&lt;&gt;"Marche continue"), CONCATENATE(C4,"; "), "")&amp;IF(AND(D3&lt;&gt;"en arrêt",D3&lt;&gt;"Marche continue"), CONCATENATE(D4,"; "), "")&amp;IF(AND(E3&lt;&gt;"en arrêt",E3&lt;&gt;"Marche continue"), CONCATENATE(E4,"; "), "")&amp;IF(AND(F3&lt;&gt;"en arrêt",F3&lt;&gt;"Marche continue"), CONCATENATE(F4,"; "), "")&amp;IF(AND(G3&lt;&gt;"en arrêt",G3&lt;&gt;"Marche continue"), CONCATENATE(G4,"; "), "")&amp;IF(AND(H3&lt;&gt;"en arrêt",H3&lt;&gt;"Marche continue"), CONCATENATE(H4,"; "), "")&amp;IF(AND(I3&lt;&gt;"en arrêt",I3&lt;&gt;"Marche continue"), CONCATENATE(I4,"; "), "")&amp;IF(AND(J3&lt;&gt;"en arrêt",J3&lt;&gt;"Marche continue"), CONCATENATE(J4,"; "), "")&amp;IF(AND(K3&lt;&gt;"en arrêt",K3&lt;&gt;"Marche continue"), CONCATENATE(K4,"; "), "")&amp;IF(AND(L3&lt;&gt;"en arrêt",L3&lt;&gt;"Marche continue"), CONCATENATE(L4,"; "), "")&amp;IF(AND(M3&lt;&gt;"en arrêt",M3&lt;&gt;"Marche continue"), CONCATENATE(M4,"; "), "")&amp;IF(AND(N3&lt;&gt;"en arrêt",N3&lt;&gt;"Marche continue"), CONCATENATE(N4,"; "), "")&amp;IF(AND(O3&lt;&gt;"en arrêt",O3&lt;&gt;"Marche continue"), CONCATENATE(O4,"; "), "")&amp;IF(AND(P3&lt;&gt;"en arrêt",P3&lt;&gt;"Marche continue"), CONCATENATE(P4,"; "), "")&amp;IF(AND(Q3&lt;&gt;"en arrêt",Q3&lt;&gt;"Marche continue"), CONCATENATE(Q4,"; "), "")&amp;IF(AND(R3&lt;&gt;"en arrêt",R3&lt;&gt;"Marche continue"), CONCATENATE(R4,"; "), "")&amp;IF(AND(S3&lt;&gt;"en arrêt",S3&lt;&gt;"Marche continue"), CONCATENATE(S4,"; "), "")&amp;IF(AND(T3&lt;&gt;"en arrêt",T3&lt;&gt;"Marche continue"), CONCATENATE(T4,"; "), "")</f>
        <v xml:space="preserve">RD; TYN; FER; MOR; </v>
      </c>
      <c r="D37" s="47"/>
      <c r="E37" s="49"/>
      <c r="K37" s="19"/>
    </row>
    <row r="38" spans="1:22" ht="43.5" thickBot="1" x14ac:dyDescent="0.3">
      <c r="A38" s="26" t="s">
        <v>21</v>
      </c>
      <c r="B38" s="27" t="str">
        <f>IF(AND(C3&lt;&gt;"en arrêt",C3&lt;&gt;"Marche continue"), CONCATENATE(C3,"; "), "")&amp;IF(AND(D3&lt;&gt;"en arrêt",D3&lt;&gt;"Marche continue"), CONCATENATE(D3,"; "), "")&amp;IF(AND(E3&lt;&gt;"en arrêt",E3&lt;&gt;"Marche continue"), CONCATENATE(E3,"; "), "")&amp;IF(AND(F3&lt;&gt;"en arrêt",F3&lt;&gt;"Marche continue"), CONCATENATE(F3,"; "), "")&amp;IF(AND(G3&lt;&gt;"en arrêt",G3&lt;&gt;"Marche continue"), CONCATENATE(G3,"; "), "")&amp;IF(AND(H3&lt;&gt;"en arrêt",H3&lt;&gt;"Marche continue"), CONCATENATE(H3,"; "), "")&amp;IF(AND(I3&lt;&gt;"en arrêt",I3&lt;&gt;"Marche continue"), CONCATENATE(I3,"; "), "")&amp;IF(AND(J3&lt;&gt;"en arrêt",J3&lt;&gt;"Marche continue"), CONCATENATE(J3,"; "), "")&amp;IF(AND(K3&lt;&gt;"en arrêt",K3&lt;&gt;"Marche continue"), CONCATENATE(K3,"; "), "")&amp;IF(AND(L3&lt;&gt;"en arrêt",L3&lt;&gt;"Marche continue"), CONCATENATE(L3,"; "), "")&amp;IF(AND(M3&lt;&gt;"en arrêt",M3&lt;&gt;"Marche continue"), CONCATENATE(M3,"; "), "")&amp;IF(AND(N3&lt;&gt;"en arrêt",N3&lt;&gt;"Marche continue"), CONCATENATE(N3,"; "), "")&amp;IF(AND(O3&lt;&gt;"en arrêt",O3&lt;&gt;"Marche continue"), CONCATENATE(O3,"; "), "")&amp;IF(AND(P3&lt;&gt;"en arrêt",P3&lt;&gt;"Marche continue"), CONCATENATE(P3,"; "), "")&amp;IF(AND(Q3&lt;&gt;"en arrêt",Q3&lt;&gt;"Marche continue"), CONCATENATE(Q3,"; "), "")&amp;IF(AND(R3&lt;&gt;"en arrêt",R3&lt;&gt;"Marche continue"), CONCATENATE(R3,"; "), "")&amp;IF(AND(S3&lt;&gt;"en arrêt",S3&lt;&gt;"Marche continue"), CONCATENATE(S3,"; "), "")&amp;IF(AND(T3&lt;&gt;"en arrêt",T3&lt;&gt;"Marche continue"), CONCATENATE(T3,"; "), "")</f>
        <v xml:space="preserve">RD:        10h - 06h; TYN:        20h - 23h; FER:        09h - 23h; MOR:        19h - 22h; </v>
      </c>
      <c r="D38" s="47" t="s">
        <v>18</v>
      </c>
      <c r="E38" s="48" t="str" cm="1">
        <f t="array" ref="E38">TEXT(INDEX(B:B,MIN(IF(C6:C29&lt;&gt;0,ROW(C6:C29),COUNTA(C6:C29)+1)),1),"hh\h")&amp;"-"&amp;TEXT(INDEX(B:B,MAX(IF(C6:C29&lt;&gt;0,ROW(C6:C29),0)),1),"hh\h")&amp;IFERROR(CONCATENATE(", "&amp;TEXT(INDEX(B:B,MIN(IF(C6:C29&lt;&gt;0,IF((C6:C29&lt;&gt;0)*(C5:C28&lt;&gt;0),ROW(C6:C29),COUNTA(C6:C29)+1),1))),"hh\h")&amp;"-"&amp;TEXT(INDEX(B:B,MAX(IF(C6:C29&lt;&gt;0,IF((C6:C29&lt;&gt;0)*(C5:C28&lt;&gt;0),ROW(C6:C29),0)))), "hh\h")), "")</f>
        <v>10h-06h, 00h-06h</v>
      </c>
    </row>
    <row r="39" spans="1:22" x14ac:dyDescent="0.25">
      <c r="A39" s="22"/>
      <c r="D39" s="47"/>
      <c r="E39" s="49"/>
    </row>
    <row r="40" spans="1:22" ht="21" thickBot="1" x14ac:dyDescent="0.3">
      <c r="A40" s="23"/>
      <c r="D40" s="50"/>
      <c r="E40" s="51" t="str" cm="1">
        <f t="array" ref="E40">TEXT(INDEX(B:B,SMALL(IF(C6:C29&lt;&gt;0,ROW(C6:C29)-MIN(ROW(C6:C29))+1),1)),"hh\h")&amp;"-"&amp;TEXT(INDEX(B:B,LARGE(IF(C6:C29&lt;&gt;0,ROW(C6:C29)-MIN(ROW(C6:C29))+1),1)),"hh\h")&amp;IFERROR(CONCATENATE(", "&amp;TEXT(INDEX(B:B,SMALL(IF((C6:C29&lt;&gt;0)*(C5:C28&lt;&gt;0),ROW(C6:C29)-MIN(ROW(C6:C29))+1),1)),"hh\h")&amp;"-"&amp;TEXT(INDEX(B:B,LARGE(IF((C6:C29&lt;&gt;0)*(C5:C28&lt;&gt;0),ROW(C6:C29)-MIN(ROW(C6:C29))+1),1)),"hh\h")),"")</f>
        <v>00h-01h, 00h-01h</v>
      </c>
    </row>
    <row r="42" spans="1:22" x14ac:dyDescent="0.25"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6" spans="1:22" x14ac:dyDescent="0.25">
      <c r="C46" s="32"/>
      <c r="D46" s="32"/>
      <c r="E46" s="32"/>
    </row>
    <row r="47" spans="1:22" x14ac:dyDescent="0.25">
      <c r="C47" s="32"/>
      <c r="D47" s="32"/>
      <c r="E47" s="32"/>
    </row>
    <row r="48" spans="1:22" x14ac:dyDescent="0.25">
      <c r="C48" s="32"/>
      <c r="D48" s="32"/>
      <c r="E48" s="32"/>
    </row>
    <row r="49" spans="3:5" x14ac:dyDescent="0.25">
      <c r="C49" s="32"/>
      <c r="D49" s="32"/>
      <c r="E49" s="32"/>
    </row>
    <row r="50" spans="3:5" x14ac:dyDescent="0.25">
      <c r="C50" s="32"/>
      <c r="D50" s="32"/>
      <c r="E50" s="32"/>
    </row>
  </sheetData>
  <mergeCells count="3">
    <mergeCell ref="A2:B3"/>
    <mergeCell ref="A4:B4"/>
    <mergeCell ref="D32:E34"/>
  </mergeCells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SBIKA</dc:creator>
  <cp:lastModifiedBy>SBIKA</cp:lastModifiedBy>
  <dcterms:created xsi:type="dcterms:W3CDTF">2023-03-03T00:05:31Z</dcterms:created>
  <dcterms:modified xsi:type="dcterms:W3CDTF">2023-03-04T10:49:39Z</dcterms:modified>
</cp:coreProperties>
</file>