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120" windowWidth="15180" windowHeight="8070" activeTab="1"/>
  </bookViews>
  <sheets>
    <sheet name="cover page" sheetId="1" r:id="rId1"/>
    <sheet name="passage" sheetId="2" r:id="rId2"/>
    <sheet name="list of waypoints" sheetId="6" r:id="rId3"/>
    <sheet name="squat" sheetId="4" r:id="rId4"/>
  </sheets>
  <definedNames>
    <definedName name="_box2">"Button 2,Label 4,Label 6,Button 3,Label 7,Label 8,Label 9,Label 15,Edit Box 16,Edit Box 17,Edit Box 18,Edit Box 19,Edit Box 20,Edit Box 21,Label 22,Edit Box 23,Label 25,Label 26,Edit Box 27,Edit Box 28,Label 30,Label 31,Label 32,Edit Box 45"</definedName>
    <definedName name="_Key1" hidden="1">#REF!</definedName>
    <definedName name="_Order1" hidden="1">255</definedName>
    <definedName name="_Sort" hidden="1">#REF!</definedName>
    <definedName name="_xlnm.Database">#REF!</definedName>
    <definedName name="brutees">#REF!</definedName>
    <definedName name="BZ">#REF!</definedName>
    <definedName name="CA">#REF!</definedName>
    <definedName name="date">"Edit Box 18"</definedName>
    <definedName name="EV">#REF!</definedName>
    <definedName name="_xlnm.Recorder">#REF!</definedName>
    <definedName name="G">#REF!</definedName>
    <definedName name="_xlnm.Print_Titles" localSheetId="1">passage!$A:$S,passage!$1:$4</definedName>
    <definedName name="num">"Edit Box 17"</definedName>
    <definedName name="port">"Edit Box 16"</definedName>
  </definedNames>
  <calcPr calcId="145621" iterate="1" iterateCount="1"/>
</workbook>
</file>

<file path=xl/calcChain.xml><?xml version="1.0" encoding="utf-8"?>
<calcChain xmlns="http://schemas.openxmlformats.org/spreadsheetml/2006/main">
  <c r="G10" i="2" l="1"/>
  <c r="H7" i="2" l="1"/>
  <c r="H8" i="2"/>
  <c r="H9" i="2"/>
  <c r="H10" i="2"/>
  <c r="H11" i="2"/>
  <c r="H12" i="2"/>
  <c r="H13" i="2"/>
  <c r="H14" i="2"/>
  <c r="H15" i="2"/>
  <c r="H16" i="2"/>
  <c r="H17" i="2"/>
  <c r="H18" i="2"/>
  <c r="H19" i="2"/>
  <c r="H20" i="2"/>
  <c r="H21" i="2"/>
  <c r="H22" i="2"/>
  <c r="H23" i="2"/>
  <c r="H24" i="2"/>
  <c r="H25" i="2"/>
  <c r="H26" i="2"/>
  <c r="H27" i="2"/>
  <c r="H28" i="2"/>
  <c r="H29" i="2"/>
  <c r="H30" i="2"/>
  <c r="H31" i="2"/>
  <c r="H32" i="2"/>
  <c r="H33" i="2"/>
  <c r="H34" i="2"/>
  <c r="H35" i="2"/>
  <c r="H36" i="2"/>
  <c r="H37" i="2"/>
  <c r="H38" i="2"/>
  <c r="H39" i="2"/>
  <c r="H40" i="2"/>
  <c r="H41" i="2"/>
  <c r="H42" i="2"/>
  <c r="H43" i="2"/>
  <c r="H44" i="2"/>
  <c r="H45" i="2"/>
  <c r="H46" i="2"/>
  <c r="H47" i="2"/>
  <c r="H48" i="2"/>
  <c r="H49" i="2"/>
  <c r="H50" i="2"/>
  <c r="H51" i="2"/>
  <c r="H52" i="2"/>
  <c r="H53" i="2"/>
  <c r="H54" i="2"/>
  <c r="H55" i="2"/>
  <c r="H56" i="2"/>
  <c r="H57" i="2"/>
  <c r="H58" i="2"/>
  <c r="H59" i="2"/>
  <c r="H60" i="2"/>
  <c r="H61" i="2"/>
  <c r="H62" i="2"/>
  <c r="H63" i="2"/>
  <c r="H64" i="2"/>
  <c r="H65" i="2"/>
  <c r="H66" i="2"/>
  <c r="H67" i="2"/>
  <c r="H68" i="2"/>
  <c r="H69" i="2"/>
  <c r="H70" i="2"/>
  <c r="H71" i="2"/>
  <c r="H72" i="2"/>
  <c r="H73" i="2"/>
  <c r="H74" i="2"/>
  <c r="H75" i="2"/>
  <c r="H76" i="2"/>
  <c r="H77" i="2"/>
  <c r="H78" i="2"/>
  <c r="H79" i="2"/>
  <c r="H80" i="2"/>
  <c r="H81" i="2"/>
  <c r="H82" i="2"/>
  <c r="H83" i="2"/>
  <c r="H84" i="2"/>
  <c r="H85" i="2"/>
  <c r="H86" i="2"/>
  <c r="H87" i="2"/>
  <c r="H88" i="2"/>
  <c r="H89" i="2"/>
  <c r="H90" i="2"/>
  <c r="H91" i="2"/>
  <c r="H92" i="2"/>
  <c r="H93" i="2"/>
  <c r="H94" i="2"/>
  <c r="H95" i="2"/>
  <c r="H96" i="2"/>
  <c r="H97" i="2"/>
  <c r="H98" i="2"/>
  <c r="H99" i="2"/>
  <c r="H100" i="2"/>
  <c r="H101" i="2"/>
  <c r="H102" i="2"/>
  <c r="H103" i="2"/>
  <c r="H104" i="2"/>
  <c r="H105" i="2"/>
  <c r="H106" i="2"/>
  <c r="H107" i="2"/>
  <c r="H108" i="2"/>
  <c r="H109" i="2"/>
  <c r="H110" i="2"/>
  <c r="H111" i="2"/>
  <c r="H112" i="2"/>
  <c r="H113" i="2"/>
  <c r="H114" i="2"/>
  <c r="H115" i="2"/>
  <c r="H116" i="2"/>
  <c r="H117" i="2"/>
  <c r="H118" i="2"/>
  <c r="H119" i="2"/>
  <c r="H120" i="2"/>
  <c r="H121" i="2"/>
  <c r="H122" i="2"/>
  <c r="H123" i="2"/>
  <c r="H124" i="2"/>
  <c r="H125" i="2"/>
  <c r="H126" i="2"/>
  <c r="H127" i="2"/>
  <c r="H128" i="2"/>
  <c r="H129" i="2"/>
  <c r="H130" i="2"/>
  <c r="H131" i="2"/>
  <c r="H132" i="2"/>
  <c r="H133" i="2"/>
  <c r="H134" i="2"/>
  <c r="H135" i="2"/>
  <c r="H136" i="2"/>
  <c r="H137" i="2"/>
  <c r="H138" i="2"/>
  <c r="H139" i="2"/>
  <c r="H140" i="2"/>
  <c r="H141" i="2"/>
  <c r="H142" i="2"/>
  <c r="H143" i="2"/>
  <c r="H144" i="2"/>
  <c r="H145" i="2"/>
  <c r="H146" i="2"/>
  <c r="H147" i="2"/>
  <c r="H148" i="2"/>
  <c r="H149" i="2"/>
  <c r="H150" i="2"/>
  <c r="H151" i="2"/>
  <c r="H152" i="2"/>
  <c r="H153" i="2"/>
  <c r="H154" i="2"/>
  <c r="H155" i="2"/>
  <c r="H156" i="2"/>
  <c r="H157" i="2"/>
  <c r="H158" i="2"/>
  <c r="H159" i="2"/>
  <c r="H160" i="2"/>
  <c r="H161" i="2"/>
  <c r="H162" i="2"/>
  <c r="H163" i="2"/>
  <c r="H164" i="2"/>
  <c r="H165" i="2"/>
  <c r="H166" i="2"/>
  <c r="H167" i="2"/>
  <c r="H168" i="2"/>
  <c r="H169" i="2"/>
  <c r="H170" i="2"/>
  <c r="H171" i="2"/>
  <c r="H172" i="2"/>
  <c r="H173" i="2"/>
  <c r="H174" i="2"/>
  <c r="H175" i="2"/>
  <c r="H176" i="2"/>
  <c r="H177" i="2"/>
  <c r="H178" i="2"/>
  <c r="H179" i="2"/>
  <c r="H180" i="2"/>
  <c r="H181" i="2"/>
  <c r="H182" i="2"/>
  <c r="H183" i="2"/>
  <c r="H184" i="2"/>
  <c r="H185" i="2"/>
  <c r="H186" i="2"/>
  <c r="H187" i="2"/>
  <c r="H188" i="2"/>
  <c r="H189" i="2"/>
  <c r="H190" i="2"/>
  <c r="H191" i="2"/>
  <c r="H192" i="2"/>
  <c r="H193" i="2"/>
  <c r="H194" i="2"/>
  <c r="H195" i="2"/>
  <c r="H196" i="2"/>
  <c r="H197" i="2"/>
  <c r="H198" i="2"/>
  <c r="H199" i="2"/>
  <c r="H200" i="2"/>
  <c r="H201" i="2"/>
  <c r="H202" i="2"/>
  <c r="H203" i="2"/>
  <c r="H204" i="2"/>
  <c r="H205" i="2"/>
  <c r="H206" i="2"/>
  <c r="H207" i="2"/>
  <c r="H208" i="2"/>
  <c r="H209" i="2"/>
  <c r="H210" i="2"/>
  <c r="H211" i="2"/>
  <c r="H212" i="2"/>
  <c r="H213" i="2"/>
  <c r="H214" i="2"/>
  <c r="H215" i="2"/>
  <c r="H216" i="2"/>
  <c r="H217" i="2"/>
  <c r="H218" i="2"/>
  <c r="H219" i="2"/>
  <c r="H220" i="2"/>
  <c r="H221" i="2"/>
  <c r="H222" i="2"/>
  <c r="H223" i="2"/>
  <c r="H224" i="2"/>
  <c r="H225" i="2"/>
  <c r="H226" i="2"/>
  <c r="H227" i="2"/>
  <c r="H228" i="2"/>
  <c r="H229" i="2"/>
  <c r="H230" i="2"/>
  <c r="H231" i="2"/>
  <c r="H232" i="2"/>
  <c r="H233" i="2"/>
  <c r="H234" i="2"/>
  <c r="H235" i="2"/>
  <c r="H236" i="2"/>
  <c r="H237" i="2"/>
  <c r="H238" i="2"/>
  <c r="H239" i="2"/>
  <c r="H240" i="2"/>
  <c r="H241" i="2"/>
  <c r="H242" i="2"/>
  <c r="H243" i="2"/>
  <c r="H244" i="2"/>
  <c r="H245" i="2"/>
  <c r="H246" i="2"/>
  <c r="H247" i="2"/>
  <c r="H248" i="2"/>
  <c r="H249" i="2"/>
  <c r="H250" i="2"/>
  <c r="H251" i="2"/>
  <c r="H252" i="2"/>
  <c r="H253" i="2"/>
  <c r="H254" i="2"/>
  <c r="H255" i="2"/>
  <c r="H256" i="2"/>
  <c r="H257" i="2"/>
  <c r="H258" i="2"/>
  <c r="H259" i="2"/>
  <c r="H260" i="2"/>
  <c r="H261" i="2"/>
  <c r="H262" i="2"/>
  <c r="H263" i="2"/>
  <c r="H264" i="2"/>
  <c r="H265" i="2"/>
  <c r="H266" i="2"/>
  <c r="H267" i="2"/>
  <c r="H268" i="2"/>
  <c r="H269" i="2"/>
  <c r="H270" i="2"/>
  <c r="H271" i="2"/>
  <c r="H272" i="2"/>
  <c r="H273" i="2"/>
  <c r="H274" i="2"/>
  <c r="H275" i="2"/>
  <c r="H276" i="2"/>
  <c r="H277" i="2"/>
  <c r="H278" i="2"/>
  <c r="H279" i="2"/>
  <c r="H280" i="2"/>
  <c r="H281" i="2"/>
  <c r="H282" i="2"/>
  <c r="H283" i="2"/>
  <c r="H284" i="2"/>
  <c r="H285" i="2"/>
  <c r="H286" i="2"/>
  <c r="H287" i="2"/>
  <c r="H288" i="2"/>
  <c r="H289" i="2"/>
  <c r="H290" i="2"/>
  <c r="H291" i="2"/>
  <c r="H292" i="2"/>
  <c r="H293" i="2"/>
  <c r="H294" i="2"/>
  <c r="G46" i="2"/>
  <c r="G21" i="2"/>
  <c r="G22" i="2"/>
  <c r="G23" i="2"/>
  <c r="G24" i="2"/>
  <c r="G25" i="2"/>
  <c r="G26" i="2"/>
  <c r="G27" i="2"/>
  <c r="G28" i="2"/>
  <c r="G29" i="2"/>
  <c r="G30" i="2"/>
  <c r="G31" i="2"/>
  <c r="G32" i="2"/>
  <c r="G33" i="2"/>
  <c r="G34" i="2"/>
  <c r="G35" i="2"/>
  <c r="G36" i="2"/>
  <c r="G37" i="2"/>
  <c r="G38" i="2"/>
  <c r="G39" i="2"/>
  <c r="G40" i="2"/>
  <c r="G41" i="2"/>
  <c r="G42" i="2"/>
  <c r="G43" i="2"/>
  <c r="G44" i="2"/>
  <c r="G45" i="2"/>
  <c r="G47" i="2"/>
  <c r="G48" i="2"/>
  <c r="G49" i="2"/>
  <c r="G50" i="2"/>
  <c r="G51" i="2"/>
  <c r="G52" i="2"/>
  <c r="G53" i="2"/>
  <c r="G54" i="2"/>
  <c r="G55" i="2"/>
  <c r="G56" i="2"/>
  <c r="G57" i="2"/>
  <c r="G58" i="2"/>
  <c r="G59" i="2"/>
  <c r="G60" i="2"/>
  <c r="G61" i="2"/>
  <c r="G62" i="2"/>
  <c r="G63" i="2"/>
  <c r="G64" i="2"/>
  <c r="G65" i="2"/>
  <c r="G66" i="2"/>
  <c r="G67" i="2"/>
  <c r="G68" i="2"/>
  <c r="G69" i="2"/>
  <c r="G70" i="2"/>
  <c r="G71" i="2"/>
  <c r="G72" i="2"/>
  <c r="G73" i="2"/>
  <c r="G74" i="2"/>
  <c r="G75" i="2"/>
  <c r="G76" i="2"/>
  <c r="G77" i="2"/>
  <c r="G78" i="2"/>
  <c r="G79" i="2"/>
  <c r="G80" i="2"/>
  <c r="G81" i="2"/>
  <c r="G82" i="2"/>
  <c r="G83" i="2"/>
  <c r="G84" i="2"/>
  <c r="G85" i="2"/>
  <c r="G86" i="2"/>
  <c r="G87" i="2"/>
  <c r="G88" i="2"/>
  <c r="G89" i="2"/>
  <c r="G90" i="2"/>
  <c r="G91" i="2"/>
  <c r="G92" i="2"/>
  <c r="G93" i="2"/>
  <c r="G94" i="2"/>
  <c r="G95" i="2"/>
  <c r="G96" i="2"/>
  <c r="G97" i="2"/>
  <c r="G98" i="2"/>
  <c r="G99" i="2"/>
  <c r="G100" i="2"/>
  <c r="G101" i="2"/>
  <c r="G102" i="2"/>
  <c r="G103" i="2"/>
  <c r="G104" i="2"/>
  <c r="G105" i="2"/>
  <c r="G106" i="2"/>
  <c r="G107" i="2"/>
  <c r="G108" i="2"/>
  <c r="G109" i="2"/>
  <c r="G110" i="2"/>
  <c r="G111" i="2"/>
  <c r="G112" i="2"/>
  <c r="G113" i="2"/>
  <c r="G114" i="2"/>
  <c r="G115" i="2"/>
  <c r="G116" i="2"/>
  <c r="G117" i="2"/>
  <c r="G118" i="2"/>
  <c r="G119" i="2"/>
  <c r="G120" i="2"/>
  <c r="G121" i="2"/>
  <c r="G122" i="2"/>
  <c r="G123" i="2"/>
  <c r="G124" i="2"/>
  <c r="G125" i="2"/>
  <c r="G126" i="2"/>
  <c r="G127" i="2"/>
  <c r="G128" i="2"/>
  <c r="G129" i="2"/>
  <c r="G130" i="2"/>
  <c r="G131" i="2"/>
  <c r="G132" i="2"/>
  <c r="G133" i="2"/>
  <c r="G134" i="2"/>
  <c r="G135" i="2"/>
  <c r="G136" i="2"/>
  <c r="G137" i="2"/>
  <c r="G138" i="2"/>
  <c r="G139" i="2"/>
  <c r="G140" i="2"/>
  <c r="G141" i="2"/>
  <c r="G142" i="2"/>
  <c r="G143" i="2"/>
  <c r="G144" i="2"/>
  <c r="G145" i="2"/>
  <c r="G146" i="2"/>
  <c r="G147" i="2"/>
  <c r="G148" i="2"/>
  <c r="G149" i="2"/>
  <c r="G150" i="2"/>
  <c r="G151" i="2"/>
  <c r="G152" i="2"/>
  <c r="G153" i="2"/>
  <c r="G154" i="2"/>
  <c r="G155" i="2"/>
  <c r="G156" i="2"/>
  <c r="G157" i="2"/>
  <c r="G158" i="2"/>
  <c r="G159" i="2"/>
  <c r="G160" i="2"/>
  <c r="G161" i="2"/>
  <c r="G162" i="2"/>
  <c r="G163" i="2"/>
  <c r="G164" i="2"/>
  <c r="G165" i="2"/>
  <c r="G166" i="2"/>
  <c r="G167" i="2"/>
  <c r="G168" i="2"/>
  <c r="G169" i="2"/>
  <c r="G170" i="2"/>
  <c r="G171" i="2"/>
  <c r="G172" i="2"/>
  <c r="G173" i="2"/>
  <c r="G174" i="2"/>
  <c r="G175" i="2"/>
  <c r="G176" i="2"/>
  <c r="G177" i="2"/>
  <c r="G178" i="2"/>
  <c r="G179" i="2"/>
  <c r="G180" i="2"/>
  <c r="G181" i="2"/>
  <c r="G182" i="2"/>
  <c r="G183" i="2"/>
  <c r="G184" i="2"/>
  <c r="G185" i="2"/>
  <c r="G186" i="2"/>
  <c r="G187" i="2"/>
  <c r="G188" i="2"/>
  <c r="G189" i="2"/>
  <c r="G190" i="2"/>
  <c r="G191" i="2"/>
  <c r="G192" i="2"/>
  <c r="G193" i="2"/>
  <c r="G194" i="2"/>
  <c r="G195" i="2"/>
  <c r="G196" i="2"/>
  <c r="G197" i="2"/>
  <c r="G198" i="2"/>
  <c r="G199" i="2"/>
  <c r="G200" i="2"/>
  <c r="G201" i="2"/>
  <c r="G202" i="2"/>
  <c r="G203" i="2"/>
  <c r="G204" i="2"/>
  <c r="G205" i="2"/>
  <c r="G206" i="2"/>
  <c r="G207" i="2"/>
  <c r="G208" i="2"/>
  <c r="G209" i="2"/>
  <c r="G210" i="2"/>
  <c r="G211" i="2"/>
  <c r="G212" i="2"/>
  <c r="G213" i="2"/>
  <c r="G214" i="2"/>
  <c r="G215" i="2"/>
  <c r="G216" i="2"/>
  <c r="G217" i="2"/>
  <c r="G218" i="2"/>
  <c r="G219" i="2"/>
  <c r="G220" i="2"/>
  <c r="G221" i="2"/>
  <c r="G222" i="2"/>
  <c r="G223" i="2"/>
  <c r="G224" i="2"/>
  <c r="G225" i="2"/>
  <c r="G226" i="2"/>
  <c r="G227" i="2"/>
  <c r="G228" i="2"/>
  <c r="G229" i="2"/>
  <c r="G230" i="2"/>
  <c r="G231" i="2"/>
  <c r="G232" i="2"/>
  <c r="G233" i="2"/>
  <c r="G234" i="2"/>
  <c r="G235" i="2"/>
  <c r="G236" i="2"/>
  <c r="G237" i="2"/>
  <c r="G238" i="2"/>
  <c r="G239" i="2"/>
  <c r="G240" i="2"/>
  <c r="G241" i="2"/>
  <c r="G242" i="2"/>
  <c r="G243" i="2"/>
  <c r="G244" i="2"/>
  <c r="G245" i="2"/>
  <c r="G246" i="2"/>
  <c r="G247" i="2"/>
  <c r="G248" i="2"/>
  <c r="G249" i="2"/>
  <c r="G250" i="2"/>
  <c r="G251" i="2"/>
  <c r="G252" i="2"/>
  <c r="G253" i="2"/>
  <c r="G254" i="2"/>
  <c r="G255" i="2"/>
  <c r="G256" i="2"/>
  <c r="G257" i="2"/>
  <c r="G258" i="2"/>
  <c r="G259" i="2"/>
  <c r="G260" i="2"/>
  <c r="G261" i="2"/>
  <c r="G262" i="2"/>
  <c r="G263" i="2"/>
  <c r="G264" i="2"/>
  <c r="G265" i="2"/>
  <c r="G266" i="2"/>
  <c r="G267" i="2"/>
  <c r="G268" i="2"/>
  <c r="G269" i="2"/>
  <c r="G270" i="2"/>
  <c r="G271" i="2"/>
  <c r="AX8" i="2" l="1"/>
  <c r="AX10" i="2"/>
  <c r="AX12" i="2"/>
  <c r="AX14" i="2"/>
  <c r="AX16" i="2"/>
  <c r="AX18" i="2"/>
  <c r="AX20" i="2"/>
  <c r="AX22" i="2"/>
  <c r="AX24" i="2"/>
  <c r="AX26" i="2"/>
  <c r="AX28" i="2"/>
  <c r="AX30" i="2"/>
  <c r="AX32" i="2"/>
  <c r="AX34" i="2"/>
  <c r="AX36" i="2"/>
  <c r="AX38" i="2"/>
  <c r="AX40" i="2"/>
  <c r="AX42" i="2"/>
  <c r="AX44" i="2"/>
  <c r="AX46" i="2"/>
  <c r="AX48" i="2"/>
  <c r="AX50" i="2"/>
  <c r="AX52" i="2"/>
  <c r="AX54" i="2"/>
  <c r="AX56" i="2"/>
  <c r="AX58" i="2"/>
  <c r="AX60" i="2"/>
  <c r="AX62" i="2"/>
  <c r="AX64" i="2"/>
  <c r="AX66" i="2"/>
  <c r="AX68" i="2"/>
  <c r="AX70" i="2"/>
  <c r="AX72" i="2"/>
  <c r="AX74" i="2"/>
  <c r="AX76" i="2"/>
  <c r="AX78" i="2"/>
  <c r="AX80" i="2"/>
  <c r="AX82" i="2"/>
  <c r="AX84" i="2"/>
  <c r="AX86" i="2"/>
  <c r="AX88" i="2"/>
  <c r="AX90" i="2"/>
  <c r="AX92" i="2"/>
  <c r="AX94" i="2"/>
  <c r="AX96" i="2"/>
  <c r="AX98" i="2"/>
  <c r="AX100" i="2"/>
  <c r="AX102" i="2"/>
  <c r="AX104" i="2"/>
  <c r="AX106" i="2"/>
  <c r="AX108" i="2"/>
  <c r="AX110" i="2"/>
  <c r="AX112" i="2"/>
  <c r="AX114" i="2"/>
  <c r="AX116" i="2"/>
  <c r="AX118" i="2"/>
  <c r="AX120" i="2"/>
  <c r="AX122" i="2"/>
  <c r="AX124" i="2"/>
  <c r="AX126" i="2"/>
  <c r="AX128" i="2"/>
  <c r="AX130" i="2"/>
  <c r="AX132" i="2"/>
  <c r="AX134" i="2"/>
  <c r="AX136" i="2"/>
  <c r="AX138" i="2"/>
  <c r="AX140" i="2"/>
  <c r="AX142" i="2"/>
  <c r="AX144" i="2"/>
  <c r="AX146" i="2"/>
  <c r="AX148" i="2"/>
  <c r="AX150" i="2"/>
  <c r="AX152" i="2"/>
  <c r="AX154" i="2"/>
  <c r="AX156" i="2"/>
  <c r="AX158" i="2"/>
  <c r="AX160" i="2"/>
  <c r="AX162" i="2"/>
  <c r="AX164" i="2"/>
  <c r="AX166" i="2"/>
  <c r="AX168" i="2"/>
  <c r="AX170" i="2"/>
  <c r="AX172" i="2"/>
  <c r="AX174" i="2"/>
  <c r="AX176" i="2"/>
  <c r="AX178" i="2"/>
  <c r="AX180" i="2"/>
  <c r="AX182" i="2"/>
  <c r="AX184" i="2"/>
  <c r="AX186" i="2"/>
  <c r="AX188" i="2"/>
  <c r="AX190" i="2"/>
  <c r="AX192" i="2"/>
  <c r="AX194" i="2"/>
  <c r="AX196" i="2"/>
  <c r="AX198" i="2"/>
  <c r="AX200" i="2"/>
  <c r="AX202" i="2"/>
  <c r="AX204" i="2"/>
  <c r="AX206" i="2"/>
  <c r="AX208" i="2"/>
  <c r="AX210" i="2"/>
  <c r="AX212" i="2"/>
  <c r="AX214" i="2"/>
  <c r="AX216" i="2"/>
  <c r="AX218" i="2"/>
  <c r="AX220" i="2"/>
  <c r="AX222" i="2"/>
  <c r="AX224" i="2"/>
  <c r="AX226" i="2"/>
  <c r="AX228" i="2"/>
  <c r="AX230" i="2"/>
  <c r="AX232" i="2"/>
  <c r="AX234" i="2"/>
  <c r="AX236" i="2"/>
  <c r="AX238" i="2"/>
  <c r="AX240" i="2"/>
  <c r="AX242" i="2"/>
  <c r="AX244" i="2"/>
  <c r="AX246" i="2"/>
  <c r="AX248" i="2"/>
  <c r="AX250" i="2"/>
  <c r="AX252" i="2"/>
  <c r="AX254" i="2"/>
  <c r="AX256" i="2"/>
  <c r="AX258" i="2"/>
  <c r="AX260" i="2"/>
  <c r="AX262" i="2"/>
  <c r="AX264" i="2"/>
  <c r="AX266" i="2"/>
  <c r="AX268" i="2"/>
  <c r="AX270" i="2"/>
  <c r="AX272" i="2"/>
  <c r="AX274" i="2"/>
  <c r="AX276" i="2"/>
  <c r="AX278" i="2"/>
  <c r="AX280" i="2"/>
  <c r="AX282" i="2"/>
  <c r="AX284" i="2"/>
  <c r="AX286" i="2"/>
  <c r="AX288" i="2"/>
  <c r="AX290" i="2"/>
  <c r="AX292" i="2"/>
  <c r="AX294" i="2"/>
  <c r="AX296" i="2"/>
  <c r="AX298" i="2"/>
  <c r="AX300" i="2"/>
  <c r="AX302" i="2"/>
  <c r="AX304" i="2"/>
  <c r="AX306" i="2"/>
  <c r="AX308" i="2"/>
  <c r="AX310" i="2"/>
  <c r="AX312" i="2"/>
  <c r="AX314" i="2"/>
  <c r="AX316" i="2"/>
  <c r="AX318" i="2"/>
  <c r="AX320" i="2"/>
  <c r="AX322" i="2"/>
  <c r="AX324" i="2"/>
  <c r="AX326" i="2"/>
  <c r="AX328" i="2"/>
  <c r="AX330" i="2"/>
  <c r="AX332" i="2"/>
  <c r="AX334" i="2"/>
  <c r="AX336" i="2"/>
  <c r="AX338" i="2"/>
  <c r="AX340" i="2"/>
  <c r="AW8" i="2"/>
  <c r="AW10" i="2"/>
  <c r="AW12" i="2"/>
  <c r="AW14" i="2"/>
  <c r="AW16" i="2"/>
  <c r="AW18" i="2"/>
  <c r="AW20" i="2"/>
  <c r="AW22" i="2"/>
  <c r="AW24" i="2"/>
  <c r="AW26" i="2"/>
  <c r="AW28" i="2"/>
  <c r="AW30" i="2"/>
  <c r="AW32" i="2"/>
  <c r="AW34" i="2"/>
  <c r="AW36" i="2"/>
  <c r="AW38" i="2"/>
  <c r="AW40" i="2"/>
  <c r="AW42" i="2"/>
  <c r="AW44" i="2"/>
  <c r="AW46" i="2"/>
  <c r="AW48" i="2"/>
  <c r="AW50" i="2"/>
  <c r="AW52" i="2"/>
  <c r="AW54" i="2"/>
  <c r="AW56" i="2"/>
  <c r="AW58" i="2"/>
  <c r="AW60" i="2"/>
  <c r="AW62" i="2"/>
  <c r="AW64" i="2"/>
  <c r="AW66" i="2"/>
  <c r="AW68" i="2"/>
  <c r="AW70" i="2"/>
  <c r="AW72" i="2"/>
  <c r="AW74" i="2"/>
  <c r="AW76" i="2"/>
  <c r="AW78" i="2"/>
  <c r="AW80" i="2"/>
  <c r="AW82" i="2"/>
  <c r="AW84" i="2"/>
  <c r="AW86" i="2"/>
  <c r="AW88" i="2"/>
  <c r="AW90" i="2"/>
  <c r="AW92" i="2"/>
  <c r="AW94" i="2"/>
  <c r="AW96" i="2"/>
  <c r="AW98" i="2"/>
  <c r="AW100" i="2"/>
  <c r="AW102" i="2"/>
  <c r="AW104" i="2"/>
  <c r="AW106" i="2"/>
  <c r="AW108" i="2"/>
  <c r="AW110" i="2"/>
  <c r="AW112" i="2"/>
  <c r="AW114" i="2"/>
  <c r="AW116" i="2"/>
  <c r="AW118" i="2"/>
  <c r="AW120" i="2"/>
  <c r="AW122" i="2"/>
  <c r="AW124" i="2"/>
  <c r="AW126" i="2"/>
  <c r="AW128" i="2"/>
  <c r="AW130" i="2"/>
  <c r="AW132" i="2"/>
  <c r="AW134" i="2"/>
  <c r="AW136" i="2"/>
  <c r="AW138" i="2"/>
  <c r="AW140" i="2"/>
  <c r="AW142" i="2"/>
  <c r="AW144" i="2"/>
  <c r="AW146" i="2"/>
  <c r="AW148" i="2"/>
  <c r="AW150" i="2"/>
  <c r="AW152" i="2"/>
  <c r="AW154" i="2"/>
  <c r="AW156" i="2"/>
  <c r="AW158" i="2"/>
  <c r="AW160" i="2"/>
  <c r="AW162" i="2"/>
  <c r="AW164" i="2"/>
  <c r="AW166" i="2"/>
  <c r="AW168" i="2"/>
  <c r="AW170" i="2"/>
  <c r="AW172" i="2"/>
  <c r="AW174" i="2"/>
  <c r="AW176" i="2"/>
  <c r="AW178" i="2"/>
  <c r="AW180" i="2"/>
  <c r="AW182" i="2"/>
  <c r="AW184" i="2"/>
  <c r="AW186" i="2"/>
  <c r="AW188" i="2"/>
  <c r="AW190" i="2"/>
  <c r="AW192" i="2"/>
  <c r="AW194" i="2"/>
  <c r="AW196" i="2"/>
  <c r="AW198" i="2"/>
  <c r="AW200" i="2"/>
  <c r="AW202" i="2"/>
  <c r="AW204" i="2"/>
  <c r="AW206" i="2"/>
  <c r="AW208" i="2"/>
  <c r="AW210" i="2"/>
  <c r="AW212" i="2"/>
  <c r="AW214" i="2"/>
  <c r="AW216" i="2"/>
  <c r="AW218" i="2"/>
  <c r="AW220" i="2"/>
  <c r="AW222" i="2"/>
  <c r="AW224" i="2"/>
  <c r="AW226" i="2"/>
  <c r="AW228" i="2"/>
  <c r="AW230" i="2"/>
  <c r="AW232" i="2"/>
  <c r="AW234" i="2"/>
  <c r="AW236" i="2"/>
  <c r="AW238" i="2"/>
  <c r="AW240" i="2"/>
  <c r="AW242" i="2"/>
  <c r="AW244" i="2"/>
  <c r="AW246" i="2"/>
  <c r="AW248" i="2"/>
  <c r="AW250" i="2"/>
  <c r="AW252" i="2"/>
  <c r="AW254" i="2"/>
  <c r="AW256" i="2"/>
  <c r="AW258" i="2"/>
  <c r="AW260" i="2"/>
  <c r="AW262" i="2"/>
  <c r="AW264" i="2"/>
  <c r="AW266" i="2"/>
  <c r="AW268" i="2"/>
  <c r="AW270" i="2"/>
  <c r="AW272" i="2"/>
  <c r="AW274" i="2"/>
  <c r="AW276" i="2"/>
  <c r="AW278" i="2"/>
  <c r="AW280" i="2"/>
  <c r="AW282" i="2"/>
  <c r="AW284" i="2"/>
  <c r="AW286" i="2"/>
  <c r="AW288" i="2"/>
  <c r="AW290" i="2"/>
  <c r="AW292" i="2"/>
  <c r="AW294" i="2"/>
  <c r="AW296" i="2"/>
  <c r="AW298" i="2"/>
  <c r="AW300" i="2"/>
  <c r="AW302" i="2"/>
  <c r="AW304" i="2"/>
  <c r="AW306" i="2"/>
  <c r="AW308" i="2"/>
  <c r="AW310" i="2"/>
  <c r="AW312" i="2"/>
  <c r="AW314" i="2"/>
  <c r="AW316" i="2"/>
  <c r="AW318" i="2"/>
  <c r="AW320" i="2"/>
  <c r="AW322" i="2"/>
  <c r="AW324" i="2"/>
  <c r="AW326" i="2"/>
  <c r="AW328" i="2"/>
  <c r="AW330" i="2"/>
  <c r="AW332" i="2"/>
  <c r="AW334" i="2"/>
  <c r="AW336" i="2"/>
  <c r="AW338" i="2"/>
  <c r="AW340" i="2"/>
  <c r="AV8" i="2"/>
  <c r="AV10" i="2"/>
  <c r="AV12" i="2"/>
  <c r="AV14" i="2"/>
  <c r="AV16" i="2"/>
  <c r="AV18" i="2"/>
  <c r="AV20" i="2"/>
  <c r="AV22" i="2"/>
  <c r="AV24" i="2"/>
  <c r="AV26" i="2"/>
  <c r="AV28" i="2"/>
  <c r="AV30" i="2"/>
  <c r="AV32" i="2"/>
  <c r="AV34" i="2"/>
  <c r="AV36" i="2"/>
  <c r="AV38" i="2"/>
  <c r="AV40" i="2"/>
  <c r="AV42" i="2"/>
  <c r="AV44" i="2"/>
  <c r="AV46" i="2"/>
  <c r="AV48" i="2"/>
  <c r="AV50" i="2"/>
  <c r="AV52" i="2"/>
  <c r="AV54" i="2"/>
  <c r="AV56" i="2"/>
  <c r="AV58" i="2"/>
  <c r="AV60" i="2"/>
  <c r="AV62" i="2"/>
  <c r="AV64" i="2"/>
  <c r="AV66" i="2"/>
  <c r="AV68" i="2"/>
  <c r="AV70" i="2"/>
  <c r="AV72" i="2"/>
  <c r="AV74" i="2"/>
  <c r="AV76" i="2"/>
  <c r="AV78" i="2"/>
  <c r="AV80" i="2"/>
  <c r="AV82" i="2"/>
  <c r="AV84" i="2"/>
  <c r="AV86" i="2"/>
  <c r="AV88" i="2"/>
  <c r="AV90" i="2"/>
  <c r="AV92" i="2"/>
  <c r="AV94" i="2"/>
  <c r="AV96" i="2"/>
  <c r="AV98" i="2"/>
  <c r="AV100" i="2"/>
  <c r="AV102" i="2"/>
  <c r="AV104" i="2"/>
  <c r="AV106" i="2"/>
  <c r="AV108" i="2"/>
  <c r="AV110" i="2"/>
  <c r="AV112" i="2"/>
  <c r="AV114" i="2"/>
  <c r="AV116" i="2"/>
  <c r="AV118" i="2"/>
  <c r="AV120" i="2"/>
  <c r="AV122" i="2"/>
  <c r="AV124" i="2"/>
  <c r="AV126" i="2"/>
  <c r="AV128" i="2"/>
  <c r="AV130" i="2"/>
  <c r="AV132" i="2"/>
  <c r="AV134" i="2"/>
  <c r="AV136" i="2"/>
  <c r="AV138" i="2"/>
  <c r="AV140" i="2"/>
  <c r="AV142" i="2"/>
  <c r="AV144" i="2"/>
  <c r="AV146" i="2"/>
  <c r="AV148" i="2"/>
  <c r="AV150" i="2"/>
  <c r="AV152" i="2"/>
  <c r="AV154" i="2"/>
  <c r="AV156" i="2"/>
  <c r="AV158" i="2"/>
  <c r="AV160" i="2"/>
  <c r="AV162" i="2"/>
  <c r="AV164" i="2"/>
  <c r="AV166" i="2"/>
  <c r="AV168" i="2"/>
  <c r="AV170" i="2"/>
  <c r="AV172" i="2"/>
  <c r="AV174" i="2"/>
  <c r="AV176" i="2"/>
  <c r="AV178" i="2"/>
  <c r="AV180" i="2"/>
  <c r="AV182" i="2"/>
  <c r="AV184" i="2"/>
  <c r="AV186" i="2"/>
  <c r="AV188" i="2"/>
  <c r="AV190" i="2"/>
  <c r="AV192" i="2"/>
  <c r="AV194" i="2"/>
  <c r="AV196" i="2"/>
  <c r="AV198" i="2"/>
  <c r="AV200" i="2"/>
  <c r="AV202" i="2"/>
  <c r="AV204" i="2"/>
  <c r="AV206" i="2"/>
  <c r="AV208" i="2"/>
  <c r="AV210" i="2"/>
  <c r="AV212" i="2"/>
  <c r="AV214" i="2"/>
  <c r="AV216" i="2"/>
  <c r="AV218" i="2"/>
  <c r="AV220" i="2"/>
  <c r="AV222" i="2"/>
  <c r="AV224" i="2"/>
  <c r="AV226" i="2"/>
  <c r="AV228" i="2"/>
  <c r="AV230" i="2"/>
  <c r="AV232" i="2"/>
  <c r="AV234" i="2"/>
  <c r="AV236" i="2"/>
  <c r="AV238" i="2"/>
  <c r="AV240" i="2"/>
  <c r="AV242" i="2"/>
  <c r="AV244" i="2"/>
  <c r="AV246" i="2"/>
  <c r="AV248" i="2"/>
  <c r="AV250" i="2"/>
  <c r="AV252" i="2"/>
  <c r="AV254" i="2"/>
  <c r="AV256" i="2"/>
  <c r="AV258" i="2"/>
  <c r="AV260" i="2"/>
  <c r="AV262" i="2"/>
  <c r="AV264" i="2"/>
  <c r="AV266" i="2"/>
  <c r="AV268" i="2"/>
  <c r="AV270" i="2"/>
  <c r="AV272" i="2"/>
  <c r="AV274" i="2"/>
  <c r="AV276" i="2"/>
  <c r="AV278" i="2"/>
  <c r="AV280" i="2"/>
  <c r="AV282" i="2"/>
  <c r="AV284" i="2"/>
  <c r="AV286" i="2"/>
  <c r="AV288" i="2"/>
  <c r="AV290" i="2"/>
  <c r="AV292" i="2"/>
  <c r="AV294" i="2"/>
  <c r="AV296" i="2"/>
  <c r="AV298" i="2"/>
  <c r="AV300" i="2"/>
  <c r="AV302" i="2"/>
  <c r="AV304" i="2"/>
  <c r="AV306" i="2"/>
  <c r="AV308" i="2"/>
  <c r="AV310" i="2"/>
  <c r="AV312" i="2"/>
  <c r="AV314" i="2"/>
  <c r="AV316" i="2"/>
  <c r="AV318" i="2"/>
  <c r="AV320" i="2"/>
  <c r="AV322" i="2"/>
  <c r="AV324" i="2"/>
  <c r="AV326" i="2"/>
  <c r="AV328" i="2"/>
  <c r="AV330" i="2"/>
  <c r="AV332" i="2"/>
  <c r="AV334" i="2"/>
  <c r="AV336" i="2"/>
  <c r="AV338" i="2"/>
  <c r="AV340" i="2"/>
  <c r="AU8" i="2"/>
  <c r="AU10" i="2"/>
  <c r="AU12" i="2"/>
  <c r="AU14" i="2"/>
  <c r="AU16" i="2"/>
  <c r="AU18" i="2"/>
  <c r="AU20" i="2"/>
  <c r="AU22" i="2"/>
  <c r="AU24" i="2"/>
  <c r="AU26" i="2"/>
  <c r="AU28" i="2"/>
  <c r="AU30" i="2"/>
  <c r="AU32" i="2"/>
  <c r="AU34" i="2"/>
  <c r="AU36" i="2"/>
  <c r="AU38" i="2"/>
  <c r="AU40" i="2"/>
  <c r="AU42" i="2"/>
  <c r="AU44" i="2"/>
  <c r="AU46" i="2"/>
  <c r="AU48" i="2"/>
  <c r="AU50" i="2"/>
  <c r="AU52" i="2"/>
  <c r="AU54" i="2"/>
  <c r="AU56" i="2"/>
  <c r="AU58" i="2"/>
  <c r="AU60" i="2"/>
  <c r="AU62" i="2"/>
  <c r="AU64" i="2"/>
  <c r="AU66" i="2"/>
  <c r="AU68" i="2"/>
  <c r="AU70" i="2"/>
  <c r="AU72" i="2"/>
  <c r="AU74" i="2"/>
  <c r="AU76" i="2"/>
  <c r="AU78" i="2"/>
  <c r="AU80" i="2"/>
  <c r="AU82" i="2"/>
  <c r="AU84" i="2"/>
  <c r="AU86" i="2"/>
  <c r="AU88" i="2"/>
  <c r="AU90" i="2"/>
  <c r="AU92" i="2"/>
  <c r="AU94" i="2"/>
  <c r="AU96" i="2"/>
  <c r="AU98" i="2"/>
  <c r="AU100" i="2"/>
  <c r="AU102" i="2"/>
  <c r="AU104" i="2"/>
  <c r="AU106" i="2"/>
  <c r="AU108" i="2"/>
  <c r="AU110" i="2"/>
  <c r="AU112" i="2"/>
  <c r="AU114" i="2"/>
  <c r="AU116" i="2"/>
  <c r="AU118" i="2"/>
  <c r="AU120" i="2"/>
  <c r="AU122" i="2"/>
  <c r="AU124" i="2"/>
  <c r="AU126" i="2"/>
  <c r="AU128" i="2"/>
  <c r="AU130" i="2"/>
  <c r="AU132" i="2"/>
  <c r="AU134" i="2"/>
  <c r="AU136" i="2"/>
  <c r="AU138" i="2"/>
  <c r="AU140" i="2"/>
  <c r="AU142" i="2"/>
  <c r="AU144" i="2"/>
  <c r="AU146" i="2"/>
  <c r="AU148" i="2"/>
  <c r="AU150" i="2"/>
  <c r="AU152" i="2"/>
  <c r="AU154" i="2"/>
  <c r="AU156" i="2"/>
  <c r="AU158" i="2"/>
  <c r="AU160" i="2"/>
  <c r="AU162" i="2"/>
  <c r="AU164" i="2"/>
  <c r="AU166" i="2"/>
  <c r="AU168" i="2"/>
  <c r="AU170" i="2"/>
  <c r="AU172" i="2"/>
  <c r="AU174" i="2"/>
  <c r="AU176" i="2"/>
  <c r="AU178" i="2"/>
  <c r="AU180" i="2"/>
  <c r="AU182" i="2"/>
  <c r="AU184" i="2"/>
  <c r="AU186" i="2"/>
  <c r="AU188" i="2"/>
  <c r="AU190" i="2"/>
  <c r="AU192" i="2"/>
  <c r="AU194" i="2"/>
  <c r="AU196" i="2"/>
  <c r="AU198" i="2"/>
  <c r="AU200" i="2"/>
  <c r="AU202" i="2"/>
  <c r="AU204" i="2"/>
  <c r="AU206" i="2"/>
  <c r="AU208" i="2"/>
  <c r="AU210" i="2"/>
  <c r="AU212" i="2"/>
  <c r="AU214" i="2"/>
  <c r="AU216" i="2"/>
  <c r="AU218" i="2"/>
  <c r="AU220" i="2"/>
  <c r="AU222" i="2"/>
  <c r="AU224" i="2"/>
  <c r="AU226" i="2"/>
  <c r="AU228" i="2"/>
  <c r="AU230" i="2"/>
  <c r="AU232" i="2"/>
  <c r="AU234" i="2"/>
  <c r="AU236" i="2"/>
  <c r="AU238" i="2"/>
  <c r="AU240" i="2"/>
  <c r="AU242" i="2"/>
  <c r="AU244" i="2"/>
  <c r="AU246" i="2"/>
  <c r="AU248" i="2"/>
  <c r="AU250" i="2"/>
  <c r="AU252" i="2"/>
  <c r="AU254" i="2"/>
  <c r="AU256" i="2"/>
  <c r="AU258" i="2"/>
  <c r="AU260" i="2"/>
  <c r="AU262" i="2"/>
  <c r="AU264" i="2"/>
  <c r="AU266" i="2"/>
  <c r="AU268" i="2"/>
  <c r="AU270" i="2"/>
  <c r="AU272" i="2"/>
  <c r="AU274" i="2"/>
  <c r="AU276" i="2"/>
  <c r="AU278" i="2"/>
  <c r="AU280" i="2"/>
  <c r="AU282" i="2"/>
  <c r="AU284" i="2"/>
  <c r="AU286" i="2"/>
  <c r="AU288" i="2"/>
  <c r="AU290" i="2"/>
  <c r="AU292" i="2"/>
  <c r="AU294" i="2"/>
  <c r="AU296" i="2"/>
  <c r="AU298" i="2"/>
  <c r="AU300" i="2"/>
  <c r="AU302" i="2"/>
  <c r="AU304" i="2"/>
  <c r="AU306" i="2"/>
  <c r="AU308" i="2"/>
  <c r="AU310" i="2"/>
  <c r="AU312" i="2"/>
  <c r="AU314" i="2"/>
  <c r="AU316" i="2"/>
  <c r="AU318" i="2"/>
  <c r="AU320" i="2"/>
  <c r="AU322" i="2"/>
  <c r="AU324" i="2"/>
  <c r="AU326" i="2"/>
  <c r="AU328" i="2"/>
  <c r="AU330" i="2"/>
  <c r="AU332" i="2"/>
  <c r="AU334" i="2"/>
  <c r="AU336" i="2"/>
  <c r="AU338" i="2"/>
  <c r="AU339" i="2"/>
  <c r="AU340" i="2"/>
  <c r="AT8" i="2"/>
  <c r="AT10" i="2"/>
  <c r="AT12" i="2"/>
  <c r="AT14" i="2"/>
  <c r="AT16" i="2"/>
  <c r="AT18" i="2"/>
  <c r="AT20" i="2"/>
  <c r="AT22" i="2"/>
  <c r="AT24" i="2"/>
  <c r="AT26" i="2"/>
  <c r="AT28" i="2"/>
  <c r="AT30" i="2"/>
  <c r="AT32" i="2"/>
  <c r="AT34" i="2"/>
  <c r="AT36" i="2"/>
  <c r="AT38" i="2"/>
  <c r="AT40" i="2"/>
  <c r="AT42" i="2"/>
  <c r="AT44" i="2"/>
  <c r="AT46" i="2"/>
  <c r="AT48" i="2"/>
  <c r="AT50" i="2"/>
  <c r="AT52" i="2"/>
  <c r="AT54" i="2"/>
  <c r="AT56" i="2"/>
  <c r="AT58" i="2"/>
  <c r="AT60" i="2"/>
  <c r="AT62" i="2"/>
  <c r="AT64" i="2"/>
  <c r="AT66" i="2"/>
  <c r="AT68" i="2"/>
  <c r="AT70" i="2"/>
  <c r="AT72" i="2"/>
  <c r="AT74" i="2"/>
  <c r="AT76" i="2"/>
  <c r="AT78" i="2"/>
  <c r="AT80" i="2"/>
  <c r="AT82" i="2"/>
  <c r="AT84" i="2"/>
  <c r="AT86" i="2"/>
  <c r="AT88" i="2"/>
  <c r="AT90" i="2"/>
  <c r="AT92" i="2"/>
  <c r="AT94" i="2"/>
  <c r="AT96" i="2"/>
  <c r="AT98" i="2"/>
  <c r="AT100" i="2"/>
  <c r="AT102" i="2"/>
  <c r="AT104" i="2"/>
  <c r="AT106" i="2"/>
  <c r="AT108" i="2"/>
  <c r="AT110" i="2"/>
  <c r="AT112" i="2"/>
  <c r="AT114" i="2"/>
  <c r="AT116" i="2"/>
  <c r="AT118" i="2"/>
  <c r="AT120" i="2"/>
  <c r="AT122" i="2"/>
  <c r="AT124" i="2"/>
  <c r="AT126" i="2"/>
  <c r="AT128" i="2"/>
  <c r="AT130" i="2"/>
  <c r="AT132" i="2"/>
  <c r="AT134" i="2"/>
  <c r="AT136" i="2"/>
  <c r="AT138" i="2"/>
  <c r="AT140" i="2"/>
  <c r="AT142" i="2"/>
  <c r="AT144" i="2"/>
  <c r="AT146" i="2"/>
  <c r="AT148" i="2"/>
  <c r="AT150" i="2"/>
  <c r="AT152" i="2"/>
  <c r="AT154" i="2"/>
  <c r="AT156" i="2"/>
  <c r="AT158" i="2"/>
  <c r="AT160" i="2"/>
  <c r="AT162" i="2"/>
  <c r="AT164" i="2"/>
  <c r="AT166" i="2"/>
  <c r="AT168" i="2"/>
  <c r="AT170" i="2"/>
  <c r="AT172" i="2"/>
  <c r="AT174" i="2"/>
  <c r="AT176" i="2"/>
  <c r="AT178" i="2"/>
  <c r="AT180" i="2"/>
  <c r="AT182" i="2"/>
  <c r="AT184" i="2"/>
  <c r="AT186" i="2"/>
  <c r="AT188" i="2"/>
  <c r="AT190" i="2"/>
  <c r="AT192" i="2"/>
  <c r="AT194" i="2"/>
  <c r="AT196" i="2"/>
  <c r="AT198" i="2"/>
  <c r="AT200" i="2"/>
  <c r="AT202" i="2"/>
  <c r="AT204" i="2"/>
  <c r="AT206" i="2"/>
  <c r="AT208" i="2"/>
  <c r="AT210" i="2"/>
  <c r="AT212" i="2"/>
  <c r="AT214" i="2"/>
  <c r="AT216" i="2"/>
  <c r="AT218" i="2"/>
  <c r="AT220" i="2"/>
  <c r="AT222" i="2"/>
  <c r="AT224" i="2"/>
  <c r="AT226" i="2"/>
  <c r="AT228" i="2"/>
  <c r="AT230" i="2"/>
  <c r="AT232" i="2"/>
  <c r="AT234" i="2"/>
  <c r="AT236" i="2"/>
  <c r="AT238" i="2"/>
  <c r="AT240" i="2"/>
  <c r="AT242" i="2"/>
  <c r="AT244" i="2"/>
  <c r="AT246" i="2"/>
  <c r="AT248" i="2"/>
  <c r="AT250" i="2"/>
  <c r="AT252" i="2"/>
  <c r="AT254" i="2"/>
  <c r="AT256" i="2"/>
  <c r="AT258" i="2"/>
  <c r="AT260" i="2"/>
  <c r="AT262" i="2"/>
  <c r="AT264" i="2"/>
  <c r="AT266" i="2"/>
  <c r="AT268" i="2"/>
  <c r="AT270" i="2"/>
  <c r="AT272" i="2"/>
  <c r="AT274" i="2"/>
  <c r="AT276" i="2"/>
  <c r="AT278" i="2"/>
  <c r="AT280" i="2"/>
  <c r="AT282" i="2"/>
  <c r="AT284" i="2"/>
  <c r="AT286" i="2"/>
  <c r="AT288" i="2"/>
  <c r="AT290" i="2"/>
  <c r="AT292" i="2"/>
  <c r="AT294" i="2"/>
  <c r="AT296" i="2"/>
  <c r="AT298" i="2"/>
  <c r="AT300" i="2"/>
  <c r="AT302" i="2"/>
  <c r="AT304" i="2"/>
  <c r="AT306" i="2"/>
  <c r="AT308" i="2"/>
  <c r="AT310" i="2"/>
  <c r="AT312" i="2"/>
  <c r="AT314" i="2"/>
  <c r="AT316" i="2"/>
  <c r="AT318" i="2"/>
  <c r="AT320" i="2"/>
  <c r="AT322" i="2"/>
  <c r="AT324" i="2"/>
  <c r="AT326" i="2"/>
  <c r="AT328" i="2"/>
  <c r="AT330" i="2"/>
  <c r="AT332" i="2"/>
  <c r="AT334" i="2"/>
  <c r="AT336" i="2"/>
  <c r="AT338" i="2"/>
  <c r="AT339" i="2"/>
  <c r="AT340" i="2"/>
  <c r="AS8" i="2"/>
  <c r="AS10" i="2"/>
  <c r="AS12" i="2"/>
  <c r="AS14" i="2"/>
  <c r="AS16" i="2"/>
  <c r="AS18" i="2"/>
  <c r="AS20" i="2"/>
  <c r="AS22" i="2"/>
  <c r="AS24" i="2"/>
  <c r="AS26" i="2"/>
  <c r="AS28" i="2"/>
  <c r="AS30" i="2"/>
  <c r="AS32" i="2"/>
  <c r="AS34" i="2"/>
  <c r="AS36" i="2"/>
  <c r="AS38" i="2"/>
  <c r="AS40" i="2"/>
  <c r="AS42" i="2"/>
  <c r="AS44" i="2"/>
  <c r="AS46" i="2"/>
  <c r="AS48" i="2"/>
  <c r="AS50" i="2"/>
  <c r="AS52" i="2"/>
  <c r="AS54" i="2"/>
  <c r="AS56" i="2"/>
  <c r="AS58" i="2"/>
  <c r="AS60" i="2"/>
  <c r="AS62" i="2"/>
  <c r="AS64" i="2"/>
  <c r="AS66" i="2"/>
  <c r="AS68" i="2"/>
  <c r="AS70" i="2"/>
  <c r="AS72" i="2"/>
  <c r="AS74" i="2"/>
  <c r="AS76" i="2"/>
  <c r="AS78" i="2"/>
  <c r="AS80" i="2"/>
  <c r="AS82" i="2"/>
  <c r="AS84" i="2"/>
  <c r="AS86" i="2"/>
  <c r="AS88" i="2"/>
  <c r="AS90" i="2"/>
  <c r="AS92" i="2"/>
  <c r="AS94" i="2"/>
  <c r="AS96" i="2"/>
  <c r="AS98" i="2"/>
  <c r="AS100" i="2"/>
  <c r="AS102" i="2"/>
  <c r="AS104" i="2"/>
  <c r="AS106" i="2"/>
  <c r="AS108" i="2"/>
  <c r="AS110" i="2"/>
  <c r="AS112" i="2"/>
  <c r="AS114" i="2"/>
  <c r="AS116" i="2"/>
  <c r="AS118" i="2"/>
  <c r="AS120" i="2"/>
  <c r="AS122" i="2"/>
  <c r="AS124" i="2"/>
  <c r="AS126" i="2"/>
  <c r="AS128" i="2"/>
  <c r="AS130" i="2"/>
  <c r="AS132" i="2"/>
  <c r="AS134" i="2"/>
  <c r="AS136" i="2"/>
  <c r="AS138" i="2"/>
  <c r="AS140" i="2"/>
  <c r="AS142" i="2"/>
  <c r="AS144" i="2"/>
  <c r="AS146" i="2"/>
  <c r="AS148" i="2"/>
  <c r="AS150" i="2"/>
  <c r="AS152" i="2"/>
  <c r="AS154" i="2"/>
  <c r="AS156" i="2"/>
  <c r="AS158" i="2"/>
  <c r="AS160" i="2"/>
  <c r="AS162" i="2"/>
  <c r="AS164" i="2"/>
  <c r="AS166" i="2"/>
  <c r="AS168" i="2"/>
  <c r="AS170" i="2"/>
  <c r="AS172" i="2"/>
  <c r="AS174" i="2"/>
  <c r="AS176" i="2"/>
  <c r="AS178" i="2"/>
  <c r="AS180" i="2"/>
  <c r="AS182" i="2"/>
  <c r="AS184" i="2"/>
  <c r="AS186" i="2"/>
  <c r="AS188" i="2"/>
  <c r="AS190" i="2"/>
  <c r="AS192" i="2"/>
  <c r="AS194" i="2"/>
  <c r="AS196" i="2"/>
  <c r="AS198" i="2"/>
  <c r="AS200" i="2"/>
  <c r="AS202" i="2"/>
  <c r="AS204" i="2"/>
  <c r="AS206" i="2"/>
  <c r="AS208" i="2"/>
  <c r="AS210" i="2"/>
  <c r="AS212" i="2"/>
  <c r="AS214" i="2"/>
  <c r="AS216" i="2"/>
  <c r="AS218" i="2"/>
  <c r="AS220" i="2"/>
  <c r="AS222" i="2"/>
  <c r="AS224" i="2"/>
  <c r="AS226" i="2"/>
  <c r="AS228" i="2"/>
  <c r="AS230" i="2"/>
  <c r="AS232" i="2"/>
  <c r="AS234" i="2"/>
  <c r="AS236" i="2"/>
  <c r="AS238" i="2"/>
  <c r="AS240" i="2"/>
  <c r="AS242" i="2"/>
  <c r="AS244" i="2"/>
  <c r="AS246" i="2"/>
  <c r="AS248" i="2"/>
  <c r="AS250" i="2"/>
  <c r="AS252" i="2"/>
  <c r="AS254" i="2"/>
  <c r="AS256" i="2"/>
  <c r="AS258" i="2"/>
  <c r="AS260" i="2"/>
  <c r="AS262" i="2"/>
  <c r="AS264" i="2"/>
  <c r="AS266" i="2"/>
  <c r="AS268" i="2"/>
  <c r="AS270" i="2"/>
  <c r="AS272" i="2"/>
  <c r="AS274" i="2"/>
  <c r="AS276" i="2"/>
  <c r="AS278" i="2"/>
  <c r="AS280" i="2"/>
  <c r="AS282" i="2"/>
  <c r="AS284" i="2"/>
  <c r="AS286" i="2"/>
  <c r="AS288" i="2"/>
  <c r="AS290" i="2"/>
  <c r="AS292" i="2"/>
  <c r="AS294" i="2"/>
  <c r="AS296" i="2"/>
  <c r="AS298" i="2"/>
  <c r="AS300" i="2"/>
  <c r="AS302" i="2"/>
  <c r="AS304" i="2"/>
  <c r="AS306" i="2"/>
  <c r="AS308" i="2"/>
  <c r="AS310" i="2"/>
  <c r="AS312" i="2"/>
  <c r="AS314" i="2"/>
  <c r="AS316" i="2"/>
  <c r="AS318" i="2"/>
  <c r="AS320" i="2"/>
  <c r="AS322" i="2"/>
  <c r="AS324" i="2"/>
  <c r="AS326" i="2"/>
  <c r="AS328" i="2"/>
  <c r="AS330" i="2"/>
  <c r="AS332" i="2"/>
  <c r="AS334" i="2"/>
  <c r="AS336" i="2"/>
  <c r="AS338" i="2"/>
  <c r="AS340" i="2"/>
  <c r="AR8" i="2"/>
  <c r="AR10" i="2"/>
  <c r="AR12" i="2"/>
  <c r="AR14" i="2"/>
  <c r="AR16" i="2"/>
  <c r="AR18" i="2"/>
  <c r="AR20" i="2"/>
  <c r="AR22" i="2"/>
  <c r="AR24" i="2"/>
  <c r="AR26" i="2"/>
  <c r="AR28" i="2"/>
  <c r="AR30" i="2"/>
  <c r="AR32" i="2"/>
  <c r="AR34" i="2"/>
  <c r="AR36" i="2"/>
  <c r="AR38" i="2"/>
  <c r="AR40" i="2"/>
  <c r="AR42" i="2"/>
  <c r="AR44" i="2"/>
  <c r="AR46" i="2"/>
  <c r="AR48" i="2"/>
  <c r="AR50" i="2"/>
  <c r="AR52" i="2"/>
  <c r="AR54" i="2"/>
  <c r="AR56" i="2"/>
  <c r="AR58" i="2"/>
  <c r="AR60" i="2"/>
  <c r="AR62" i="2"/>
  <c r="AR64" i="2"/>
  <c r="AR66" i="2"/>
  <c r="AR68" i="2"/>
  <c r="AR70" i="2"/>
  <c r="AR72" i="2"/>
  <c r="AR74" i="2"/>
  <c r="AR76" i="2"/>
  <c r="AR78" i="2"/>
  <c r="AR80" i="2"/>
  <c r="AR82" i="2"/>
  <c r="AR84" i="2"/>
  <c r="AR86" i="2"/>
  <c r="AR88" i="2"/>
  <c r="AR90" i="2"/>
  <c r="AR92" i="2"/>
  <c r="AR94" i="2"/>
  <c r="AR96" i="2"/>
  <c r="AR98" i="2"/>
  <c r="AR100" i="2"/>
  <c r="AR102" i="2"/>
  <c r="AR104" i="2"/>
  <c r="AR106" i="2"/>
  <c r="AR108" i="2"/>
  <c r="AR110" i="2"/>
  <c r="AR112" i="2"/>
  <c r="AR114" i="2"/>
  <c r="AR116" i="2"/>
  <c r="AR118" i="2"/>
  <c r="AR120" i="2"/>
  <c r="AR122" i="2"/>
  <c r="AR124" i="2"/>
  <c r="AR126" i="2"/>
  <c r="AR128" i="2"/>
  <c r="AR130" i="2"/>
  <c r="AR132" i="2"/>
  <c r="AR134" i="2"/>
  <c r="AR136" i="2"/>
  <c r="AR138" i="2"/>
  <c r="AR140" i="2"/>
  <c r="AR142" i="2"/>
  <c r="AR144" i="2"/>
  <c r="AR146" i="2"/>
  <c r="AR148" i="2"/>
  <c r="AR150" i="2"/>
  <c r="AR152" i="2"/>
  <c r="AR154" i="2"/>
  <c r="AR156" i="2"/>
  <c r="AR158" i="2"/>
  <c r="AR160" i="2"/>
  <c r="AR162" i="2"/>
  <c r="AR164" i="2"/>
  <c r="AR166" i="2"/>
  <c r="AR168" i="2"/>
  <c r="AR170" i="2"/>
  <c r="AR172" i="2"/>
  <c r="AR174" i="2"/>
  <c r="AR176" i="2"/>
  <c r="AR178" i="2"/>
  <c r="AR180" i="2"/>
  <c r="AR182" i="2"/>
  <c r="AR184" i="2"/>
  <c r="AR186" i="2"/>
  <c r="AR188" i="2"/>
  <c r="AR190" i="2"/>
  <c r="AR192" i="2"/>
  <c r="AR194" i="2"/>
  <c r="AR196" i="2"/>
  <c r="AR198" i="2"/>
  <c r="AR200" i="2"/>
  <c r="AR202" i="2"/>
  <c r="AR204" i="2"/>
  <c r="AR206" i="2"/>
  <c r="AR208" i="2"/>
  <c r="AR210" i="2"/>
  <c r="AR212" i="2"/>
  <c r="AR214" i="2"/>
  <c r="AR216" i="2"/>
  <c r="AR218" i="2"/>
  <c r="AR220" i="2"/>
  <c r="AR222" i="2"/>
  <c r="AR224" i="2"/>
  <c r="AR226" i="2"/>
  <c r="AR228" i="2"/>
  <c r="AR230" i="2"/>
  <c r="AR232" i="2"/>
  <c r="AR234" i="2"/>
  <c r="AR236" i="2"/>
  <c r="AR238" i="2"/>
  <c r="AR240" i="2"/>
  <c r="AR242" i="2"/>
  <c r="AR244" i="2"/>
  <c r="AR246" i="2"/>
  <c r="AR248" i="2"/>
  <c r="AR250" i="2"/>
  <c r="AR252" i="2"/>
  <c r="AR254" i="2"/>
  <c r="AR256" i="2"/>
  <c r="AR258" i="2"/>
  <c r="AR260" i="2"/>
  <c r="AR262" i="2"/>
  <c r="AR264" i="2"/>
  <c r="AR266" i="2"/>
  <c r="AR268" i="2"/>
  <c r="AR270" i="2"/>
  <c r="AR272" i="2"/>
  <c r="AR274" i="2"/>
  <c r="AR276" i="2"/>
  <c r="AR278" i="2"/>
  <c r="AR280" i="2"/>
  <c r="AR282" i="2"/>
  <c r="AR284" i="2"/>
  <c r="AR286" i="2"/>
  <c r="AR288" i="2"/>
  <c r="AR290" i="2"/>
  <c r="AR292" i="2"/>
  <c r="AR294" i="2"/>
  <c r="AR296" i="2"/>
  <c r="AR298" i="2"/>
  <c r="AR300" i="2"/>
  <c r="AR302" i="2"/>
  <c r="AR304" i="2"/>
  <c r="AR306" i="2"/>
  <c r="AR308" i="2"/>
  <c r="AR310" i="2"/>
  <c r="AR312" i="2"/>
  <c r="AR314" i="2"/>
  <c r="AR316" i="2"/>
  <c r="AR318" i="2"/>
  <c r="AR320" i="2"/>
  <c r="AR322" i="2"/>
  <c r="AR324" i="2"/>
  <c r="AR326" i="2"/>
  <c r="AR328" i="2"/>
  <c r="AR330" i="2"/>
  <c r="AR332" i="2"/>
  <c r="AR334" i="2"/>
  <c r="AR336" i="2"/>
  <c r="AR338" i="2"/>
  <c r="AR340" i="2"/>
  <c r="AP8" i="2"/>
  <c r="AP10" i="2"/>
  <c r="AP12" i="2"/>
  <c r="AP14" i="2"/>
  <c r="AP16" i="2"/>
  <c r="AP18" i="2"/>
  <c r="AP20" i="2"/>
  <c r="AP22" i="2"/>
  <c r="AP24" i="2"/>
  <c r="AP26" i="2"/>
  <c r="AP28" i="2"/>
  <c r="AP30" i="2"/>
  <c r="AP32" i="2"/>
  <c r="AP34" i="2"/>
  <c r="AP36" i="2"/>
  <c r="AP38" i="2"/>
  <c r="AP40" i="2"/>
  <c r="AP42" i="2"/>
  <c r="AP44" i="2"/>
  <c r="AP46" i="2"/>
  <c r="AP48" i="2"/>
  <c r="AP50" i="2"/>
  <c r="AP52" i="2"/>
  <c r="AP54" i="2"/>
  <c r="AP56" i="2"/>
  <c r="AP58" i="2"/>
  <c r="AP60" i="2"/>
  <c r="AP62" i="2"/>
  <c r="AP64" i="2"/>
  <c r="AP66" i="2"/>
  <c r="AP68" i="2"/>
  <c r="AP70" i="2"/>
  <c r="AP72" i="2"/>
  <c r="AP74" i="2"/>
  <c r="AP76" i="2"/>
  <c r="AP78" i="2"/>
  <c r="AP80" i="2"/>
  <c r="AP82" i="2"/>
  <c r="AP84" i="2"/>
  <c r="AP86" i="2"/>
  <c r="AP88" i="2"/>
  <c r="AP90" i="2"/>
  <c r="AP92" i="2"/>
  <c r="AP94" i="2"/>
  <c r="AP96" i="2"/>
  <c r="AP98" i="2"/>
  <c r="AP100" i="2"/>
  <c r="AP102" i="2"/>
  <c r="AP104" i="2"/>
  <c r="AP106" i="2"/>
  <c r="AP108" i="2"/>
  <c r="AP110" i="2"/>
  <c r="AP112" i="2"/>
  <c r="AP114" i="2"/>
  <c r="AP116" i="2"/>
  <c r="AP118" i="2"/>
  <c r="AP120" i="2"/>
  <c r="AP122" i="2"/>
  <c r="AP124" i="2"/>
  <c r="AP126" i="2"/>
  <c r="AP128" i="2"/>
  <c r="AP130" i="2"/>
  <c r="AP132" i="2"/>
  <c r="AP134" i="2"/>
  <c r="AP136" i="2"/>
  <c r="AP138" i="2"/>
  <c r="AP140" i="2"/>
  <c r="AP142" i="2"/>
  <c r="AP144" i="2"/>
  <c r="AP146" i="2"/>
  <c r="AP148" i="2"/>
  <c r="AP150" i="2"/>
  <c r="AP152" i="2"/>
  <c r="AP154" i="2"/>
  <c r="AP156" i="2"/>
  <c r="AP158" i="2"/>
  <c r="AP160" i="2"/>
  <c r="AP162" i="2"/>
  <c r="AP164" i="2"/>
  <c r="AP166" i="2"/>
  <c r="AP168" i="2"/>
  <c r="AP170" i="2"/>
  <c r="AP172" i="2"/>
  <c r="AP174" i="2"/>
  <c r="AP176" i="2"/>
  <c r="AP178" i="2"/>
  <c r="AP180" i="2"/>
  <c r="AP182" i="2"/>
  <c r="AP184" i="2"/>
  <c r="AP186" i="2"/>
  <c r="AP188" i="2"/>
  <c r="AP190" i="2"/>
  <c r="AP192" i="2"/>
  <c r="AP194" i="2"/>
  <c r="AP196" i="2"/>
  <c r="AP198" i="2"/>
  <c r="AP200" i="2"/>
  <c r="AP202" i="2"/>
  <c r="AP204" i="2"/>
  <c r="AP206" i="2"/>
  <c r="AP208" i="2"/>
  <c r="AP210" i="2"/>
  <c r="AP212" i="2"/>
  <c r="AP214" i="2"/>
  <c r="AP216" i="2"/>
  <c r="AP218" i="2"/>
  <c r="AP220" i="2"/>
  <c r="AP222" i="2"/>
  <c r="AP224" i="2"/>
  <c r="AP226" i="2"/>
  <c r="AP228" i="2"/>
  <c r="AP230" i="2"/>
  <c r="AP232" i="2"/>
  <c r="AP234" i="2"/>
  <c r="AP236" i="2"/>
  <c r="AP238" i="2"/>
  <c r="AP240" i="2"/>
  <c r="AP242" i="2"/>
  <c r="AP244" i="2"/>
  <c r="AP246" i="2"/>
  <c r="AP248" i="2"/>
  <c r="AP250" i="2"/>
  <c r="AP252" i="2"/>
  <c r="AP254" i="2"/>
  <c r="AP256" i="2"/>
  <c r="AP258" i="2"/>
  <c r="AP260" i="2"/>
  <c r="AP262" i="2"/>
  <c r="AP264" i="2"/>
  <c r="AP266" i="2"/>
  <c r="AP268" i="2"/>
  <c r="AP270" i="2"/>
  <c r="AP272" i="2"/>
  <c r="AP274" i="2"/>
  <c r="AP276" i="2"/>
  <c r="AP278" i="2"/>
  <c r="AP280" i="2"/>
  <c r="AP282" i="2"/>
  <c r="AP284" i="2"/>
  <c r="AP286" i="2"/>
  <c r="AP288" i="2"/>
  <c r="AP290" i="2"/>
  <c r="AP292" i="2"/>
  <c r="AP294" i="2"/>
  <c r="AP296" i="2"/>
  <c r="AP298" i="2"/>
  <c r="AP300" i="2"/>
  <c r="AP302" i="2"/>
  <c r="AP304" i="2"/>
  <c r="AP306" i="2"/>
  <c r="AP308" i="2"/>
  <c r="AP310" i="2"/>
  <c r="AP312" i="2"/>
  <c r="AP314" i="2"/>
  <c r="AP316" i="2"/>
  <c r="AP318" i="2"/>
  <c r="AP320" i="2"/>
  <c r="AP322" i="2"/>
  <c r="AP324" i="2"/>
  <c r="AP326" i="2"/>
  <c r="AP328" i="2"/>
  <c r="AP330" i="2"/>
  <c r="AP332" i="2"/>
  <c r="AP334" i="2"/>
  <c r="AP336" i="2"/>
  <c r="AP338" i="2"/>
  <c r="AP340" i="2"/>
  <c r="AO8" i="2"/>
  <c r="AO10" i="2"/>
  <c r="AO12" i="2"/>
  <c r="AO14" i="2"/>
  <c r="AO16" i="2"/>
  <c r="AO18" i="2"/>
  <c r="AO20" i="2"/>
  <c r="AO22" i="2"/>
  <c r="AO24" i="2"/>
  <c r="AO26" i="2"/>
  <c r="AO28" i="2"/>
  <c r="AO30" i="2"/>
  <c r="AO32" i="2"/>
  <c r="AO34" i="2"/>
  <c r="AO36" i="2"/>
  <c r="AO38" i="2"/>
  <c r="AO40" i="2"/>
  <c r="AO42" i="2"/>
  <c r="AO44" i="2"/>
  <c r="AO46" i="2"/>
  <c r="AO48" i="2"/>
  <c r="AO50" i="2"/>
  <c r="AO52" i="2"/>
  <c r="AO54" i="2"/>
  <c r="AO56" i="2"/>
  <c r="AO58" i="2"/>
  <c r="AO60" i="2"/>
  <c r="AO62" i="2"/>
  <c r="AO64" i="2"/>
  <c r="AO66" i="2"/>
  <c r="AO68" i="2"/>
  <c r="AO70" i="2"/>
  <c r="AO72" i="2"/>
  <c r="AO74" i="2"/>
  <c r="AO76" i="2"/>
  <c r="AO78" i="2"/>
  <c r="AO80" i="2"/>
  <c r="AO82" i="2"/>
  <c r="AO84" i="2"/>
  <c r="AO86" i="2"/>
  <c r="AO88" i="2"/>
  <c r="AO90" i="2"/>
  <c r="AO92" i="2"/>
  <c r="AO94" i="2"/>
  <c r="AO96" i="2"/>
  <c r="AO98" i="2"/>
  <c r="AO100" i="2"/>
  <c r="AO102" i="2"/>
  <c r="AO104" i="2"/>
  <c r="AO106" i="2"/>
  <c r="AO108" i="2"/>
  <c r="AO110" i="2"/>
  <c r="AO112" i="2"/>
  <c r="AO114" i="2"/>
  <c r="AO116" i="2"/>
  <c r="AO118" i="2"/>
  <c r="AO120" i="2"/>
  <c r="AO122" i="2"/>
  <c r="AO124" i="2"/>
  <c r="AO126" i="2"/>
  <c r="AO128" i="2"/>
  <c r="AO130" i="2"/>
  <c r="AO132" i="2"/>
  <c r="AO134" i="2"/>
  <c r="AO136" i="2"/>
  <c r="AO138" i="2"/>
  <c r="AO140" i="2"/>
  <c r="AO142" i="2"/>
  <c r="AO144" i="2"/>
  <c r="AO146" i="2"/>
  <c r="AO148" i="2"/>
  <c r="AO150" i="2"/>
  <c r="AO152" i="2"/>
  <c r="AO154" i="2"/>
  <c r="AO156" i="2"/>
  <c r="AO158" i="2"/>
  <c r="AO160" i="2"/>
  <c r="AO162" i="2"/>
  <c r="AO164" i="2"/>
  <c r="AO166" i="2"/>
  <c r="AO168" i="2"/>
  <c r="AO170" i="2"/>
  <c r="AO172" i="2"/>
  <c r="AO174" i="2"/>
  <c r="AO176" i="2"/>
  <c r="AO178" i="2"/>
  <c r="AO180" i="2"/>
  <c r="AO182" i="2"/>
  <c r="AO184" i="2"/>
  <c r="AO186" i="2"/>
  <c r="AO188" i="2"/>
  <c r="AO190" i="2"/>
  <c r="AO192" i="2"/>
  <c r="AO194" i="2"/>
  <c r="AO196" i="2"/>
  <c r="AO198" i="2"/>
  <c r="AO200" i="2"/>
  <c r="AO202" i="2"/>
  <c r="AO204" i="2"/>
  <c r="AO206" i="2"/>
  <c r="AO208" i="2"/>
  <c r="AO210" i="2"/>
  <c r="AO212" i="2"/>
  <c r="AO214" i="2"/>
  <c r="AO216" i="2"/>
  <c r="AO218" i="2"/>
  <c r="AO220" i="2"/>
  <c r="AO222" i="2"/>
  <c r="AO224" i="2"/>
  <c r="AO226" i="2"/>
  <c r="AO228" i="2"/>
  <c r="AO230" i="2"/>
  <c r="AO232" i="2"/>
  <c r="AO234" i="2"/>
  <c r="AO236" i="2"/>
  <c r="AO238" i="2"/>
  <c r="AO240" i="2"/>
  <c r="AO242" i="2"/>
  <c r="AO244" i="2"/>
  <c r="AO246" i="2"/>
  <c r="AO248" i="2"/>
  <c r="AO250" i="2"/>
  <c r="AO252" i="2"/>
  <c r="AO254" i="2"/>
  <c r="AO256" i="2"/>
  <c r="AO258" i="2"/>
  <c r="AO260" i="2"/>
  <c r="AO262" i="2"/>
  <c r="AO264" i="2"/>
  <c r="AO266" i="2"/>
  <c r="AO268" i="2"/>
  <c r="AO270" i="2"/>
  <c r="AO272" i="2"/>
  <c r="AO274" i="2"/>
  <c r="AO276" i="2"/>
  <c r="AO278" i="2"/>
  <c r="AO280" i="2"/>
  <c r="AO282" i="2"/>
  <c r="AO284" i="2"/>
  <c r="AO286" i="2"/>
  <c r="AO288" i="2"/>
  <c r="AO290" i="2"/>
  <c r="AO292" i="2"/>
  <c r="AO294" i="2"/>
  <c r="AO296" i="2"/>
  <c r="AO298" i="2"/>
  <c r="AO300" i="2"/>
  <c r="AO302" i="2"/>
  <c r="AO304" i="2"/>
  <c r="AO306" i="2"/>
  <c r="AO308" i="2"/>
  <c r="AO310" i="2"/>
  <c r="AO312" i="2"/>
  <c r="AO314" i="2"/>
  <c r="AO316" i="2"/>
  <c r="AO318" i="2"/>
  <c r="AO320" i="2"/>
  <c r="AO322" i="2"/>
  <c r="AO324" i="2"/>
  <c r="AO326" i="2"/>
  <c r="AO328" i="2"/>
  <c r="AO330" i="2"/>
  <c r="AO332" i="2"/>
  <c r="AO334" i="2"/>
  <c r="AO336" i="2"/>
  <c r="AO338" i="2"/>
  <c r="AO340" i="2"/>
  <c r="AN8" i="2"/>
  <c r="AN10" i="2"/>
  <c r="AN12" i="2"/>
  <c r="AN14" i="2"/>
  <c r="AN16" i="2"/>
  <c r="AN18" i="2"/>
  <c r="AN20" i="2"/>
  <c r="AN22" i="2"/>
  <c r="AN24" i="2"/>
  <c r="AN26" i="2"/>
  <c r="AN28" i="2"/>
  <c r="AN30" i="2"/>
  <c r="AN32" i="2"/>
  <c r="AN34" i="2"/>
  <c r="AN36" i="2"/>
  <c r="AN38" i="2"/>
  <c r="AN40" i="2"/>
  <c r="AN42" i="2"/>
  <c r="AN44" i="2"/>
  <c r="AN46" i="2"/>
  <c r="AN48" i="2"/>
  <c r="AN50" i="2"/>
  <c r="AN52" i="2"/>
  <c r="AN54" i="2"/>
  <c r="AN56" i="2"/>
  <c r="AN58" i="2"/>
  <c r="AN60" i="2"/>
  <c r="AN62" i="2"/>
  <c r="AN64" i="2"/>
  <c r="AN66" i="2"/>
  <c r="AN68" i="2"/>
  <c r="AN70" i="2"/>
  <c r="AN72" i="2"/>
  <c r="AN74" i="2"/>
  <c r="AN76" i="2"/>
  <c r="AN78" i="2"/>
  <c r="AN80" i="2"/>
  <c r="AN82" i="2"/>
  <c r="AN84" i="2"/>
  <c r="AN86" i="2"/>
  <c r="AN88" i="2"/>
  <c r="AN90" i="2"/>
  <c r="AN92" i="2"/>
  <c r="AN94" i="2"/>
  <c r="AN96" i="2"/>
  <c r="AN98" i="2"/>
  <c r="AN100" i="2"/>
  <c r="AN102" i="2"/>
  <c r="AN104" i="2"/>
  <c r="AN106" i="2"/>
  <c r="AN108" i="2"/>
  <c r="AN110" i="2"/>
  <c r="AN112" i="2"/>
  <c r="AN114" i="2"/>
  <c r="AN116" i="2"/>
  <c r="AN118" i="2"/>
  <c r="AN120" i="2"/>
  <c r="AN122" i="2"/>
  <c r="AN124" i="2"/>
  <c r="AN126" i="2"/>
  <c r="AN128" i="2"/>
  <c r="AN130" i="2"/>
  <c r="AN132" i="2"/>
  <c r="AN134" i="2"/>
  <c r="AN136" i="2"/>
  <c r="AN138" i="2"/>
  <c r="AN140" i="2"/>
  <c r="AN142" i="2"/>
  <c r="AN144" i="2"/>
  <c r="AN146" i="2"/>
  <c r="AN148" i="2"/>
  <c r="AN150" i="2"/>
  <c r="AN152" i="2"/>
  <c r="AN154" i="2"/>
  <c r="AN156" i="2"/>
  <c r="AN158" i="2"/>
  <c r="AN160" i="2"/>
  <c r="AN162" i="2"/>
  <c r="AN164" i="2"/>
  <c r="AN166" i="2"/>
  <c r="AN168" i="2"/>
  <c r="AN170" i="2"/>
  <c r="AN172" i="2"/>
  <c r="AN174" i="2"/>
  <c r="AN176" i="2"/>
  <c r="AN178" i="2"/>
  <c r="AN180" i="2"/>
  <c r="AN182" i="2"/>
  <c r="AN184" i="2"/>
  <c r="AN186" i="2"/>
  <c r="AN188" i="2"/>
  <c r="AN190" i="2"/>
  <c r="AN192" i="2"/>
  <c r="AN194" i="2"/>
  <c r="AN196" i="2"/>
  <c r="AN198" i="2"/>
  <c r="AN200" i="2"/>
  <c r="AN202" i="2"/>
  <c r="AN204" i="2"/>
  <c r="AN206" i="2"/>
  <c r="AN208" i="2"/>
  <c r="AN210" i="2"/>
  <c r="AN212" i="2"/>
  <c r="AN214" i="2"/>
  <c r="AN216" i="2"/>
  <c r="AN218" i="2"/>
  <c r="AN220" i="2"/>
  <c r="AN222" i="2"/>
  <c r="AN224" i="2"/>
  <c r="AN226" i="2"/>
  <c r="AN228" i="2"/>
  <c r="AN230" i="2"/>
  <c r="AN232" i="2"/>
  <c r="AN234" i="2"/>
  <c r="AN236" i="2"/>
  <c r="AN238" i="2"/>
  <c r="AN240" i="2"/>
  <c r="AN242" i="2"/>
  <c r="AN244" i="2"/>
  <c r="AN246" i="2"/>
  <c r="AN248" i="2"/>
  <c r="AN250" i="2"/>
  <c r="AN252" i="2"/>
  <c r="AN254" i="2"/>
  <c r="AN256" i="2"/>
  <c r="AN258" i="2"/>
  <c r="AN260" i="2"/>
  <c r="AN262" i="2"/>
  <c r="AN264" i="2"/>
  <c r="AN266" i="2"/>
  <c r="AN268" i="2"/>
  <c r="AN270" i="2"/>
  <c r="AN272" i="2"/>
  <c r="AN274" i="2"/>
  <c r="AN276" i="2"/>
  <c r="AN278" i="2"/>
  <c r="AN280" i="2"/>
  <c r="AN282" i="2"/>
  <c r="AN284" i="2"/>
  <c r="AN286" i="2"/>
  <c r="AN288" i="2"/>
  <c r="AN290" i="2"/>
  <c r="AN292" i="2"/>
  <c r="AN294" i="2"/>
  <c r="AN296" i="2"/>
  <c r="AN298" i="2"/>
  <c r="AN300" i="2"/>
  <c r="AN302" i="2"/>
  <c r="AN304" i="2"/>
  <c r="AN306" i="2"/>
  <c r="AN308" i="2"/>
  <c r="AN310" i="2"/>
  <c r="AN312" i="2"/>
  <c r="AN314" i="2"/>
  <c r="AN316" i="2"/>
  <c r="AN318" i="2"/>
  <c r="AN320" i="2"/>
  <c r="AN322" i="2"/>
  <c r="AN324" i="2"/>
  <c r="AN326" i="2"/>
  <c r="AN328" i="2"/>
  <c r="AN330" i="2"/>
  <c r="AN332" i="2"/>
  <c r="AN334" i="2"/>
  <c r="AN336" i="2"/>
  <c r="AN338" i="2"/>
  <c r="AN340" i="2"/>
  <c r="AL8" i="2"/>
  <c r="AL10" i="2"/>
  <c r="AL12" i="2"/>
  <c r="AL14" i="2"/>
  <c r="AL16" i="2"/>
  <c r="AL18" i="2"/>
  <c r="AL20" i="2"/>
  <c r="AL22" i="2"/>
  <c r="AL24" i="2"/>
  <c r="AL26" i="2"/>
  <c r="AL28" i="2"/>
  <c r="AL30" i="2"/>
  <c r="AL32" i="2"/>
  <c r="AL34" i="2"/>
  <c r="AL36" i="2"/>
  <c r="AL38" i="2"/>
  <c r="AL40" i="2"/>
  <c r="AL42" i="2"/>
  <c r="AL44" i="2"/>
  <c r="AL46" i="2"/>
  <c r="AL48" i="2"/>
  <c r="AL50" i="2"/>
  <c r="AL52" i="2"/>
  <c r="AL54" i="2"/>
  <c r="AL56" i="2"/>
  <c r="AL58" i="2"/>
  <c r="AL60" i="2"/>
  <c r="AL62" i="2"/>
  <c r="AL64" i="2"/>
  <c r="AL66" i="2"/>
  <c r="AL68" i="2"/>
  <c r="AL70" i="2"/>
  <c r="AL72" i="2"/>
  <c r="AL74" i="2"/>
  <c r="AL76" i="2"/>
  <c r="AL78" i="2"/>
  <c r="AL80" i="2"/>
  <c r="AL82" i="2"/>
  <c r="AL84" i="2"/>
  <c r="AL86" i="2"/>
  <c r="AL88" i="2"/>
  <c r="AL90" i="2"/>
  <c r="AL92" i="2"/>
  <c r="AL94" i="2"/>
  <c r="AL96" i="2"/>
  <c r="AL98" i="2"/>
  <c r="AL100" i="2"/>
  <c r="AL102" i="2"/>
  <c r="AL104" i="2"/>
  <c r="AL106" i="2"/>
  <c r="AL108" i="2"/>
  <c r="AL110" i="2"/>
  <c r="AL112" i="2"/>
  <c r="AL114" i="2"/>
  <c r="AL116" i="2"/>
  <c r="AL118" i="2"/>
  <c r="AL120" i="2"/>
  <c r="AL122" i="2"/>
  <c r="AL124" i="2"/>
  <c r="AL126" i="2"/>
  <c r="AL128" i="2"/>
  <c r="AL130" i="2"/>
  <c r="AL132" i="2"/>
  <c r="AL134" i="2"/>
  <c r="AL136" i="2"/>
  <c r="AL138" i="2"/>
  <c r="AL140" i="2"/>
  <c r="AL142" i="2"/>
  <c r="AL144" i="2"/>
  <c r="AL146" i="2"/>
  <c r="AL148" i="2"/>
  <c r="AL150" i="2"/>
  <c r="AL152" i="2"/>
  <c r="AL154" i="2"/>
  <c r="AL156" i="2"/>
  <c r="AL158" i="2"/>
  <c r="AL160" i="2"/>
  <c r="AL162" i="2"/>
  <c r="AL164" i="2"/>
  <c r="AL166" i="2"/>
  <c r="AL168" i="2"/>
  <c r="AL170" i="2"/>
  <c r="AL172" i="2"/>
  <c r="AL174" i="2"/>
  <c r="AL176" i="2"/>
  <c r="AL178" i="2"/>
  <c r="AL180" i="2"/>
  <c r="AL182" i="2"/>
  <c r="AL184" i="2"/>
  <c r="AL186" i="2"/>
  <c r="AL188" i="2"/>
  <c r="AL190" i="2"/>
  <c r="AL192" i="2"/>
  <c r="AL194" i="2"/>
  <c r="AL196" i="2"/>
  <c r="AL198" i="2"/>
  <c r="AL200" i="2"/>
  <c r="AL202" i="2"/>
  <c r="AL204" i="2"/>
  <c r="AL206" i="2"/>
  <c r="AL208" i="2"/>
  <c r="AL210" i="2"/>
  <c r="AL212" i="2"/>
  <c r="AL214" i="2"/>
  <c r="AL216" i="2"/>
  <c r="AL218" i="2"/>
  <c r="AL220" i="2"/>
  <c r="AL222" i="2"/>
  <c r="AL224" i="2"/>
  <c r="AL226" i="2"/>
  <c r="AL228" i="2"/>
  <c r="AL230" i="2"/>
  <c r="AL232" i="2"/>
  <c r="AL234" i="2"/>
  <c r="AL236" i="2"/>
  <c r="AL238" i="2"/>
  <c r="AL240" i="2"/>
  <c r="AL242" i="2"/>
  <c r="AL244" i="2"/>
  <c r="AL246" i="2"/>
  <c r="AL248" i="2"/>
  <c r="AL250" i="2"/>
  <c r="AL252" i="2"/>
  <c r="AL254" i="2"/>
  <c r="AL256" i="2"/>
  <c r="AL258" i="2"/>
  <c r="AL260" i="2"/>
  <c r="AL262" i="2"/>
  <c r="AL264" i="2"/>
  <c r="AL266" i="2"/>
  <c r="AL268" i="2"/>
  <c r="AL270" i="2"/>
  <c r="AL272" i="2"/>
  <c r="AL274" i="2"/>
  <c r="AL276" i="2"/>
  <c r="AL278" i="2"/>
  <c r="AL280" i="2"/>
  <c r="AL282" i="2"/>
  <c r="AL284" i="2"/>
  <c r="AL286" i="2"/>
  <c r="AL288" i="2"/>
  <c r="AL290" i="2"/>
  <c r="AL292" i="2"/>
  <c r="AL294" i="2"/>
  <c r="AL296" i="2"/>
  <c r="AL298" i="2"/>
  <c r="AL300" i="2"/>
  <c r="AL302" i="2"/>
  <c r="AL304" i="2"/>
  <c r="AL306" i="2"/>
  <c r="AL308" i="2"/>
  <c r="AL310" i="2"/>
  <c r="AL312" i="2"/>
  <c r="AL314" i="2"/>
  <c r="AL316" i="2"/>
  <c r="AL318" i="2"/>
  <c r="AL320" i="2"/>
  <c r="AL322" i="2"/>
  <c r="AL324" i="2"/>
  <c r="AL326" i="2"/>
  <c r="AL328" i="2"/>
  <c r="AL330" i="2"/>
  <c r="AL332" i="2"/>
  <c r="AL334" i="2"/>
  <c r="AL336" i="2"/>
  <c r="AL338" i="2"/>
  <c r="AL340" i="2"/>
  <c r="AJ339" i="2"/>
  <c r="AI339" i="2"/>
  <c r="AH339" i="2"/>
  <c r="AC6" i="2"/>
  <c r="AC8" i="2"/>
  <c r="AC10" i="2"/>
  <c r="AC12" i="2"/>
  <c r="AC14" i="2"/>
  <c r="AC16" i="2"/>
  <c r="AC18" i="2"/>
  <c r="AC20" i="2"/>
  <c r="AC22" i="2"/>
  <c r="AC24" i="2"/>
  <c r="AC26" i="2"/>
  <c r="AC28" i="2"/>
  <c r="AC30" i="2"/>
  <c r="AC32" i="2"/>
  <c r="AC34" i="2"/>
  <c r="AC36" i="2"/>
  <c r="AC38" i="2"/>
  <c r="AC40" i="2"/>
  <c r="AC42" i="2"/>
  <c r="AC44" i="2"/>
  <c r="AC46" i="2"/>
  <c r="AC47" i="2"/>
  <c r="AC48" i="2"/>
  <c r="AC49" i="2"/>
  <c r="AC50" i="2"/>
  <c r="AC51" i="2"/>
  <c r="AC52" i="2"/>
  <c r="AC53" i="2"/>
  <c r="AC54" i="2"/>
  <c r="AC55" i="2"/>
  <c r="AC56" i="2"/>
  <c r="AC57" i="2"/>
  <c r="AC58" i="2"/>
  <c r="AC59" i="2"/>
  <c r="AC60" i="2"/>
  <c r="AC61" i="2"/>
  <c r="AC62" i="2"/>
  <c r="AC63" i="2"/>
  <c r="AC64" i="2"/>
  <c r="AC65" i="2"/>
  <c r="AC66" i="2"/>
  <c r="AC67" i="2"/>
  <c r="AC68" i="2"/>
  <c r="AC69" i="2"/>
  <c r="AC70" i="2"/>
  <c r="AC71" i="2"/>
  <c r="AC72" i="2"/>
  <c r="AC73" i="2"/>
  <c r="AC74" i="2"/>
  <c r="AC75" i="2"/>
  <c r="AC76" i="2"/>
  <c r="AC77" i="2"/>
  <c r="AC78" i="2"/>
  <c r="AC79" i="2"/>
  <c r="AC80" i="2"/>
  <c r="AC81" i="2"/>
  <c r="AC82" i="2"/>
  <c r="AC83" i="2"/>
  <c r="AC84" i="2"/>
  <c r="AC85" i="2"/>
  <c r="AC86" i="2"/>
  <c r="AC87" i="2"/>
  <c r="AC88" i="2"/>
  <c r="AC89" i="2"/>
  <c r="AC90" i="2"/>
  <c r="AC91" i="2"/>
  <c r="AC92" i="2"/>
  <c r="AC93" i="2"/>
  <c r="AC94" i="2"/>
  <c r="AC95" i="2"/>
  <c r="AC96" i="2"/>
  <c r="AC97" i="2"/>
  <c r="AC98" i="2"/>
  <c r="AC99" i="2"/>
  <c r="AC100" i="2"/>
  <c r="AC101" i="2"/>
  <c r="AC102" i="2"/>
  <c r="AC103" i="2"/>
  <c r="AC104" i="2"/>
  <c r="AC105" i="2"/>
  <c r="AC106" i="2"/>
  <c r="AC107" i="2"/>
  <c r="AC108" i="2"/>
  <c r="AC109" i="2"/>
  <c r="AC110" i="2"/>
  <c r="AC111" i="2"/>
  <c r="AC112" i="2"/>
  <c r="AC113" i="2"/>
  <c r="AC114" i="2"/>
  <c r="AC115" i="2"/>
  <c r="AC116" i="2"/>
  <c r="AC117" i="2"/>
  <c r="AC118" i="2"/>
  <c r="AC119" i="2"/>
  <c r="AC120" i="2"/>
  <c r="AC121" i="2"/>
  <c r="AC122" i="2"/>
  <c r="AC123" i="2"/>
  <c r="AC124" i="2"/>
  <c r="AC125" i="2"/>
  <c r="AC126" i="2"/>
  <c r="AC127" i="2"/>
  <c r="AC128" i="2"/>
  <c r="AC129" i="2"/>
  <c r="AC130" i="2"/>
  <c r="AC131" i="2"/>
  <c r="AC132" i="2"/>
  <c r="AC133" i="2"/>
  <c r="AC134" i="2"/>
  <c r="AC135" i="2"/>
  <c r="AC136" i="2"/>
  <c r="AC137" i="2"/>
  <c r="AC138" i="2"/>
  <c r="AC139" i="2"/>
  <c r="AC140" i="2"/>
  <c r="AC141" i="2"/>
  <c r="AC142" i="2"/>
  <c r="AC143" i="2"/>
  <c r="AC144" i="2"/>
  <c r="AC145" i="2"/>
  <c r="AC146" i="2"/>
  <c r="AC147" i="2"/>
  <c r="AC148" i="2"/>
  <c r="AC149" i="2"/>
  <c r="AC150" i="2"/>
  <c r="AC151" i="2"/>
  <c r="AC152" i="2"/>
  <c r="AC153" i="2"/>
  <c r="AC154" i="2"/>
  <c r="AC155" i="2"/>
  <c r="AC156" i="2"/>
  <c r="AC157" i="2"/>
  <c r="AC158" i="2"/>
  <c r="AC159" i="2"/>
  <c r="AC160" i="2"/>
  <c r="AC161" i="2"/>
  <c r="AC162" i="2"/>
  <c r="AC163" i="2"/>
  <c r="AC164" i="2"/>
  <c r="AC165" i="2"/>
  <c r="AC166" i="2"/>
  <c r="AC167" i="2"/>
  <c r="AC168" i="2"/>
  <c r="AC169" i="2"/>
  <c r="AC170" i="2"/>
  <c r="AC171" i="2"/>
  <c r="AC172" i="2"/>
  <c r="AC173" i="2"/>
  <c r="AC174" i="2"/>
  <c r="AC175" i="2"/>
  <c r="AC176" i="2"/>
  <c r="AC177" i="2"/>
  <c r="AC178" i="2"/>
  <c r="AC179" i="2"/>
  <c r="AC180" i="2"/>
  <c r="AC181" i="2"/>
  <c r="AC182" i="2"/>
  <c r="AC183" i="2"/>
  <c r="AC184" i="2"/>
  <c r="AC185" i="2"/>
  <c r="AC186" i="2"/>
  <c r="AC187" i="2"/>
  <c r="AC188" i="2"/>
  <c r="AC189" i="2"/>
  <c r="AC190" i="2"/>
  <c r="AC191" i="2"/>
  <c r="AC192" i="2"/>
  <c r="AC193" i="2"/>
  <c r="AC194" i="2"/>
  <c r="AC195" i="2"/>
  <c r="AC196" i="2"/>
  <c r="AC197" i="2"/>
  <c r="AC198" i="2"/>
  <c r="AC199" i="2"/>
  <c r="AC200" i="2"/>
  <c r="AC201" i="2"/>
  <c r="AC202" i="2"/>
  <c r="AC203" i="2"/>
  <c r="AC204" i="2"/>
  <c r="AC205" i="2"/>
  <c r="AC206" i="2"/>
  <c r="AC207" i="2"/>
  <c r="AC208" i="2"/>
  <c r="AC209" i="2"/>
  <c r="AC210" i="2"/>
  <c r="AC211" i="2"/>
  <c r="AC212" i="2"/>
  <c r="AC213" i="2"/>
  <c r="AC214" i="2"/>
  <c r="AC215" i="2"/>
  <c r="AC216" i="2"/>
  <c r="AC217" i="2"/>
  <c r="AC218" i="2"/>
  <c r="AC219" i="2"/>
  <c r="AC220" i="2"/>
  <c r="AC221" i="2"/>
  <c r="AC222" i="2"/>
  <c r="AC223" i="2"/>
  <c r="AC224" i="2"/>
  <c r="AC225" i="2"/>
  <c r="AC226" i="2"/>
  <c r="AC227" i="2"/>
  <c r="AC228" i="2"/>
  <c r="AC229" i="2"/>
  <c r="AC230" i="2"/>
  <c r="AC231" i="2"/>
  <c r="AC232" i="2"/>
  <c r="AC233" i="2"/>
  <c r="AC234" i="2"/>
  <c r="AC235" i="2"/>
  <c r="AC236" i="2"/>
  <c r="AC237" i="2"/>
  <c r="AC238" i="2"/>
  <c r="AC239" i="2"/>
  <c r="AC240" i="2"/>
  <c r="AC241" i="2"/>
  <c r="AC242" i="2"/>
  <c r="AC243" i="2"/>
  <c r="AC244" i="2"/>
  <c r="AC245" i="2"/>
  <c r="AC246" i="2"/>
  <c r="AC247" i="2"/>
  <c r="AC248" i="2"/>
  <c r="AC249" i="2"/>
  <c r="AC250" i="2"/>
  <c r="AC251" i="2"/>
  <c r="AC252" i="2"/>
  <c r="AC253" i="2"/>
  <c r="AC254" i="2"/>
  <c r="AC255" i="2"/>
  <c r="AC256" i="2"/>
  <c r="AC257" i="2"/>
  <c r="AC258" i="2"/>
  <c r="AC259" i="2"/>
  <c r="AC260" i="2"/>
  <c r="AC261" i="2"/>
  <c r="AC262" i="2"/>
  <c r="AC263" i="2"/>
  <c r="AC264" i="2"/>
  <c r="AC265" i="2"/>
  <c r="AC266" i="2"/>
  <c r="AC267" i="2"/>
  <c r="AC268" i="2"/>
  <c r="AC269" i="2"/>
  <c r="AC270" i="2"/>
  <c r="AC271" i="2"/>
  <c r="AC272" i="2"/>
  <c r="AC273" i="2"/>
  <c r="AC274" i="2"/>
  <c r="AC275" i="2"/>
  <c r="AC276" i="2"/>
  <c r="AC277" i="2"/>
  <c r="AC278" i="2"/>
  <c r="AC279" i="2"/>
  <c r="AC280" i="2"/>
  <c r="AC281" i="2"/>
  <c r="AC282" i="2"/>
  <c r="AC283" i="2"/>
  <c r="AC284" i="2"/>
  <c r="AC285" i="2"/>
  <c r="AC286" i="2"/>
  <c r="AC287" i="2"/>
  <c r="AC288" i="2"/>
  <c r="AC289" i="2"/>
  <c r="AC290" i="2"/>
  <c r="AC291" i="2"/>
  <c r="AC292" i="2"/>
  <c r="AC293" i="2"/>
  <c r="AC294" i="2"/>
  <c r="AC295" i="2"/>
  <c r="AC296" i="2"/>
  <c r="AC297" i="2"/>
  <c r="AC298" i="2"/>
  <c r="AC299" i="2"/>
  <c r="AC300" i="2"/>
  <c r="AC301" i="2"/>
  <c r="AC302" i="2"/>
  <c r="AC303" i="2"/>
  <c r="AC304" i="2"/>
  <c r="AC305" i="2"/>
  <c r="AC306" i="2"/>
  <c r="AC307" i="2"/>
  <c r="AC308" i="2"/>
  <c r="AC309" i="2"/>
  <c r="AC310" i="2"/>
  <c r="AC311" i="2"/>
  <c r="AC312" i="2"/>
  <c r="AC313" i="2"/>
  <c r="AC314" i="2"/>
  <c r="AC315" i="2"/>
  <c r="AC316" i="2"/>
  <c r="AC317" i="2"/>
  <c r="AC318" i="2"/>
  <c r="AC319" i="2"/>
  <c r="AC320" i="2"/>
  <c r="AC321" i="2"/>
  <c r="AC322" i="2"/>
  <c r="AC323" i="2"/>
  <c r="AC324" i="2"/>
  <c r="AC325" i="2"/>
  <c r="AC326" i="2"/>
  <c r="AC327" i="2"/>
  <c r="AC328" i="2"/>
  <c r="AC329" i="2"/>
  <c r="AC330" i="2"/>
  <c r="AC331" i="2"/>
  <c r="AC332" i="2"/>
  <c r="AC333" i="2"/>
  <c r="AC334" i="2"/>
  <c r="AC335" i="2"/>
  <c r="AC336" i="2"/>
  <c r="AC337" i="2"/>
  <c r="AC338" i="2"/>
  <c r="AC339" i="2"/>
  <c r="AC340" i="2"/>
  <c r="AB6" i="2"/>
  <c r="AB8" i="2"/>
  <c r="AB10" i="2"/>
  <c r="AB12" i="2"/>
  <c r="AB14" i="2"/>
  <c r="AB16" i="2"/>
  <c r="AB18" i="2"/>
  <c r="AB20" i="2"/>
  <c r="AB22" i="2"/>
  <c r="AB24" i="2"/>
  <c r="AB26" i="2"/>
  <c r="AB28" i="2"/>
  <c r="AB30" i="2"/>
  <c r="AB32" i="2"/>
  <c r="AB34" i="2"/>
  <c r="AB36" i="2"/>
  <c r="AB38" i="2"/>
  <c r="AB40" i="2"/>
  <c r="AB42" i="2"/>
  <c r="AB44" i="2"/>
  <c r="AB46" i="2"/>
  <c r="AB47" i="2"/>
  <c r="AB48" i="2"/>
  <c r="AB49" i="2"/>
  <c r="AB50" i="2"/>
  <c r="AB51" i="2"/>
  <c r="AB52" i="2"/>
  <c r="AB53" i="2"/>
  <c r="AB54" i="2"/>
  <c r="AB55" i="2"/>
  <c r="AB56" i="2"/>
  <c r="AB57" i="2"/>
  <c r="AB58" i="2"/>
  <c r="AB59" i="2"/>
  <c r="AB60" i="2"/>
  <c r="AB61" i="2"/>
  <c r="AB62" i="2"/>
  <c r="AB63" i="2"/>
  <c r="AB64" i="2"/>
  <c r="AB65" i="2"/>
  <c r="AB66" i="2"/>
  <c r="AB67" i="2"/>
  <c r="AB68" i="2"/>
  <c r="AB69" i="2"/>
  <c r="AB70" i="2"/>
  <c r="AB71" i="2"/>
  <c r="AB72" i="2"/>
  <c r="AB73" i="2"/>
  <c r="AB74" i="2"/>
  <c r="AB75" i="2"/>
  <c r="AB76" i="2"/>
  <c r="AB77" i="2"/>
  <c r="AB78" i="2"/>
  <c r="AB79" i="2"/>
  <c r="AB80" i="2"/>
  <c r="AB81" i="2"/>
  <c r="AB82" i="2"/>
  <c r="AB83" i="2"/>
  <c r="AB84" i="2"/>
  <c r="AB85" i="2"/>
  <c r="AB86" i="2"/>
  <c r="AB87" i="2"/>
  <c r="AB88" i="2"/>
  <c r="AB89" i="2"/>
  <c r="AB90" i="2"/>
  <c r="AB91" i="2"/>
  <c r="AB92" i="2"/>
  <c r="AB93" i="2"/>
  <c r="AB94" i="2"/>
  <c r="AB95" i="2"/>
  <c r="AB96" i="2"/>
  <c r="AB97" i="2"/>
  <c r="AB98" i="2"/>
  <c r="AB99" i="2"/>
  <c r="AB100" i="2"/>
  <c r="AB101" i="2"/>
  <c r="AB102" i="2"/>
  <c r="AB103" i="2"/>
  <c r="AB104" i="2"/>
  <c r="AB105" i="2"/>
  <c r="AB106" i="2"/>
  <c r="AB107" i="2"/>
  <c r="AB108" i="2"/>
  <c r="AB109" i="2"/>
  <c r="AB110" i="2"/>
  <c r="AB111" i="2"/>
  <c r="AB112" i="2"/>
  <c r="AB113" i="2"/>
  <c r="AB114" i="2"/>
  <c r="AB115" i="2"/>
  <c r="AB116" i="2"/>
  <c r="AB117" i="2"/>
  <c r="AB118" i="2"/>
  <c r="AB119" i="2"/>
  <c r="AB120" i="2"/>
  <c r="AB121" i="2"/>
  <c r="AB122" i="2"/>
  <c r="AB123" i="2"/>
  <c r="AB124" i="2"/>
  <c r="AB125" i="2"/>
  <c r="AB126" i="2"/>
  <c r="AB127" i="2"/>
  <c r="AB128" i="2"/>
  <c r="AB129" i="2"/>
  <c r="AB130" i="2"/>
  <c r="AB131" i="2"/>
  <c r="AB132" i="2"/>
  <c r="AB133" i="2"/>
  <c r="AB134" i="2"/>
  <c r="AB135" i="2"/>
  <c r="AB136" i="2"/>
  <c r="AB137" i="2"/>
  <c r="AB138" i="2"/>
  <c r="AB139" i="2"/>
  <c r="AB140" i="2"/>
  <c r="AB141" i="2"/>
  <c r="AB142" i="2"/>
  <c r="AB143" i="2"/>
  <c r="AB144" i="2"/>
  <c r="AB145" i="2"/>
  <c r="AB146" i="2"/>
  <c r="AB147" i="2"/>
  <c r="AB148" i="2"/>
  <c r="AB149" i="2"/>
  <c r="AB150" i="2"/>
  <c r="AB151" i="2"/>
  <c r="AB152" i="2"/>
  <c r="AB153" i="2"/>
  <c r="AB154" i="2"/>
  <c r="AB155" i="2"/>
  <c r="AB156" i="2"/>
  <c r="AB157" i="2"/>
  <c r="AB158" i="2"/>
  <c r="AB159" i="2"/>
  <c r="AB160" i="2"/>
  <c r="AB161" i="2"/>
  <c r="AB162" i="2"/>
  <c r="AB163" i="2"/>
  <c r="AB164" i="2"/>
  <c r="AB165" i="2"/>
  <c r="AB166" i="2"/>
  <c r="AB167" i="2"/>
  <c r="AB168" i="2"/>
  <c r="AB169" i="2"/>
  <c r="AB170" i="2"/>
  <c r="AB171" i="2"/>
  <c r="AB172" i="2"/>
  <c r="AB173" i="2"/>
  <c r="AB174" i="2"/>
  <c r="AB175" i="2"/>
  <c r="AB176" i="2"/>
  <c r="AB177" i="2"/>
  <c r="AB178" i="2"/>
  <c r="AB179" i="2"/>
  <c r="AB180" i="2"/>
  <c r="AB181" i="2"/>
  <c r="AB182" i="2"/>
  <c r="AB183" i="2"/>
  <c r="AB184" i="2"/>
  <c r="AB185" i="2"/>
  <c r="AB186" i="2"/>
  <c r="AB187" i="2"/>
  <c r="AB188" i="2"/>
  <c r="AB189" i="2"/>
  <c r="AB190" i="2"/>
  <c r="AB191" i="2"/>
  <c r="AB192" i="2"/>
  <c r="AB193" i="2"/>
  <c r="AB194" i="2"/>
  <c r="AB195" i="2"/>
  <c r="AB196" i="2"/>
  <c r="AB197" i="2"/>
  <c r="AB198" i="2"/>
  <c r="AB199" i="2"/>
  <c r="AB200" i="2"/>
  <c r="AB201" i="2"/>
  <c r="AB202" i="2"/>
  <c r="AB203" i="2"/>
  <c r="AB204" i="2"/>
  <c r="AB205" i="2"/>
  <c r="AB206" i="2"/>
  <c r="AB207" i="2"/>
  <c r="AB208" i="2"/>
  <c r="AB209" i="2"/>
  <c r="AB210" i="2"/>
  <c r="AB211" i="2"/>
  <c r="AB212" i="2"/>
  <c r="AB213" i="2"/>
  <c r="AB214" i="2"/>
  <c r="AB215" i="2"/>
  <c r="AB216" i="2"/>
  <c r="AB217" i="2"/>
  <c r="AB218" i="2"/>
  <c r="AB219" i="2"/>
  <c r="AB220" i="2"/>
  <c r="AB221" i="2"/>
  <c r="AB222" i="2"/>
  <c r="AB223" i="2"/>
  <c r="AB224" i="2"/>
  <c r="AB225" i="2"/>
  <c r="AB226" i="2"/>
  <c r="AB227" i="2"/>
  <c r="AB228" i="2"/>
  <c r="AB229" i="2"/>
  <c r="AB230" i="2"/>
  <c r="AB231" i="2"/>
  <c r="AB232" i="2"/>
  <c r="AB233" i="2"/>
  <c r="AB234" i="2"/>
  <c r="AB235" i="2"/>
  <c r="AB236" i="2"/>
  <c r="AB237" i="2"/>
  <c r="AB238" i="2"/>
  <c r="AB239" i="2"/>
  <c r="AB240" i="2"/>
  <c r="AB241" i="2"/>
  <c r="AB242" i="2"/>
  <c r="AB243" i="2"/>
  <c r="AB244" i="2"/>
  <c r="AB245" i="2"/>
  <c r="AB246" i="2"/>
  <c r="AB247" i="2"/>
  <c r="AB248" i="2"/>
  <c r="AB249" i="2"/>
  <c r="AB250" i="2"/>
  <c r="AB251" i="2"/>
  <c r="AB252" i="2"/>
  <c r="AB253" i="2"/>
  <c r="AB254" i="2"/>
  <c r="AB255" i="2"/>
  <c r="AB256" i="2"/>
  <c r="AB257" i="2"/>
  <c r="AB258" i="2"/>
  <c r="AB259" i="2"/>
  <c r="AB260" i="2"/>
  <c r="AB261" i="2"/>
  <c r="AB262" i="2"/>
  <c r="AB263" i="2"/>
  <c r="AB264" i="2"/>
  <c r="AB265" i="2"/>
  <c r="AB266" i="2"/>
  <c r="AB267" i="2"/>
  <c r="AB268" i="2"/>
  <c r="AB269" i="2"/>
  <c r="AB270" i="2"/>
  <c r="AB271" i="2"/>
  <c r="AB272" i="2"/>
  <c r="AB273" i="2"/>
  <c r="AB274" i="2"/>
  <c r="AB275" i="2"/>
  <c r="AB276" i="2"/>
  <c r="AB277" i="2"/>
  <c r="AB278" i="2"/>
  <c r="AB279" i="2"/>
  <c r="AB280" i="2"/>
  <c r="AB281" i="2"/>
  <c r="AB282" i="2"/>
  <c r="AB283" i="2"/>
  <c r="AB284" i="2"/>
  <c r="AB285" i="2"/>
  <c r="AB286" i="2"/>
  <c r="AB287" i="2"/>
  <c r="AB288" i="2"/>
  <c r="AB289" i="2"/>
  <c r="AB290" i="2"/>
  <c r="AB291" i="2"/>
  <c r="AB292" i="2"/>
  <c r="AB293" i="2"/>
  <c r="AB294" i="2"/>
  <c r="AB295" i="2"/>
  <c r="AB296" i="2"/>
  <c r="AB297" i="2"/>
  <c r="AB298" i="2"/>
  <c r="AB299" i="2"/>
  <c r="AB300" i="2"/>
  <c r="AB301" i="2"/>
  <c r="AB302" i="2"/>
  <c r="AB303" i="2"/>
  <c r="AB304" i="2"/>
  <c r="AB305" i="2"/>
  <c r="AB306" i="2"/>
  <c r="AB307" i="2"/>
  <c r="AB308" i="2"/>
  <c r="AB309" i="2"/>
  <c r="AB310" i="2"/>
  <c r="AB311" i="2"/>
  <c r="AB312" i="2"/>
  <c r="AB313" i="2"/>
  <c r="AB314" i="2"/>
  <c r="AB315" i="2"/>
  <c r="AB316" i="2"/>
  <c r="AB317" i="2"/>
  <c r="AB318" i="2"/>
  <c r="AB319" i="2"/>
  <c r="AB320" i="2"/>
  <c r="AB321" i="2"/>
  <c r="AB322" i="2"/>
  <c r="AB323" i="2"/>
  <c r="AB324" i="2"/>
  <c r="AB325" i="2"/>
  <c r="AB326" i="2"/>
  <c r="AB327" i="2"/>
  <c r="AB328" i="2"/>
  <c r="AB329" i="2"/>
  <c r="AB330" i="2"/>
  <c r="AB331" i="2"/>
  <c r="AB332" i="2"/>
  <c r="AB333" i="2"/>
  <c r="AB334" i="2"/>
  <c r="AB335" i="2"/>
  <c r="AB336" i="2"/>
  <c r="AB337" i="2"/>
  <c r="AB338" i="2"/>
  <c r="AB339" i="2"/>
  <c r="AB340" i="2"/>
  <c r="AA6" i="2"/>
  <c r="AA8" i="2"/>
  <c r="AA10" i="2"/>
  <c r="AA12" i="2"/>
  <c r="AA14" i="2"/>
  <c r="AA16" i="2"/>
  <c r="AA18" i="2"/>
  <c r="AA20" i="2"/>
  <c r="AA22" i="2"/>
  <c r="AA24" i="2"/>
  <c r="AA26" i="2"/>
  <c r="AA28" i="2"/>
  <c r="AA30" i="2"/>
  <c r="AA32" i="2"/>
  <c r="AA34" i="2"/>
  <c r="AA36" i="2"/>
  <c r="AA38" i="2"/>
  <c r="AA40" i="2"/>
  <c r="AA42" i="2"/>
  <c r="AA44" i="2"/>
  <c r="AA46" i="2"/>
  <c r="AA47" i="2"/>
  <c r="AA48" i="2"/>
  <c r="AA49" i="2"/>
  <c r="AA50" i="2"/>
  <c r="AA51" i="2"/>
  <c r="AA52" i="2"/>
  <c r="AA53" i="2"/>
  <c r="AA54" i="2"/>
  <c r="AA55" i="2"/>
  <c r="AA56" i="2"/>
  <c r="AA57" i="2"/>
  <c r="AA58" i="2"/>
  <c r="AA59" i="2"/>
  <c r="AA60" i="2"/>
  <c r="AA61" i="2"/>
  <c r="AA62" i="2"/>
  <c r="AA63" i="2"/>
  <c r="AA64" i="2"/>
  <c r="AA65" i="2"/>
  <c r="AA66" i="2"/>
  <c r="AA67" i="2"/>
  <c r="AA68" i="2"/>
  <c r="AA69" i="2"/>
  <c r="AA70" i="2"/>
  <c r="AA71" i="2"/>
  <c r="AG71" i="2" s="1"/>
  <c r="AS71" i="2" s="1"/>
  <c r="AA72" i="2"/>
  <c r="AA73" i="2"/>
  <c r="AA74" i="2"/>
  <c r="AA75" i="2"/>
  <c r="AA76" i="2"/>
  <c r="AA77" i="2"/>
  <c r="AA78" i="2"/>
  <c r="AA79" i="2"/>
  <c r="AA80" i="2"/>
  <c r="AA81" i="2"/>
  <c r="AA82" i="2"/>
  <c r="AA83" i="2"/>
  <c r="AA84" i="2"/>
  <c r="AA85" i="2"/>
  <c r="AA86" i="2"/>
  <c r="AA87" i="2"/>
  <c r="AA88" i="2"/>
  <c r="AA89" i="2"/>
  <c r="AA90" i="2"/>
  <c r="AA91" i="2"/>
  <c r="AA92" i="2"/>
  <c r="AA93" i="2"/>
  <c r="AA94" i="2"/>
  <c r="AA95" i="2"/>
  <c r="AA96" i="2"/>
  <c r="AA97" i="2"/>
  <c r="AA98" i="2"/>
  <c r="AA99" i="2"/>
  <c r="AA100" i="2"/>
  <c r="AA101" i="2"/>
  <c r="AA102" i="2"/>
  <c r="AA103" i="2"/>
  <c r="AG103" i="2" s="1"/>
  <c r="AS103" i="2" s="1"/>
  <c r="AA104" i="2"/>
  <c r="AA105" i="2"/>
  <c r="AA106" i="2"/>
  <c r="AA107" i="2"/>
  <c r="AA108" i="2"/>
  <c r="AA109" i="2"/>
  <c r="AA110" i="2"/>
  <c r="AA111" i="2"/>
  <c r="AA112" i="2"/>
  <c r="AA113" i="2"/>
  <c r="AA114" i="2"/>
  <c r="AA115" i="2"/>
  <c r="AA116" i="2"/>
  <c r="AA117" i="2"/>
  <c r="AA118" i="2"/>
  <c r="AA119" i="2"/>
  <c r="AA120" i="2"/>
  <c r="AA121" i="2"/>
  <c r="AA122" i="2"/>
  <c r="AA123" i="2"/>
  <c r="AA124" i="2"/>
  <c r="AA125" i="2"/>
  <c r="AA126" i="2"/>
  <c r="AA127" i="2"/>
  <c r="AA128" i="2"/>
  <c r="AA129" i="2"/>
  <c r="AA130" i="2"/>
  <c r="AA131" i="2"/>
  <c r="AA132" i="2"/>
  <c r="AA133" i="2"/>
  <c r="AA134" i="2"/>
  <c r="AA135" i="2"/>
  <c r="AG135" i="2" s="1"/>
  <c r="AS135" i="2" s="1"/>
  <c r="AA136" i="2"/>
  <c r="AA137" i="2"/>
  <c r="AA138" i="2"/>
  <c r="AA139" i="2"/>
  <c r="AA140" i="2"/>
  <c r="AA141" i="2"/>
  <c r="AA142" i="2"/>
  <c r="AA143" i="2"/>
  <c r="AA144" i="2"/>
  <c r="AA145" i="2"/>
  <c r="AA146" i="2"/>
  <c r="AA147" i="2"/>
  <c r="AA148" i="2"/>
  <c r="AA149" i="2"/>
  <c r="AA150" i="2"/>
  <c r="AA151" i="2"/>
  <c r="AA152" i="2"/>
  <c r="AA153" i="2"/>
  <c r="AA154" i="2"/>
  <c r="AA155" i="2"/>
  <c r="AA156" i="2"/>
  <c r="AA157" i="2"/>
  <c r="AA158" i="2"/>
  <c r="AA159" i="2"/>
  <c r="AA160" i="2"/>
  <c r="AA161" i="2"/>
  <c r="AA162" i="2"/>
  <c r="AA163" i="2"/>
  <c r="AA164" i="2"/>
  <c r="AA165" i="2"/>
  <c r="AA166" i="2"/>
  <c r="AA167" i="2"/>
  <c r="AG167" i="2" s="1"/>
  <c r="AS167" i="2" s="1"/>
  <c r="AA168" i="2"/>
  <c r="AA169" i="2"/>
  <c r="AA170" i="2"/>
  <c r="AA171" i="2"/>
  <c r="AA172" i="2"/>
  <c r="AA173" i="2"/>
  <c r="AA174" i="2"/>
  <c r="AA175" i="2"/>
  <c r="AA176" i="2"/>
  <c r="AA177" i="2"/>
  <c r="AA178" i="2"/>
  <c r="AA179" i="2"/>
  <c r="AA180" i="2"/>
  <c r="AA181" i="2"/>
  <c r="AA182" i="2"/>
  <c r="AA183" i="2"/>
  <c r="AA184" i="2"/>
  <c r="AA185" i="2"/>
  <c r="AA186" i="2"/>
  <c r="AA187" i="2"/>
  <c r="AA188" i="2"/>
  <c r="AA189" i="2"/>
  <c r="AA190" i="2"/>
  <c r="AA191" i="2"/>
  <c r="AA192" i="2"/>
  <c r="AA193" i="2"/>
  <c r="AA194" i="2"/>
  <c r="AA195" i="2"/>
  <c r="AA196" i="2"/>
  <c r="AA197" i="2"/>
  <c r="AA198" i="2"/>
  <c r="AA199" i="2"/>
  <c r="AA200" i="2"/>
  <c r="AA201" i="2"/>
  <c r="AA202" i="2"/>
  <c r="AA203" i="2"/>
  <c r="AA204" i="2"/>
  <c r="AA205" i="2"/>
  <c r="AA206" i="2"/>
  <c r="AA207" i="2"/>
  <c r="AA208" i="2"/>
  <c r="AA209" i="2"/>
  <c r="AA210" i="2"/>
  <c r="AA211" i="2"/>
  <c r="AA212" i="2"/>
  <c r="AA213" i="2"/>
  <c r="AA214" i="2"/>
  <c r="AA215" i="2"/>
  <c r="AA216" i="2"/>
  <c r="AA217" i="2"/>
  <c r="AA218" i="2"/>
  <c r="AA219" i="2"/>
  <c r="AA220" i="2"/>
  <c r="AA221" i="2"/>
  <c r="AA222" i="2"/>
  <c r="AA223" i="2"/>
  <c r="AA224" i="2"/>
  <c r="AA225" i="2"/>
  <c r="AA226" i="2"/>
  <c r="AA227" i="2"/>
  <c r="AA228" i="2"/>
  <c r="AA229" i="2"/>
  <c r="AA230" i="2"/>
  <c r="AA231" i="2"/>
  <c r="AA232" i="2"/>
  <c r="AA233" i="2"/>
  <c r="AA234" i="2"/>
  <c r="AA235" i="2"/>
  <c r="AA236" i="2"/>
  <c r="AA237" i="2"/>
  <c r="AA238" i="2"/>
  <c r="AA239" i="2"/>
  <c r="AA240" i="2"/>
  <c r="AA241" i="2"/>
  <c r="AA242" i="2"/>
  <c r="AA243" i="2"/>
  <c r="AA244" i="2"/>
  <c r="AA245" i="2"/>
  <c r="AA246" i="2"/>
  <c r="AA247" i="2"/>
  <c r="AA248" i="2"/>
  <c r="AA249" i="2"/>
  <c r="AA250" i="2"/>
  <c r="AA251" i="2"/>
  <c r="AA252" i="2"/>
  <c r="AA253" i="2"/>
  <c r="AA254" i="2"/>
  <c r="AA255" i="2"/>
  <c r="AA256" i="2"/>
  <c r="AA257" i="2"/>
  <c r="AA258" i="2"/>
  <c r="AA259" i="2"/>
  <c r="AA260" i="2"/>
  <c r="AA261" i="2"/>
  <c r="AA262" i="2"/>
  <c r="AA263" i="2"/>
  <c r="AA264" i="2"/>
  <c r="AA265" i="2"/>
  <c r="AA266" i="2"/>
  <c r="AA267" i="2"/>
  <c r="AA268" i="2"/>
  <c r="AA269" i="2"/>
  <c r="AA270" i="2"/>
  <c r="AA271" i="2"/>
  <c r="AA272" i="2"/>
  <c r="AA273" i="2"/>
  <c r="AA274" i="2"/>
  <c r="AA275" i="2"/>
  <c r="AA276" i="2"/>
  <c r="AA277" i="2"/>
  <c r="AA278" i="2"/>
  <c r="AA279" i="2"/>
  <c r="AA280" i="2"/>
  <c r="AA281" i="2"/>
  <c r="AA282" i="2"/>
  <c r="AA283" i="2"/>
  <c r="AA284" i="2"/>
  <c r="AA285" i="2"/>
  <c r="AA286" i="2"/>
  <c r="AA287" i="2"/>
  <c r="AA288" i="2"/>
  <c r="AA289" i="2"/>
  <c r="AA290" i="2"/>
  <c r="AA291" i="2"/>
  <c r="AA292" i="2"/>
  <c r="AA293" i="2"/>
  <c r="AA294" i="2"/>
  <c r="AA295" i="2"/>
  <c r="AA296" i="2"/>
  <c r="AA297" i="2"/>
  <c r="AA298" i="2"/>
  <c r="AA299" i="2"/>
  <c r="AA300" i="2"/>
  <c r="AA301" i="2"/>
  <c r="AA302" i="2"/>
  <c r="AA303" i="2"/>
  <c r="AA304" i="2"/>
  <c r="AA305" i="2"/>
  <c r="AA306" i="2"/>
  <c r="AA307" i="2"/>
  <c r="AA308" i="2"/>
  <c r="AA309" i="2"/>
  <c r="AA310" i="2"/>
  <c r="AA311" i="2"/>
  <c r="AA312" i="2"/>
  <c r="AA313" i="2"/>
  <c r="AA314" i="2"/>
  <c r="AA315" i="2"/>
  <c r="AA316" i="2"/>
  <c r="AA317" i="2"/>
  <c r="AA318" i="2"/>
  <c r="AA319" i="2"/>
  <c r="AA320" i="2"/>
  <c r="AA321" i="2"/>
  <c r="AA322" i="2"/>
  <c r="AA323" i="2"/>
  <c r="AA324" i="2"/>
  <c r="AA325" i="2"/>
  <c r="AA326" i="2"/>
  <c r="AA327" i="2"/>
  <c r="AA328" i="2"/>
  <c r="AA329" i="2"/>
  <c r="AA330" i="2"/>
  <c r="AA331" i="2"/>
  <c r="AA332" i="2"/>
  <c r="AA333" i="2"/>
  <c r="AA334" i="2"/>
  <c r="AA335" i="2"/>
  <c r="AA336" i="2"/>
  <c r="AA337" i="2"/>
  <c r="AA338" i="2"/>
  <c r="AA339" i="2"/>
  <c r="AA340" i="2"/>
  <c r="Z6" i="2"/>
  <c r="AD6" i="2" s="1"/>
  <c r="Z8" i="2"/>
  <c r="AD8" i="2" s="1"/>
  <c r="Z10" i="2"/>
  <c r="AD10" i="2" s="1"/>
  <c r="Z12" i="2"/>
  <c r="AD12" i="2" s="1"/>
  <c r="Z14" i="2"/>
  <c r="AD14" i="2" s="1"/>
  <c r="Z16" i="2"/>
  <c r="AD16" i="2" s="1"/>
  <c r="Z18" i="2"/>
  <c r="AD18" i="2" s="1"/>
  <c r="Z20" i="2"/>
  <c r="AD20" i="2" s="1"/>
  <c r="Z22" i="2"/>
  <c r="AD22" i="2" s="1"/>
  <c r="Z24" i="2"/>
  <c r="AD24" i="2" s="1"/>
  <c r="Z26" i="2"/>
  <c r="AD26" i="2" s="1"/>
  <c r="Z28" i="2"/>
  <c r="AD28" i="2" s="1"/>
  <c r="Z30" i="2"/>
  <c r="AD30" i="2" s="1"/>
  <c r="Z32" i="2"/>
  <c r="AD32" i="2" s="1"/>
  <c r="Z34" i="2"/>
  <c r="AD34" i="2" s="1"/>
  <c r="Z36" i="2"/>
  <c r="AD36" i="2" s="1"/>
  <c r="Z38" i="2"/>
  <c r="AD38" i="2" s="1"/>
  <c r="Z40" i="2"/>
  <c r="AD40" i="2" s="1"/>
  <c r="Z42" i="2"/>
  <c r="AD42" i="2" s="1"/>
  <c r="Z44" i="2"/>
  <c r="AD44" i="2" s="1"/>
  <c r="Z46" i="2"/>
  <c r="AD46" i="2" s="1"/>
  <c r="Z47" i="2"/>
  <c r="Z48" i="2"/>
  <c r="AD48" i="2" s="1"/>
  <c r="Z49" i="2"/>
  <c r="Z50" i="2"/>
  <c r="AD50" i="2" s="1"/>
  <c r="Z51" i="2"/>
  <c r="Z52" i="2"/>
  <c r="AD52" i="2" s="1"/>
  <c r="Z53" i="2"/>
  <c r="AD53" i="2" s="1"/>
  <c r="Z54" i="2"/>
  <c r="AD54" i="2" s="1"/>
  <c r="Z55" i="2"/>
  <c r="Z56" i="2"/>
  <c r="AD56" i="2" s="1"/>
  <c r="Z57" i="2"/>
  <c r="Z58" i="2"/>
  <c r="AD58" i="2" s="1"/>
  <c r="Z59" i="2"/>
  <c r="Z60" i="2"/>
  <c r="AD60" i="2" s="1"/>
  <c r="Z61" i="2"/>
  <c r="AD61" i="2" s="1"/>
  <c r="Z62" i="2"/>
  <c r="AD62" i="2" s="1"/>
  <c r="Z63" i="2"/>
  <c r="Z64" i="2"/>
  <c r="AD64" i="2" s="1"/>
  <c r="Z65" i="2"/>
  <c r="Z66" i="2"/>
  <c r="AD66" i="2" s="1"/>
  <c r="Z67" i="2"/>
  <c r="Z68" i="2"/>
  <c r="AD68" i="2" s="1"/>
  <c r="Z69" i="2"/>
  <c r="AD69" i="2" s="1"/>
  <c r="Z70" i="2"/>
  <c r="AD70" i="2" s="1"/>
  <c r="Z71" i="2"/>
  <c r="Z72" i="2"/>
  <c r="AD72" i="2" s="1"/>
  <c r="Z73" i="2"/>
  <c r="Z74" i="2"/>
  <c r="AD74" i="2" s="1"/>
  <c r="Z75" i="2"/>
  <c r="Z76" i="2"/>
  <c r="AD76" i="2" s="1"/>
  <c r="Z77" i="2"/>
  <c r="AD77" i="2" s="1"/>
  <c r="Z78" i="2"/>
  <c r="AD78" i="2" s="1"/>
  <c r="Z79" i="2"/>
  <c r="Z80" i="2"/>
  <c r="AD80" i="2" s="1"/>
  <c r="Z81" i="2"/>
  <c r="Z82" i="2"/>
  <c r="AD82" i="2" s="1"/>
  <c r="Z83" i="2"/>
  <c r="Z84" i="2"/>
  <c r="AD84" i="2" s="1"/>
  <c r="Z85" i="2"/>
  <c r="AD85" i="2" s="1"/>
  <c r="Z86" i="2"/>
  <c r="AD86" i="2" s="1"/>
  <c r="Z87" i="2"/>
  <c r="Z88" i="2"/>
  <c r="AD88" i="2" s="1"/>
  <c r="Z89" i="2"/>
  <c r="Z90" i="2"/>
  <c r="AD90" i="2" s="1"/>
  <c r="Z91" i="2"/>
  <c r="Z92" i="2"/>
  <c r="AD92" i="2" s="1"/>
  <c r="Z93" i="2"/>
  <c r="AD93" i="2" s="1"/>
  <c r="Z94" i="2"/>
  <c r="AD94" i="2" s="1"/>
  <c r="Z95" i="2"/>
  <c r="Z96" i="2"/>
  <c r="AD96" i="2" s="1"/>
  <c r="Z97" i="2"/>
  <c r="Z98" i="2"/>
  <c r="AD98" i="2" s="1"/>
  <c r="Z99" i="2"/>
  <c r="Z100" i="2"/>
  <c r="AD100" i="2" s="1"/>
  <c r="Z101" i="2"/>
  <c r="AD101" i="2" s="1"/>
  <c r="Z102" i="2"/>
  <c r="AD102" i="2" s="1"/>
  <c r="Z103" i="2"/>
  <c r="Z104" i="2"/>
  <c r="AD104" i="2" s="1"/>
  <c r="Z105" i="2"/>
  <c r="Z106" i="2"/>
  <c r="AD106" i="2" s="1"/>
  <c r="Z107" i="2"/>
  <c r="Z108" i="2"/>
  <c r="AD108" i="2" s="1"/>
  <c r="Z109" i="2"/>
  <c r="AD109" i="2" s="1"/>
  <c r="Z110" i="2"/>
  <c r="AD110" i="2" s="1"/>
  <c r="Z111" i="2"/>
  <c r="Z112" i="2"/>
  <c r="AD112" i="2" s="1"/>
  <c r="Z113" i="2"/>
  <c r="Z114" i="2"/>
  <c r="AD114" i="2" s="1"/>
  <c r="Z115" i="2"/>
  <c r="Z116" i="2"/>
  <c r="AD116" i="2" s="1"/>
  <c r="Z117" i="2"/>
  <c r="AD117" i="2" s="1"/>
  <c r="Z118" i="2"/>
  <c r="AD118" i="2" s="1"/>
  <c r="Z119" i="2"/>
  <c r="Z120" i="2"/>
  <c r="AD120" i="2" s="1"/>
  <c r="Z121" i="2"/>
  <c r="Z122" i="2"/>
  <c r="AD122" i="2" s="1"/>
  <c r="Z123" i="2"/>
  <c r="Z124" i="2"/>
  <c r="AD124" i="2" s="1"/>
  <c r="Z125" i="2"/>
  <c r="AD125" i="2" s="1"/>
  <c r="Z126" i="2"/>
  <c r="AD126" i="2" s="1"/>
  <c r="Z127" i="2"/>
  <c r="Z128" i="2"/>
  <c r="AD128" i="2" s="1"/>
  <c r="Z129" i="2"/>
  <c r="Z130" i="2"/>
  <c r="AD130" i="2" s="1"/>
  <c r="Z131" i="2"/>
  <c r="Z132" i="2"/>
  <c r="AD132" i="2" s="1"/>
  <c r="Z133" i="2"/>
  <c r="AD133" i="2" s="1"/>
  <c r="Z134" i="2"/>
  <c r="AD134" i="2" s="1"/>
  <c r="Z135" i="2"/>
  <c r="Z136" i="2"/>
  <c r="AD136" i="2" s="1"/>
  <c r="Z137" i="2"/>
  <c r="Z138" i="2"/>
  <c r="AD138" i="2" s="1"/>
  <c r="Z139" i="2"/>
  <c r="Z140" i="2"/>
  <c r="AD140" i="2" s="1"/>
  <c r="Z141" i="2"/>
  <c r="AD141" i="2" s="1"/>
  <c r="Z142" i="2"/>
  <c r="AD142" i="2" s="1"/>
  <c r="Z143" i="2"/>
  <c r="Z144" i="2"/>
  <c r="AD144" i="2" s="1"/>
  <c r="Z145" i="2"/>
  <c r="Z146" i="2"/>
  <c r="AD146" i="2" s="1"/>
  <c r="Z147" i="2"/>
  <c r="Z148" i="2"/>
  <c r="AD148" i="2" s="1"/>
  <c r="Z149" i="2"/>
  <c r="AD149" i="2" s="1"/>
  <c r="Z150" i="2"/>
  <c r="AD150" i="2" s="1"/>
  <c r="Z151" i="2"/>
  <c r="Z152" i="2"/>
  <c r="AD152" i="2" s="1"/>
  <c r="Z153" i="2"/>
  <c r="Z154" i="2"/>
  <c r="AD154" i="2" s="1"/>
  <c r="Z155" i="2"/>
  <c r="Z156" i="2"/>
  <c r="AD156" i="2" s="1"/>
  <c r="Z157" i="2"/>
  <c r="AD157" i="2" s="1"/>
  <c r="Z158" i="2"/>
  <c r="AD158" i="2" s="1"/>
  <c r="Z159" i="2"/>
  <c r="Z160" i="2"/>
  <c r="AD160" i="2" s="1"/>
  <c r="Z161" i="2"/>
  <c r="Z162" i="2"/>
  <c r="AD162" i="2" s="1"/>
  <c r="Z163" i="2"/>
  <c r="Z164" i="2"/>
  <c r="AD164" i="2" s="1"/>
  <c r="Z165" i="2"/>
  <c r="AD165" i="2" s="1"/>
  <c r="Z166" i="2"/>
  <c r="AD166" i="2" s="1"/>
  <c r="Z167" i="2"/>
  <c r="Z168" i="2"/>
  <c r="AD168" i="2" s="1"/>
  <c r="Z169" i="2"/>
  <c r="Z170" i="2"/>
  <c r="AD170" i="2" s="1"/>
  <c r="Z171" i="2"/>
  <c r="Z172" i="2"/>
  <c r="AD172" i="2" s="1"/>
  <c r="Z173" i="2"/>
  <c r="AD173" i="2" s="1"/>
  <c r="Z174" i="2"/>
  <c r="AD174" i="2" s="1"/>
  <c r="Z175" i="2"/>
  <c r="Z176" i="2"/>
  <c r="AD176" i="2" s="1"/>
  <c r="Z177" i="2"/>
  <c r="Z178" i="2"/>
  <c r="AD178" i="2" s="1"/>
  <c r="Z179" i="2"/>
  <c r="Z180" i="2"/>
  <c r="AD180" i="2" s="1"/>
  <c r="Z181" i="2"/>
  <c r="AD181" i="2" s="1"/>
  <c r="Z182" i="2"/>
  <c r="AD182" i="2" s="1"/>
  <c r="Z183" i="2"/>
  <c r="Z184" i="2"/>
  <c r="AD184" i="2" s="1"/>
  <c r="Z185" i="2"/>
  <c r="Z186" i="2"/>
  <c r="AD186" i="2" s="1"/>
  <c r="Z187" i="2"/>
  <c r="Z188" i="2"/>
  <c r="AD188" i="2" s="1"/>
  <c r="Z189" i="2"/>
  <c r="AD189" i="2" s="1"/>
  <c r="Z190" i="2"/>
  <c r="AD190" i="2" s="1"/>
  <c r="Z191" i="2"/>
  <c r="Z192" i="2"/>
  <c r="AD192" i="2" s="1"/>
  <c r="Z193" i="2"/>
  <c r="Z194" i="2"/>
  <c r="AD194" i="2" s="1"/>
  <c r="Z195" i="2"/>
  <c r="Z196" i="2"/>
  <c r="AD196" i="2" s="1"/>
  <c r="Z197" i="2"/>
  <c r="AD197" i="2" s="1"/>
  <c r="Z198" i="2"/>
  <c r="AD198" i="2" s="1"/>
  <c r="Z199" i="2"/>
  <c r="Z200" i="2"/>
  <c r="AD200" i="2" s="1"/>
  <c r="Z201" i="2"/>
  <c r="Z202" i="2"/>
  <c r="AD202" i="2" s="1"/>
  <c r="Z203" i="2"/>
  <c r="Z204" i="2"/>
  <c r="AD204" i="2" s="1"/>
  <c r="Z205" i="2"/>
  <c r="AD205" i="2" s="1"/>
  <c r="Z206" i="2"/>
  <c r="AD206" i="2" s="1"/>
  <c r="Z207" i="2"/>
  <c r="Z208" i="2"/>
  <c r="AD208" i="2" s="1"/>
  <c r="Z209" i="2"/>
  <c r="Z210" i="2"/>
  <c r="AD210" i="2" s="1"/>
  <c r="Z211" i="2"/>
  <c r="Z212" i="2"/>
  <c r="AD212" i="2" s="1"/>
  <c r="Z213" i="2"/>
  <c r="AD213" i="2" s="1"/>
  <c r="Z214" i="2"/>
  <c r="AD214" i="2" s="1"/>
  <c r="Z215" i="2"/>
  <c r="Z216" i="2"/>
  <c r="AD216" i="2" s="1"/>
  <c r="Z217" i="2"/>
  <c r="Z218" i="2"/>
  <c r="AD218" i="2" s="1"/>
  <c r="Z219" i="2"/>
  <c r="Z220" i="2"/>
  <c r="AD220" i="2" s="1"/>
  <c r="Z221" i="2"/>
  <c r="AD221" i="2" s="1"/>
  <c r="Z222" i="2"/>
  <c r="AD222" i="2" s="1"/>
  <c r="Z223" i="2"/>
  <c r="Z224" i="2"/>
  <c r="AD224" i="2" s="1"/>
  <c r="Z225" i="2"/>
  <c r="Z226" i="2"/>
  <c r="AD226" i="2" s="1"/>
  <c r="Z227" i="2"/>
  <c r="Z228" i="2"/>
  <c r="AD228" i="2" s="1"/>
  <c r="Z229" i="2"/>
  <c r="AD229" i="2" s="1"/>
  <c r="Z230" i="2"/>
  <c r="AD230" i="2" s="1"/>
  <c r="Z231" i="2"/>
  <c r="Z232" i="2"/>
  <c r="AD232" i="2" s="1"/>
  <c r="Z233" i="2"/>
  <c r="Z234" i="2"/>
  <c r="AD234" i="2" s="1"/>
  <c r="Z235" i="2"/>
  <c r="Z236" i="2"/>
  <c r="AD236" i="2" s="1"/>
  <c r="Z237" i="2"/>
  <c r="Z238" i="2"/>
  <c r="AD238" i="2" s="1"/>
  <c r="Z239" i="2"/>
  <c r="Z240" i="2"/>
  <c r="AD240" i="2" s="1"/>
  <c r="Z241" i="2"/>
  <c r="Z242" i="2"/>
  <c r="AD242" i="2" s="1"/>
  <c r="Z243" i="2"/>
  <c r="Z244" i="2"/>
  <c r="AD244" i="2" s="1"/>
  <c r="Z245" i="2"/>
  <c r="AD245" i="2" s="1"/>
  <c r="Z246" i="2"/>
  <c r="AD246" i="2" s="1"/>
  <c r="Z247" i="2"/>
  <c r="Z248" i="2"/>
  <c r="AD248" i="2" s="1"/>
  <c r="Z249" i="2"/>
  <c r="Z250" i="2"/>
  <c r="AD250" i="2" s="1"/>
  <c r="Z251" i="2"/>
  <c r="Z252" i="2"/>
  <c r="AD252" i="2" s="1"/>
  <c r="Z253" i="2"/>
  <c r="AD253" i="2" s="1"/>
  <c r="Z254" i="2"/>
  <c r="AD254" i="2" s="1"/>
  <c r="Z255" i="2"/>
  <c r="Z256" i="2"/>
  <c r="AD256" i="2" s="1"/>
  <c r="Z257" i="2"/>
  <c r="Z258" i="2"/>
  <c r="AD258" i="2" s="1"/>
  <c r="Z259" i="2"/>
  <c r="Z260" i="2"/>
  <c r="AD260" i="2" s="1"/>
  <c r="Z261" i="2"/>
  <c r="AD261" i="2" s="1"/>
  <c r="Z262" i="2"/>
  <c r="AD262" i="2" s="1"/>
  <c r="Z263" i="2"/>
  <c r="Z264" i="2"/>
  <c r="AD264" i="2" s="1"/>
  <c r="Z265" i="2"/>
  <c r="Z266" i="2"/>
  <c r="AD266" i="2" s="1"/>
  <c r="Z267" i="2"/>
  <c r="Z268" i="2"/>
  <c r="AD268" i="2" s="1"/>
  <c r="Z269" i="2"/>
  <c r="Z270" i="2"/>
  <c r="AD270" i="2" s="1"/>
  <c r="Z271" i="2"/>
  <c r="Z272" i="2"/>
  <c r="AD272" i="2" s="1"/>
  <c r="Z273" i="2"/>
  <c r="Z274" i="2"/>
  <c r="AD274" i="2" s="1"/>
  <c r="Z275" i="2"/>
  <c r="Z276" i="2"/>
  <c r="AD276" i="2" s="1"/>
  <c r="Z277" i="2"/>
  <c r="AD277" i="2" s="1"/>
  <c r="Z278" i="2"/>
  <c r="AD278" i="2" s="1"/>
  <c r="Z279" i="2"/>
  <c r="AD279" i="2" s="1"/>
  <c r="Z280" i="2"/>
  <c r="AD280" i="2" s="1"/>
  <c r="Z281" i="2"/>
  <c r="Z282" i="2"/>
  <c r="AD282" i="2" s="1"/>
  <c r="Z283" i="2"/>
  <c r="Z284" i="2"/>
  <c r="AD284" i="2" s="1"/>
  <c r="Z285" i="2"/>
  <c r="AD285" i="2" s="1"/>
  <c r="Z286" i="2"/>
  <c r="AD286" i="2" s="1"/>
  <c r="Z287" i="2"/>
  <c r="Z288" i="2"/>
  <c r="AD288" i="2" s="1"/>
  <c r="Z289" i="2"/>
  <c r="Z290" i="2"/>
  <c r="AD290" i="2" s="1"/>
  <c r="Z291" i="2"/>
  <c r="Z292" i="2"/>
  <c r="AD292" i="2" s="1"/>
  <c r="Z293" i="2"/>
  <c r="AD293" i="2" s="1"/>
  <c r="Z294" i="2"/>
  <c r="AD294" i="2" s="1"/>
  <c r="Z295" i="2"/>
  <c r="AH293" i="2" s="1"/>
  <c r="Z296" i="2"/>
  <c r="AD296" i="2" s="1"/>
  <c r="Z297" i="2"/>
  <c r="Z298" i="2"/>
  <c r="AD298" i="2" s="1"/>
  <c r="Z299" i="2"/>
  <c r="AH297" i="2" s="1"/>
  <c r="Z300" i="2"/>
  <c r="AD300" i="2" s="1"/>
  <c r="Z301" i="2"/>
  <c r="AE301" i="2" s="1"/>
  <c r="Z302" i="2"/>
  <c r="AD302" i="2" s="1"/>
  <c r="Z303" i="2"/>
  <c r="AH301" i="2" s="1"/>
  <c r="Z304" i="2"/>
  <c r="AD304" i="2" s="1"/>
  <c r="Z305" i="2"/>
  <c r="Z306" i="2"/>
  <c r="AD306" i="2" s="1"/>
  <c r="Z307" i="2"/>
  <c r="AH305" i="2" s="1"/>
  <c r="Z308" i="2"/>
  <c r="AD308" i="2" s="1"/>
  <c r="Z309" i="2"/>
  <c r="AD309" i="2" s="1"/>
  <c r="Z310" i="2"/>
  <c r="AD310" i="2" s="1"/>
  <c r="Z311" i="2"/>
  <c r="AD311" i="2" s="1"/>
  <c r="Z312" i="2"/>
  <c r="AD312" i="2" s="1"/>
  <c r="Z313" i="2"/>
  <c r="Z314" i="2"/>
  <c r="AD314" i="2" s="1"/>
  <c r="Z315" i="2"/>
  <c r="AH313" i="2" s="1"/>
  <c r="Z316" i="2"/>
  <c r="AD316" i="2" s="1"/>
  <c r="Z317" i="2"/>
  <c r="AD317" i="2" s="1"/>
  <c r="Z318" i="2"/>
  <c r="AD318" i="2" s="1"/>
  <c r="Z319" i="2"/>
  <c r="AH317" i="2" s="1"/>
  <c r="Z320" i="2"/>
  <c r="AD320" i="2" s="1"/>
  <c r="Z321" i="2"/>
  <c r="AE321" i="2" s="1"/>
  <c r="Z322" i="2"/>
  <c r="AD322" i="2" s="1"/>
  <c r="Z323" i="2"/>
  <c r="AH321" i="2" s="1"/>
  <c r="Z324" i="2"/>
  <c r="AD324" i="2" s="1"/>
  <c r="Z325" i="2"/>
  <c r="AD325" i="2" s="1"/>
  <c r="Z326" i="2"/>
  <c r="AD326" i="2" s="1"/>
  <c r="Z327" i="2"/>
  <c r="AH325" i="2" s="1"/>
  <c r="Z328" i="2"/>
  <c r="AD328" i="2" s="1"/>
  <c r="Z329" i="2"/>
  <c r="Z330" i="2"/>
  <c r="AD330" i="2" s="1"/>
  <c r="Z331" i="2"/>
  <c r="AH329" i="2" s="1"/>
  <c r="Z332" i="2"/>
  <c r="AD332" i="2" s="1"/>
  <c r="Z333" i="2"/>
  <c r="AE333" i="2" s="1"/>
  <c r="Z334" i="2"/>
  <c r="AD334" i="2" s="1"/>
  <c r="Z335" i="2"/>
  <c r="AH333" i="2" s="1"/>
  <c r="Z336" i="2"/>
  <c r="AD336" i="2" s="1"/>
  <c r="Z337" i="2"/>
  <c r="Z338" i="2"/>
  <c r="AD338" i="2" s="1"/>
  <c r="Z339" i="2"/>
  <c r="AH337" i="2" s="1"/>
  <c r="Z340" i="2"/>
  <c r="AD340" i="2" s="1"/>
  <c r="Y6" i="2"/>
  <c r="Y8" i="2"/>
  <c r="Y10" i="2"/>
  <c r="Y12" i="2"/>
  <c r="Y14" i="2"/>
  <c r="Y16" i="2"/>
  <c r="Y18" i="2"/>
  <c r="Y20" i="2"/>
  <c r="Y22" i="2"/>
  <c r="Y24" i="2"/>
  <c r="Y26" i="2"/>
  <c r="Y28" i="2"/>
  <c r="Y30" i="2"/>
  <c r="Y32" i="2"/>
  <c r="Y34" i="2"/>
  <c r="Y36" i="2"/>
  <c r="Y38" i="2"/>
  <c r="Y40" i="2"/>
  <c r="Y42" i="2"/>
  <c r="Y44" i="2"/>
  <c r="Y46" i="2"/>
  <c r="Y47" i="2"/>
  <c r="Y48" i="2"/>
  <c r="Y49" i="2"/>
  <c r="Y50" i="2"/>
  <c r="Y51" i="2"/>
  <c r="Y52" i="2"/>
  <c r="Y53" i="2"/>
  <c r="Y54" i="2"/>
  <c r="Y55" i="2"/>
  <c r="Y56" i="2"/>
  <c r="Y57" i="2"/>
  <c r="Y58" i="2"/>
  <c r="Y59" i="2"/>
  <c r="Y60" i="2"/>
  <c r="Y61" i="2"/>
  <c r="Y62" i="2"/>
  <c r="Y63" i="2"/>
  <c r="Y64" i="2"/>
  <c r="Y65" i="2"/>
  <c r="Y66" i="2"/>
  <c r="Y67" i="2"/>
  <c r="Y68" i="2"/>
  <c r="Y69" i="2"/>
  <c r="Y70" i="2"/>
  <c r="Y71" i="2"/>
  <c r="Y72" i="2"/>
  <c r="Y73" i="2"/>
  <c r="Y74" i="2"/>
  <c r="Y75" i="2"/>
  <c r="Y76" i="2"/>
  <c r="Y77" i="2"/>
  <c r="Y78" i="2"/>
  <c r="Y79" i="2"/>
  <c r="Y80" i="2"/>
  <c r="Y81" i="2"/>
  <c r="Y82" i="2"/>
  <c r="Y83" i="2"/>
  <c r="Y84" i="2"/>
  <c r="Y85" i="2"/>
  <c r="Y86" i="2"/>
  <c r="Y87" i="2"/>
  <c r="Y88" i="2"/>
  <c r="Y89" i="2"/>
  <c r="Y90" i="2"/>
  <c r="Y91" i="2"/>
  <c r="Y92" i="2"/>
  <c r="Y93" i="2"/>
  <c r="Y94" i="2"/>
  <c r="Y95" i="2"/>
  <c r="Y96" i="2"/>
  <c r="Y97" i="2"/>
  <c r="Y98" i="2"/>
  <c r="Y99" i="2"/>
  <c r="Y100" i="2"/>
  <c r="Y101" i="2"/>
  <c r="Y102" i="2"/>
  <c r="Y103" i="2"/>
  <c r="Y104" i="2"/>
  <c r="Y105" i="2"/>
  <c r="Y106" i="2"/>
  <c r="Y107" i="2"/>
  <c r="Y108" i="2"/>
  <c r="Y109" i="2"/>
  <c r="Y110" i="2"/>
  <c r="Y111" i="2"/>
  <c r="Y112" i="2"/>
  <c r="Y113" i="2"/>
  <c r="Y114" i="2"/>
  <c r="Y115" i="2"/>
  <c r="Y116" i="2"/>
  <c r="Y117" i="2"/>
  <c r="Y118" i="2"/>
  <c r="Y119" i="2"/>
  <c r="Y120" i="2"/>
  <c r="Y121" i="2"/>
  <c r="Y122" i="2"/>
  <c r="Y123" i="2"/>
  <c r="Y124" i="2"/>
  <c r="Y125" i="2"/>
  <c r="Y126" i="2"/>
  <c r="Y127" i="2"/>
  <c r="Y128" i="2"/>
  <c r="Y129" i="2"/>
  <c r="Y130" i="2"/>
  <c r="Y131" i="2"/>
  <c r="Y132" i="2"/>
  <c r="Y133" i="2"/>
  <c r="Y134" i="2"/>
  <c r="Y135" i="2"/>
  <c r="Y136" i="2"/>
  <c r="Y137" i="2"/>
  <c r="Y138" i="2"/>
  <c r="Y139" i="2"/>
  <c r="Y140" i="2"/>
  <c r="Y141" i="2"/>
  <c r="Y142" i="2"/>
  <c r="Y143" i="2"/>
  <c r="Y144" i="2"/>
  <c r="Y145" i="2"/>
  <c r="Y146" i="2"/>
  <c r="Y147" i="2"/>
  <c r="Y148" i="2"/>
  <c r="Y149" i="2"/>
  <c r="Y150" i="2"/>
  <c r="Y151" i="2"/>
  <c r="Y152" i="2"/>
  <c r="Y153" i="2"/>
  <c r="Y154" i="2"/>
  <c r="Y155" i="2"/>
  <c r="Y156" i="2"/>
  <c r="Y157" i="2"/>
  <c r="Y158" i="2"/>
  <c r="Y159" i="2"/>
  <c r="Y160" i="2"/>
  <c r="Y161" i="2"/>
  <c r="Y162" i="2"/>
  <c r="Y163" i="2"/>
  <c r="Y164" i="2"/>
  <c r="Y165" i="2"/>
  <c r="Y166" i="2"/>
  <c r="Y167" i="2"/>
  <c r="Y168" i="2"/>
  <c r="Y169" i="2"/>
  <c r="Y170" i="2"/>
  <c r="Y171" i="2"/>
  <c r="Y172" i="2"/>
  <c r="Y173" i="2"/>
  <c r="Y174" i="2"/>
  <c r="Y175" i="2"/>
  <c r="Y176" i="2"/>
  <c r="Y177" i="2"/>
  <c r="Y178" i="2"/>
  <c r="Y179" i="2"/>
  <c r="Y180" i="2"/>
  <c r="Y181" i="2"/>
  <c r="Y182" i="2"/>
  <c r="Y183" i="2"/>
  <c r="Y184" i="2"/>
  <c r="Y185" i="2"/>
  <c r="Y186" i="2"/>
  <c r="Y187" i="2"/>
  <c r="Y188" i="2"/>
  <c r="Y189" i="2"/>
  <c r="Y190" i="2"/>
  <c r="Y191" i="2"/>
  <c r="Y192" i="2"/>
  <c r="Y193" i="2"/>
  <c r="Y194" i="2"/>
  <c r="Y195" i="2"/>
  <c r="Y196" i="2"/>
  <c r="Y197" i="2"/>
  <c r="Y198" i="2"/>
  <c r="Y199" i="2"/>
  <c r="Y200" i="2"/>
  <c r="Y201" i="2"/>
  <c r="Y202" i="2"/>
  <c r="Y203" i="2"/>
  <c r="Y204" i="2"/>
  <c r="Y205" i="2"/>
  <c r="Y206" i="2"/>
  <c r="Y207" i="2"/>
  <c r="Y208" i="2"/>
  <c r="Y209" i="2"/>
  <c r="Y210" i="2"/>
  <c r="Y211" i="2"/>
  <c r="Y212" i="2"/>
  <c r="Y213" i="2"/>
  <c r="Y214" i="2"/>
  <c r="Y215" i="2"/>
  <c r="Y216" i="2"/>
  <c r="Y217" i="2"/>
  <c r="Y218" i="2"/>
  <c r="Y219" i="2"/>
  <c r="Y220" i="2"/>
  <c r="Y221" i="2"/>
  <c r="Y222" i="2"/>
  <c r="Y223" i="2"/>
  <c r="Y224" i="2"/>
  <c r="Y225" i="2"/>
  <c r="Y226" i="2"/>
  <c r="Y227" i="2"/>
  <c r="Y228" i="2"/>
  <c r="Y229" i="2"/>
  <c r="Y230" i="2"/>
  <c r="Y231" i="2"/>
  <c r="Y232" i="2"/>
  <c r="Y233" i="2"/>
  <c r="Y234" i="2"/>
  <c r="Y235" i="2"/>
  <c r="Y236" i="2"/>
  <c r="Y237" i="2"/>
  <c r="Y238" i="2"/>
  <c r="Y239" i="2"/>
  <c r="Y240" i="2"/>
  <c r="Y241" i="2"/>
  <c r="Y242" i="2"/>
  <c r="Y243" i="2"/>
  <c r="Y244" i="2"/>
  <c r="Y245" i="2"/>
  <c r="Y246" i="2"/>
  <c r="Y247" i="2"/>
  <c r="Y248" i="2"/>
  <c r="Y249" i="2"/>
  <c r="Y250" i="2"/>
  <c r="Y251" i="2"/>
  <c r="Y252" i="2"/>
  <c r="Y253" i="2"/>
  <c r="Y254" i="2"/>
  <c r="Y255" i="2"/>
  <c r="Y256" i="2"/>
  <c r="Y257" i="2"/>
  <c r="Y258" i="2"/>
  <c r="Y259" i="2"/>
  <c r="Y260" i="2"/>
  <c r="Y261" i="2"/>
  <c r="Y262" i="2"/>
  <c r="Y263" i="2"/>
  <c r="Y264" i="2"/>
  <c r="Y265" i="2"/>
  <c r="Y266" i="2"/>
  <c r="Y267" i="2"/>
  <c r="Y268" i="2"/>
  <c r="Y269" i="2"/>
  <c r="Y270" i="2"/>
  <c r="Y271" i="2"/>
  <c r="Y272" i="2"/>
  <c r="Y273" i="2"/>
  <c r="Y274" i="2"/>
  <c r="Y275" i="2"/>
  <c r="Y276" i="2"/>
  <c r="Y277" i="2"/>
  <c r="Y278" i="2"/>
  <c r="Y279" i="2"/>
  <c r="Y280" i="2"/>
  <c r="Y281" i="2"/>
  <c r="Y282" i="2"/>
  <c r="Y283" i="2"/>
  <c r="Y284" i="2"/>
  <c r="Y285" i="2"/>
  <c r="Y286" i="2"/>
  <c r="Y287" i="2"/>
  <c r="Y288" i="2"/>
  <c r="Y289" i="2"/>
  <c r="Y290" i="2"/>
  <c r="Y291" i="2"/>
  <c r="Y292" i="2"/>
  <c r="Y293" i="2"/>
  <c r="Y294" i="2"/>
  <c r="Y295" i="2"/>
  <c r="Y296" i="2"/>
  <c r="Y297" i="2"/>
  <c r="Y298" i="2"/>
  <c r="Y299" i="2"/>
  <c r="Y300" i="2"/>
  <c r="Y301" i="2"/>
  <c r="Y302" i="2"/>
  <c r="Y303" i="2"/>
  <c r="Y304" i="2"/>
  <c r="Y305" i="2"/>
  <c r="Y306" i="2"/>
  <c r="Y307" i="2"/>
  <c r="Y308" i="2"/>
  <c r="Y309" i="2"/>
  <c r="Y310" i="2"/>
  <c r="Y311" i="2"/>
  <c r="Y312" i="2"/>
  <c r="Y313" i="2"/>
  <c r="Y314" i="2"/>
  <c r="Y315" i="2"/>
  <c r="Y316" i="2"/>
  <c r="Y317" i="2"/>
  <c r="Y318" i="2"/>
  <c r="Y319" i="2"/>
  <c r="Y320" i="2"/>
  <c r="Y321" i="2"/>
  <c r="Y322" i="2"/>
  <c r="Y323" i="2"/>
  <c r="Y324" i="2"/>
  <c r="Y325" i="2"/>
  <c r="Y326" i="2"/>
  <c r="Y327" i="2"/>
  <c r="Y328" i="2"/>
  <c r="Y329" i="2"/>
  <c r="Y330" i="2"/>
  <c r="Y331" i="2"/>
  <c r="Y332" i="2"/>
  <c r="Y333" i="2"/>
  <c r="Y334" i="2"/>
  <c r="Y335" i="2"/>
  <c r="Y336" i="2"/>
  <c r="Y337" i="2"/>
  <c r="Y338" i="2"/>
  <c r="Y339" i="2"/>
  <c r="Y340" i="2"/>
  <c r="X219" i="2"/>
  <c r="X220" i="2"/>
  <c r="X221" i="2"/>
  <c r="X222" i="2"/>
  <c r="X223" i="2"/>
  <c r="X224" i="2"/>
  <c r="X225" i="2"/>
  <c r="X226" i="2"/>
  <c r="X227" i="2"/>
  <c r="X228" i="2"/>
  <c r="X229" i="2"/>
  <c r="X230" i="2"/>
  <c r="X231" i="2"/>
  <c r="X232" i="2"/>
  <c r="X233" i="2"/>
  <c r="X234" i="2"/>
  <c r="X235" i="2"/>
  <c r="X236" i="2"/>
  <c r="X237" i="2"/>
  <c r="X238" i="2"/>
  <c r="X239" i="2"/>
  <c r="X240" i="2"/>
  <c r="X241" i="2"/>
  <c r="X242" i="2"/>
  <c r="X243" i="2"/>
  <c r="X244" i="2"/>
  <c r="X245" i="2"/>
  <c r="X246" i="2"/>
  <c r="X247" i="2"/>
  <c r="X248" i="2"/>
  <c r="X249" i="2"/>
  <c r="X250" i="2"/>
  <c r="X251" i="2"/>
  <c r="X252" i="2"/>
  <c r="X253" i="2"/>
  <c r="X254" i="2"/>
  <c r="X255" i="2"/>
  <c r="X256" i="2"/>
  <c r="X257" i="2"/>
  <c r="X258" i="2"/>
  <c r="X259" i="2"/>
  <c r="X260" i="2"/>
  <c r="X261" i="2"/>
  <c r="X262" i="2"/>
  <c r="X263" i="2"/>
  <c r="X264" i="2"/>
  <c r="X265" i="2"/>
  <c r="X266" i="2"/>
  <c r="X267" i="2"/>
  <c r="X268" i="2"/>
  <c r="X269" i="2"/>
  <c r="X270" i="2"/>
  <c r="X271" i="2"/>
  <c r="X272" i="2"/>
  <c r="X273" i="2"/>
  <c r="X274" i="2"/>
  <c r="X275" i="2"/>
  <c r="X276" i="2"/>
  <c r="X277" i="2"/>
  <c r="X278" i="2"/>
  <c r="X279" i="2"/>
  <c r="X280" i="2"/>
  <c r="X281" i="2"/>
  <c r="X282" i="2"/>
  <c r="X283" i="2"/>
  <c r="X284" i="2"/>
  <c r="X285" i="2"/>
  <c r="X286" i="2"/>
  <c r="X287" i="2"/>
  <c r="X288" i="2"/>
  <c r="X289" i="2"/>
  <c r="X290" i="2"/>
  <c r="X291" i="2"/>
  <c r="X292" i="2"/>
  <c r="X293" i="2"/>
  <c r="X294" i="2"/>
  <c r="X295" i="2"/>
  <c r="X296" i="2"/>
  <c r="X297" i="2"/>
  <c r="X298" i="2"/>
  <c r="X299" i="2"/>
  <c r="X300" i="2"/>
  <c r="X301" i="2"/>
  <c r="X302" i="2"/>
  <c r="X303" i="2"/>
  <c r="X304" i="2"/>
  <c r="X305" i="2"/>
  <c r="X306" i="2"/>
  <c r="X307" i="2"/>
  <c r="X308" i="2"/>
  <c r="X309" i="2"/>
  <c r="X310" i="2"/>
  <c r="X311" i="2"/>
  <c r="X312" i="2"/>
  <c r="X313" i="2"/>
  <c r="X314" i="2"/>
  <c r="X315" i="2"/>
  <c r="X316" i="2"/>
  <c r="X317" i="2"/>
  <c r="X318" i="2"/>
  <c r="X319" i="2"/>
  <c r="X320" i="2"/>
  <c r="X321" i="2"/>
  <c r="X322" i="2"/>
  <c r="X323" i="2"/>
  <c r="X324" i="2"/>
  <c r="X325" i="2"/>
  <c r="X326" i="2"/>
  <c r="X327" i="2"/>
  <c r="X328" i="2"/>
  <c r="X329" i="2"/>
  <c r="X330" i="2"/>
  <c r="X331" i="2"/>
  <c r="X332" i="2"/>
  <c r="X333" i="2"/>
  <c r="X334" i="2"/>
  <c r="X335" i="2"/>
  <c r="X336" i="2"/>
  <c r="X337" i="2"/>
  <c r="X338" i="2"/>
  <c r="X339" i="2"/>
  <c r="X340" i="2"/>
  <c r="X6" i="2"/>
  <c r="X8" i="2"/>
  <c r="X10" i="2"/>
  <c r="X12" i="2"/>
  <c r="X14" i="2"/>
  <c r="X16" i="2"/>
  <c r="X18" i="2"/>
  <c r="X20" i="2"/>
  <c r="X22" i="2"/>
  <c r="X24" i="2"/>
  <c r="X26" i="2"/>
  <c r="X28" i="2"/>
  <c r="X30" i="2"/>
  <c r="X32" i="2"/>
  <c r="X34" i="2"/>
  <c r="X36" i="2"/>
  <c r="X38" i="2"/>
  <c r="X40" i="2"/>
  <c r="X42" i="2"/>
  <c r="X44" i="2"/>
  <c r="X46" i="2"/>
  <c r="X47" i="2"/>
  <c r="X48" i="2"/>
  <c r="X49" i="2"/>
  <c r="X50" i="2"/>
  <c r="X51" i="2"/>
  <c r="X52" i="2"/>
  <c r="X53" i="2"/>
  <c r="X54" i="2"/>
  <c r="X55" i="2"/>
  <c r="X56" i="2"/>
  <c r="X57" i="2"/>
  <c r="X58" i="2"/>
  <c r="X59" i="2"/>
  <c r="X60" i="2"/>
  <c r="X61" i="2"/>
  <c r="X62" i="2"/>
  <c r="X63" i="2"/>
  <c r="X64" i="2"/>
  <c r="X65" i="2"/>
  <c r="X66" i="2"/>
  <c r="X67" i="2"/>
  <c r="X68" i="2"/>
  <c r="X69" i="2"/>
  <c r="X70" i="2"/>
  <c r="X71" i="2"/>
  <c r="X72" i="2"/>
  <c r="X73" i="2"/>
  <c r="X74" i="2"/>
  <c r="X75" i="2"/>
  <c r="X76" i="2"/>
  <c r="X77" i="2"/>
  <c r="X78" i="2"/>
  <c r="X79" i="2"/>
  <c r="X80" i="2"/>
  <c r="X81" i="2"/>
  <c r="X82" i="2"/>
  <c r="X83" i="2"/>
  <c r="X84" i="2"/>
  <c r="X85" i="2"/>
  <c r="X86" i="2"/>
  <c r="X87" i="2"/>
  <c r="X88" i="2"/>
  <c r="X89" i="2"/>
  <c r="X90" i="2"/>
  <c r="X91" i="2"/>
  <c r="X92" i="2"/>
  <c r="X93" i="2"/>
  <c r="X94" i="2"/>
  <c r="X95" i="2"/>
  <c r="X96" i="2"/>
  <c r="X97" i="2"/>
  <c r="X98" i="2"/>
  <c r="X99" i="2"/>
  <c r="X100" i="2"/>
  <c r="X101" i="2"/>
  <c r="X102" i="2"/>
  <c r="X103" i="2"/>
  <c r="X104" i="2"/>
  <c r="X105" i="2"/>
  <c r="X106" i="2"/>
  <c r="X107" i="2"/>
  <c r="X108" i="2"/>
  <c r="X109" i="2"/>
  <c r="X110" i="2"/>
  <c r="X111" i="2"/>
  <c r="X112" i="2"/>
  <c r="X113" i="2"/>
  <c r="X114" i="2"/>
  <c r="X115" i="2"/>
  <c r="X116" i="2"/>
  <c r="X117" i="2"/>
  <c r="X118" i="2"/>
  <c r="X119" i="2"/>
  <c r="X120" i="2"/>
  <c r="X121" i="2"/>
  <c r="X122" i="2"/>
  <c r="X123" i="2"/>
  <c r="X124" i="2"/>
  <c r="X125" i="2"/>
  <c r="X126" i="2"/>
  <c r="X127" i="2"/>
  <c r="X128" i="2"/>
  <c r="X129" i="2"/>
  <c r="X130" i="2"/>
  <c r="X131" i="2"/>
  <c r="X132" i="2"/>
  <c r="X133" i="2"/>
  <c r="X134" i="2"/>
  <c r="X135" i="2"/>
  <c r="X136" i="2"/>
  <c r="X137" i="2"/>
  <c r="X138" i="2"/>
  <c r="X139" i="2"/>
  <c r="X140" i="2"/>
  <c r="X141" i="2"/>
  <c r="X142" i="2"/>
  <c r="X143" i="2"/>
  <c r="X144" i="2"/>
  <c r="X145" i="2"/>
  <c r="X146" i="2"/>
  <c r="X147" i="2"/>
  <c r="X148" i="2"/>
  <c r="X149" i="2"/>
  <c r="X150" i="2"/>
  <c r="X151" i="2"/>
  <c r="X152" i="2"/>
  <c r="X153" i="2"/>
  <c r="X154" i="2"/>
  <c r="X155" i="2"/>
  <c r="X156" i="2"/>
  <c r="X157" i="2"/>
  <c r="X158" i="2"/>
  <c r="X159" i="2"/>
  <c r="X160" i="2"/>
  <c r="X161" i="2"/>
  <c r="X162" i="2"/>
  <c r="X163" i="2"/>
  <c r="X164" i="2"/>
  <c r="X165" i="2"/>
  <c r="X166" i="2"/>
  <c r="X167" i="2"/>
  <c r="X168" i="2"/>
  <c r="X169" i="2"/>
  <c r="X170" i="2"/>
  <c r="X171" i="2"/>
  <c r="X172" i="2"/>
  <c r="X173" i="2"/>
  <c r="X174" i="2"/>
  <c r="X175" i="2"/>
  <c r="X176" i="2"/>
  <c r="X177" i="2"/>
  <c r="X178" i="2"/>
  <c r="X179" i="2"/>
  <c r="X180" i="2"/>
  <c r="X181" i="2"/>
  <c r="X182" i="2"/>
  <c r="X183" i="2"/>
  <c r="X184" i="2"/>
  <c r="X185" i="2"/>
  <c r="X186" i="2"/>
  <c r="X187" i="2"/>
  <c r="X188" i="2"/>
  <c r="X189" i="2"/>
  <c r="X190" i="2"/>
  <c r="X191" i="2"/>
  <c r="X192" i="2"/>
  <c r="X193" i="2"/>
  <c r="X194" i="2"/>
  <c r="X195" i="2"/>
  <c r="X196" i="2"/>
  <c r="X197" i="2"/>
  <c r="X198" i="2"/>
  <c r="X199" i="2"/>
  <c r="X200" i="2"/>
  <c r="X201" i="2"/>
  <c r="X202" i="2"/>
  <c r="X203" i="2"/>
  <c r="X204" i="2"/>
  <c r="X205" i="2"/>
  <c r="X206" i="2"/>
  <c r="X207" i="2"/>
  <c r="X208" i="2"/>
  <c r="X209" i="2"/>
  <c r="X210" i="2"/>
  <c r="X211" i="2"/>
  <c r="X212" i="2"/>
  <c r="X213" i="2"/>
  <c r="X214" i="2"/>
  <c r="X215" i="2"/>
  <c r="X216" i="2"/>
  <c r="X217" i="2"/>
  <c r="X218" i="2"/>
  <c r="N58" i="2"/>
  <c r="N60" i="2"/>
  <c r="N62" i="2"/>
  <c r="N64" i="2"/>
  <c r="N66" i="2"/>
  <c r="N68" i="2"/>
  <c r="N70" i="2"/>
  <c r="N72" i="2"/>
  <c r="N74" i="2"/>
  <c r="N76" i="2"/>
  <c r="N78" i="2"/>
  <c r="N80" i="2"/>
  <c r="N82" i="2"/>
  <c r="N84" i="2"/>
  <c r="N86" i="2"/>
  <c r="N88" i="2"/>
  <c r="N90" i="2"/>
  <c r="N92" i="2"/>
  <c r="N94" i="2"/>
  <c r="N96" i="2"/>
  <c r="N98" i="2"/>
  <c r="N100" i="2"/>
  <c r="N102" i="2"/>
  <c r="N104" i="2"/>
  <c r="N106" i="2"/>
  <c r="N108" i="2"/>
  <c r="N110" i="2"/>
  <c r="N112" i="2"/>
  <c r="N114" i="2"/>
  <c r="N116" i="2"/>
  <c r="N118" i="2"/>
  <c r="N120" i="2"/>
  <c r="N122" i="2"/>
  <c r="N124" i="2"/>
  <c r="N126" i="2"/>
  <c r="N128" i="2"/>
  <c r="N130" i="2"/>
  <c r="N132" i="2"/>
  <c r="N134" i="2"/>
  <c r="N136" i="2"/>
  <c r="N138" i="2"/>
  <c r="N140" i="2"/>
  <c r="N142" i="2"/>
  <c r="N144" i="2"/>
  <c r="N146" i="2"/>
  <c r="N148" i="2"/>
  <c r="N150" i="2"/>
  <c r="N152" i="2"/>
  <c r="N154" i="2"/>
  <c r="N156" i="2"/>
  <c r="N158" i="2"/>
  <c r="N160" i="2"/>
  <c r="N162" i="2"/>
  <c r="N164" i="2"/>
  <c r="N166" i="2"/>
  <c r="N168" i="2"/>
  <c r="N170" i="2"/>
  <c r="N172" i="2"/>
  <c r="N174" i="2"/>
  <c r="N176" i="2"/>
  <c r="N178" i="2"/>
  <c r="N180" i="2"/>
  <c r="N182" i="2"/>
  <c r="N184" i="2"/>
  <c r="N186" i="2"/>
  <c r="N188" i="2"/>
  <c r="N190" i="2"/>
  <c r="N192" i="2"/>
  <c r="N194" i="2"/>
  <c r="N196" i="2"/>
  <c r="N198" i="2"/>
  <c r="N200" i="2"/>
  <c r="N202" i="2"/>
  <c r="N204" i="2"/>
  <c r="N206" i="2"/>
  <c r="N208" i="2"/>
  <c r="N210" i="2"/>
  <c r="N212" i="2"/>
  <c r="N214" i="2"/>
  <c r="N216" i="2"/>
  <c r="N218" i="2"/>
  <c r="N220" i="2"/>
  <c r="N222" i="2"/>
  <c r="AV6" i="2"/>
  <c r="AU6" i="2"/>
  <c r="AT6" i="2"/>
  <c r="AS6" i="2"/>
  <c r="AR6" i="2"/>
  <c r="AW6" i="2" s="1"/>
  <c r="AP6" i="2"/>
  <c r="AO6" i="2"/>
  <c r="AN6" i="2"/>
  <c r="AL6" i="2"/>
  <c r="F6" i="2"/>
  <c r="F7" i="2"/>
  <c r="AC7" i="2" s="1"/>
  <c r="F8" i="2"/>
  <c r="F9" i="2"/>
  <c r="AC9" i="2" s="1"/>
  <c r="F10" i="2"/>
  <c r="F11" i="2"/>
  <c r="AC11" i="2" s="1"/>
  <c r="F12" i="2"/>
  <c r="F13" i="2"/>
  <c r="AC13" i="2" s="1"/>
  <c r="F14" i="2"/>
  <c r="F15" i="2"/>
  <c r="AC15" i="2" s="1"/>
  <c r="F16" i="2"/>
  <c r="F17" i="2"/>
  <c r="AC17" i="2" s="1"/>
  <c r="F18" i="2"/>
  <c r="F19" i="2"/>
  <c r="AC19" i="2" s="1"/>
  <c r="F20" i="2"/>
  <c r="F21" i="2"/>
  <c r="AC21" i="2" s="1"/>
  <c r="F22" i="2"/>
  <c r="F23" i="2"/>
  <c r="AC23" i="2" s="1"/>
  <c r="F24" i="2"/>
  <c r="F25" i="2"/>
  <c r="AC25" i="2" s="1"/>
  <c r="F26" i="2"/>
  <c r="F27" i="2"/>
  <c r="AC27" i="2" s="1"/>
  <c r="F28" i="2"/>
  <c r="F29" i="2"/>
  <c r="AC29" i="2" s="1"/>
  <c r="F30" i="2"/>
  <c r="F31" i="2"/>
  <c r="AC31" i="2" s="1"/>
  <c r="F32" i="2"/>
  <c r="F33" i="2"/>
  <c r="AC33" i="2" s="1"/>
  <c r="F34" i="2"/>
  <c r="F35" i="2"/>
  <c r="AC35" i="2" s="1"/>
  <c r="F36" i="2"/>
  <c r="F37" i="2"/>
  <c r="AC37" i="2" s="1"/>
  <c r="F38" i="2"/>
  <c r="F39" i="2"/>
  <c r="AC39" i="2" s="1"/>
  <c r="F40" i="2"/>
  <c r="F41" i="2"/>
  <c r="AC41" i="2" s="1"/>
  <c r="F42" i="2"/>
  <c r="F43" i="2"/>
  <c r="AC43" i="2" s="1"/>
  <c r="F44" i="2"/>
  <c r="F45" i="2"/>
  <c r="AC45" i="2" s="1"/>
  <c r="F46" i="2"/>
  <c r="F47" i="2"/>
  <c r="F48" i="2"/>
  <c r="F49" i="2"/>
  <c r="F50" i="2"/>
  <c r="F51" i="2"/>
  <c r="F52" i="2"/>
  <c r="F53" i="2"/>
  <c r="F54" i="2"/>
  <c r="F55" i="2"/>
  <c r="F56" i="2"/>
  <c r="F57" i="2"/>
  <c r="F58" i="2"/>
  <c r="F59" i="2"/>
  <c r="F60" i="2"/>
  <c r="F61" i="2"/>
  <c r="F62" i="2"/>
  <c r="F63" i="2"/>
  <c r="F64" i="2"/>
  <c r="F65" i="2"/>
  <c r="F66" i="2"/>
  <c r="F67" i="2"/>
  <c r="F68" i="2"/>
  <c r="F69" i="2"/>
  <c r="F70" i="2"/>
  <c r="F71" i="2"/>
  <c r="F72" i="2"/>
  <c r="F73" i="2"/>
  <c r="F74" i="2"/>
  <c r="F75" i="2"/>
  <c r="F76" i="2"/>
  <c r="F77" i="2"/>
  <c r="F78" i="2"/>
  <c r="F79" i="2"/>
  <c r="F80" i="2"/>
  <c r="F81" i="2"/>
  <c r="F82" i="2"/>
  <c r="F83" i="2"/>
  <c r="F84" i="2"/>
  <c r="F85" i="2"/>
  <c r="F86" i="2"/>
  <c r="F87" i="2"/>
  <c r="F88" i="2"/>
  <c r="F89" i="2"/>
  <c r="F90" i="2"/>
  <c r="F91" i="2"/>
  <c r="F92" i="2"/>
  <c r="F93" i="2"/>
  <c r="F94" i="2"/>
  <c r="F95" i="2"/>
  <c r="F96" i="2"/>
  <c r="F97" i="2"/>
  <c r="F98" i="2"/>
  <c r="F99" i="2"/>
  <c r="F100" i="2"/>
  <c r="F101" i="2"/>
  <c r="F102" i="2"/>
  <c r="F103" i="2"/>
  <c r="F104" i="2"/>
  <c r="F105" i="2"/>
  <c r="F106" i="2"/>
  <c r="F107" i="2"/>
  <c r="F108" i="2"/>
  <c r="F109" i="2"/>
  <c r="F110" i="2"/>
  <c r="F111" i="2"/>
  <c r="F112" i="2"/>
  <c r="F113" i="2"/>
  <c r="F114" i="2"/>
  <c r="F115" i="2"/>
  <c r="F116" i="2"/>
  <c r="F117" i="2"/>
  <c r="F118" i="2"/>
  <c r="F119" i="2"/>
  <c r="F120" i="2"/>
  <c r="F121" i="2"/>
  <c r="F122" i="2"/>
  <c r="F123" i="2"/>
  <c r="F124" i="2"/>
  <c r="F125" i="2"/>
  <c r="F126" i="2"/>
  <c r="F127" i="2"/>
  <c r="F128" i="2"/>
  <c r="F129" i="2"/>
  <c r="F130" i="2"/>
  <c r="F131" i="2"/>
  <c r="F132" i="2"/>
  <c r="F133" i="2"/>
  <c r="F134" i="2"/>
  <c r="F135" i="2"/>
  <c r="F136" i="2"/>
  <c r="F137" i="2"/>
  <c r="F138" i="2"/>
  <c r="F139" i="2"/>
  <c r="F140" i="2"/>
  <c r="F141" i="2"/>
  <c r="F142" i="2"/>
  <c r="F143" i="2"/>
  <c r="F144" i="2"/>
  <c r="F145" i="2"/>
  <c r="F146" i="2"/>
  <c r="F147" i="2"/>
  <c r="F148" i="2"/>
  <c r="F149" i="2"/>
  <c r="F150" i="2"/>
  <c r="F151" i="2"/>
  <c r="F152" i="2"/>
  <c r="F153" i="2"/>
  <c r="F154" i="2"/>
  <c r="F155" i="2"/>
  <c r="F156" i="2"/>
  <c r="F157" i="2"/>
  <c r="F158" i="2"/>
  <c r="F159" i="2"/>
  <c r="F160" i="2"/>
  <c r="F161" i="2"/>
  <c r="F162" i="2"/>
  <c r="F163" i="2"/>
  <c r="F164" i="2"/>
  <c r="F165" i="2"/>
  <c r="F166" i="2"/>
  <c r="F167" i="2"/>
  <c r="F168" i="2"/>
  <c r="F169" i="2"/>
  <c r="F170" i="2"/>
  <c r="F171" i="2"/>
  <c r="F172" i="2"/>
  <c r="F173" i="2"/>
  <c r="F174" i="2"/>
  <c r="F175" i="2"/>
  <c r="F176" i="2"/>
  <c r="F177" i="2"/>
  <c r="F178" i="2"/>
  <c r="F179" i="2"/>
  <c r="F180" i="2"/>
  <c r="F181" i="2"/>
  <c r="F182" i="2"/>
  <c r="F183" i="2"/>
  <c r="F184" i="2"/>
  <c r="F185" i="2"/>
  <c r="F186" i="2"/>
  <c r="F187" i="2"/>
  <c r="F188" i="2"/>
  <c r="F189" i="2"/>
  <c r="F190" i="2"/>
  <c r="F191" i="2"/>
  <c r="F192" i="2"/>
  <c r="F193" i="2"/>
  <c r="F194" i="2"/>
  <c r="F195" i="2"/>
  <c r="F196" i="2"/>
  <c r="F197" i="2"/>
  <c r="F198" i="2"/>
  <c r="F199" i="2"/>
  <c r="F200" i="2"/>
  <c r="F201" i="2"/>
  <c r="F202" i="2"/>
  <c r="F203" i="2"/>
  <c r="F204" i="2"/>
  <c r="F205" i="2"/>
  <c r="F206" i="2"/>
  <c r="F207" i="2"/>
  <c r="F208" i="2"/>
  <c r="F209" i="2"/>
  <c r="F210" i="2"/>
  <c r="F211" i="2"/>
  <c r="F212" i="2"/>
  <c r="F213" i="2"/>
  <c r="F214" i="2"/>
  <c r="F215" i="2"/>
  <c r="F216" i="2"/>
  <c r="F217" i="2"/>
  <c r="F218" i="2"/>
  <c r="F219" i="2"/>
  <c r="F220" i="2"/>
  <c r="F221" i="2"/>
  <c r="F222" i="2"/>
  <c r="F223" i="2"/>
  <c r="F224" i="2"/>
  <c r="F225" i="2"/>
  <c r="F226" i="2"/>
  <c r="F227" i="2"/>
  <c r="F228" i="2"/>
  <c r="F229" i="2"/>
  <c r="F230" i="2"/>
  <c r="F231" i="2"/>
  <c r="F232" i="2"/>
  <c r="F233" i="2"/>
  <c r="F234" i="2"/>
  <c r="F235" i="2"/>
  <c r="F236" i="2"/>
  <c r="F237" i="2"/>
  <c r="F238" i="2"/>
  <c r="F239" i="2"/>
  <c r="F240" i="2"/>
  <c r="F241" i="2"/>
  <c r="F242" i="2"/>
  <c r="F243" i="2"/>
  <c r="F244" i="2"/>
  <c r="F245" i="2"/>
  <c r="F246" i="2"/>
  <c r="F247" i="2"/>
  <c r="F248" i="2"/>
  <c r="F249" i="2"/>
  <c r="F250" i="2"/>
  <c r="F251" i="2"/>
  <c r="F252" i="2"/>
  <c r="F253" i="2"/>
  <c r="F254" i="2"/>
  <c r="F255" i="2"/>
  <c r="F256" i="2"/>
  <c r="F257" i="2"/>
  <c r="F258" i="2"/>
  <c r="F259" i="2"/>
  <c r="F260" i="2"/>
  <c r="F261" i="2"/>
  <c r="F262" i="2"/>
  <c r="F263" i="2"/>
  <c r="F264" i="2"/>
  <c r="F265" i="2"/>
  <c r="F266" i="2"/>
  <c r="F267" i="2"/>
  <c r="F268" i="2"/>
  <c r="F269" i="2"/>
  <c r="F270" i="2"/>
  <c r="F271" i="2"/>
  <c r="F272" i="2"/>
  <c r="F273" i="2"/>
  <c r="F274" i="2"/>
  <c r="F275" i="2"/>
  <c r="F276" i="2"/>
  <c r="F277" i="2"/>
  <c r="F278" i="2"/>
  <c r="F279" i="2"/>
  <c r="F280" i="2"/>
  <c r="F281" i="2"/>
  <c r="F282" i="2"/>
  <c r="F283" i="2"/>
  <c r="F284" i="2"/>
  <c r="F285" i="2"/>
  <c r="F286" i="2"/>
  <c r="F287" i="2"/>
  <c r="F288" i="2"/>
  <c r="F289" i="2"/>
  <c r="F290" i="2"/>
  <c r="F291" i="2"/>
  <c r="F292" i="2"/>
  <c r="F293" i="2"/>
  <c r="F294" i="2"/>
  <c r="F295" i="2"/>
  <c r="F296" i="2"/>
  <c r="F297" i="2"/>
  <c r="F298" i="2"/>
  <c r="F299" i="2"/>
  <c r="F300" i="2"/>
  <c r="F301" i="2"/>
  <c r="F302" i="2"/>
  <c r="F303" i="2"/>
  <c r="F304" i="2"/>
  <c r="F305" i="2"/>
  <c r="F306" i="2"/>
  <c r="F307" i="2"/>
  <c r="F308" i="2"/>
  <c r="F309" i="2"/>
  <c r="F310" i="2"/>
  <c r="F311" i="2"/>
  <c r="F312" i="2"/>
  <c r="F313" i="2"/>
  <c r="F314" i="2"/>
  <c r="F315" i="2"/>
  <c r="F316" i="2"/>
  <c r="F317" i="2"/>
  <c r="F318" i="2"/>
  <c r="F319" i="2"/>
  <c r="F320" i="2"/>
  <c r="F321" i="2"/>
  <c r="F322" i="2"/>
  <c r="F323" i="2"/>
  <c r="F324" i="2"/>
  <c r="F325" i="2"/>
  <c r="F326" i="2"/>
  <c r="F327" i="2"/>
  <c r="F328" i="2"/>
  <c r="F329" i="2"/>
  <c r="F330" i="2"/>
  <c r="F331" i="2"/>
  <c r="F332" i="2"/>
  <c r="F333" i="2"/>
  <c r="F334" i="2"/>
  <c r="E6" i="2"/>
  <c r="E7" i="2"/>
  <c r="AA7" i="2" s="1"/>
  <c r="E8" i="2"/>
  <c r="E9" i="2"/>
  <c r="AA9" i="2" s="1"/>
  <c r="E10" i="2"/>
  <c r="E11" i="2"/>
  <c r="AA11" i="2" s="1"/>
  <c r="E12" i="2"/>
  <c r="E13" i="2"/>
  <c r="AA13" i="2" s="1"/>
  <c r="E14" i="2"/>
  <c r="E15" i="2"/>
  <c r="AA15" i="2" s="1"/>
  <c r="E16" i="2"/>
  <c r="E17" i="2"/>
  <c r="AA17" i="2" s="1"/>
  <c r="E18" i="2"/>
  <c r="E19" i="2"/>
  <c r="AA19" i="2" s="1"/>
  <c r="E20" i="2"/>
  <c r="E21" i="2"/>
  <c r="AA21" i="2" s="1"/>
  <c r="E22" i="2"/>
  <c r="E23" i="2"/>
  <c r="AA23" i="2" s="1"/>
  <c r="E24" i="2"/>
  <c r="E25" i="2"/>
  <c r="AA25" i="2" s="1"/>
  <c r="E26" i="2"/>
  <c r="E27" i="2"/>
  <c r="AA27" i="2" s="1"/>
  <c r="E28" i="2"/>
  <c r="E29" i="2"/>
  <c r="AA29" i="2" s="1"/>
  <c r="E30" i="2"/>
  <c r="E31" i="2"/>
  <c r="AA31" i="2" s="1"/>
  <c r="E32" i="2"/>
  <c r="E33" i="2"/>
  <c r="AA33" i="2" s="1"/>
  <c r="E34" i="2"/>
  <c r="E35" i="2"/>
  <c r="AA35" i="2" s="1"/>
  <c r="E36" i="2"/>
  <c r="E37" i="2"/>
  <c r="AA37" i="2" s="1"/>
  <c r="E38" i="2"/>
  <c r="E39" i="2"/>
  <c r="AA39" i="2" s="1"/>
  <c r="E40" i="2"/>
  <c r="E41" i="2"/>
  <c r="AA41" i="2" s="1"/>
  <c r="E42" i="2"/>
  <c r="E43" i="2"/>
  <c r="AA43" i="2" s="1"/>
  <c r="E44" i="2"/>
  <c r="E45" i="2"/>
  <c r="E46" i="2"/>
  <c r="E47" i="2"/>
  <c r="E48" i="2"/>
  <c r="E49" i="2"/>
  <c r="E50" i="2"/>
  <c r="E51" i="2"/>
  <c r="E52" i="2"/>
  <c r="E53" i="2"/>
  <c r="E54" i="2"/>
  <c r="E55" i="2"/>
  <c r="E56" i="2"/>
  <c r="E57" i="2"/>
  <c r="E58" i="2"/>
  <c r="E59" i="2"/>
  <c r="E60" i="2"/>
  <c r="E61" i="2"/>
  <c r="E62" i="2"/>
  <c r="E63" i="2"/>
  <c r="E64" i="2"/>
  <c r="E65" i="2"/>
  <c r="E66" i="2"/>
  <c r="E67" i="2"/>
  <c r="E68" i="2"/>
  <c r="E69" i="2"/>
  <c r="E70" i="2"/>
  <c r="E71" i="2"/>
  <c r="E72" i="2"/>
  <c r="E73" i="2"/>
  <c r="E74" i="2"/>
  <c r="E75" i="2"/>
  <c r="E76" i="2"/>
  <c r="E77" i="2"/>
  <c r="E78" i="2"/>
  <c r="E79" i="2"/>
  <c r="E80" i="2"/>
  <c r="E81" i="2"/>
  <c r="E82" i="2"/>
  <c r="E83" i="2"/>
  <c r="E84" i="2"/>
  <c r="E85" i="2"/>
  <c r="E86" i="2"/>
  <c r="E87" i="2"/>
  <c r="E88" i="2"/>
  <c r="E89" i="2"/>
  <c r="E90" i="2"/>
  <c r="E91" i="2"/>
  <c r="E92" i="2"/>
  <c r="E93" i="2"/>
  <c r="E94" i="2"/>
  <c r="E95" i="2"/>
  <c r="E96" i="2"/>
  <c r="E97" i="2"/>
  <c r="E98" i="2"/>
  <c r="E99" i="2"/>
  <c r="E100" i="2"/>
  <c r="E101" i="2"/>
  <c r="E102" i="2"/>
  <c r="E103" i="2"/>
  <c r="E104" i="2"/>
  <c r="E105" i="2"/>
  <c r="E106" i="2"/>
  <c r="E107" i="2"/>
  <c r="E108" i="2"/>
  <c r="E109" i="2"/>
  <c r="E110" i="2"/>
  <c r="E111" i="2"/>
  <c r="E112" i="2"/>
  <c r="E113" i="2"/>
  <c r="E114" i="2"/>
  <c r="E115" i="2"/>
  <c r="E116" i="2"/>
  <c r="E117" i="2"/>
  <c r="E118" i="2"/>
  <c r="E119" i="2"/>
  <c r="E120" i="2"/>
  <c r="E121" i="2"/>
  <c r="E122" i="2"/>
  <c r="E123" i="2"/>
  <c r="E124" i="2"/>
  <c r="E125" i="2"/>
  <c r="E126" i="2"/>
  <c r="E127" i="2"/>
  <c r="E128" i="2"/>
  <c r="E129" i="2"/>
  <c r="E130" i="2"/>
  <c r="E131" i="2"/>
  <c r="E132" i="2"/>
  <c r="E133" i="2"/>
  <c r="E134" i="2"/>
  <c r="E135" i="2"/>
  <c r="E136" i="2"/>
  <c r="E137" i="2"/>
  <c r="E138" i="2"/>
  <c r="E139" i="2"/>
  <c r="E140" i="2"/>
  <c r="E141" i="2"/>
  <c r="E142" i="2"/>
  <c r="E143" i="2"/>
  <c r="E144" i="2"/>
  <c r="E145" i="2"/>
  <c r="E146" i="2"/>
  <c r="E147" i="2"/>
  <c r="E148" i="2"/>
  <c r="E149" i="2"/>
  <c r="E150" i="2"/>
  <c r="E151" i="2"/>
  <c r="E152" i="2"/>
  <c r="E153" i="2"/>
  <c r="E154" i="2"/>
  <c r="E155" i="2"/>
  <c r="E156" i="2"/>
  <c r="E157" i="2"/>
  <c r="E158" i="2"/>
  <c r="E159" i="2"/>
  <c r="E160" i="2"/>
  <c r="E161" i="2"/>
  <c r="E162" i="2"/>
  <c r="E163" i="2"/>
  <c r="E164" i="2"/>
  <c r="E165" i="2"/>
  <c r="E166" i="2"/>
  <c r="E167" i="2"/>
  <c r="E168" i="2"/>
  <c r="E169" i="2"/>
  <c r="E170" i="2"/>
  <c r="E171" i="2"/>
  <c r="E172" i="2"/>
  <c r="E173" i="2"/>
  <c r="E174" i="2"/>
  <c r="E175" i="2"/>
  <c r="E176" i="2"/>
  <c r="E177" i="2"/>
  <c r="E178" i="2"/>
  <c r="E179" i="2"/>
  <c r="E180" i="2"/>
  <c r="E181" i="2"/>
  <c r="E182" i="2"/>
  <c r="E183" i="2"/>
  <c r="E184" i="2"/>
  <c r="E185" i="2"/>
  <c r="E186" i="2"/>
  <c r="E187" i="2"/>
  <c r="E188" i="2"/>
  <c r="E189" i="2"/>
  <c r="E190" i="2"/>
  <c r="E191" i="2"/>
  <c r="E192" i="2"/>
  <c r="E193" i="2"/>
  <c r="E194" i="2"/>
  <c r="E195" i="2"/>
  <c r="E196" i="2"/>
  <c r="E197" i="2"/>
  <c r="E198" i="2"/>
  <c r="E199" i="2"/>
  <c r="E200" i="2"/>
  <c r="E201" i="2"/>
  <c r="E202" i="2"/>
  <c r="E203" i="2"/>
  <c r="E204" i="2"/>
  <c r="E205" i="2"/>
  <c r="E206" i="2"/>
  <c r="E207" i="2"/>
  <c r="E208" i="2"/>
  <c r="E209" i="2"/>
  <c r="E210" i="2"/>
  <c r="E211" i="2"/>
  <c r="E212" i="2"/>
  <c r="E213" i="2"/>
  <c r="E214" i="2"/>
  <c r="E215" i="2"/>
  <c r="E216" i="2"/>
  <c r="E217" i="2"/>
  <c r="E218" i="2"/>
  <c r="E219" i="2"/>
  <c r="E220" i="2"/>
  <c r="E221" i="2"/>
  <c r="E222" i="2"/>
  <c r="E223" i="2"/>
  <c r="E224" i="2"/>
  <c r="E225" i="2"/>
  <c r="E226" i="2"/>
  <c r="E227" i="2"/>
  <c r="E228" i="2"/>
  <c r="E229" i="2"/>
  <c r="E230" i="2"/>
  <c r="E231" i="2"/>
  <c r="E232" i="2"/>
  <c r="E233" i="2"/>
  <c r="E234" i="2"/>
  <c r="E235" i="2"/>
  <c r="E236" i="2"/>
  <c r="E237" i="2"/>
  <c r="E238" i="2"/>
  <c r="E239" i="2"/>
  <c r="E240" i="2"/>
  <c r="E241" i="2"/>
  <c r="E242" i="2"/>
  <c r="E243" i="2"/>
  <c r="E244" i="2"/>
  <c r="E245" i="2"/>
  <c r="E246" i="2"/>
  <c r="E247" i="2"/>
  <c r="E248" i="2"/>
  <c r="E249" i="2"/>
  <c r="E250" i="2"/>
  <c r="E251" i="2"/>
  <c r="E252" i="2"/>
  <c r="E253" i="2"/>
  <c r="E254" i="2"/>
  <c r="E255" i="2"/>
  <c r="E256" i="2"/>
  <c r="E257" i="2"/>
  <c r="E258" i="2"/>
  <c r="E259" i="2"/>
  <c r="E260" i="2"/>
  <c r="E261" i="2"/>
  <c r="E262" i="2"/>
  <c r="E263" i="2"/>
  <c r="E264" i="2"/>
  <c r="E265" i="2"/>
  <c r="E266" i="2"/>
  <c r="E267" i="2"/>
  <c r="E268" i="2"/>
  <c r="E269" i="2"/>
  <c r="E270" i="2"/>
  <c r="E271" i="2"/>
  <c r="E272" i="2"/>
  <c r="E273" i="2"/>
  <c r="E274" i="2"/>
  <c r="E275" i="2"/>
  <c r="E276" i="2"/>
  <c r="E277" i="2"/>
  <c r="E278" i="2"/>
  <c r="E279" i="2"/>
  <c r="E280" i="2"/>
  <c r="E281" i="2"/>
  <c r="E282" i="2"/>
  <c r="E283" i="2"/>
  <c r="E284" i="2"/>
  <c r="E285" i="2"/>
  <c r="E286" i="2"/>
  <c r="E287" i="2"/>
  <c r="E288" i="2"/>
  <c r="E289" i="2"/>
  <c r="E290" i="2"/>
  <c r="E291" i="2"/>
  <c r="E292" i="2"/>
  <c r="E293" i="2"/>
  <c r="E294" i="2"/>
  <c r="E295" i="2"/>
  <c r="E296" i="2"/>
  <c r="E297" i="2"/>
  <c r="E298" i="2"/>
  <c r="E299" i="2"/>
  <c r="E300" i="2"/>
  <c r="E301" i="2"/>
  <c r="E302" i="2"/>
  <c r="E303" i="2"/>
  <c r="E304" i="2"/>
  <c r="E305" i="2"/>
  <c r="E306" i="2"/>
  <c r="E307" i="2"/>
  <c r="E308" i="2"/>
  <c r="E309" i="2"/>
  <c r="E310" i="2"/>
  <c r="E311" i="2"/>
  <c r="E312" i="2"/>
  <c r="E313" i="2"/>
  <c r="E314" i="2"/>
  <c r="E315" i="2"/>
  <c r="E316" i="2"/>
  <c r="E317" i="2"/>
  <c r="E318" i="2"/>
  <c r="E319" i="2"/>
  <c r="E320" i="2"/>
  <c r="E321" i="2"/>
  <c r="E322" i="2"/>
  <c r="E323" i="2"/>
  <c r="E324" i="2"/>
  <c r="E325" i="2"/>
  <c r="E326" i="2"/>
  <c r="E327" i="2"/>
  <c r="E328" i="2"/>
  <c r="E329" i="2"/>
  <c r="E330" i="2"/>
  <c r="E331" i="2"/>
  <c r="E332" i="2"/>
  <c r="E333" i="2"/>
  <c r="E334" i="2"/>
  <c r="E335" i="2"/>
  <c r="E336" i="2"/>
  <c r="E337" i="2"/>
  <c r="E338" i="2"/>
  <c r="E339" i="2"/>
  <c r="E340" i="2"/>
  <c r="E341" i="2"/>
  <c r="E342" i="2"/>
  <c r="E343" i="2"/>
  <c r="E344" i="2"/>
  <c r="E345" i="2"/>
  <c r="E346" i="2"/>
  <c r="E347" i="2"/>
  <c r="E348" i="2"/>
  <c r="E349" i="2"/>
  <c r="E350" i="2"/>
  <c r="E351" i="2"/>
  <c r="E352" i="2"/>
  <c r="E353" i="2"/>
  <c r="E354" i="2"/>
  <c r="E355" i="2"/>
  <c r="E356" i="2"/>
  <c r="E357" i="2"/>
  <c r="E358" i="2"/>
  <c r="E359" i="2"/>
  <c r="E360" i="2"/>
  <c r="E361" i="2"/>
  <c r="E362" i="2"/>
  <c r="E363" i="2"/>
  <c r="E364" i="2"/>
  <c r="E365" i="2"/>
  <c r="E366" i="2"/>
  <c r="E367" i="2"/>
  <c r="E368" i="2"/>
  <c r="E369" i="2"/>
  <c r="E370" i="2"/>
  <c r="E371" i="2"/>
  <c r="E372" i="2"/>
  <c r="E373" i="2"/>
  <c r="E374" i="2"/>
  <c r="E375" i="2"/>
  <c r="E376" i="2"/>
  <c r="E377" i="2"/>
  <c r="E378" i="2"/>
  <c r="E379" i="2"/>
  <c r="E380" i="2"/>
  <c r="E381" i="2"/>
  <c r="E382" i="2"/>
  <c r="E383" i="2"/>
  <c r="E384" i="2"/>
  <c r="E385" i="2"/>
  <c r="E386" i="2"/>
  <c r="E387" i="2"/>
  <c r="E388" i="2"/>
  <c r="D6" i="2"/>
  <c r="D7" i="2"/>
  <c r="Z7" i="2" s="1"/>
  <c r="D8" i="2"/>
  <c r="D9" i="2"/>
  <c r="Z9" i="2" s="1"/>
  <c r="D10" i="2"/>
  <c r="D11" i="2"/>
  <c r="Z11" i="2" s="1"/>
  <c r="D12" i="2"/>
  <c r="D13" i="2"/>
  <c r="Z13" i="2" s="1"/>
  <c r="D14" i="2"/>
  <c r="D15" i="2"/>
  <c r="Z15" i="2" s="1"/>
  <c r="D16" i="2"/>
  <c r="D17" i="2"/>
  <c r="Z17" i="2" s="1"/>
  <c r="D18" i="2"/>
  <c r="D19" i="2"/>
  <c r="Z19" i="2" s="1"/>
  <c r="D20" i="2"/>
  <c r="D21" i="2"/>
  <c r="Z21" i="2" s="1"/>
  <c r="D22" i="2"/>
  <c r="D23" i="2"/>
  <c r="Z23" i="2" s="1"/>
  <c r="D24" i="2"/>
  <c r="D25" i="2"/>
  <c r="Z25" i="2" s="1"/>
  <c r="D26" i="2"/>
  <c r="D27" i="2"/>
  <c r="Z27" i="2" s="1"/>
  <c r="D28" i="2"/>
  <c r="D29" i="2"/>
  <c r="Z29" i="2" s="1"/>
  <c r="D30" i="2"/>
  <c r="D31" i="2"/>
  <c r="Z31" i="2" s="1"/>
  <c r="D32" i="2"/>
  <c r="D33" i="2"/>
  <c r="Z33" i="2" s="1"/>
  <c r="D34" i="2"/>
  <c r="D35" i="2"/>
  <c r="Z35" i="2" s="1"/>
  <c r="D36" i="2"/>
  <c r="D37" i="2"/>
  <c r="Z37" i="2" s="1"/>
  <c r="D38" i="2"/>
  <c r="D39" i="2"/>
  <c r="Z39" i="2" s="1"/>
  <c r="D40" i="2"/>
  <c r="D41" i="2"/>
  <c r="Z41" i="2" s="1"/>
  <c r="D42" i="2"/>
  <c r="D43" i="2"/>
  <c r="Z43" i="2" s="1"/>
  <c r="D44" i="2"/>
  <c r="D45" i="2"/>
  <c r="Z45" i="2" s="1"/>
  <c r="D46" i="2"/>
  <c r="D47" i="2"/>
  <c r="D48" i="2"/>
  <c r="D49" i="2"/>
  <c r="D50" i="2"/>
  <c r="D51" i="2"/>
  <c r="D52" i="2"/>
  <c r="D53" i="2"/>
  <c r="D54" i="2"/>
  <c r="D55" i="2"/>
  <c r="D56" i="2"/>
  <c r="D57" i="2"/>
  <c r="D58" i="2"/>
  <c r="D59" i="2"/>
  <c r="D60" i="2"/>
  <c r="D61" i="2"/>
  <c r="D62" i="2"/>
  <c r="D63" i="2"/>
  <c r="D64" i="2"/>
  <c r="D65" i="2"/>
  <c r="D66" i="2"/>
  <c r="D67" i="2"/>
  <c r="D68" i="2"/>
  <c r="D69" i="2"/>
  <c r="D70" i="2"/>
  <c r="D71" i="2"/>
  <c r="D72" i="2"/>
  <c r="D73" i="2"/>
  <c r="D74" i="2"/>
  <c r="D75" i="2"/>
  <c r="D76" i="2"/>
  <c r="D77" i="2"/>
  <c r="D78" i="2"/>
  <c r="D79" i="2"/>
  <c r="D80" i="2"/>
  <c r="D81" i="2"/>
  <c r="D82" i="2"/>
  <c r="D83" i="2"/>
  <c r="D84" i="2"/>
  <c r="D85" i="2"/>
  <c r="D86" i="2"/>
  <c r="D87" i="2"/>
  <c r="D88" i="2"/>
  <c r="D89" i="2"/>
  <c r="D90" i="2"/>
  <c r="D91" i="2"/>
  <c r="D92" i="2"/>
  <c r="D93" i="2"/>
  <c r="D94" i="2"/>
  <c r="D95" i="2"/>
  <c r="D96" i="2"/>
  <c r="D97" i="2"/>
  <c r="D98" i="2"/>
  <c r="D99" i="2"/>
  <c r="D100" i="2"/>
  <c r="D101" i="2"/>
  <c r="D102" i="2"/>
  <c r="D103" i="2"/>
  <c r="D104" i="2"/>
  <c r="D105" i="2"/>
  <c r="D106" i="2"/>
  <c r="D107" i="2"/>
  <c r="D108" i="2"/>
  <c r="D109" i="2"/>
  <c r="D110" i="2"/>
  <c r="D111" i="2"/>
  <c r="D112" i="2"/>
  <c r="D113" i="2"/>
  <c r="D114" i="2"/>
  <c r="D115" i="2"/>
  <c r="D116" i="2"/>
  <c r="D117" i="2"/>
  <c r="D118" i="2"/>
  <c r="D119" i="2"/>
  <c r="D120" i="2"/>
  <c r="D121" i="2"/>
  <c r="D122" i="2"/>
  <c r="D123" i="2"/>
  <c r="D124" i="2"/>
  <c r="D125" i="2"/>
  <c r="D126" i="2"/>
  <c r="D127" i="2"/>
  <c r="D128" i="2"/>
  <c r="D129" i="2"/>
  <c r="D130" i="2"/>
  <c r="D131" i="2"/>
  <c r="D132" i="2"/>
  <c r="D133" i="2"/>
  <c r="D134" i="2"/>
  <c r="D135" i="2"/>
  <c r="D136" i="2"/>
  <c r="D137" i="2"/>
  <c r="D138" i="2"/>
  <c r="D139" i="2"/>
  <c r="D140" i="2"/>
  <c r="D141" i="2"/>
  <c r="D142" i="2"/>
  <c r="D143" i="2"/>
  <c r="D144" i="2"/>
  <c r="D145" i="2"/>
  <c r="D146" i="2"/>
  <c r="D147" i="2"/>
  <c r="D148" i="2"/>
  <c r="D149" i="2"/>
  <c r="D150" i="2"/>
  <c r="D151" i="2"/>
  <c r="D152" i="2"/>
  <c r="D153" i="2"/>
  <c r="D154" i="2"/>
  <c r="D155" i="2"/>
  <c r="D156" i="2"/>
  <c r="D157" i="2"/>
  <c r="D158" i="2"/>
  <c r="D159" i="2"/>
  <c r="D160" i="2"/>
  <c r="D161" i="2"/>
  <c r="D162" i="2"/>
  <c r="D163" i="2"/>
  <c r="D164" i="2"/>
  <c r="D165" i="2"/>
  <c r="D166" i="2"/>
  <c r="D167" i="2"/>
  <c r="D168" i="2"/>
  <c r="D169" i="2"/>
  <c r="D170" i="2"/>
  <c r="D171" i="2"/>
  <c r="D172" i="2"/>
  <c r="D173" i="2"/>
  <c r="D174" i="2"/>
  <c r="D175" i="2"/>
  <c r="D176" i="2"/>
  <c r="D177" i="2"/>
  <c r="D178" i="2"/>
  <c r="D179" i="2"/>
  <c r="D180" i="2"/>
  <c r="D181" i="2"/>
  <c r="D182" i="2"/>
  <c r="D183" i="2"/>
  <c r="D184" i="2"/>
  <c r="D185" i="2"/>
  <c r="D186" i="2"/>
  <c r="D187" i="2"/>
  <c r="D188" i="2"/>
  <c r="D189" i="2"/>
  <c r="D190" i="2"/>
  <c r="D191" i="2"/>
  <c r="D192" i="2"/>
  <c r="D193" i="2"/>
  <c r="D194" i="2"/>
  <c r="D195" i="2"/>
  <c r="D196" i="2"/>
  <c r="D197" i="2"/>
  <c r="D198" i="2"/>
  <c r="D199" i="2"/>
  <c r="D200" i="2"/>
  <c r="D201" i="2"/>
  <c r="D202" i="2"/>
  <c r="D203" i="2"/>
  <c r="D204" i="2"/>
  <c r="D205" i="2"/>
  <c r="D206" i="2"/>
  <c r="D207" i="2"/>
  <c r="D208" i="2"/>
  <c r="D209" i="2"/>
  <c r="D210" i="2"/>
  <c r="D211" i="2"/>
  <c r="D212" i="2"/>
  <c r="D213" i="2"/>
  <c r="D214" i="2"/>
  <c r="D215" i="2"/>
  <c r="D216" i="2"/>
  <c r="D217" i="2"/>
  <c r="D218" i="2"/>
  <c r="D219" i="2"/>
  <c r="D220" i="2"/>
  <c r="D221" i="2"/>
  <c r="D222" i="2"/>
  <c r="D223" i="2"/>
  <c r="D224" i="2"/>
  <c r="D225" i="2"/>
  <c r="D226" i="2"/>
  <c r="D227" i="2"/>
  <c r="D228" i="2"/>
  <c r="D229" i="2"/>
  <c r="D230" i="2"/>
  <c r="D231" i="2"/>
  <c r="D232" i="2"/>
  <c r="D233" i="2"/>
  <c r="D234" i="2"/>
  <c r="D235" i="2"/>
  <c r="D236" i="2"/>
  <c r="D237" i="2"/>
  <c r="D238" i="2"/>
  <c r="D239" i="2"/>
  <c r="D240" i="2"/>
  <c r="D241" i="2"/>
  <c r="D242" i="2"/>
  <c r="D243" i="2"/>
  <c r="D244" i="2"/>
  <c r="D245" i="2"/>
  <c r="D246" i="2"/>
  <c r="D247" i="2"/>
  <c r="D248" i="2"/>
  <c r="D249" i="2"/>
  <c r="D250" i="2"/>
  <c r="D251" i="2"/>
  <c r="D252" i="2"/>
  <c r="D253" i="2"/>
  <c r="D254" i="2"/>
  <c r="D255" i="2"/>
  <c r="D256" i="2"/>
  <c r="D257" i="2"/>
  <c r="D258" i="2"/>
  <c r="D259" i="2"/>
  <c r="D260" i="2"/>
  <c r="D261" i="2"/>
  <c r="D262" i="2"/>
  <c r="D263" i="2"/>
  <c r="D264" i="2"/>
  <c r="D265" i="2"/>
  <c r="D266" i="2"/>
  <c r="D267" i="2"/>
  <c r="D268" i="2"/>
  <c r="D269" i="2"/>
  <c r="D270" i="2"/>
  <c r="D271" i="2"/>
  <c r="D272" i="2"/>
  <c r="D273" i="2"/>
  <c r="D274" i="2"/>
  <c r="D275" i="2"/>
  <c r="D276" i="2"/>
  <c r="D277" i="2"/>
  <c r="D278" i="2"/>
  <c r="D279" i="2"/>
  <c r="D280" i="2"/>
  <c r="D281" i="2"/>
  <c r="D282" i="2"/>
  <c r="D283" i="2"/>
  <c r="D284" i="2"/>
  <c r="D285" i="2"/>
  <c r="D286" i="2"/>
  <c r="D287" i="2"/>
  <c r="D288" i="2"/>
  <c r="D289" i="2"/>
  <c r="D290" i="2"/>
  <c r="D291" i="2"/>
  <c r="D292" i="2"/>
  <c r="D293" i="2"/>
  <c r="D294" i="2"/>
  <c r="D295" i="2"/>
  <c r="D296" i="2"/>
  <c r="D297" i="2"/>
  <c r="D298" i="2"/>
  <c r="D299" i="2"/>
  <c r="D300" i="2"/>
  <c r="D301" i="2"/>
  <c r="D302" i="2"/>
  <c r="D303" i="2"/>
  <c r="D304" i="2"/>
  <c r="D305" i="2"/>
  <c r="D306" i="2"/>
  <c r="D307" i="2"/>
  <c r="D308" i="2"/>
  <c r="D309" i="2"/>
  <c r="D310" i="2"/>
  <c r="D311" i="2"/>
  <c r="D312" i="2"/>
  <c r="D313" i="2"/>
  <c r="D314" i="2"/>
  <c r="D315" i="2"/>
  <c r="D316" i="2"/>
  <c r="D317" i="2"/>
  <c r="D318" i="2"/>
  <c r="D319" i="2"/>
  <c r="D320" i="2"/>
  <c r="D321" i="2"/>
  <c r="D322" i="2"/>
  <c r="D323" i="2"/>
  <c r="D324" i="2"/>
  <c r="D325" i="2"/>
  <c r="D326" i="2"/>
  <c r="D327" i="2"/>
  <c r="D328" i="2"/>
  <c r="D329" i="2"/>
  <c r="D330" i="2"/>
  <c r="D331" i="2"/>
  <c r="D332" i="2"/>
  <c r="D333" i="2"/>
  <c r="D334" i="2"/>
  <c r="D335" i="2"/>
  <c r="D336" i="2"/>
  <c r="D337" i="2"/>
  <c r="D338" i="2"/>
  <c r="D339" i="2"/>
  <c r="D340" i="2"/>
  <c r="D341" i="2"/>
  <c r="D342" i="2"/>
  <c r="D343" i="2"/>
  <c r="D344" i="2"/>
  <c r="C6" i="2"/>
  <c r="C7" i="2"/>
  <c r="C8" i="2"/>
  <c r="N10" i="2" s="1"/>
  <c r="C9" i="2"/>
  <c r="X9" i="2" s="1"/>
  <c r="Y9" i="2" s="1"/>
  <c r="C10" i="2"/>
  <c r="N12" i="2" s="1"/>
  <c r="C11" i="2"/>
  <c r="C12" i="2"/>
  <c r="N14" i="2" s="1"/>
  <c r="C13" i="2"/>
  <c r="X13" i="2" s="1"/>
  <c r="Y13" i="2" s="1"/>
  <c r="C14" i="2"/>
  <c r="N16" i="2" s="1"/>
  <c r="C15" i="2"/>
  <c r="C16" i="2"/>
  <c r="N18" i="2" s="1"/>
  <c r="C17" i="2"/>
  <c r="X17" i="2" s="1"/>
  <c r="Y17" i="2" s="1"/>
  <c r="C18" i="2"/>
  <c r="N20" i="2" s="1"/>
  <c r="C19" i="2"/>
  <c r="C20" i="2"/>
  <c r="N22" i="2" s="1"/>
  <c r="C21" i="2"/>
  <c r="X21" i="2" s="1"/>
  <c r="Y21" i="2" s="1"/>
  <c r="C22" i="2"/>
  <c r="N24" i="2" s="1"/>
  <c r="C23" i="2"/>
  <c r="C24" i="2"/>
  <c r="N26" i="2" s="1"/>
  <c r="C25" i="2"/>
  <c r="X25" i="2" s="1"/>
  <c r="Y25" i="2" s="1"/>
  <c r="C26" i="2"/>
  <c r="N28" i="2" s="1"/>
  <c r="C27" i="2"/>
  <c r="C28" i="2"/>
  <c r="N30" i="2" s="1"/>
  <c r="C29" i="2"/>
  <c r="X29" i="2" s="1"/>
  <c r="Y29" i="2" s="1"/>
  <c r="C30" i="2"/>
  <c r="N32" i="2" s="1"/>
  <c r="C31" i="2"/>
  <c r="C32" i="2"/>
  <c r="N34" i="2" s="1"/>
  <c r="C33" i="2"/>
  <c r="X33" i="2" s="1"/>
  <c r="Y33" i="2" s="1"/>
  <c r="C34" i="2"/>
  <c r="N36" i="2" s="1"/>
  <c r="C35" i="2"/>
  <c r="C36" i="2"/>
  <c r="N38" i="2" s="1"/>
  <c r="C37" i="2"/>
  <c r="X37" i="2" s="1"/>
  <c r="Y37" i="2" s="1"/>
  <c r="C38" i="2"/>
  <c r="N40" i="2" s="1"/>
  <c r="C39" i="2"/>
  <c r="C40" i="2"/>
  <c r="N42" i="2" s="1"/>
  <c r="C41" i="2"/>
  <c r="X41" i="2" s="1"/>
  <c r="Y41" i="2" s="1"/>
  <c r="C42" i="2"/>
  <c r="N44" i="2" s="1"/>
  <c r="C43" i="2"/>
  <c r="C44" i="2"/>
  <c r="N46" i="2" s="1"/>
  <c r="C45" i="2"/>
  <c r="C46" i="2"/>
  <c r="N48" i="2" s="1"/>
  <c r="C47" i="2"/>
  <c r="C48" i="2"/>
  <c r="N50" i="2" s="1"/>
  <c r="C49" i="2"/>
  <c r="C50" i="2"/>
  <c r="N52" i="2" s="1"/>
  <c r="C51" i="2"/>
  <c r="C52" i="2"/>
  <c r="N54" i="2" s="1"/>
  <c r="C53" i="2"/>
  <c r="C54" i="2"/>
  <c r="N56" i="2" s="1"/>
  <c r="C55" i="2"/>
  <c r="C56" i="2"/>
  <c r="C57" i="2"/>
  <c r="C58" i="2"/>
  <c r="C59" i="2"/>
  <c r="C60" i="2"/>
  <c r="C61" i="2"/>
  <c r="C62" i="2"/>
  <c r="C63" i="2"/>
  <c r="C64" i="2"/>
  <c r="C65" i="2"/>
  <c r="C66" i="2"/>
  <c r="C67" i="2"/>
  <c r="C68" i="2"/>
  <c r="C69" i="2"/>
  <c r="C70" i="2"/>
  <c r="C71" i="2"/>
  <c r="C72" i="2"/>
  <c r="C73" i="2"/>
  <c r="C74" i="2"/>
  <c r="C75" i="2"/>
  <c r="C76" i="2"/>
  <c r="C77" i="2"/>
  <c r="C78" i="2"/>
  <c r="C79" i="2"/>
  <c r="C80" i="2"/>
  <c r="C81" i="2"/>
  <c r="C82" i="2"/>
  <c r="C83" i="2"/>
  <c r="C84" i="2"/>
  <c r="C85" i="2"/>
  <c r="C86" i="2"/>
  <c r="C87" i="2"/>
  <c r="C88" i="2"/>
  <c r="C89" i="2"/>
  <c r="C90" i="2"/>
  <c r="C91" i="2"/>
  <c r="C92" i="2"/>
  <c r="C93" i="2"/>
  <c r="C94" i="2"/>
  <c r="C95" i="2"/>
  <c r="C96" i="2"/>
  <c r="C97" i="2"/>
  <c r="C98" i="2"/>
  <c r="C99" i="2"/>
  <c r="C100" i="2"/>
  <c r="C101" i="2"/>
  <c r="C102" i="2"/>
  <c r="C103" i="2"/>
  <c r="C104" i="2"/>
  <c r="C105" i="2"/>
  <c r="C106" i="2"/>
  <c r="C107" i="2"/>
  <c r="C108" i="2"/>
  <c r="C109" i="2"/>
  <c r="C110" i="2"/>
  <c r="C111" i="2"/>
  <c r="C112" i="2"/>
  <c r="C113" i="2"/>
  <c r="C114" i="2"/>
  <c r="C115" i="2"/>
  <c r="C116" i="2"/>
  <c r="C117" i="2"/>
  <c r="C118" i="2"/>
  <c r="C119" i="2"/>
  <c r="C120" i="2"/>
  <c r="C121" i="2"/>
  <c r="C122" i="2"/>
  <c r="C123" i="2"/>
  <c r="C124" i="2"/>
  <c r="C125" i="2"/>
  <c r="C126" i="2"/>
  <c r="C127" i="2"/>
  <c r="C128" i="2"/>
  <c r="C129" i="2"/>
  <c r="C130" i="2"/>
  <c r="C131" i="2"/>
  <c r="C132" i="2"/>
  <c r="C133" i="2"/>
  <c r="C134" i="2"/>
  <c r="C135" i="2"/>
  <c r="C136" i="2"/>
  <c r="C137" i="2"/>
  <c r="C138" i="2"/>
  <c r="C139" i="2"/>
  <c r="C140" i="2"/>
  <c r="C141" i="2"/>
  <c r="C142" i="2"/>
  <c r="C143" i="2"/>
  <c r="C144" i="2"/>
  <c r="C145" i="2"/>
  <c r="C146" i="2"/>
  <c r="C147" i="2"/>
  <c r="C148" i="2"/>
  <c r="C149" i="2"/>
  <c r="C150" i="2"/>
  <c r="C151" i="2"/>
  <c r="C152" i="2"/>
  <c r="C153" i="2"/>
  <c r="C154" i="2"/>
  <c r="C155" i="2"/>
  <c r="C156" i="2"/>
  <c r="C157" i="2"/>
  <c r="C158" i="2"/>
  <c r="C159" i="2"/>
  <c r="C160" i="2"/>
  <c r="C161" i="2"/>
  <c r="C162" i="2"/>
  <c r="C163" i="2"/>
  <c r="C164" i="2"/>
  <c r="C165" i="2"/>
  <c r="C166" i="2"/>
  <c r="C167" i="2"/>
  <c r="C168" i="2"/>
  <c r="C169" i="2"/>
  <c r="C170" i="2"/>
  <c r="C171" i="2"/>
  <c r="C172" i="2"/>
  <c r="C173" i="2"/>
  <c r="C174" i="2"/>
  <c r="C175" i="2"/>
  <c r="C176" i="2"/>
  <c r="C177" i="2"/>
  <c r="C178" i="2"/>
  <c r="C179" i="2"/>
  <c r="C180" i="2"/>
  <c r="C181" i="2"/>
  <c r="C182" i="2"/>
  <c r="C183" i="2"/>
  <c r="C184" i="2"/>
  <c r="C185" i="2"/>
  <c r="C186" i="2"/>
  <c r="C187" i="2"/>
  <c r="C188" i="2"/>
  <c r="C189" i="2"/>
  <c r="C190" i="2"/>
  <c r="C191" i="2"/>
  <c r="C192" i="2"/>
  <c r="C193" i="2"/>
  <c r="C194" i="2"/>
  <c r="C195" i="2"/>
  <c r="C196" i="2"/>
  <c r="C197" i="2"/>
  <c r="C198" i="2"/>
  <c r="C199" i="2"/>
  <c r="C200" i="2"/>
  <c r="C201" i="2"/>
  <c r="C202" i="2"/>
  <c r="C203" i="2"/>
  <c r="C204" i="2"/>
  <c r="C205" i="2"/>
  <c r="C206" i="2"/>
  <c r="C207" i="2"/>
  <c r="C208" i="2"/>
  <c r="C209" i="2"/>
  <c r="C210" i="2"/>
  <c r="C211" i="2"/>
  <c r="C212" i="2"/>
  <c r="C213" i="2"/>
  <c r="C214" i="2"/>
  <c r="C215" i="2"/>
  <c r="C216" i="2"/>
  <c r="C217" i="2"/>
  <c r="C218" i="2"/>
  <c r="C219" i="2"/>
  <c r="C220" i="2"/>
  <c r="C221" i="2"/>
  <c r="C222" i="2"/>
  <c r="C223" i="2"/>
  <c r="C224" i="2"/>
  <c r="C225" i="2"/>
  <c r="C226" i="2"/>
  <c r="C227" i="2"/>
  <c r="C228" i="2"/>
  <c r="C229" i="2"/>
  <c r="C230" i="2"/>
  <c r="C231" i="2"/>
  <c r="C232" i="2"/>
  <c r="C233" i="2"/>
  <c r="C234" i="2"/>
  <c r="C235" i="2"/>
  <c r="C236" i="2"/>
  <c r="C237" i="2"/>
  <c r="C238" i="2"/>
  <c r="C239" i="2"/>
  <c r="C240" i="2"/>
  <c r="C241" i="2"/>
  <c r="C242" i="2"/>
  <c r="C243" i="2"/>
  <c r="C244" i="2"/>
  <c r="C245" i="2"/>
  <c r="C246" i="2"/>
  <c r="C247" i="2"/>
  <c r="C248" i="2"/>
  <c r="C249" i="2"/>
  <c r="C250" i="2"/>
  <c r="C251" i="2"/>
  <c r="C252" i="2"/>
  <c r="C253" i="2"/>
  <c r="C254" i="2"/>
  <c r="C255" i="2"/>
  <c r="C256" i="2"/>
  <c r="C257" i="2"/>
  <c r="C258" i="2"/>
  <c r="C259" i="2"/>
  <c r="C260" i="2"/>
  <c r="C261" i="2"/>
  <c r="C262" i="2"/>
  <c r="C263" i="2"/>
  <c r="C264" i="2"/>
  <c r="C265" i="2"/>
  <c r="C266" i="2"/>
  <c r="C267" i="2"/>
  <c r="C268" i="2"/>
  <c r="C269" i="2"/>
  <c r="C270" i="2"/>
  <c r="C271" i="2"/>
  <c r="C272" i="2"/>
  <c r="C273" i="2"/>
  <c r="C274" i="2"/>
  <c r="C275" i="2"/>
  <c r="C276" i="2"/>
  <c r="C277" i="2"/>
  <c r="C278" i="2"/>
  <c r="C279" i="2"/>
  <c r="C280" i="2"/>
  <c r="C281" i="2"/>
  <c r="C282" i="2"/>
  <c r="C283" i="2"/>
  <c r="C284" i="2"/>
  <c r="C285" i="2"/>
  <c r="C286" i="2"/>
  <c r="C287" i="2"/>
  <c r="C288" i="2"/>
  <c r="C289" i="2"/>
  <c r="C290" i="2"/>
  <c r="C291" i="2"/>
  <c r="C292" i="2"/>
  <c r="B6" i="2"/>
  <c r="B7" i="2"/>
  <c r="B8" i="2"/>
  <c r="B9" i="2"/>
  <c r="B10" i="2"/>
  <c r="B11" i="2"/>
  <c r="B12" i="2"/>
  <c r="B13" i="2"/>
  <c r="B14" i="2"/>
  <c r="B15" i="2"/>
  <c r="B16" i="2"/>
  <c r="B17" i="2"/>
  <c r="B18" i="2"/>
  <c r="B19" i="2"/>
  <c r="B20" i="2"/>
  <c r="B21" i="2"/>
  <c r="B22" i="2"/>
  <c r="B23" i="2"/>
  <c r="B24" i="2"/>
  <c r="B25" i="2"/>
  <c r="B26" i="2"/>
  <c r="B27" i="2"/>
  <c r="B28" i="2"/>
  <c r="B29" i="2"/>
  <c r="B30" i="2"/>
  <c r="B31" i="2"/>
  <c r="B32" i="2"/>
  <c r="B33" i="2"/>
  <c r="B34" i="2"/>
  <c r="B35" i="2"/>
  <c r="B36" i="2"/>
  <c r="B37" i="2"/>
  <c r="B38" i="2"/>
  <c r="B39" i="2"/>
  <c r="B40" i="2"/>
  <c r="B41" i="2"/>
  <c r="B42" i="2"/>
  <c r="B43" i="2"/>
  <c r="B44" i="2"/>
  <c r="B45" i="2"/>
  <c r="B46" i="2"/>
  <c r="B47" i="2"/>
  <c r="B48" i="2"/>
  <c r="B49" i="2"/>
  <c r="B50" i="2"/>
  <c r="B51" i="2"/>
  <c r="B52" i="2"/>
  <c r="B53" i="2"/>
  <c r="B54" i="2"/>
  <c r="B55" i="2"/>
  <c r="B56" i="2"/>
  <c r="B57" i="2"/>
  <c r="B58" i="2"/>
  <c r="B59" i="2"/>
  <c r="B60" i="2"/>
  <c r="B61" i="2"/>
  <c r="B62" i="2"/>
  <c r="B63" i="2"/>
  <c r="B64" i="2"/>
  <c r="B65" i="2"/>
  <c r="B66" i="2"/>
  <c r="B67" i="2"/>
  <c r="B68" i="2"/>
  <c r="B69" i="2"/>
  <c r="B70" i="2"/>
  <c r="B71" i="2"/>
  <c r="B72" i="2"/>
  <c r="B73" i="2"/>
  <c r="B74" i="2"/>
  <c r="B75" i="2"/>
  <c r="B76" i="2"/>
  <c r="B77" i="2"/>
  <c r="B78" i="2"/>
  <c r="B79" i="2"/>
  <c r="B80" i="2"/>
  <c r="B81" i="2"/>
  <c r="B82" i="2"/>
  <c r="B83" i="2"/>
  <c r="B84" i="2"/>
  <c r="B85" i="2"/>
  <c r="B86" i="2"/>
  <c r="B87" i="2"/>
  <c r="B88" i="2"/>
  <c r="B89" i="2"/>
  <c r="B90" i="2"/>
  <c r="B91" i="2"/>
  <c r="B92" i="2"/>
  <c r="B93" i="2"/>
  <c r="B94" i="2"/>
  <c r="B95" i="2"/>
  <c r="B96" i="2"/>
  <c r="B97" i="2"/>
  <c r="B98" i="2"/>
  <c r="B99" i="2"/>
  <c r="B100" i="2"/>
  <c r="B101" i="2"/>
  <c r="B102" i="2"/>
  <c r="B103" i="2"/>
  <c r="B104" i="2"/>
  <c r="B105" i="2"/>
  <c r="B106" i="2"/>
  <c r="B107" i="2"/>
  <c r="B108" i="2"/>
  <c r="B109" i="2"/>
  <c r="B110" i="2"/>
  <c r="B111" i="2"/>
  <c r="B112" i="2"/>
  <c r="B113" i="2"/>
  <c r="B114" i="2"/>
  <c r="B115" i="2"/>
  <c r="B116" i="2"/>
  <c r="B117" i="2"/>
  <c r="B118" i="2"/>
  <c r="B119" i="2"/>
  <c r="B120" i="2"/>
  <c r="B121" i="2"/>
  <c r="B122" i="2"/>
  <c r="B123" i="2"/>
  <c r="B124" i="2"/>
  <c r="B125" i="2"/>
  <c r="B126" i="2"/>
  <c r="B127" i="2"/>
  <c r="B128" i="2"/>
  <c r="B129" i="2"/>
  <c r="B130" i="2"/>
  <c r="B131" i="2"/>
  <c r="B132" i="2"/>
  <c r="B133" i="2"/>
  <c r="B134" i="2"/>
  <c r="B135" i="2"/>
  <c r="B136" i="2"/>
  <c r="B137" i="2"/>
  <c r="B138" i="2"/>
  <c r="B139" i="2"/>
  <c r="B140" i="2"/>
  <c r="B141" i="2"/>
  <c r="B142" i="2"/>
  <c r="B143" i="2"/>
  <c r="B144" i="2"/>
  <c r="B145" i="2"/>
  <c r="B146" i="2"/>
  <c r="B147" i="2"/>
  <c r="B148" i="2"/>
  <c r="B149" i="2"/>
  <c r="B150" i="2"/>
  <c r="B151" i="2"/>
  <c r="B152" i="2"/>
  <c r="B153" i="2"/>
  <c r="B154" i="2"/>
  <c r="B155" i="2"/>
  <c r="B156" i="2"/>
  <c r="B157" i="2"/>
  <c r="B158" i="2"/>
  <c r="B159" i="2"/>
  <c r="B160" i="2"/>
  <c r="B161" i="2"/>
  <c r="B162" i="2"/>
  <c r="B163" i="2"/>
  <c r="B164" i="2"/>
  <c r="B165" i="2"/>
  <c r="B166" i="2"/>
  <c r="B167" i="2"/>
  <c r="B168" i="2"/>
  <c r="B169" i="2"/>
  <c r="B170" i="2"/>
  <c r="B171" i="2"/>
  <c r="B172" i="2"/>
  <c r="B173" i="2"/>
  <c r="B174" i="2"/>
  <c r="B175" i="2"/>
  <c r="B176" i="2"/>
  <c r="B177" i="2"/>
  <c r="B178" i="2"/>
  <c r="B179" i="2"/>
  <c r="B180" i="2"/>
  <c r="B181" i="2"/>
  <c r="B182" i="2"/>
  <c r="B183" i="2"/>
  <c r="B184" i="2"/>
  <c r="B185" i="2"/>
  <c r="B186" i="2"/>
  <c r="B187" i="2"/>
  <c r="B188" i="2"/>
  <c r="B189" i="2"/>
  <c r="B190" i="2"/>
  <c r="B191" i="2"/>
  <c r="B192" i="2"/>
  <c r="B193" i="2"/>
  <c r="B194" i="2"/>
  <c r="B195" i="2"/>
  <c r="B196" i="2"/>
  <c r="B197" i="2"/>
  <c r="B198" i="2"/>
  <c r="B199" i="2"/>
  <c r="B200" i="2"/>
  <c r="B201" i="2"/>
  <c r="B202" i="2"/>
  <c r="B203" i="2"/>
  <c r="B204" i="2"/>
  <c r="B205" i="2"/>
  <c r="B206" i="2"/>
  <c r="B207" i="2"/>
  <c r="B208" i="2"/>
  <c r="B209" i="2"/>
  <c r="B210" i="2"/>
  <c r="B211" i="2"/>
  <c r="B212" i="2"/>
  <c r="B213" i="2"/>
  <c r="B214" i="2"/>
  <c r="B215" i="2"/>
  <c r="B216" i="2"/>
  <c r="B217" i="2"/>
  <c r="B218" i="2"/>
  <c r="B219" i="2"/>
  <c r="B220" i="2"/>
  <c r="B221" i="2"/>
  <c r="B222" i="2"/>
  <c r="B223" i="2"/>
  <c r="B224" i="2"/>
  <c r="B225" i="2"/>
  <c r="B226" i="2"/>
  <c r="B227" i="2"/>
  <c r="B228" i="2"/>
  <c r="B229" i="2"/>
  <c r="B230" i="2"/>
  <c r="B231" i="2"/>
  <c r="B232" i="2"/>
  <c r="B233" i="2"/>
  <c r="B234" i="2"/>
  <c r="B235" i="2"/>
  <c r="B236" i="2"/>
  <c r="B237" i="2"/>
  <c r="B238" i="2"/>
  <c r="B239" i="2"/>
  <c r="B240" i="2"/>
  <c r="B241" i="2"/>
  <c r="B242" i="2"/>
  <c r="B243" i="2"/>
  <c r="B244" i="2"/>
  <c r="B245" i="2"/>
  <c r="B246" i="2"/>
  <c r="B247" i="2"/>
  <c r="B248" i="2"/>
  <c r="B249" i="2"/>
  <c r="B250" i="2"/>
  <c r="B251" i="2"/>
  <c r="B252" i="2"/>
  <c r="B253" i="2"/>
  <c r="B254" i="2"/>
  <c r="B255" i="2"/>
  <c r="B256" i="2"/>
  <c r="B257" i="2"/>
  <c r="B258" i="2"/>
  <c r="B259" i="2"/>
  <c r="B260" i="2"/>
  <c r="B261" i="2"/>
  <c r="B262" i="2"/>
  <c r="B263" i="2"/>
  <c r="B264" i="2"/>
  <c r="B265" i="2"/>
  <c r="B266" i="2"/>
  <c r="B267" i="2"/>
  <c r="B268" i="2"/>
  <c r="B269" i="2"/>
  <c r="B270" i="2"/>
  <c r="B271" i="2"/>
  <c r="B272" i="2"/>
  <c r="B273" i="2"/>
  <c r="B274" i="2"/>
  <c r="B275" i="2"/>
  <c r="B276" i="2"/>
  <c r="B277" i="2"/>
  <c r="B278" i="2"/>
  <c r="B279" i="2"/>
  <c r="B280" i="2"/>
  <c r="B281" i="2"/>
  <c r="B282" i="2"/>
  <c r="B283" i="2"/>
  <c r="B284" i="2"/>
  <c r="B285" i="2"/>
  <c r="B286" i="2"/>
  <c r="B287" i="2"/>
  <c r="B288" i="2"/>
  <c r="B289" i="2"/>
  <c r="B290" i="2"/>
  <c r="B291" i="2"/>
  <c r="B292" i="2"/>
  <c r="B293" i="2"/>
  <c r="B294" i="2"/>
  <c r="B295" i="2"/>
  <c r="B296" i="2"/>
  <c r="B297" i="2"/>
  <c r="B298" i="2"/>
  <c r="B299" i="2"/>
  <c r="B300" i="2"/>
  <c r="B301" i="2"/>
  <c r="B302" i="2"/>
  <c r="B303" i="2"/>
  <c r="B304" i="2"/>
  <c r="B305" i="2"/>
  <c r="B306" i="2"/>
  <c r="B307" i="2"/>
  <c r="B308" i="2"/>
  <c r="B309" i="2"/>
  <c r="B310" i="2"/>
  <c r="B311" i="2"/>
  <c r="B312" i="2"/>
  <c r="B313" i="2"/>
  <c r="B314" i="2"/>
  <c r="B315" i="2"/>
  <c r="B316" i="2"/>
  <c r="B317" i="2"/>
  <c r="B318" i="2"/>
  <c r="B319" i="2"/>
  <c r="B320" i="2"/>
  <c r="B321" i="2"/>
  <c r="B322" i="2"/>
  <c r="B323" i="2"/>
  <c r="B324" i="2"/>
  <c r="B325" i="2"/>
  <c r="B326" i="2"/>
  <c r="B327" i="2"/>
  <c r="B328" i="2"/>
  <c r="B329" i="2"/>
  <c r="B330" i="2"/>
  <c r="B331" i="2"/>
  <c r="B332" i="2"/>
  <c r="B333" i="2"/>
  <c r="B334" i="2"/>
  <c r="B335" i="2"/>
  <c r="B336" i="2"/>
  <c r="B337" i="2"/>
  <c r="B338" i="2"/>
  <c r="B339" i="2"/>
  <c r="B340" i="2"/>
  <c r="B341" i="2"/>
  <c r="B342" i="2"/>
  <c r="B343" i="2"/>
  <c r="B344" i="2"/>
  <c r="B345" i="2"/>
  <c r="B346" i="2"/>
  <c r="B347" i="2"/>
  <c r="B348" i="2"/>
  <c r="B349" i="2"/>
  <c r="B350" i="2"/>
  <c r="B351" i="2"/>
  <c r="B352" i="2"/>
  <c r="B353" i="2"/>
  <c r="B354" i="2"/>
  <c r="B355" i="2"/>
  <c r="B356" i="2"/>
  <c r="B357" i="2"/>
  <c r="B358" i="2"/>
  <c r="B359" i="2"/>
  <c r="B360" i="2"/>
  <c r="B361" i="2"/>
  <c r="B362" i="2"/>
  <c r="B363" i="2"/>
  <c r="B364" i="2"/>
  <c r="B365" i="2"/>
  <c r="B366" i="2"/>
  <c r="B367" i="2"/>
  <c r="B368" i="2"/>
  <c r="B369" i="2"/>
  <c r="B370" i="2"/>
  <c r="B371" i="2"/>
  <c r="B372" i="2"/>
  <c r="B373" i="2"/>
  <c r="B374" i="2"/>
  <c r="B375" i="2"/>
  <c r="B376" i="2"/>
  <c r="B377" i="2"/>
  <c r="B378" i="2"/>
  <c r="B379" i="2"/>
  <c r="B380" i="2"/>
  <c r="B381" i="2"/>
  <c r="B382" i="2"/>
  <c r="B383" i="2"/>
  <c r="B384" i="2"/>
  <c r="B385" i="2"/>
  <c r="B386" i="2"/>
  <c r="B387" i="2"/>
  <c r="B388" i="2"/>
  <c r="B389" i="2"/>
  <c r="B390" i="2"/>
  <c r="B391" i="2"/>
  <c r="B392" i="2"/>
  <c r="B393" i="2"/>
  <c r="B394" i="2"/>
  <c r="B5" i="2"/>
  <c r="AA45" i="2" l="1"/>
  <c r="X45" i="2"/>
  <c r="Y45" i="2" s="1"/>
  <c r="AE45" i="2" s="1"/>
  <c r="AH267" i="2"/>
  <c r="AH235" i="2"/>
  <c r="AT235" i="2" s="1"/>
  <c r="AH223" i="2"/>
  <c r="AT223" i="2" s="1"/>
  <c r="AG337" i="2"/>
  <c r="AS337" i="2" s="1"/>
  <c r="AG317" i="2"/>
  <c r="AS317" i="2" s="1"/>
  <c r="AG305" i="2"/>
  <c r="AS305" i="2" s="1"/>
  <c r="AG273" i="2"/>
  <c r="AS273" i="2" s="1"/>
  <c r="AG253" i="2"/>
  <c r="AS253" i="2" s="1"/>
  <c r="AG221" i="2"/>
  <c r="AS221" i="2" s="1"/>
  <c r="AG209" i="2"/>
  <c r="AS209" i="2" s="1"/>
  <c r="AG189" i="2"/>
  <c r="AS189" i="2" s="1"/>
  <c r="AG177" i="2"/>
  <c r="AS177" i="2" s="1"/>
  <c r="AG145" i="2"/>
  <c r="AS145" i="2" s="1"/>
  <c r="AG125" i="2"/>
  <c r="AS125" i="2" s="1"/>
  <c r="AG93" i="2"/>
  <c r="AS93" i="2" s="1"/>
  <c r="AG81" i="2"/>
  <c r="AS81" i="2" s="1"/>
  <c r="AG61" i="2"/>
  <c r="AS61" i="2" s="1"/>
  <c r="AG49" i="2"/>
  <c r="AS49" i="2" s="1"/>
  <c r="G13" i="2"/>
  <c r="AG231" i="2"/>
  <c r="AS231" i="2" s="1"/>
  <c r="AT267" i="2"/>
  <c r="AI267" i="2"/>
  <c r="AH39" i="2"/>
  <c r="AE41" i="2"/>
  <c r="AH35" i="2"/>
  <c r="AE37" i="2"/>
  <c r="AH31" i="2"/>
  <c r="AE33" i="2"/>
  <c r="AE29" i="2"/>
  <c r="AH27" i="2"/>
  <c r="AH23" i="2"/>
  <c r="AE25" i="2"/>
  <c r="AE21" i="2"/>
  <c r="AH19" i="2"/>
  <c r="AH15" i="2"/>
  <c r="AE17" i="2"/>
  <c r="AH11" i="2"/>
  <c r="AE13" i="2"/>
  <c r="AH7" i="2"/>
  <c r="AE9" i="2"/>
  <c r="G19" i="2"/>
  <c r="G11" i="2"/>
  <c r="X43" i="2"/>
  <c r="X39" i="2"/>
  <c r="X35" i="2"/>
  <c r="Y35" i="2" s="1"/>
  <c r="X31" i="2"/>
  <c r="X27" i="2"/>
  <c r="X23" i="2"/>
  <c r="Y23" i="2" s="1"/>
  <c r="X19" i="2"/>
  <c r="X15" i="2"/>
  <c r="X11" i="2"/>
  <c r="X7" i="2"/>
  <c r="AT337" i="2"/>
  <c r="AI337" i="2"/>
  <c r="AT333" i="2"/>
  <c r="AI333" i="2"/>
  <c r="AK333" i="2"/>
  <c r="AT329" i="2"/>
  <c r="AI329" i="2"/>
  <c r="AT325" i="2"/>
  <c r="AI325" i="2"/>
  <c r="AT321" i="2"/>
  <c r="AK321" i="2"/>
  <c r="AI321" i="2"/>
  <c r="AT317" i="2"/>
  <c r="AI317" i="2"/>
  <c r="AT313" i="2"/>
  <c r="AI313" i="2"/>
  <c r="AT305" i="2"/>
  <c r="AI305" i="2"/>
  <c r="AT301" i="2"/>
  <c r="AK301" i="2"/>
  <c r="AI301" i="2"/>
  <c r="AT297" i="2"/>
  <c r="AI297" i="2"/>
  <c r="AT293" i="2"/>
  <c r="AI293" i="2"/>
  <c r="AH289" i="2"/>
  <c r="AH285" i="2"/>
  <c r="AH281" i="2"/>
  <c r="AH273" i="2"/>
  <c r="AH269" i="2"/>
  <c r="AH265" i="2"/>
  <c r="AH261" i="2"/>
  <c r="AH257" i="2"/>
  <c r="AE255" i="2"/>
  <c r="AH253" i="2"/>
  <c r="AH249" i="2"/>
  <c r="AE247" i="2"/>
  <c r="AH241" i="2"/>
  <c r="AH237" i="2"/>
  <c r="AE239" i="2"/>
  <c r="AH233" i="2"/>
  <c r="AH229" i="2"/>
  <c r="AE231" i="2"/>
  <c r="AH225" i="2"/>
  <c r="AE223" i="2"/>
  <c r="AH221" i="2"/>
  <c r="AH217" i="2"/>
  <c r="AE215" i="2"/>
  <c r="AH209" i="2"/>
  <c r="AH205" i="2"/>
  <c r="AE207" i="2"/>
  <c r="AH201" i="2"/>
  <c r="AH197" i="2"/>
  <c r="AE199" i="2"/>
  <c r="AH193" i="2"/>
  <c r="AE191" i="2"/>
  <c r="AH189" i="2"/>
  <c r="AH185" i="2"/>
  <c r="AH181" i="2"/>
  <c r="AE183" i="2"/>
  <c r="AH177" i="2"/>
  <c r="AH173" i="2"/>
  <c r="AE175" i="2"/>
  <c r="AH169" i="2"/>
  <c r="AH165" i="2"/>
  <c r="AE167" i="2"/>
  <c r="AH161" i="2"/>
  <c r="AE159" i="2"/>
  <c r="AH157" i="2"/>
  <c r="AH153" i="2"/>
  <c r="AH149" i="2"/>
  <c r="AE151" i="2"/>
  <c r="AH145" i="2"/>
  <c r="AH141" i="2"/>
  <c r="AE143" i="2"/>
  <c r="AH137" i="2"/>
  <c r="AH133" i="2"/>
  <c r="AE135" i="2"/>
  <c r="AH129" i="2"/>
  <c r="AE127" i="2"/>
  <c r="AH125" i="2"/>
  <c r="AH121" i="2"/>
  <c r="AH117" i="2"/>
  <c r="AE119" i="2"/>
  <c r="AH113" i="2"/>
  <c r="AH109" i="2"/>
  <c r="AE111" i="2"/>
  <c r="AH105" i="2"/>
  <c r="AH101" i="2"/>
  <c r="AE103" i="2"/>
  <c r="AH97" i="2"/>
  <c r="AE95" i="2"/>
  <c r="AH93" i="2"/>
  <c r="AH89" i="2"/>
  <c r="AH85" i="2"/>
  <c r="AE87" i="2"/>
  <c r="AH81" i="2"/>
  <c r="AH77" i="2"/>
  <c r="AE79" i="2"/>
  <c r="AH73" i="2"/>
  <c r="AH69" i="2"/>
  <c r="AE71" i="2"/>
  <c r="AH65" i="2"/>
  <c r="AE63" i="2"/>
  <c r="AH61" i="2"/>
  <c r="AH57" i="2"/>
  <c r="AH53" i="2"/>
  <c r="AE55" i="2"/>
  <c r="AH49" i="2"/>
  <c r="AH45" i="2"/>
  <c r="AE47" i="2"/>
  <c r="AB41" i="2"/>
  <c r="AG41" i="2" s="1"/>
  <c r="AS41" i="2" s="1"/>
  <c r="AB37" i="2"/>
  <c r="AJ35" i="2" s="1"/>
  <c r="AB33" i="2"/>
  <c r="AJ31" i="2" s="1"/>
  <c r="AB29" i="2"/>
  <c r="AJ27" i="2" s="1"/>
  <c r="AB25" i="2"/>
  <c r="AJ23" i="2" s="1"/>
  <c r="AB21" i="2"/>
  <c r="AJ19" i="2" s="1"/>
  <c r="AB17" i="2"/>
  <c r="AJ15" i="2" s="1"/>
  <c r="AB13" i="2"/>
  <c r="AJ11" i="2" s="1"/>
  <c r="AB9" i="2"/>
  <c r="AG9" i="2" s="1"/>
  <c r="AS9" i="2" s="1"/>
  <c r="AD333" i="2"/>
  <c r="AD301" i="2"/>
  <c r="AD269" i="2"/>
  <c r="AD237" i="2"/>
  <c r="AE335" i="2"/>
  <c r="AE319" i="2"/>
  <c r="AE303" i="2"/>
  <c r="AE287" i="2"/>
  <c r="AE271" i="2"/>
  <c r="AE251" i="2"/>
  <c r="AE219" i="2"/>
  <c r="AE187" i="2"/>
  <c r="AE155" i="2"/>
  <c r="AE123" i="2"/>
  <c r="AE91" i="2"/>
  <c r="AE59" i="2"/>
  <c r="AH319" i="2"/>
  <c r="AH277" i="2"/>
  <c r="G17" i="2"/>
  <c r="G9" i="2"/>
  <c r="Y43" i="2"/>
  <c r="Y39" i="2"/>
  <c r="Y31" i="2"/>
  <c r="AJ337" i="2"/>
  <c r="AG339" i="2"/>
  <c r="AJ333" i="2"/>
  <c r="AG335" i="2"/>
  <c r="AS335" i="2" s="1"/>
  <c r="AJ329" i="2"/>
  <c r="AG331" i="2"/>
  <c r="AS331" i="2" s="1"/>
  <c r="AJ325" i="2"/>
  <c r="AJ321" i="2"/>
  <c r="AG323" i="2"/>
  <c r="AS323" i="2" s="1"/>
  <c r="AJ317" i="2"/>
  <c r="AG319" i="2"/>
  <c r="AS319" i="2" s="1"/>
  <c r="AJ313" i="2"/>
  <c r="AG315" i="2"/>
  <c r="AS315" i="2" s="1"/>
  <c r="AJ309" i="2"/>
  <c r="AG311" i="2"/>
  <c r="AS311" i="2" s="1"/>
  <c r="AJ305" i="2"/>
  <c r="AG307" i="2"/>
  <c r="AS307" i="2" s="1"/>
  <c r="AJ301" i="2"/>
  <c r="AG303" i="2"/>
  <c r="AS303" i="2" s="1"/>
  <c r="AJ297" i="2"/>
  <c r="AG299" i="2"/>
  <c r="AS299" i="2" s="1"/>
  <c r="AJ293" i="2"/>
  <c r="AJ289" i="2"/>
  <c r="AG291" i="2"/>
  <c r="AS291" i="2" s="1"/>
  <c r="AJ285" i="2"/>
  <c r="AG287" i="2"/>
  <c r="AS287" i="2" s="1"/>
  <c r="AJ281" i="2"/>
  <c r="AG283" i="2"/>
  <c r="AS283" i="2" s="1"/>
  <c r="AJ277" i="2"/>
  <c r="AG279" i="2"/>
  <c r="AS279" i="2" s="1"/>
  <c r="AJ273" i="2"/>
  <c r="AG275" i="2"/>
  <c r="AS275" i="2" s="1"/>
  <c r="AJ269" i="2"/>
  <c r="AG271" i="2"/>
  <c r="AS271" i="2" s="1"/>
  <c r="AJ265" i="2"/>
  <c r="AG267" i="2"/>
  <c r="AS267" i="2" s="1"/>
  <c r="AJ261" i="2"/>
  <c r="AJ257" i="2"/>
  <c r="AG259" i="2"/>
  <c r="AS259" i="2" s="1"/>
  <c r="AJ253" i="2"/>
  <c r="AG255" i="2"/>
  <c r="AS255" i="2" s="1"/>
  <c r="AJ249" i="2"/>
  <c r="AG251" i="2"/>
  <c r="AS251" i="2" s="1"/>
  <c r="AJ245" i="2"/>
  <c r="AG247" i="2"/>
  <c r="AS247" i="2" s="1"/>
  <c r="AJ241" i="2"/>
  <c r="AG243" i="2"/>
  <c r="AS243" i="2" s="1"/>
  <c r="AJ237" i="2"/>
  <c r="AG239" i="2"/>
  <c r="AS239" i="2" s="1"/>
  <c r="AJ233" i="2"/>
  <c r="AG235" i="2"/>
  <c r="AS235" i="2" s="1"/>
  <c r="AJ229" i="2"/>
  <c r="AJ225" i="2"/>
  <c r="AG227" i="2"/>
  <c r="AS227" i="2" s="1"/>
  <c r="AJ221" i="2"/>
  <c r="AG223" i="2"/>
  <c r="AS223" i="2" s="1"/>
  <c r="AJ217" i="2"/>
  <c r="AG219" i="2"/>
  <c r="AS219" i="2" s="1"/>
  <c r="AJ213" i="2"/>
  <c r="AG215" i="2"/>
  <c r="AS215" i="2" s="1"/>
  <c r="AJ209" i="2"/>
  <c r="AG211" i="2"/>
  <c r="AS211" i="2" s="1"/>
  <c r="AJ205" i="2"/>
  <c r="AG207" i="2"/>
  <c r="AS207" i="2" s="1"/>
  <c r="AJ201" i="2"/>
  <c r="AG203" i="2"/>
  <c r="AS203" i="2" s="1"/>
  <c r="AJ197" i="2"/>
  <c r="AD339" i="2"/>
  <c r="AD331" i="2"/>
  <c r="AD323" i="2"/>
  <c r="AD315" i="2"/>
  <c r="AD307" i="2"/>
  <c r="AD299" i="2"/>
  <c r="AD291" i="2"/>
  <c r="AD283" i="2"/>
  <c r="AD275" i="2"/>
  <c r="AD267" i="2"/>
  <c r="AD259" i="2"/>
  <c r="AD251" i="2"/>
  <c r="AD243" i="2"/>
  <c r="AD235" i="2"/>
  <c r="AD227" i="2"/>
  <c r="AD219" i="2"/>
  <c r="AD211" i="2"/>
  <c r="AD203" i="2"/>
  <c r="AD195" i="2"/>
  <c r="AD187" i="2"/>
  <c r="AD179" i="2"/>
  <c r="AD171" i="2"/>
  <c r="AD163" i="2"/>
  <c r="AD155" i="2"/>
  <c r="AD147" i="2"/>
  <c r="AD139" i="2"/>
  <c r="AD131" i="2"/>
  <c r="AD123" i="2"/>
  <c r="AD115" i="2"/>
  <c r="AD107" i="2"/>
  <c r="AD99" i="2"/>
  <c r="AD91" i="2"/>
  <c r="AD83" i="2"/>
  <c r="AD75" i="2"/>
  <c r="AD67" i="2"/>
  <c r="AD59" i="2"/>
  <c r="AD51" i="2"/>
  <c r="AE331" i="2"/>
  <c r="AE315" i="2"/>
  <c r="AE299" i="2"/>
  <c r="AE283" i="2"/>
  <c r="AE267" i="2"/>
  <c r="AE243" i="2"/>
  <c r="AE211" i="2"/>
  <c r="AE179" i="2"/>
  <c r="AE147" i="2"/>
  <c r="AE115" i="2"/>
  <c r="AE83" i="2"/>
  <c r="AE51" i="2"/>
  <c r="AG263" i="2"/>
  <c r="AS263" i="2" s="1"/>
  <c r="AH309" i="2"/>
  <c r="G15" i="2"/>
  <c r="G7" i="2"/>
  <c r="AH335" i="2"/>
  <c r="AE337" i="2"/>
  <c r="AK337" i="2" s="1"/>
  <c r="AR333" i="2"/>
  <c r="AP333" i="2"/>
  <c r="AF333" i="2"/>
  <c r="AH327" i="2"/>
  <c r="AE329" i="2"/>
  <c r="AH323" i="2"/>
  <c r="AE325" i="2"/>
  <c r="AR321" i="2"/>
  <c r="AP321" i="2"/>
  <c r="AF321" i="2"/>
  <c r="AE317" i="2"/>
  <c r="AK317" i="2" s="1"/>
  <c r="AH315" i="2"/>
  <c r="AH311" i="2"/>
  <c r="AE313" i="2"/>
  <c r="AK313" i="2" s="1"/>
  <c r="AE309" i="2"/>
  <c r="AH307" i="2"/>
  <c r="AH303" i="2"/>
  <c r="AE305" i="2"/>
  <c r="AR301" i="2"/>
  <c r="AP301" i="2"/>
  <c r="AF301" i="2"/>
  <c r="AH295" i="2"/>
  <c r="AE297" i="2"/>
  <c r="AK297" i="2" s="1"/>
  <c r="AH291" i="2"/>
  <c r="AE293" i="2"/>
  <c r="AE289" i="2"/>
  <c r="AE285" i="2"/>
  <c r="AH283" i="2"/>
  <c r="AH279" i="2"/>
  <c r="AE281" i="2"/>
  <c r="AE277" i="2"/>
  <c r="AH275" i="2"/>
  <c r="AH271" i="2"/>
  <c r="AE273" i="2"/>
  <c r="AE269" i="2"/>
  <c r="AH263" i="2"/>
  <c r="AE265" i="2"/>
  <c r="AH259" i="2"/>
  <c r="AE261" i="2"/>
  <c r="AE257" i="2"/>
  <c r="AE253" i="2"/>
  <c r="AH251" i="2"/>
  <c r="AH247" i="2"/>
  <c r="AE249" i="2"/>
  <c r="AE245" i="2"/>
  <c r="AH243" i="2"/>
  <c r="AH239" i="2"/>
  <c r="AE241" i="2"/>
  <c r="AE237" i="2"/>
  <c r="AH231" i="2"/>
  <c r="AE233" i="2"/>
  <c r="AH227" i="2"/>
  <c r="AE229" i="2"/>
  <c r="AE225" i="2"/>
  <c r="AE221" i="2"/>
  <c r="AH219" i="2"/>
  <c r="AH215" i="2"/>
  <c r="AE217" i="2"/>
  <c r="AE213" i="2"/>
  <c r="AH211" i="2"/>
  <c r="AH207" i="2"/>
  <c r="AE209" i="2"/>
  <c r="AH203" i="2"/>
  <c r="AE205" i="2"/>
  <c r="AH199" i="2"/>
  <c r="AE201" i="2"/>
  <c r="AH195" i="2"/>
  <c r="AE197" i="2"/>
  <c r="AH191" i="2"/>
  <c r="AE193" i="2"/>
  <c r="AE189" i="2"/>
  <c r="AH187" i="2"/>
  <c r="AH183" i="2"/>
  <c r="AE185" i="2"/>
  <c r="AE181" i="2"/>
  <c r="AH179" i="2"/>
  <c r="AH175" i="2"/>
  <c r="AE177" i="2"/>
  <c r="AH171" i="2"/>
  <c r="AE173" i="2"/>
  <c r="AH167" i="2"/>
  <c r="AE169" i="2"/>
  <c r="AH163" i="2"/>
  <c r="AE165" i="2"/>
  <c r="AH159" i="2"/>
  <c r="AE161" i="2"/>
  <c r="AE157" i="2"/>
  <c r="AH155" i="2"/>
  <c r="AH151" i="2"/>
  <c r="AE153" i="2"/>
  <c r="AE149" i="2"/>
  <c r="AH147" i="2"/>
  <c r="AH143" i="2"/>
  <c r="AE145" i="2"/>
  <c r="AH139" i="2"/>
  <c r="AE141" i="2"/>
  <c r="AH135" i="2"/>
  <c r="AE137" i="2"/>
  <c r="AH131" i="2"/>
  <c r="AE133" i="2"/>
  <c r="AH127" i="2"/>
  <c r="AE129" i="2"/>
  <c r="AE125" i="2"/>
  <c r="AH123" i="2"/>
  <c r="AH119" i="2"/>
  <c r="AE121" i="2"/>
  <c r="AE117" i="2"/>
  <c r="AH115" i="2"/>
  <c r="AH111" i="2"/>
  <c r="AE113" i="2"/>
  <c r="AH107" i="2"/>
  <c r="AE109" i="2"/>
  <c r="AH103" i="2"/>
  <c r="AE105" i="2"/>
  <c r="AH99" i="2"/>
  <c r="AE101" i="2"/>
  <c r="AH95" i="2"/>
  <c r="AE97" i="2"/>
  <c r="AE93" i="2"/>
  <c r="AH91" i="2"/>
  <c r="AH87" i="2"/>
  <c r="AE89" i="2"/>
  <c r="AE85" i="2"/>
  <c r="AH83" i="2"/>
  <c r="AH79" i="2"/>
  <c r="AE81" i="2"/>
  <c r="AH75" i="2"/>
  <c r="AE77" i="2"/>
  <c r="AH71" i="2"/>
  <c r="AE73" i="2"/>
  <c r="AH67" i="2"/>
  <c r="AE69" i="2"/>
  <c r="AH63" i="2"/>
  <c r="AE65" i="2"/>
  <c r="AE61" i="2"/>
  <c r="AH59" i="2"/>
  <c r="AH55" i="2"/>
  <c r="AE57" i="2"/>
  <c r="AE53" i="2"/>
  <c r="AH51" i="2"/>
  <c r="AH47" i="2"/>
  <c r="AE49" i="2"/>
  <c r="AB43" i="2"/>
  <c r="AJ41" i="2" s="1"/>
  <c r="AB39" i="2"/>
  <c r="AJ37" i="2" s="1"/>
  <c r="AB35" i="2"/>
  <c r="AG35" i="2" s="1"/>
  <c r="AS35" i="2" s="1"/>
  <c r="AB31" i="2"/>
  <c r="AJ29" i="2" s="1"/>
  <c r="AB27" i="2"/>
  <c r="AG27" i="2" s="1"/>
  <c r="AS27" i="2" s="1"/>
  <c r="AB23" i="2"/>
  <c r="AJ21" i="2" s="1"/>
  <c r="AB19" i="2"/>
  <c r="AG19" i="2" s="1"/>
  <c r="AS19" i="2" s="1"/>
  <c r="AB15" i="2"/>
  <c r="AJ13" i="2" s="1"/>
  <c r="AB11" i="2"/>
  <c r="AG11" i="2" s="1"/>
  <c r="AS11" i="2" s="1"/>
  <c r="AB7" i="2"/>
  <c r="AG7" i="2" s="1"/>
  <c r="AS7" i="2" s="1"/>
  <c r="AD337" i="2"/>
  <c r="AD329" i="2"/>
  <c r="AD321" i="2"/>
  <c r="AD313" i="2"/>
  <c r="AD305" i="2"/>
  <c r="AD297" i="2"/>
  <c r="AD289" i="2"/>
  <c r="AD281" i="2"/>
  <c r="AD273" i="2"/>
  <c r="AD265" i="2"/>
  <c r="AD257" i="2"/>
  <c r="AD249" i="2"/>
  <c r="AD241" i="2"/>
  <c r="AD233" i="2"/>
  <c r="AD225" i="2"/>
  <c r="AD217" i="2"/>
  <c r="AD209" i="2"/>
  <c r="AD201" i="2"/>
  <c r="AD193" i="2"/>
  <c r="AD185" i="2"/>
  <c r="AD177" i="2"/>
  <c r="AD169" i="2"/>
  <c r="AD161" i="2"/>
  <c r="AD153" i="2"/>
  <c r="AD145" i="2"/>
  <c r="AD137" i="2"/>
  <c r="AD129" i="2"/>
  <c r="AD121" i="2"/>
  <c r="AD113" i="2"/>
  <c r="AD105" i="2"/>
  <c r="AD97" i="2"/>
  <c r="AD89" i="2"/>
  <c r="AD81" i="2"/>
  <c r="AD73" i="2"/>
  <c r="AD65" i="2"/>
  <c r="AD57" i="2"/>
  <c r="AD49" i="2"/>
  <c r="AE327" i="2"/>
  <c r="AE311" i="2"/>
  <c r="AE295" i="2"/>
  <c r="AE279" i="2"/>
  <c r="AE263" i="2"/>
  <c r="AE235" i="2"/>
  <c r="AE203" i="2"/>
  <c r="AE171" i="2"/>
  <c r="AE139" i="2"/>
  <c r="AE107" i="2"/>
  <c r="AE75" i="2"/>
  <c r="AG295" i="2"/>
  <c r="AS295" i="2" s="1"/>
  <c r="AH299" i="2"/>
  <c r="AH255" i="2"/>
  <c r="AH213" i="2"/>
  <c r="AJ335" i="2"/>
  <c r="AG333" i="2"/>
  <c r="AS333" i="2" s="1"/>
  <c r="AJ331" i="2"/>
  <c r="AG329" i="2"/>
  <c r="AS329" i="2" s="1"/>
  <c r="AJ327" i="2"/>
  <c r="AJ323" i="2"/>
  <c r="AG325" i="2"/>
  <c r="AS325" i="2" s="1"/>
  <c r="AJ319" i="2"/>
  <c r="AG321" i="2"/>
  <c r="AS321" i="2" s="1"/>
  <c r="AJ315" i="2"/>
  <c r="AJ311" i="2"/>
  <c r="AG313" i="2"/>
  <c r="AS313" i="2" s="1"/>
  <c r="AJ307" i="2"/>
  <c r="AG309" i="2"/>
  <c r="AS309" i="2" s="1"/>
  <c r="AJ303" i="2"/>
  <c r="AG301" i="2"/>
  <c r="AS301" i="2" s="1"/>
  <c r="AJ299" i="2"/>
  <c r="AG297" i="2"/>
  <c r="AS297" i="2" s="1"/>
  <c r="AJ295" i="2"/>
  <c r="AJ291" i="2"/>
  <c r="AG293" i="2"/>
  <c r="AS293" i="2" s="1"/>
  <c r="AJ287" i="2"/>
  <c r="AG289" i="2"/>
  <c r="AS289" i="2" s="1"/>
  <c r="AJ283" i="2"/>
  <c r="AJ279" i="2"/>
  <c r="AG281" i="2"/>
  <c r="AS281" i="2" s="1"/>
  <c r="AJ275" i="2"/>
  <c r="AG277" i="2"/>
  <c r="AS277" i="2" s="1"/>
  <c r="AJ271" i="2"/>
  <c r="AG269" i="2"/>
  <c r="AS269" i="2" s="1"/>
  <c r="AJ267" i="2"/>
  <c r="AG265" i="2"/>
  <c r="AS265" i="2" s="1"/>
  <c r="AJ263" i="2"/>
  <c r="AJ259" i="2"/>
  <c r="AG261" i="2"/>
  <c r="AS261" i="2" s="1"/>
  <c r="AJ255" i="2"/>
  <c r="AG257" i="2"/>
  <c r="AS257" i="2" s="1"/>
  <c r="AJ251" i="2"/>
  <c r="AJ247" i="2"/>
  <c r="AG249" i="2"/>
  <c r="AS249" i="2" s="1"/>
  <c r="AJ243" i="2"/>
  <c r="AG245" i="2"/>
  <c r="AS245" i="2" s="1"/>
  <c r="AJ239" i="2"/>
  <c r="AG237" i="2"/>
  <c r="AS237" i="2" s="1"/>
  <c r="AJ235" i="2"/>
  <c r="AG233" i="2"/>
  <c r="AS233" i="2" s="1"/>
  <c r="AJ231" i="2"/>
  <c r="AJ227" i="2"/>
  <c r="AG229" i="2"/>
  <c r="AS229" i="2" s="1"/>
  <c r="AJ223" i="2"/>
  <c r="AG225" i="2"/>
  <c r="AS225" i="2" s="1"/>
  <c r="AJ219" i="2"/>
  <c r="AJ215" i="2"/>
  <c r="AG217" i="2"/>
  <c r="AS217" i="2" s="1"/>
  <c r="AJ211" i="2"/>
  <c r="AG213" i="2"/>
  <c r="AS213" i="2" s="1"/>
  <c r="AJ207" i="2"/>
  <c r="AJ203" i="2"/>
  <c r="AG205" i="2"/>
  <c r="AS205" i="2" s="1"/>
  <c r="AG201" i="2"/>
  <c r="AS201" i="2" s="1"/>
  <c r="AJ199" i="2"/>
  <c r="AJ195" i="2"/>
  <c r="AG197" i="2"/>
  <c r="AS197" i="2" s="1"/>
  <c r="AJ191" i="2"/>
  <c r="AG193" i="2"/>
  <c r="AS193" i="2" s="1"/>
  <c r="AJ187" i="2"/>
  <c r="AJ183" i="2"/>
  <c r="AG185" i="2"/>
  <c r="AS185" i="2" s="1"/>
  <c r="AJ179" i="2"/>
  <c r="AG181" i="2"/>
  <c r="AS181" i="2" s="1"/>
  <c r="AJ175" i="2"/>
  <c r="AJ171" i="2"/>
  <c r="AG173" i="2"/>
  <c r="AS173" i="2" s="1"/>
  <c r="AG169" i="2"/>
  <c r="AS169" i="2" s="1"/>
  <c r="AJ167" i="2"/>
  <c r="AJ163" i="2"/>
  <c r="AG165" i="2"/>
  <c r="AS165" i="2" s="1"/>
  <c r="AJ159" i="2"/>
  <c r="AG161" i="2"/>
  <c r="AS161" i="2" s="1"/>
  <c r="AJ155" i="2"/>
  <c r="AJ151" i="2"/>
  <c r="AG153" i="2"/>
  <c r="AS153" i="2" s="1"/>
  <c r="AJ147" i="2"/>
  <c r="AG149" i="2"/>
  <c r="AS149" i="2" s="1"/>
  <c r="AJ143" i="2"/>
  <c r="AJ139" i="2"/>
  <c r="AG141" i="2"/>
  <c r="AS141" i="2" s="1"/>
  <c r="AG137" i="2"/>
  <c r="AS137" i="2" s="1"/>
  <c r="AJ135" i="2"/>
  <c r="AJ131" i="2"/>
  <c r="AG133" i="2"/>
  <c r="AS133" i="2" s="1"/>
  <c r="AJ127" i="2"/>
  <c r="AG129" i="2"/>
  <c r="AS129" i="2" s="1"/>
  <c r="AJ123" i="2"/>
  <c r="AJ119" i="2"/>
  <c r="AG121" i="2"/>
  <c r="AS121" i="2" s="1"/>
  <c r="AJ115" i="2"/>
  <c r="AG117" i="2"/>
  <c r="AS117" i="2" s="1"/>
  <c r="AJ111" i="2"/>
  <c r="AJ107" i="2"/>
  <c r="AG109" i="2"/>
  <c r="AS109" i="2" s="1"/>
  <c r="AG105" i="2"/>
  <c r="AS105" i="2" s="1"/>
  <c r="AJ103" i="2"/>
  <c r="AJ99" i="2"/>
  <c r="AG101" i="2"/>
  <c r="AS101" i="2" s="1"/>
  <c r="AJ95" i="2"/>
  <c r="AG97" i="2"/>
  <c r="AS97" i="2" s="1"/>
  <c r="AJ91" i="2"/>
  <c r="AJ87" i="2"/>
  <c r="AG89" i="2"/>
  <c r="AS89" i="2" s="1"/>
  <c r="AJ83" i="2"/>
  <c r="AG85" i="2"/>
  <c r="AS85" i="2" s="1"/>
  <c r="AJ79" i="2"/>
  <c r="AJ75" i="2"/>
  <c r="AG77" i="2"/>
  <c r="AS77" i="2" s="1"/>
  <c r="AG73" i="2"/>
  <c r="AS73" i="2" s="1"/>
  <c r="AJ71" i="2"/>
  <c r="AJ67" i="2"/>
  <c r="AG69" i="2"/>
  <c r="AS69" i="2" s="1"/>
  <c r="AJ63" i="2"/>
  <c r="AG65" i="2"/>
  <c r="AS65" i="2" s="1"/>
  <c r="AJ59" i="2"/>
  <c r="AJ55" i="2"/>
  <c r="AG57" i="2"/>
  <c r="AS57" i="2" s="1"/>
  <c r="AJ51" i="2"/>
  <c r="AG53" i="2"/>
  <c r="AS53" i="2" s="1"/>
  <c r="AJ47" i="2"/>
  <c r="AD335" i="2"/>
  <c r="AD327" i="2"/>
  <c r="AD319" i="2"/>
  <c r="AD303" i="2"/>
  <c r="AD295" i="2"/>
  <c r="AD287" i="2"/>
  <c r="AD271" i="2"/>
  <c r="AD263" i="2"/>
  <c r="AD255" i="2"/>
  <c r="AD247" i="2"/>
  <c r="AD239" i="2"/>
  <c r="AD231" i="2"/>
  <c r="AD223" i="2"/>
  <c r="AD215" i="2"/>
  <c r="AD207" i="2"/>
  <c r="AD199" i="2"/>
  <c r="AD191" i="2"/>
  <c r="AD183" i="2"/>
  <c r="AD175" i="2"/>
  <c r="AD167" i="2"/>
  <c r="AD159" i="2"/>
  <c r="AD151" i="2"/>
  <c r="AD143" i="2"/>
  <c r="AD135" i="2"/>
  <c r="AD127" i="2"/>
  <c r="AD119" i="2"/>
  <c r="AD111" i="2"/>
  <c r="AD103" i="2"/>
  <c r="AD95" i="2"/>
  <c r="AD87" i="2"/>
  <c r="AD79" i="2"/>
  <c r="AD71" i="2"/>
  <c r="AD63" i="2"/>
  <c r="AD55" i="2"/>
  <c r="AD47" i="2"/>
  <c r="AE339" i="2"/>
  <c r="AE323" i="2"/>
  <c r="AE307" i="2"/>
  <c r="AE291" i="2"/>
  <c r="AE275" i="2"/>
  <c r="AE259" i="2"/>
  <c r="AE227" i="2"/>
  <c r="AE195" i="2"/>
  <c r="AE163" i="2"/>
  <c r="AE131" i="2"/>
  <c r="AE99" i="2"/>
  <c r="AE67" i="2"/>
  <c r="AG327" i="2"/>
  <c r="AS327" i="2" s="1"/>
  <c r="AG285" i="2"/>
  <c r="AS285" i="2" s="1"/>
  <c r="AG241" i="2"/>
  <c r="AS241" i="2" s="1"/>
  <c r="AG199" i="2"/>
  <c r="AS199" i="2" s="1"/>
  <c r="AG157" i="2"/>
  <c r="AS157" i="2" s="1"/>
  <c r="AG113" i="2"/>
  <c r="AS113" i="2" s="1"/>
  <c r="AH331" i="2"/>
  <c r="AH287" i="2"/>
  <c r="AH245" i="2"/>
  <c r="AJ193" i="2"/>
  <c r="AG195" i="2"/>
  <c r="AS195" i="2" s="1"/>
  <c r="AJ189" i="2"/>
  <c r="AJ185" i="2"/>
  <c r="AG187" i="2"/>
  <c r="AS187" i="2" s="1"/>
  <c r="AJ181" i="2"/>
  <c r="AJ177" i="2"/>
  <c r="AG179" i="2"/>
  <c r="AS179" i="2" s="1"/>
  <c r="AJ173" i="2"/>
  <c r="AJ169" i="2"/>
  <c r="AG171" i="2"/>
  <c r="AS171" i="2" s="1"/>
  <c r="AJ165" i="2"/>
  <c r="AJ161" i="2"/>
  <c r="AG163" i="2"/>
  <c r="AS163" i="2" s="1"/>
  <c r="AJ157" i="2"/>
  <c r="AJ153" i="2"/>
  <c r="AG155" i="2"/>
  <c r="AS155" i="2" s="1"/>
  <c r="AJ149" i="2"/>
  <c r="AJ145" i="2"/>
  <c r="AG147" i="2"/>
  <c r="AS147" i="2" s="1"/>
  <c r="AJ141" i="2"/>
  <c r="AJ137" i="2"/>
  <c r="AG139" i="2"/>
  <c r="AS139" i="2" s="1"/>
  <c r="AJ133" i="2"/>
  <c r="AJ129" i="2"/>
  <c r="AG131" i="2"/>
  <c r="AS131" i="2" s="1"/>
  <c r="AJ125" i="2"/>
  <c r="AJ121" i="2"/>
  <c r="AG123" i="2"/>
  <c r="AS123" i="2" s="1"/>
  <c r="AJ117" i="2"/>
  <c r="AJ113" i="2"/>
  <c r="AG115" i="2"/>
  <c r="AS115" i="2" s="1"/>
  <c r="AJ109" i="2"/>
  <c r="AJ105" i="2"/>
  <c r="AG107" i="2"/>
  <c r="AS107" i="2" s="1"/>
  <c r="AJ101" i="2"/>
  <c r="AJ97" i="2"/>
  <c r="AG99" i="2"/>
  <c r="AS99" i="2" s="1"/>
  <c r="AJ93" i="2"/>
  <c r="AJ89" i="2"/>
  <c r="AG91" i="2"/>
  <c r="AS91" i="2" s="1"/>
  <c r="AJ85" i="2"/>
  <c r="AJ81" i="2"/>
  <c r="AG83" i="2"/>
  <c r="AS83" i="2" s="1"/>
  <c r="AJ77" i="2"/>
  <c r="AJ73" i="2"/>
  <c r="AG75" i="2"/>
  <c r="AS75" i="2" s="1"/>
  <c r="AJ69" i="2"/>
  <c r="AJ65" i="2"/>
  <c r="AG67" i="2"/>
  <c r="AS67" i="2" s="1"/>
  <c r="AJ61" i="2"/>
  <c r="AJ57" i="2"/>
  <c r="AG59" i="2"/>
  <c r="AS59" i="2" s="1"/>
  <c r="AJ53" i="2"/>
  <c r="AJ49" i="2"/>
  <c r="AG51" i="2"/>
  <c r="AS51" i="2" s="1"/>
  <c r="AJ45" i="2"/>
  <c r="AG175" i="2"/>
  <c r="AS175" i="2" s="1"/>
  <c r="AG143" i="2"/>
  <c r="AS143" i="2" s="1"/>
  <c r="AG111" i="2"/>
  <c r="AS111" i="2" s="1"/>
  <c r="AG79" i="2"/>
  <c r="AS79" i="2" s="1"/>
  <c r="AG47" i="2"/>
  <c r="AS47" i="2" s="1"/>
  <c r="AG183" i="2"/>
  <c r="AS183" i="2" s="1"/>
  <c r="AG151" i="2"/>
  <c r="AS151" i="2" s="1"/>
  <c r="AG119" i="2"/>
  <c r="AS119" i="2" s="1"/>
  <c r="AG87" i="2"/>
  <c r="AS87" i="2" s="1"/>
  <c r="AG55" i="2"/>
  <c r="AS55" i="2" s="1"/>
  <c r="AG191" i="2"/>
  <c r="AS191" i="2" s="1"/>
  <c r="AG159" i="2"/>
  <c r="AS159" i="2" s="1"/>
  <c r="AG127" i="2"/>
  <c r="AS127" i="2" s="1"/>
  <c r="AG95" i="2"/>
  <c r="AS95" i="2" s="1"/>
  <c r="AG63" i="2"/>
  <c r="AS63" i="2" s="1"/>
  <c r="AX6" i="2"/>
  <c r="F5" i="2"/>
  <c r="AC5" i="2" s="1"/>
  <c r="E5" i="2"/>
  <c r="D5" i="2"/>
  <c r="Z5" i="2" s="1"/>
  <c r="C5" i="2"/>
  <c r="X5" i="2" s="1"/>
  <c r="Y5" i="2" s="1"/>
  <c r="AB45" i="2" l="1"/>
  <c r="AJ43" i="2" s="1"/>
  <c r="AH43" i="2"/>
  <c r="AJ17" i="2"/>
  <c r="AJ33" i="2"/>
  <c r="AI223" i="2"/>
  <c r="AE5" i="2"/>
  <c r="AF5" i="2" s="1"/>
  <c r="AH33" i="2"/>
  <c r="AE7" i="2"/>
  <c r="AE23" i="2"/>
  <c r="AR23" i="2" s="1"/>
  <c r="AE39" i="2"/>
  <c r="AF39" i="2" s="1"/>
  <c r="Y7" i="2"/>
  <c r="AH5" i="2" s="1"/>
  <c r="AI235" i="2"/>
  <c r="AH41" i="2"/>
  <c r="AK41" i="2" s="1"/>
  <c r="AU23" i="2"/>
  <c r="AR7" i="2"/>
  <c r="AF7" i="2"/>
  <c r="AR39" i="2"/>
  <c r="AU21" i="2"/>
  <c r="AU37" i="2"/>
  <c r="AU11" i="2"/>
  <c r="AV11" i="2" s="1"/>
  <c r="AM11" i="2"/>
  <c r="AU27" i="2"/>
  <c r="AV27" i="2" s="1"/>
  <c r="AM27" i="2"/>
  <c r="AT41" i="2"/>
  <c r="AU29" i="2"/>
  <c r="AU41" i="2"/>
  <c r="AV41" i="2" s="1"/>
  <c r="AM41" i="2"/>
  <c r="AU15" i="2"/>
  <c r="AU31" i="2"/>
  <c r="AU13" i="2"/>
  <c r="AU19" i="2"/>
  <c r="AV19" i="2" s="1"/>
  <c r="AM19" i="2"/>
  <c r="AU35" i="2"/>
  <c r="AV35" i="2" s="1"/>
  <c r="AM35" i="2"/>
  <c r="AT33" i="2"/>
  <c r="AK33" i="2"/>
  <c r="AI33" i="2"/>
  <c r="AU53" i="2"/>
  <c r="AV53" i="2" s="1"/>
  <c r="AM53" i="2"/>
  <c r="AU55" i="2"/>
  <c r="AV55" i="2" s="1"/>
  <c r="AM55" i="2"/>
  <c r="AU267" i="2"/>
  <c r="AV267" i="2" s="1"/>
  <c r="AM267" i="2"/>
  <c r="AU311" i="2"/>
  <c r="AV311" i="2" s="1"/>
  <c r="AM311" i="2"/>
  <c r="AR89" i="2"/>
  <c r="AP89" i="2"/>
  <c r="AF89" i="2"/>
  <c r="AR153" i="2"/>
  <c r="AP153" i="2"/>
  <c r="AF153" i="2"/>
  <c r="AU97" i="2"/>
  <c r="AV97" i="2" s="1"/>
  <c r="AM97" i="2"/>
  <c r="AU67" i="2"/>
  <c r="AV67" i="2" s="1"/>
  <c r="AM67" i="2"/>
  <c r="AU139" i="2"/>
  <c r="AV139" i="2" s="1"/>
  <c r="AM139" i="2"/>
  <c r="AU287" i="2"/>
  <c r="AV287" i="2" s="1"/>
  <c r="AM287" i="2"/>
  <c r="AR107" i="2"/>
  <c r="AP107" i="2"/>
  <c r="AF107" i="2"/>
  <c r="AT103" i="2"/>
  <c r="AK103" i="2"/>
  <c r="AI103" i="2"/>
  <c r="AT175" i="2"/>
  <c r="AK175" i="2"/>
  <c r="AI175" i="2"/>
  <c r="AR253" i="2"/>
  <c r="AP253" i="2"/>
  <c r="AF253" i="2"/>
  <c r="AT303" i="2"/>
  <c r="AK303" i="2"/>
  <c r="AI303" i="2"/>
  <c r="AT309" i="2"/>
  <c r="AI309" i="2"/>
  <c r="AK309" i="2"/>
  <c r="AP243" i="2"/>
  <c r="AR243" i="2"/>
  <c r="AF243" i="2"/>
  <c r="AR315" i="2"/>
  <c r="AP315" i="2"/>
  <c r="AF315" i="2"/>
  <c r="AU233" i="2"/>
  <c r="AV233" i="2" s="1"/>
  <c r="AM233" i="2"/>
  <c r="AU241" i="2"/>
  <c r="AV241" i="2" s="1"/>
  <c r="AM241" i="2"/>
  <c r="AU249" i="2"/>
  <c r="AV249" i="2" s="1"/>
  <c r="AM249" i="2"/>
  <c r="AU257" i="2"/>
  <c r="AV257" i="2" s="1"/>
  <c r="AM257" i="2"/>
  <c r="AU293" i="2"/>
  <c r="AV293" i="2" s="1"/>
  <c r="AM293" i="2"/>
  <c r="AU301" i="2"/>
  <c r="AV301" i="2" s="1"/>
  <c r="AM301" i="2"/>
  <c r="AU309" i="2"/>
  <c r="AV309" i="2" s="1"/>
  <c r="AM309" i="2"/>
  <c r="AU317" i="2"/>
  <c r="AV317" i="2" s="1"/>
  <c r="AM317" i="2"/>
  <c r="AS339" i="2"/>
  <c r="AV339" i="2" s="1"/>
  <c r="AM339" i="2"/>
  <c r="AJ9" i="2"/>
  <c r="AU17" i="2"/>
  <c r="AJ25" i="2"/>
  <c r="AU33" i="2"/>
  <c r="AT277" i="2"/>
  <c r="AI277" i="2"/>
  <c r="AK277" i="2"/>
  <c r="AR123" i="2"/>
  <c r="AP123" i="2"/>
  <c r="AF123" i="2"/>
  <c r="AP251" i="2"/>
  <c r="AR251" i="2"/>
  <c r="AF251" i="2"/>
  <c r="AR319" i="2"/>
  <c r="AP319" i="2"/>
  <c r="AF319" i="2"/>
  <c r="AT45" i="2"/>
  <c r="AK45" i="2"/>
  <c r="AI45" i="2"/>
  <c r="AT57" i="2"/>
  <c r="AK57" i="2"/>
  <c r="AI57" i="2"/>
  <c r="AR71" i="2"/>
  <c r="AP71" i="2"/>
  <c r="AF71" i="2"/>
  <c r="AT77" i="2"/>
  <c r="AK77" i="2"/>
  <c r="AI77" i="2"/>
  <c r="AT89" i="2"/>
  <c r="AW89" i="2" s="1"/>
  <c r="AK89" i="2"/>
  <c r="AI89" i="2"/>
  <c r="AL89" i="2" s="1"/>
  <c r="AN89" i="2" s="1"/>
  <c r="AR103" i="2"/>
  <c r="AP103" i="2"/>
  <c r="AF103" i="2"/>
  <c r="AT109" i="2"/>
  <c r="AK109" i="2"/>
  <c r="AI109" i="2"/>
  <c r="AT121" i="2"/>
  <c r="AK121" i="2"/>
  <c r="AI121" i="2"/>
  <c r="AR135" i="2"/>
  <c r="AP135" i="2"/>
  <c r="AF135" i="2"/>
  <c r="AT141" i="2"/>
  <c r="AK141" i="2"/>
  <c r="AI141" i="2"/>
  <c r="AT153" i="2"/>
  <c r="AW153" i="2" s="1"/>
  <c r="AK153" i="2"/>
  <c r="AI153" i="2"/>
  <c r="AP167" i="2"/>
  <c r="AR167" i="2"/>
  <c r="AF167" i="2"/>
  <c r="AT173" i="2"/>
  <c r="AK173" i="2"/>
  <c r="AI173" i="2"/>
  <c r="AT185" i="2"/>
  <c r="AK185" i="2"/>
  <c r="AI185" i="2"/>
  <c r="AP199" i="2"/>
  <c r="AR199" i="2"/>
  <c r="AF199" i="2"/>
  <c r="AT205" i="2"/>
  <c r="AK205" i="2"/>
  <c r="AI205" i="2"/>
  <c r="AT221" i="2"/>
  <c r="AK221" i="2"/>
  <c r="AI221" i="2"/>
  <c r="AT229" i="2"/>
  <c r="AK229" i="2"/>
  <c r="AI229" i="2"/>
  <c r="AT241" i="2"/>
  <c r="AK241" i="2"/>
  <c r="AI241" i="2"/>
  <c r="AP255" i="2"/>
  <c r="AR255" i="2"/>
  <c r="AF255" i="2"/>
  <c r="AT269" i="2"/>
  <c r="AK269" i="2"/>
  <c r="AI269" i="2"/>
  <c r="AT289" i="2"/>
  <c r="AK289" i="2"/>
  <c r="AI289" i="2"/>
  <c r="AJ7" i="2"/>
  <c r="AG17" i="2"/>
  <c r="AS17" i="2" s="1"/>
  <c r="AG25" i="2"/>
  <c r="AS25" i="2" s="1"/>
  <c r="AG33" i="2"/>
  <c r="AS33" i="2" s="1"/>
  <c r="AJ39" i="2"/>
  <c r="AR13" i="2"/>
  <c r="AF13" i="2"/>
  <c r="AT19" i="2"/>
  <c r="AI19" i="2"/>
  <c r="AR33" i="2"/>
  <c r="AF33" i="2"/>
  <c r="AT35" i="2"/>
  <c r="AI35" i="2"/>
  <c r="Y27" i="2"/>
  <c r="AH25" i="2" s="1"/>
  <c r="AH21" i="2"/>
  <c r="AE35" i="2"/>
  <c r="AK35" i="2" s="1"/>
  <c r="AH37" i="2"/>
  <c r="AU85" i="2"/>
  <c r="AV85" i="2" s="1"/>
  <c r="AM85" i="2"/>
  <c r="AU105" i="2"/>
  <c r="AV105" i="2" s="1"/>
  <c r="AM105" i="2"/>
  <c r="AU181" i="2"/>
  <c r="AV181" i="2" s="1"/>
  <c r="AM181" i="2"/>
  <c r="AT331" i="2"/>
  <c r="AK331" i="2"/>
  <c r="AI331" i="2"/>
  <c r="AP227" i="2"/>
  <c r="AR227" i="2"/>
  <c r="AF227" i="2"/>
  <c r="AU47" i="2"/>
  <c r="AV47" i="2" s="1"/>
  <c r="AM47" i="2"/>
  <c r="AU111" i="2"/>
  <c r="AV111" i="2" s="1"/>
  <c r="AM111" i="2"/>
  <c r="AU175" i="2"/>
  <c r="AV175" i="2" s="1"/>
  <c r="AM175" i="2"/>
  <c r="AU303" i="2"/>
  <c r="AV303" i="2" s="1"/>
  <c r="AM303" i="2"/>
  <c r="AU331" i="2"/>
  <c r="AV331" i="2" s="1"/>
  <c r="AM331" i="2"/>
  <c r="AR75" i="2"/>
  <c r="AP75" i="2"/>
  <c r="AF75" i="2"/>
  <c r="AR49" i="2"/>
  <c r="AP49" i="2"/>
  <c r="AF49" i="2"/>
  <c r="AR65" i="2"/>
  <c r="AP65" i="2"/>
  <c r="AF65" i="2"/>
  <c r="AR81" i="2"/>
  <c r="AP81" i="2"/>
  <c r="AF81" i="2"/>
  <c r="AR113" i="2"/>
  <c r="AP113" i="2"/>
  <c r="AF113" i="2"/>
  <c r="AR161" i="2"/>
  <c r="AP161" i="2"/>
  <c r="AF161" i="2"/>
  <c r="AA5" i="2"/>
  <c r="AB5" i="2" s="1"/>
  <c r="AU141" i="2"/>
  <c r="AV141" i="2" s="1"/>
  <c r="AM141" i="2"/>
  <c r="AU161" i="2"/>
  <c r="AV161" i="2" s="1"/>
  <c r="AM161" i="2"/>
  <c r="AP259" i="2"/>
  <c r="AR259" i="2"/>
  <c r="AF259" i="2"/>
  <c r="AU75" i="2"/>
  <c r="AV75" i="2" s="1"/>
  <c r="AM75" i="2"/>
  <c r="AU95" i="2"/>
  <c r="AV95" i="2" s="1"/>
  <c r="AM95" i="2"/>
  <c r="AU131" i="2"/>
  <c r="AV131" i="2" s="1"/>
  <c r="AM131" i="2"/>
  <c r="AU159" i="2"/>
  <c r="AV159" i="2" s="1"/>
  <c r="AM159" i="2"/>
  <c r="AU195" i="2"/>
  <c r="AV195" i="2" s="1"/>
  <c r="AM195" i="2"/>
  <c r="AU223" i="2"/>
  <c r="AV223" i="2" s="1"/>
  <c r="AM223" i="2"/>
  <c r="AU259" i="2"/>
  <c r="AV259" i="2" s="1"/>
  <c r="AM259" i="2"/>
  <c r="AU323" i="2"/>
  <c r="AV323" i="2" s="1"/>
  <c r="AM323" i="2"/>
  <c r="AP235" i="2"/>
  <c r="AR235" i="2"/>
  <c r="AF235" i="2"/>
  <c r="AL235" i="2" s="1"/>
  <c r="AN235" i="2" s="1"/>
  <c r="AT63" i="2"/>
  <c r="AK63" i="2"/>
  <c r="AI63" i="2"/>
  <c r="AT79" i="2"/>
  <c r="AK79" i="2"/>
  <c r="AI79" i="2"/>
  <c r="AT95" i="2"/>
  <c r="AK95" i="2"/>
  <c r="AI95" i="2"/>
  <c r="AT119" i="2"/>
  <c r="AK119" i="2"/>
  <c r="AI119" i="2"/>
  <c r="AT135" i="2"/>
  <c r="AW135" i="2" s="1"/>
  <c r="AK135" i="2"/>
  <c r="AI135" i="2"/>
  <c r="AT151" i="2"/>
  <c r="AK151" i="2"/>
  <c r="AI151" i="2"/>
  <c r="AT167" i="2"/>
  <c r="AK167" i="2"/>
  <c r="AI167" i="2"/>
  <c r="AT191" i="2"/>
  <c r="AK191" i="2"/>
  <c r="AI191" i="2"/>
  <c r="AT207" i="2"/>
  <c r="AK207" i="2"/>
  <c r="AI207" i="2"/>
  <c r="AR229" i="2"/>
  <c r="AP229" i="2"/>
  <c r="AF229" i="2"/>
  <c r="AR245" i="2"/>
  <c r="AP245" i="2"/>
  <c r="AF245" i="2"/>
  <c r="AT271" i="2"/>
  <c r="AK271" i="2"/>
  <c r="AI271" i="2"/>
  <c r="AT279" i="2"/>
  <c r="AK279" i="2"/>
  <c r="AI279" i="2"/>
  <c r="AT311" i="2"/>
  <c r="AK311" i="2"/>
  <c r="AI311" i="2"/>
  <c r="AR329" i="2"/>
  <c r="AP329" i="2"/>
  <c r="AF329" i="2"/>
  <c r="AR115" i="2"/>
  <c r="AP115" i="2"/>
  <c r="AF115" i="2"/>
  <c r="AU57" i="2"/>
  <c r="AV57" i="2" s="1"/>
  <c r="AM57" i="2"/>
  <c r="AU101" i="2"/>
  <c r="AV101" i="2" s="1"/>
  <c r="AM101" i="2"/>
  <c r="AU121" i="2"/>
  <c r="AV121" i="2" s="1"/>
  <c r="AM121" i="2"/>
  <c r="AU153" i="2"/>
  <c r="AV153" i="2" s="1"/>
  <c r="AM153" i="2"/>
  <c r="AT245" i="2"/>
  <c r="AI245" i="2"/>
  <c r="AK245" i="2"/>
  <c r="AR163" i="2"/>
  <c r="AP163" i="2"/>
  <c r="AF163" i="2"/>
  <c r="AP275" i="2"/>
  <c r="AR275" i="2"/>
  <c r="AF275" i="2"/>
  <c r="AR339" i="2"/>
  <c r="AP339" i="2"/>
  <c r="AK339" i="2"/>
  <c r="AF339" i="2"/>
  <c r="AL339" i="2" s="1"/>
  <c r="AN339" i="2" s="1"/>
  <c r="AU51" i="2"/>
  <c r="AV51" i="2" s="1"/>
  <c r="AM51" i="2"/>
  <c r="AU71" i="2"/>
  <c r="AV71" i="2" s="1"/>
  <c r="AM71" i="2"/>
  <c r="AU79" i="2"/>
  <c r="AV79" i="2" s="1"/>
  <c r="AM79" i="2"/>
  <c r="AU87" i="2"/>
  <c r="AV87" i="2" s="1"/>
  <c r="AM87" i="2"/>
  <c r="AU115" i="2"/>
  <c r="AV115" i="2" s="1"/>
  <c r="AM115" i="2"/>
  <c r="AU135" i="2"/>
  <c r="AV135" i="2" s="1"/>
  <c r="AM135" i="2"/>
  <c r="AU143" i="2"/>
  <c r="AV143" i="2" s="1"/>
  <c r="AM143" i="2"/>
  <c r="AU151" i="2"/>
  <c r="AV151" i="2" s="1"/>
  <c r="AM151" i="2"/>
  <c r="AU179" i="2"/>
  <c r="AV179" i="2" s="1"/>
  <c r="AM179" i="2"/>
  <c r="AU199" i="2"/>
  <c r="AV199" i="2" s="1"/>
  <c r="AM199" i="2"/>
  <c r="AU207" i="2"/>
  <c r="AV207" i="2" s="1"/>
  <c r="AM207" i="2"/>
  <c r="AU215" i="2"/>
  <c r="AV215" i="2" s="1"/>
  <c r="AM215" i="2"/>
  <c r="AU235" i="2"/>
  <c r="AV235" i="2" s="1"/>
  <c r="AM235" i="2"/>
  <c r="AU243" i="2"/>
  <c r="AV243" i="2" s="1"/>
  <c r="AM243" i="2"/>
  <c r="AU263" i="2"/>
  <c r="AV263" i="2" s="1"/>
  <c r="AM263" i="2"/>
  <c r="AU271" i="2"/>
  <c r="AV271" i="2" s="1"/>
  <c r="AM271" i="2"/>
  <c r="AU279" i="2"/>
  <c r="AV279" i="2" s="1"/>
  <c r="AM279" i="2"/>
  <c r="AU299" i="2"/>
  <c r="AV299" i="2" s="1"/>
  <c r="AM299" i="2"/>
  <c r="AU307" i="2"/>
  <c r="AV307" i="2" s="1"/>
  <c r="AM307" i="2"/>
  <c r="AU327" i="2"/>
  <c r="AV327" i="2" s="1"/>
  <c r="AM327" i="2"/>
  <c r="AU335" i="2"/>
  <c r="AV335" i="2" s="1"/>
  <c r="AM335" i="2"/>
  <c r="AG39" i="2"/>
  <c r="AS39" i="2" s="1"/>
  <c r="AR139" i="2"/>
  <c r="AP139" i="2"/>
  <c r="AF139" i="2"/>
  <c r="AP263" i="2"/>
  <c r="AR263" i="2"/>
  <c r="AF263" i="2"/>
  <c r="AR327" i="2"/>
  <c r="AP327" i="2"/>
  <c r="AF327" i="2"/>
  <c r="AR45" i="2"/>
  <c r="AP45" i="2"/>
  <c r="AF45" i="2"/>
  <c r="AT51" i="2"/>
  <c r="AI51" i="2"/>
  <c r="AK51" i="2"/>
  <c r="AT59" i="2"/>
  <c r="AI59" i="2"/>
  <c r="AK59" i="2"/>
  <c r="AR69" i="2"/>
  <c r="AP69" i="2"/>
  <c r="AF69" i="2"/>
  <c r="AR77" i="2"/>
  <c r="AP77" i="2"/>
  <c r="AF77" i="2"/>
  <c r="AT83" i="2"/>
  <c r="AI83" i="2"/>
  <c r="AK83" i="2"/>
  <c r="AT91" i="2"/>
  <c r="AI91" i="2"/>
  <c r="AK91" i="2"/>
  <c r="AR101" i="2"/>
  <c r="AP101" i="2"/>
  <c r="AF101" i="2"/>
  <c r="AR109" i="2"/>
  <c r="AP109" i="2"/>
  <c r="AF109" i="2"/>
  <c r="AT115" i="2"/>
  <c r="AI115" i="2"/>
  <c r="AK115" i="2"/>
  <c r="AT123" i="2"/>
  <c r="AW123" i="2" s="1"/>
  <c r="AI123" i="2"/>
  <c r="AL123" i="2" s="1"/>
  <c r="AN123" i="2" s="1"/>
  <c r="AK123" i="2"/>
  <c r="AR133" i="2"/>
  <c r="AP133" i="2"/>
  <c r="AF133" i="2"/>
  <c r="AR141" i="2"/>
  <c r="AP141" i="2"/>
  <c r="AF141" i="2"/>
  <c r="AT147" i="2"/>
  <c r="AI147" i="2"/>
  <c r="AK147" i="2"/>
  <c r="AT155" i="2"/>
  <c r="AI155" i="2"/>
  <c r="AK155" i="2"/>
  <c r="AR165" i="2"/>
  <c r="AP165" i="2"/>
  <c r="AF165" i="2"/>
  <c r="AR173" i="2"/>
  <c r="AP173" i="2"/>
  <c r="AF173" i="2"/>
  <c r="AT179" i="2"/>
  <c r="AI179" i="2"/>
  <c r="AK179" i="2"/>
  <c r="AT187" i="2"/>
  <c r="AI187" i="2"/>
  <c r="AK187" i="2"/>
  <c r="AR197" i="2"/>
  <c r="AP197" i="2"/>
  <c r="AF197" i="2"/>
  <c r="AR205" i="2"/>
  <c r="AP205" i="2"/>
  <c r="AF205" i="2"/>
  <c r="AT211" i="2"/>
  <c r="AI211" i="2"/>
  <c r="AK211" i="2"/>
  <c r="AT219" i="2"/>
  <c r="AI219" i="2"/>
  <c r="AK219" i="2"/>
  <c r="AT227" i="2"/>
  <c r="AI227" i="2"/>
  <c r="AL227" i="2" s="1"/>
  <c r="AN227" i="2" s="1"/>
  <c r="AK227" i="2"/>
  <c r="AR241" i="2"/>
  <c r="AP241" i="2"/>
  <c r="AF241" i="2"/>
  <c r="AR249" i="2"/>
  <c r="AP249" i="2"/>
  <c r="AF249" i="2"/>
  <c r="AR257" i="2"/>
  <c r="AP257" i="2"/>
  <c r="AF257" i="2"/>
  <c r="AT263" i="2"/>
  <c r="AK263" i="2"/>
  <c r="AI263" i="2"/>
  <c r="AT275" i="2"/>
  <c r="AI275" i="2"/>
  <c r="AK275" i="2"/>
  <c r="AT283" i="2"/>
  <c r="AI283" i="2"/>
  <c r="AK283" i="2"/>
  <c r="AT291" i="2"/>
  <c r="AI291" i="2"/>
  <c r="AK291" i="2"/>
  <c r="AT307" i="2"/>
  <c r="AI307" i="2"/>
  <c r="AK307" i="2"/>
  <c r="AT315" i="2"/>
  <c r="AW315" i="2" s="1"/>
  <c r="AI315" i="2"/>
  <c r="AL315" i="2" s="1"/>
  <c r="AN315" i="2" s="1"/>
  <c r="AK315" i="2"/>
  <c r="AT327" i="2"/>
  <c r="AK327" i="2"/>
  <c r="AI327" i="2"/>
  <c r="AR337" i="2"/>
  <c r="AW337" i="2" s="1"/>
  <c r="AP337" i="2"/>
  <c r="AF337" i="2"/>
  <c r="AR147" i="2"/>
  <c r="AP147" i="2"/>
  <c r="AF147" i="2"/>
  <c r="AP267" i="2"/>
  <c r="AR267" i="2"/>
  <c r="AF267" i="2"/>
  <c r="AL267" i="2" s="1"/>
  <c r="AN267" i="2" s="1"/>
  <c r="AO267" i="2" s="1"/>
  <c r="AR331" i="2"/>
  <c r="AP331" i="2"/>
  <c r="AF331" i="2"/>
  <c r="AU201" i="2"/>
  <c r="AV201" i="2" s="1"/>
  <c r="AM201" i="2"/>
  <c r="AU209" i="2"/>
  <c r="AV209" i="2" s="1"/>
  <c r="AM209" i="2"/>
  <c r="AU217" i="2"/>
  <c r="AV217" i="2" s="1"/>
  <c r="AM217" i="2"/>
  <c r="AU225" i="2"/>
  <c r="AV225" i="2" s="1"/>
  <c r="AM225" i="2"/>
  <c r="AU261" i="2"/>
  <c r="AV261" i="2" s="1"/>
  <c r="AM261" i="2"/>
  <c r="AU269" i="2"/>
  <c r="AV269" i="2" s="1"/>
  <c r="AM269" i="2"/>
  <c r="AU277" i="2"/>
  <c r="AV277" i="2" s="1"/>
  <c r="AM277" i="2"/>
  <c r="AU285" i="2"/>
  <c r="AV285" i="2" s="1"/>
  <c r="AM285" i="2"/>
  <c r="AU329" i="2"/>
  <c r="AV329" i="2" s="1"/>
  <c r="AM329" i="2"/>
  <c r="AU337" i="2"/>
  <c r="AV337" i="2" s="1"/>
  <c r="AM337" i="2"/>
  <c r="AG15" i="2"/>
  <c r="AS15" i="2" s="1"/>
  <c r="AG23" i="2"/>
  <c r="AS23" i="2" s="1"/>
  <c r="AG31" i="2"/>
  <c r="AS31" i="2" s="1"/>
  <c r="AT319" i="2"/>
  <c r="AW319" i="2" s="1"/>
  <c r="AK319" i="2"/>
  <c r="AI319" i="2"/>
  <c r="AL319" i="2" s="1"/>
  <c r="AN319" i="2" s="1"/>
  <c r="AR155" i="2"/>
  <c r="AP155" i="2"/>
  <c r="AF155" i="2"/>
  <c r="AP271" i="2"/>
  <c r="AR271" i="2"/>
  <c r="AF271" i="2"/>
  <c r="AR335" i="2"/>
  <c r="AP335" i="2"/>
  <c r="AF335" i="2"/>
  <c r="AT49" i="2"/>
  <c r="AK49" i="2"/>
  <c r="AI49" i="2"/>
  <c r="AL49" i="2" s="1"/>
  <c r="AN49" i="2" s="1"/>
  <c r="AT61" i="2"/>
  <c r="AK61" i="2"/>
  <c r="AI61" i="2"/>
  <c r="AT69" i="2"/>
  <c r="AK69" i="2"/>
  <c r="AI69" i="2"/>
  <c r="AT81" i="2"/>
  <c r="AK81" i="2"/>
  <c r="AI81" i="2"/>
  <c r="AT93" i="2"/>
  <c r="AK93" i="2"/>
  <c r="AI93" i="2"/>
  <c r="AT101" i="2"/>
  <c r="AK101" i="2"/>
  <c r="AI101" i="2"/>
  <c r="AT113" i="2"/>
  <c r="AK113" i="2"/>
  <c r="AI113" i="2"/>
  <c r="AT125" i="2"/>
  <c r="AK125" i="2"/>
  <c r="AI125" i="2"/>
  <c r="AT133" i="2"/>
  <c r="AW133" i="2" s="1"/>
  <c r="AK133" i="2"/>
  <c r="AI133" i="2"/>
  <c r="AL133" i="2" s="1"/>
  <c r="AN133" i="2" s="1"/>
  <c r="AT145" i="2"/>
  <c r="AK145" i="2"/>
  <c r="AI145" i="2"/>
  <c r="AT157" i="2"/>
  <c r="AK157" i="2"/>
  <c r="AI157" i="2"/>
  <c r="AT165" i="2"/>
  <c r="AK165" i="2"/>
  <c r="AI165" i="2"/>
  <c r="AT177" i="2"/>
  <c r="AK177" i="2"/>
  <c r="AI177" i="2"/>
  <c r="AT189" i="2"/>
  <c r="AK189" i="2"/>
  <c r="AI189" i="2"/>
  <c r="AT197" i="2"/>
  <c r="AK197" i="2"/>
  <c r="AI197" i="2"/>
  <c r="AT209" i="2"/>
  <c r="AK209" i="2"/>
  <c r="AI209" i="2"/>
  <c r="AP223" i="2"/>
  <c r="AR223" i="2"/>
  <c r="AW223" i="2" s="1"/>
  <c r="AF223" i="2"/>
  <c r="AL223" i="2" s="1"/>
  <c r="AN223" i="2" s="1"/>
  <c r="AT233" i="2"/>
  <c r="AK233" i="2"/>
  <c r="AI233" i="2"/>
  <c r="AP247" i="2"/>
  <c r="AR247" i="2"/>
  <c r="AF247" i="2"/>
  <c r="AT257" i="2"/>
  <c r="AK257" i="2"/>
  <c r="AI257" i="2"/>
  <c r="AT273" i="2"/>
  <c r="AK273" i="2"/>
  <c r="AI273" i="2"/>
  <c r="AW301" i="2"/>
  <c r="AW321" i="2"/>
  <c r="AL329" i="2"/>
  <c r="AN329" i="2" s="1"/>
  <c r="AL333" i="2"/>
  <c r="AN333" i="2" s="1"/>
  <c r="AO333" i="2" s="1"/>
  <c r="AJ5" i="2"/>
  <c r="AT11" i="2"/>
  <c r="AI11" i="2"/>
  <c r="AR21" i="2"/>
  <c r="AF21" i="2"/>
  <c r="AT27" i="2"/>
  <c r="AI27" i="2"/>
  <c r="AT31" i="2"/>
  <c r="AI31" i="2"/>
  <c r="Y15" i="2"/>
  <c r="AH13" i="2" s="1"/>
  <c r="AK223" i="2"/>
  <c r="Y11" i="2"/>
  <c r="AH9" i="2" s="1"/>
  <c r="AE27" i="2"/>
  <c r="AK27" i="2" s="1"/>
  <c r="AH29" i="2"/>
  <c r="AU73" i="2"/>
  <c r="AV73" i="2" s="1"/>
  <c r="AM73" i="2"/>
  <c r="AU117" i="2"/>
  <c r="AV117" i="2" s="1"/>
  <c r="AM117" i="2"/>
  <c r="AU149" i="2"/>
  <c r="AV149" i="2" s="1"/>
  <c r="AM149" i="2"/>
  <c r="AU169" i="2"/>
  <c r="AV169" i="2" s="1"/>
  <c r="AM169" i="2"/>
  <c r="AR99" i="2"/>
  <c r="AP99" i="2"/>
  <c r="AF99" i="2"/>
  <c r="AR307" i="2"/>
  <c r="AX307" i="2" s="1"/>
  <c r="AP307" i="2"/>
  <c r="AF307" i="2"/>
  <c r="AU83" i="2"/>
  <c r="AV83" i="2" s="1"/>
  <c r="AM83" i="2"/>
  <c r="AU103" i="2"/>
  <c r="AV103" i="2" s="1"/>
  <c r="AM103" i="2"/>
  <c r="AU119" i="2"/>
  <c r="AV119" i="2" s="1"/>
  <c r="AM119" i="2"/>
  <c r="AU147" i="2"/>
  <c r="AV147" i="2" s="1"/>
  <c r="AM147" i="2"/>
  <c r="AU167" i="2"/>
  <c r="AV167" i="2" s="1"/>
  <c r="AM167" i="2"/>
  <c r="AU183" i="2"/>
  <c r="AV183" i="2" s="1"/>
  <c r="AM183" i="2"/>
  <c r="AU211" i="2"/>
  <c r="AV211" i="2" s="1"/>
  <c r="AM211" i="2"/>
  <c r="AU231" i="2"/>
  <c r="AV231" i="2" s="1"/>
  <c r="AM231" i="2"/>
  <c r="AU247" i="2"/>
  <c r="AV247" i="2" s="1"/>
  <c r="AM247" i="2"/>
  <c r="AU275" i="2"/>
  <c r="AV275" i="2" s="1"/>
  <c r="AM275" i="2"/>
  <c r="AU295" i="2"/>
  <c r="AV295" i="2" s="1"/>
  <c r="AM295" i="2"/>
  <c r="AT255" i="2"/>
  <c r="AW255" i="2" s="1"/>
  <c r="AK255" i="2"/>
  <c r="AI255" i="2"/>
  <c r="AL255" i="2" s="1"/>
  <c r="AN255" i="2" s="1"/>
  <c r="AR295" i="2"/>
  <c r="AP295" i="2"/>
  <c r="AF295" i="2"/>
  <c r="AR57" i="2"/>
  <c r="AX57" i="2" s="1"/>
  <c r="AP57" i="2"/>
  <c r="AF57" i="2"/>
  <c r="AR73" i="2"/>
  <c r="AP73" i="2"/>
  <c r="AF73" i="2"/>
  <c r="AR97" i="2"/>
  <c r="AP97" i="2"/>
  <c r="AF97" i="2"/>
  <c r="AR121" i="2"/>
  <c r="AP121" i="2"/>
  <c r="AF121" i="2"/>
  <c r="AR129" i="2"/>
  <c r="AP129" i="2"/>
  <c r="AF129" i="2"/>
  <c r="AR137" i="2"/>
  <c r="AP137" i="2"/>
  <c r="AF137" i="2"/>
  <c r="AR177" i="2"/>
  <c r="AP177" i="2"/>
  <c r="AF177" i="2"/>
  <c r="AU45" i="2"/>
  <c r="AU65" i="2"/>
  <c r="AV65" i="2" s="1"/>
  <c r="AM65" i="2"/>
  <c r="AU77" i="2"/>
  <c r="AV77" i="2" s="1"/>
  <c r="AM77" i="2"/>
  <c r="AU109" i="2"/>
  <c r="AV109" i="2" s="1"/>
  <c r="AM109" i="2"/>
  <c r="AU129" i="2"/>
  <c r="AV129" i="2" s="1"/>
  <c r="AM129" i="2"/>
  <c r="AU173" i="2"/>
  <c r="AV173" i="2" s="1"/>
  <c r="AM173" i="2"/>
  <c r="AU193" i="2"/>
  <c r="AV193" i="2" s="1"/>
  <c r="AM193" i="2"/>
  <c r="AR131" i="2"/>
  <c r="AP131" i="2"/>
  <c r="AF131" i="2"/>
  <c r="AR323" i="2"/>
  <c r="AP323" i="2"/>
  <c r="AF323" i="2"/>
  <c r="AU59" i="2"/>
  <c r="AV59" i="2" s="1"/>
  <c r="AM59" i="2"/>
  <c r="AU123" i="2"/>
  <c r="AV123" i="2" s="1"/>
  <c r="AM123" i="2"/>
  <c r="AU187" i="2"/>
  <c r="AV187" i="2" s="1"/>
  <c r="AM187" i="2"/>
  <c r="AU203" i="2"/>
  <c r="AV203" i="2" s="1"/>
  <c r="AM203" i="2"/>
  <c r="AU251" i="2"/>
  <c r="AV251" i="2" s="1"/>
  <c r="AM251" i="2"/>
  <c r="AU315" i="2"/>
  <c r="AV315" i="2" s="1"/>
  <c r="AM315" i="2"/>
  <c r="AT299" i="2"/>
  <c r="AI299" i="2"/>
  <c r="AK299" i="2"/>
  <c r="AR311" i="2"/>
  <c r="AP311" i="2"/>
  <c r="AF311" i="2"/>
  <c r="AT47" i="2"/>
  <c r="AK47" i="2"/>
  <c r="AI47" i="2"/>
  <c r="AT55" i="2"/>
  <c r="AK55" i="2"/>
  <c r="AI55" i="2"/>
  <c r="AT71" i="2"/>
  <c r="AK71" i="2"/>
  <c r="AI71" i="2"/>
  <c r="AT87" i="2"/>
  <c r="AK87" i="2"/>
  <c r="AI87" i="2"/>
  <c r="AT111" i="2"/>
  <c r="AK111" i="2"/>
  <c r="AI111" i="2"/>
  <c r="AT127" i="2"/>
  <c r="AK127" i="2"/>
  <c r="AI127" i="2"/>
  <c r="AT143" i="2"/>
  <c r="AK143" i="2"/>
  <c r="AI143" i="2"/>
  <c r="AT159" i="2"/>
  <c r="AK159" i="2"/>
  <c r="AI159" i="2"/>
  <c r="AT183" i="2"/>
  <c r="AK183" i="2"/>
  <c r="AI183" i="2"/>
  <c r="AT199" i="2"/>
  <c r="AW199" i="2" s="1"/>
  <c r="AK199" i="2"/>
  <c r="AI199" i="2"/>
  <c r="AL199" i="2" s="1"/>
  <c r="AN199" i="2" s="1"/>
  <c r="AT215" i="2"/>
  <c r="AK215" i="2"/>
  <c r="AI215" i="2"/>
  <c r="AR237" i="2"/>
  <c r="AP237" i="2"/>
  <c r="AF237" i="2"/>
  <c r="AR265" i="2"/>
  <c r="AP265" i="2"/>
  <c r="AF265" i="2"/>
  <c r="AR293" i="2"/>
  <c r="AX293" i="2" s="1"/>
  <c r="AP293" i="2"/>
  <c r="AF293" i="2"/>
  <c r="AL293" i="2" s="1"/>
  <c r="AN293" i="2" s="1"/>
  <c r="AU69" i="2"/>
  <c r="AV69" i="2" s="1"/>
  <c r="AM69" i="2"/>
  <c r="AU89" i="2"/>
  <c r="AV89" i="2" s="1"/>
  <c r="AM89" i="2"/>
  <c r="AU133" i="2"/>
  <c r="AV133" i="2" s="1"/>
  <c r="AM133" i="2"/>
  <c r="AU165" i="2"/>
  <c r="AV165" i="2" s="1"/>
  <c r="AM165" i="2"/>
  <c r="AU185" i="2"/>
  <c r="AV185" i="2" s="1"/>
  <c r="AM185" i="2"/>
  <c r="AU49" i="2"/>
  <c r="AV49" i="2" s="1"/>
  <c r="AM49" i="2"/>
  <c r="AU61" i="2"/>
  <c r="AV61" i="2" s="1"/>
  <c r="AM61" i="2"/>
  <c r="AU81" i="2"/>
  <c r="AV81" i="2" s="1"/>
  <c r="AM81" i="2"/>
  <c r="AU93" i="2"/>
  <c r="AV93" i="2" s="1"/>
  <c r="AM93" i="2"/>
  <c r="AU113" i="2"/>
  <c r="AV113" i="2" s="1"/>
  <c r="AM113" i="2"/>
  <c r="AU125" i="2"/>
  <c r="AV125" i="2" s="1"/>
  <c r="AM125" i="2"/>
  <c r="AU145" i="2"/>
  <c r="AV145" i="2" s="1"/>
  <c r="AM145" i="2"/>
  <c r="AU157" i="2"/>
  <c r="AV157" i="2" s="1"/>
  <c r="AM157" i="2"/>
  <c r="AU177" i="2"/>
  <c r="AV177" i="2" s="1"/>
  <c r="AM177" i="2"/>
  <c r="AU189" i="2"/>
  <c r="AV189" i="2" s="1"/>
  <c r="AM189" i="2"/>
  <c r="AT287" i="2"/>
  <c r="AK287" i="2"/>
  <c r="AI287" i="2"/>
  <c r="AR67" i="2"/>
  <c r="AP67" i="2"/>
  <c r="AF67" i="2"/>
  <c r="AP195" i="2"/>
  <c r="AR195" i="2"/>
  <c r="AF195" i="2"/>
  <c r="AP291" i="2"/>
  <c r="AR291" i="2"/>
  <c r="AF291" i="2"/>
  <c r="AU43" i="2"/>
  <c r="AU63" i="2"/>
  <c r="AV63" i="2" s="1"/>
  <c r="AM63" i="2"/>
  <c r="AU91" i="2"/>
  <c r="AV91" i="2" s="1"/>
  <c r="AM91" i="2"/>
  <c r="AU99" i="2"/>
  <c r="AV99" i="2" s="1"/>
  <c r="AM99" i="2"/>
  <c r="AU107" i="2"/>
  <c r="AV107" i="2" s="1"/>
  <c r="AM107" i="2"/>
  <c r="AU127" i="2"/>
  <c r="AV127" i="2" s="1"/>
  <c r="AM127" i="2"/>
  <c r="AU155" i="2"/>
  <c r="AV155" i="2" s="1"/>
  <c r="AM155" i="2"/>
  <c r="AU163" i="2"/>
  <c r="AV163" i="2" s="1"/>
  <c r="AM163" i="2"/>
  <c r="AU171" i="2"/>
  <c r="AV171" i="2" s="1"/>
  <c r="AM171" i="2"/>
  <c r="AU191" i="2"/>
  <c r="AV191" i="2" s="1"/>
  <c r="AM191" i="2"/>
  <c r="AU219" i="2"/>
  <c r="AV219" i="2" s="1"/>
  <c r="AM219" i="2"/>
  <c r="AU227" i="2"/>
  <c r="AV227" i="2" s="1"/>
  <c r="AM227" i="2"/>
  <c r="AU255" i="2"/>
  <c r="AV255" i="2" s="1"/>
  <c r="AM255" i="2"/>
  <c r="AU283" i="2"/>
  <c r="AV283" i="2" s="1"/>
  <c r="AM283" i="2"/>
  <c r="AU291" i="2"/>
  <c r="AV291" i="2" s="1"/>
  <c r="AM291" i="2"/>
  <c r="AU319" i="2"/>
  <c r="AV319" i="2" s="1"/>
  <c r="AM319" i="2"/>
  <c r="AT213" i="2"/>
  <c r="AI213" i="2"/>
  <c r="AK213" i="2"/>
  <c r="AP171" i="2"/>
  <c r="AR171" i="2"/>
  <c r="AF171" i="2"/>
  <c r="AP279" i="2"/>
  <c r="AR279" i="2"/>
  <c r="AF279" i="2"/>
  <c r="AT43" i="2"/>
  <c r="AI43" i="2"/>
  <c r="AR53" i="2"/>
  <c r="AP53" i="2"/>
  <c r="AF53" i="2"/>
  <c r="AR61" i="2"/>
  <c r="AP61" i="2"/>
  <c r="AF61" i="2"/>
  <c r="AT67" i="2"/>
  <c r="AI67" i="2"/>
  <c r="AK67" i="2"/>
  <c r="AT75" i="2"/>
  <c r="AI75" i="2"/>
  <c r="AL75" i="2" s="1"/>
  <c r="AN75" i="2" s="1"/>
  <c r="AK75" i="2"/>
  <c r="AR85" i="2"/>
  <c r="AP85" i="2"/>
  <c r="AF85" i="2"/>
  <c r="AR93" i="2"/>
  <c r="AX93" i="2" s="1"/>
  <c r="AP93" i="2"/>
  <c r="AF93" i="2"/>
  <c r="AT99" i="2"/>
  <c r="AI99" i="2"/>
  <c r="AK99" i="2"/>
  <c r="AT107" i="2"/>
  <c r="AI107" i="2"/>
  <c r="AL107" i="2" s="1"/>
  <c r="AN107" i="2" s="1"/>
  <c r="AK107" i="2"/>
  <c r="AR117" i="2"/>
  <c r="AP117" i="2"/>
  <c r="AF117" i="2"/>
  <c r="AR125" i="2"/>
  <c r="AP125" i="2"/>
  <c r="AF125" i="2"/>
  <c r="AT131" i="2"/>
  <c r="AW131" i="2" s="1"/>
  <c r="AI131" i="2"/>
  <c r="AK131" i="2"/>
  <c r="AT139" i="2"/>
  <c r="AW139" i="2" s="1"/>
  <c r="AI139" i="2"/>
  <c r="AL139" i="2" s="1"/>
  <c r="AN139" i="2" s="1"/>
  <c r="AK139" i="2"/>
  <c r="AR149" i="2"/>
  <c r="AP149" i="2"/>
  <c r="AF149" i="2"/>
  <c r="AR157" i="2"/>
  <c r="AP157" i="2"/>
  <c r="AF157" i="2"/>
  <c r="AT163" i="2"/>
  <c r="AI163" i="2"/>
  <c r="AL163" i="2" s="1"/>
  <c r="AN163" i="2" s="1"/>
  <c r="AK163" i="2"/>
  <c r="AT171" i="2"/>
  <c r="AW171" i="2" s="1"/>
  <c r="AI171" i="2"/>
  <c r="AL171" i="2" s="1"/>
  <c r="AN171" i="2" s="1"/>
  <c r="AK171" i="2"/>
  <c r="AR181" i="2"/>
  <c r="AP181" i="2"/>
  <c r="AF181" i="2"/>
  <c r="AR189" i="2"/>
  <c r="AP189" i="2"/>
  <c r="AF189" i="2"/>
  <c r="AT195" i="2"/>
  <c r="AI195" i="2"/>
  <c r="AK195" i="2"/>
  <c r="AT203" i="2"/>
  <c r="AI203" i="2"/>
  <c r="AK203" i="2"/>
  <c r="AR213" i="2"/>
  <c r="AP213" i="2"/>
  <c r="AF213" i="2"/>
  <c r="AR221" i="2"/>
  <c r="AP221" i="2"/>
  <c r="AF221" i="2"/>
  <c r="AR233" i="2"/>
  <c r="AP233" i="2"/>
  <c r="AF233" i="2"/>
  <c r="AT239" i="2"/>
  <c r="AK239" i="2"/>
  <c r="AI239" i="2"/>
  <c r="AT247" i="2"/>
  <c r="AK247" i="2"/>
  <c r="AI247" i="2"/>
  <c r="AR261" i="2"/>
  <c r="AP261" i="2"/>
  <c r="AF261" i="2"/>
  <c r="AR269" i="2"/>
  <c r="AX269" i="2" s="1"/>
  <c r="AP269" i="2"/>
  <c r="AF269" i="2"/>
  <c r="AR277" i="2"/>
  <c r="AP277" i="2"/>
  <c r="AF277" i="2"/>
  <c r="AR285" i="2"/>
  <c r="AP285" i="2"/>
  <c r="AF285" i="2"/>
  <c r="AR297" i="2"/>
  <c r="AW297" i="2" s="1"/>
  <c r="AP297" i="2"/>
  <c r="AF297" i="2"/>
  <c r="AL297" i="2" s="1"/>
  <c r="AN297" i="2" s="1"/>
  <c r="AO297" i="2" s="1"/>
  <c r="AX301" i="2"/>
  <c r="AR309" i="2"/>
  <c r="AP309" i="2"/>
  <c r="AF309" i="2"/>
  <c r="AR317" i="2"/>
  <c r="AX317" i="2" s="1"/>
  <c r="AP317" i="2"/>
  <c r="AF317" i="2"/>
  <c r="AL317" i="2" s="1"/>
  <c r="AN317" i="2" s="1"/>
  <c r="AO317" i="2" s="1"/>
  <c r="AR325" i="2"/>
  <c r="AP325" i="2"/>
  <c r="AF325" i="2"/>
  <c r="AT335" i="2"/>
  <c r="AW335" i="2" s="1"/>
  <c r="AK335" i="2"/>
  <c r="AI335" i="2"/>
  <c r="AL335" i="2" s="1"/>
  <c r="AN335" i="2" s="1"/>
  <c r="AR51" i="2"/>
  <c r="AP51" i="2"/>
  <c r="AF51" i="2"/>
  <c r="AP179" i="2"/>
  <c r="AR179" i="2"/>
  <c r="AF179" i="2"/>
  <c r="AP283" i="2"/>
  <c r="AR283" i="2"/>
  <c r="AF283" i="2"/>
  <c r="AU229" i="2"/>
  <c r="AV229" i="2" s="1"/>
  <c r="AM229" i="2"/>
  <c r="AU237" i="2"/>
  <c r="AV237" i="2" s="1"/>
  <c r="AM237" i="2"/>
  <c r="AU245" i="2"/>
  <c r="AV245" i="2" s="1"/>
  <c r="AM245" i="2"/>
  <c r="AU253" i="2"/>
  <c r="AV253" i="2" s="1"/>
  <c r="AM253" i="2"/>
  <c r="AU297" i="2"/>
  <c r="AV297" i="2" s="1"/>
  <c r="AM297" i="2"/>
  <c r="AU305" i="2"/>
  <c r="AV305" i="2" s="1"/>
  <c r="AM305" i="2"/>
  <c r="AU313" i="2"/>
  <c r="AV313" i="2" s="1"/>
  <c r="AM313" i="2"/>
  <c r="AU321" i="2"/>
  <c r="AV321" i="2" s="1"/>
  <c r="AX321" i="2" s="1"/>
  <c r="AM321" i="2"/>
  <c r="AG43" i="2"/>
  <c r="AS43" i="2" s="1"/>
  <c r="AR59" i="2"/>
  <c r="AP59" i="2"/>
  <c r="AF59" i="2"/>
  <c r="AP187" i="2"/>
  <c r="AR187" i="2"/>
  <c r="AF187" i="2"/>
  <c r="AP287" i="2"/>
  <c r="AR287" i="2"/>
  <c r="AF287" i="2"/>
  <c r="AR55" i="2"/>
  <c r="AP55" i="2"/>
  <c r="AF55" i="2"/>
  <c r="AR63" i="2"/>
  <c r="AP63" i="2"/>
  <c r="AF63" i="2"/>
  <c r="AT73" i="2"/>
  <c r="AK73" i="2"/>
  <c r="AI73" i="2"/>
  <c r="AR87" i="2"/>
  <c r="AP87" i="2"/>
  <c r="AF87" i="2"/>
  <c r="AR95" i="2"/>
  <c r="AP95" i="2"/>
  <c r="AF95" i="2"/>
  <c r="AT105" i="2"/>
  <c r="AK105" i="2"/>
  <c r="AI105" i="2"/>
  <c r="AR119" i="2"/>
  <c r="AP119" i="2"/>
  <c r="AF119" i="2"/>
  <c r="AR127" i="2"/>
  <c r="AP127" i="2"/>
  <c r="AF127" i="2"/>
  <c r="AT137" i="2"/>
  <c r="AW137" i="2" s="1"/>
  <c r="AK137" i="2"/>
  <c r="AI137" i="2"/>
  <c r="AR151" i="2"/>
  <c r="AP151" i="2"/>
  <c r="AF151" i="2"/>
  <c r="AR159" i="2"/>
  <c r="AP159" i="2"/>
  <c r="AF159" i="2"/>
  <c r="AT169" i="2"/>
  <c r="AK169" i="2"/>
  <c r="AI169" i="2"/>
  <c r="AP183" i="2"/>
  <c r="AR183" i="2"/>
  <c r="AF183" i="2"/>
  <c r="AP191" i="2"/>
  <c r="AR191" i="2"/>
  <c r="AF191" i="2"/>
  <c r="AT201" i="2"/>
  <c r="AK201" i="2"/>
  <c r="AI201" i="2"/>
  <c r="AP215" i="2"/>
  <c r="AR215" i="2"/>
  <c r="AF215" i="2"/>
  <c r="AT225" i="2"/>
  <c r="AK225" i="2"/>
  <c r="AI225" i="2"/>
  <c r="AP239" i="2"/>
  <c r="AR239" i="2"/>
  <c r="AF239" i="2"/>
  <c r="AT249" i="2"/>
  <c r="AK249" i="2"/>
  <c r="AI249" i="2"/>
  <c r="AL249" i="2" s="1"/>
  <c r="AN249" i="2" s="1"/>
  <c r="AO249" i="2" s="1"/>
  <c r="AT261" i="2"/>
  <c r="AW261" i="2" s="1"/>
  <c r="AK261" i="2"/>
  <c r="AI261" i="2"/>
  <c r="AL261" i="2" s="1"/>
  <c r="AN261" i="2" s="1"/>
  <c r="AT281" i="2"/>
  <c r="AK281" i="2"/>
  <c r="AI281" i="2"/>
  <c r="AK293" i="2"/>
  <c r="AL325" i="2"/>
  <c r="AN325" i="2" s="1"/>
  <c r="AK329" i="2"/>
  <c r="AW333" i="2"/>
  <c r="AG13" i="2"/>
  <c r="AS13" i="2" s="1"/>
  <c r="AG21" i="2"/>
  <c r="AS21" i="2" s="1"/>
  <c r="AG29" i="2"/>
  <c r="AS29" i="2" s="1"/>
  <c r="AG37" i="2"/>
  <c r="AS37" i="2" s="1"/>
  <c r="AR9" i="2"/>
  <c r="AF9" i="2"/>
  <c r="AR17" i="2"/>
  <c r="AF17" i="2"/>
  <c r="AR25" i="2"/>
  <c r="AF25" i="2"/>
  <c r="AR29" i="2"/>
  <c r="AF29" i="2"/>
  <c r="AR41" i="2"/>
  <c r="AF41" i="2"/>
  <c r="Y19" i="2"/>
  <c r="AE19" i="2" s="1"/>
  <c r="AK267" i="2"/>
  <c r="AE31" i="2"/>
  <c r="AE43" i="2"/>
  <c r="AU137" i="2"/>
  <c r="AV137" i="2" s="1"/>
  <c r="AM137" i="2"/>
  <c r="AU239" i="2"/>
  <c r="AV239" i="2" s="1"/>
  <c r="AM239" i="2"/>
  <c r="AP203" i="2"/>
  <c r="AR203" i="2"/>
  <c r="AF203" i="2"/>
  <c r="AR105" i="2"/>
  <c r="AP105" i="2"/>
  <c r="AF105" i="2"/>
  <c r="AR145" i="2"/>
  <c r="AP145" i="2"/>
  <c r="AF145" i="2"/>
  <c r="AR169" i="2"/>
  <c r="AP169" i="2"/>
  <c r="AF169" i="2"/>
  <c r="AR185" i="2"/>
  <c r="AP185" i="2"/>
  <c r="AF185" i="2"/>
  <c r="AR193" i="2"/>
  <c r="AP193" i="2"/>
  <c r="AF193" i="2"/>
  <c r="AR201" i="2"/>
  <c r="AP201" i="2"/>
  <c r="AF201" i="2"/>
  <c r="AR209" i="2"/>
  <c r="AP209" i="2"/>
  <c r="AF209" i="2"/>
  <c r="AR217" i="2"/>
  <c r="AP217" i="2"/>
  <c r="AF217" i="2"/>
  <c r="AR225" i="2"/>
  <c r="AP225" i="2"/>
  <c r="AF225" i="2"/>
  <c r="AT231" i="2"/>
  <c r="AW231" i="2" s="1"/>
  <c r="AK231" i="2"/>
  <c r="AI231" i="2"/>
  <c r="AT243" i="2"/>
  <c r="AW243" i="2" s="1"/>
  <c r="AI243" i="2"/>
  <c r="AK243" i="2"/>
  <c r="AT251" i="2"/>
  <c r="AW251" i="2" s="1"/>
  <c r="AI251" i="2"/>
  <c r="AK251" i="2"/>
  <c r="AT259" i="2"/>
  <c r="AW259" i="2" s="1"/>
  <c r="AI259" i="2"/>
  <c r="AL259" i="2" s="1"/>
  <c r="AN259" i="2" s="1"/>
  <c r="AK259" i="2"/>
  <c r="AR273" i="2"/>
  <c r="AP273" i="2"/>
  <c r="AF273" i="2"/>
  <c r="AR281" i="2"/>
  <c r="AP281" i="2"/>
  <c r="AF281" i="2"/>
  <c r="AR289" i="2"/>
  <c r="AP289" i="2"/>
  <c r="AF289" i="2"/>
  <c r="AT295" i="2"/>
  <c r="AW295" i="2" s="1"/>
  <c r="AK295" i="2"/>
  <c r="AI295" i="2"/>
  <c r="AR305" i="2"/>
  <c r="AP305" i="2"/>
  <c r="AF305" i="2"/>
  <c r="AL305" i="2" s="1"/>
  <c r="AN305" i="2" s="1"/>
  <c r="AR313" i="2"/>
  <c r="AP313" i="2"/>
  <c r="AF313" i="2"/>
  <c r="AL313" i="2" s="1"/>
  <c r="AN313" i="2" s="1"/>
  <c r="AO313" i="2" s="1"/>
  <c r="AT323" i="2"/>
  <c r="AI323" i="2"/>
  <c r="AK323" i="2"/>
  <c r="AR83" i="2"/>
  <c r="AX83" i="2" s="1"/>
  <c r="AP83" i="2"/>
  <c r="AF83" i="2"/>
  <c r="AP211" i="2"/>
  <c r="AR211" i="2"/>
  <c r="AX211" i="2" s="1"/>
  <c r="AF211" i="2"/>
  <c r="AR299" i="2"/>
  <c r="AP299" i="2"/>
  <c r="AF299" i="2"/>
  <c r="AU197" i="2"/>
  <c r="AV197" i="2" s="1"/>
  <c r="AM197" i="2"/>
  <c r="AU205" i="2"/>
  <c r="AV205" i="2" s="1"/>
  <c r="AM205" i="2"/>
  <c r="AU213" i="2"/>
  <c r="AV213" i="2" s="1"/>
  <c r="AM213" i="2"/>
  <c r="AU221" i="2"/>
  <c r="AV221" i="2" s="1"/>
  <c r="AM221" i="2"/>
  <c r="AU265" i="2"/>
  <c r="AV265" i="2" s="1"/>
  <c r="AM265" i="2"/>
  <c r="AU273" i="2"/>
  <c r="AV273" i="2" s="1"/>
  <c r="AM273" i="2"/>
  <c r="AU281" i="2"/>
  <c r="AV281" i="2" s="1"/>
  <c r="AM281" i="2"/>
  <c r="AU289" i="2"/>
  <c r="AV289" i="2" s="1"/>
  <c r="AM289" i="2"/>
  <c r="AU325" i="2"/>
  <c r="AV325" i="2" s="1"/>
  <c r="AM325" i="2"/>
  <c r="AU333" i="2"/>
  <c r="AV333" i="2" s="1"/>
  <c r="AX333" i="2" s="1"/>
  <c r="AM333" i="2"/>
  <c r="AR91" i="2"/>
  <c r="AP91" i="2"/>
  <c r="AF91" i="2"/>
  <c r="AP219" i="2"/>
  <c r="AR219" i="2"/>
  <c r="AF219" i="2"/>
  <c r="AR303" i="2"/>
  <c r="AP303" i="2"/>
  <c r="AF303" i="2"/>
  <c r="AR47" i="2"/>
  <c r="AP47" i="2"/>
  <c r="AF47" i="2"/>
  <c r="AT53" i="2"/>
  <c r="AI53" i="2"/>
  <c r="AK53" i="2"/>
  <c r="AT65" i="2"/>
  <c r="AW65" i="2" s="1"/>
  <c r="AK65" i="2"/>
  <c r="AI65" i="2"/>
  <c r="AR79" i="2"/>
  <c r="AP79" i="2"/>
  <c r="AF79" i="2"/>
  <c r="AT85" i="2"/>
  <c r="AI85" i="2"/>
  <c r="AK85" i="2"/>
  <c r="AT97" i="2"/>
  <c r="AK97" i="2"/>
  <c r="AI97" i="2"/>
  <c r="AR111" i="2"/>
  <c r="AX111" i="2" s="1"/>
  <c r="AP111" i="2"/>
  <c r="AF111" i="2"/>
  <c r="AT117" i="2"/>
  <c r="AI117" i="2"/>
  <c r="AL117" i="2" s="1"/>
  <c r="AN117" i="2" s="1"/>
  <c r="AK117" i="2"/>
  <c r="AT129" i="2"/>
  <c r="AK129" i="2"/>
  <c r="AI129" i="2"/>
  <c r="AL129" i="2" s="1"/>
  <c r="AN129" i="2" s="1"/>
  <c r="AR143" i="2"/>
  <c r="AP143" i="2"/>
  <c r="AF143" i="2"/>
  <c r="AT149" i="2"/>
  <c r="AW149" i="2" s="1"/>
  <c r="AI149" i="2"/>
  <c r="AK149" i="2"/>
  <c r="AT161" i="2"/>
  <c r="AW161" i="2" s="1"/>
  <c r="AK161" i="2"/>
  <c r="AI161" i="2"/>
  <c r="AL161" i="2" s="1"/>
  <c r="AN161" i="2" s="1"/>
  <c r="AP175" i="2"/>
  <c r="AR175" i="2"/>
  <c r="AF175" i="2"/>
  <c r="AT181" i="2"/>
  <c r="AI181" i="2"/>
  <c r="AK181" i="2"/>
  <c r="AT193" i="2"/>
  <c r="AW193" i="2" s="1"/>
  <c r="AK193" i="2"/>
  <c r="AI193" i="2"/>
  <c r="AL193" i="2" s="1"/>
  <c r="AN193" i="2" s="1"/>
  <c r="AP207" i="2"/>
  <c r="AR207" i="2"/>
  <c r="AX207" i="2" s="1"/>
  <c r="AF207" i="2"/>
  <c r="AT217" i="2"/>
  <c r="AK217" i="2"/>
  <c r="AI217" i="2"/>
  <c r="AP231" i="2"/>
  <c r="AR231" i="2"/>
  <c r="AF231" i="2"/>
  <c r="AT237" i="2"/>
  <c r="AW237" i="2" s="1"/>
  <c r="AK237" i="2"/>
  <c r="AI237" i="2"/>
  <c r="AT253" i="2"/>
  <c r="AW253" i="2" s="1"/>
  <c r="AK253" i="2"/>
  <c r="AI253" i="2"/>
  <c r="AL253" i="2" s="1"/>
  <c r="AN253" i="2" s="1"/>
  <c r="AT265" i="2"/>
  <c r="AK265" i="2"/>
  <c r="AI265" i="2"/>
  <c r="AL265" i="2" s="1"/>
  <c r="AN265" i="2" s="1"/>
  <c r="AT285" i="2"/>
  <c r="AK285" i="2"/>
  <c r="AI285" i="2"/>
  <c r="AW293" i="2"/>
  <c r="AL301" i="2"/>
  <c r="AN301" i="2" s="1"/>
  <c r="AO301" i="2" s="1"/>
  <c r="AK305" i="2"/>
  <c r="AW313" i="2"/>
  <c r="AL321" i="2"/>
  <c r="AN321" i="2" s="1"/>
  <c r="AO321" i="2" s="1"/>
  <c r="AK325" i="2"/>
  <c r="AW329" i="2"/>
  <c r="AL337" i="2"/>
  <c r="AN337" i="2" s="1"/>
  <c r="AO337" i="2" s="1"/>
  <c r="AT7" i="2"/>
  <c r="AW7" i="2" s="1"/>
  <c r="AK7" i="2"/>
  <c r="AI7" i="2"/>
  <c r="AL7" i="2" s="1"/>
  <c r="AT15" i="2"/>
  <c r="AI15" i="2"/>
  <c r="AT23" i="2"/>
  <c r="AI23" i="2"/>
  <c r="AR37" i="2"/>
  <c r="AF37" i="2"/>
  <c r="AT39" i="2"/>
  <c r="AI39" i="2"/>
  <c r="AK235" i="2"/>
  <c r="AI5" i="2"/>
  <c r="AT5" i="2"/>
  <c r="AG45" i="2" l="1"/>
  <c r="AR5" i="2"/>
  <c r="AX303" i="2"/>
  <c r="AX309" i="2"/>
  <c r="AW227" i="2"/>
  <c r="AW167" i="2"/>
  <c r="AL135" i="2"/>
  <c r="AN135" i="2" s="1"/>
  <c r="AL39" i="2"/>
  <c r="AW117" i="2"/>
  <c r="AL243" i="2"/>
  <c r="AN243" i="2" s="1"/>
  <c r="AX201" i="2"/>
  <c r="AW215" i="2"/>
  <c r="AW281" i="2"/>
  <c r="AX191" i="2"/>
  <c r="AX95" i="2"/>
  <c r="AL73" i="2"/>
  <c r="AN73" i="2" s="1"/>
  <c r="AX55" i="2"/>
  <c r="AX283" i="2"/>
  <c r="AL247" i="2"/>
  <c r="AN247" i="2" s="1"/>
  <c r="AX233" i="2"/>
  <c r="AW195" i="2"/>
  <c r="AO171" i="2"/>
  <c r="AW163" i="2"/>
  <c r="AO139" i="2"/>
  <c r="AO107" i="2"/>
  <c r="AW99" i="2"/>
  <c r="AO75" i="2"/>
  <c r="AW67" i="2"/>
  <c r="AM43" i="2"/>
  <c r="AW101" i="2"/>
  <c r="AL81" i="2"/>
  <c r="AN81" i="2" s="1"/>
  <c r="AX271" i="2"/>
  <c r="AW275" i="2"/>
  <c r="AX141" i="2"/>
  <c r="AL115" i="2"/>
  <c r="AN115" i="2" s="1"/>
  <c r="AO115" i="2" s="1"/>
  <c r="AX79" i="2"/>
  <c r="AL183" i="2"/>
  <c r="AN183" i="2" s="1"/>
  <c r="AO183" i="2" s="1"/>
  <c r="AW71" i="2"/>
  <c r="AK5" i="2"/>
  <c r="AK39" i="2"/>
  <c r="AL237" i="2"/>
  <c r="AN237" i="2" s="1"/>
  <c r="AL65" i="2"/>
  <c r="AN65" i="2" s="1"/>
  <c r="AW225" i="2"/>
  <c r="AW285" i="2"/>
  <c r="AW181" i="2"/>
  <c r="AW53" i="2"/>
  <c r="AX219" i="2"/>
  <c r="AX91" i="2"/>
  <c r="AO261" i="2"/>
  <c r="AX151" i="2"/>
  <c r="AX63" i="2"/>
  <c r="AX187" i="2"/>
  <c r="AX59" i="2"/>
  <c r="AX277" i="2"/>
  <c r="AW107" i="2"/>
  <c r="AW75" i="2"/>
  <c r="AO223" i="2"/>
  <c r="AW197" i="2"/>
  <c r="AW157" i="2"/>
  <c r="AO133" i="2"/>
  <c r="AW113" i="2"/>
  <c r="AW69" i="2"/>
  <c r="AO49" i="2"/>
  <c r="AO319" i="2"/>
  <c r="AX331" i="2"/>
  <c r="AW327" i="2"/>
  <c r="AL169" i="2"/>
  <c r="AN169" i="2" s="1"/>
  <c r="AO169" i="2" s="1"/>
  <c r="AX175" i="2"/>
  <c r="AL85" i="2"/>
  <c r="AN85" i="2" s="1"/>
  <c r="AO85" i="2" s="1"/>
  <c r="AW249" i="2"/>
  <c r="AX257" i="2"/>
  <c r="AO227" i="2"/>
  <c r="AW311" i="2"/>
  <c r="AO235" i="2"/>
  <c r="AL103" i="2"/>
  <c r="AN103" i="2" s="1"/>
  <c r="AO103" i="2" s="1"/>
  <c r="AF23" i="2"/>
  <c r="AW23" i="2"/>
  <c r="AO117" i="2"/>
  <c r="AW105" i="2"/>
  <c r="AX325" i="2"/>
  <c r="AL273" i="2"/>
  <c r="AN273" i="2" s="1"/>
  <c r="AO273" i="2" s="1"/>
  <c r="AL177" i="2"/>
  <c r="AN177" i="2" s="1"/>
  <c r="AO177" i="2" s="1"/>
  <c r="AL5" i="2"/>
  <c r="AL23" i="2"/>
  <c r="AL285" i="2"/>
  <c r="AN285" i="2" s="1"/>
  <c r="AO285" i="2" s="1"/>
  <c r="AL97" i="2"/>
  <c r="AN97" i="2" s="1"/>
  <c r="AO97" i="2" s="1"/>
  <c r="AX305" i="2"/>
  <c r="AO243" i="2"/>
  <c r="AX145" i="2"/>
  <c r="AO325" i="2"/>
  <c r="AX159" i="2"/>
  <c r="AX119" i="2"/>
  <c r="AX287" i="2"/>
  <c r="AX279" i="2"/>
  <c r="AL71" i="2"/>
  <c r="AN71" i="2" s="1"/>
  <c r="AO71" i="2" s="1"/>
  <c r="AX73" i="2"/>
  <c r="AL101" i="2"/>
  <c r="AN101" i="2" s="1"/>
  <c r="AO101" i="2" s="1"/>
  <c r="AW39" i="2"/>
  <c r="AK23" i="2"/>
  <c r="AW265" i="2"/>
  <c r="AO237" i="2"/>
  <c r="AW217" i="2"/>
  <c r="AO193" i="2"/>
  <c r="AW129" i="2"/>
  <c r="AW85" i="2"/>
  <c r="AO65" i="2"/>
  <c r="AL53" i="2"/>
  <c r="AN53" i="2" s="1"/>
  <c r="AX47" i="2"/>
  <c r="AX299" i="2"/>
  <c r="AL323" i="2"/>
  <c r="AN323" i="2" s="1"/>
  <c r="AX313" i="2"/>
  <c r="AL295" i="2"/>
  <c r="AN295" i="2" s="1"/>
  <c r="AO295" i="2" s="1"/>
  <c r="AL251" i="2"/>
  <c r="AN251" i="2" s="1"/>
  <c r="AO251" i="2" s="1"/>
  <c r="AX209" i="2"/>
  <c r="AX169" i="2"/>
  <c r="AX203" i="2"/>
  <c r="AX41" i="2"/>
  <c r="AD41" i="2" s="1"/>
  <c r="AX183" i="2"/>
  <c r="AX87" i="2"/>
  <c r="AX179" i="2"/>
  <c r="AX51" i="2"/>
  <c r="AX297" i="2"/>
  <c r="AL195" i="2"/>
  <c r="AN195" i="2" s="1"/>
  <c r="AO195" i="2" s="1"/>
  <c r="AX189" i="2"/>
  <c r="AO163" i="2"/>
  <c r="AX125" i="2"/>
  <c r="AL99" i="2"/>
  <c r="AN99" i="2" s="1"/>
  <c r="AO99" i="2" s="1"/>
  <c r="AX61" i="2"/>
  <c r="AX291" i="2"/>
  <c r="AX323" i="2"/>
  <c r="AX177" i="2"/>
  <c r="AX97" i="2"/>
  <c r="AL197" i="2"/>
  <c r="AN197" i="2" s="1"/>
  <c r="AO197" i="2" s="1"/>
  <c r="AL113" i="2"/>
  <c r="AN113" i="2" s="1"/>
  <c r="AO113" i="2" s="1"/>
  <c r="AL69" i="2"/>
  <c r="AN69" i="2" s="1"/>
  <c r="AO69" i="2" s="1"/>
  <c r="AW49" i="2"/>
  <c r="AX267" i="2"/>
  <c r="AL327" i="2"/>
  <c r="AN327" i="2" s="1"/>
  <c r="AO327" i="2" s="1"/>
  <c r="AL275" i="2"/>
  <c r="AN275" i="2" s="1"/>
  <c r="AW263" i="2"/>
  <c r="AX165" i="2"/>
  <c r="AX329" i="2"/>
  <c r="AO135" i="2"/>
  <c r="AO89" i="2"/>
  <c r="AI41" i="2"/>
  <c r="AL41" i="2" s="1"/>
  <c r="AN41" i="2" s="1"/>
  <c r="AL201" i="2"/>
  <c r="AN201" i="2" s="1"/>
  <c r="AO201" i="2" s="1"/>
  <c r="AO73" i="2"/>
  <c r="AO335" i="2"/>
  <c r="AO247" i="2"/>
  <c r="AG5" i="2"/>
  <c r="AS5" i="2" s="1"/>
  <c r="AW143" i="2"/>
  <c r="AX121" i="2"/>
  <c r="AX247" i="2"/>
  <c r="AL165" i="2"/>
  <c r="AN165" i="2" s="1"/>
  <c r="AX155" i="2"/>
  <c r="AX241" i="2"/>
  <c r="AL211" i="2"/>
  <c r="AN211" i="2" s="1"/>
  <c r="AO211" i="2" s="1"/>
  <c r="AL179" i="2"/>
  <c r="AN179" i="2" s="1"/>
  <c r="AO179" i="2" s="1"/>
  <c r="AL245" i="2"/>
  <c r="AN245" i="2" s="1"/>
  <c r="AO245" i="2" s="1"/>
  <c r="AT25" i="2"/>
  <c r="AW25" i="2" s="1"/>
  <c r="AK25" i="2"/>
  <c r="AI25" i="2"/>
  <c r="AL25" i="2" s="1"/>
  <c r="AR19" i="2"/>
  <c r="AX19" i="2" s="1"/>
  <c r="AF19" i="2"/>
  <c r="AL19" i="2" s="1"/>
  <c r="AN19" i="2" s="1"/>
  <c r="AO19" i="2" s="1"/>
  <c r="AK19" i="2"/>
  <c r="AT9" i="2"/>
  <c r="AW9" i="2" s="1"/>
  <c r="AK9" i="2"/>
  <c r="AI9" i="2"/>
  <c r="AL9" i="2" s="1"/>
  <c r="AT13" i="2"/>
  <c r="AW13" i="2" s="1"/>
  <c r="AK13" i="2"/>
  <c r="AI13" i="2"/>
  <c r="AL13" i="2" s="1"/>
  <c r="AL287" i="2"/>
  <c r="AN287" i="2" s="1"/>
  <c r="AO287" i="2" s="1"/>
  <c r="AL159" i="2"/>
  <c r="AN159" i="2" s="1"/>
  <c r="AO159" i="2" s="1"/>
  <c r="AW127" i="2"/>
  <c r="AL87" i="2"/>
  <c r="AN87" i="2" s="1"/>
  <c r="AO87" i="2" s="1"/>
  <c r="AW55" i="2"/>
  <c r="AL299" i="2"/>
  <c r="AN299" i="2" s="1"/>
  <c r="AO299" i="2" s="1"/>
  <c r="AX99" i="2"/>
  <c r="AE11" i="2"/>
  <c r="AO329" i="2"/>
  <c r="AO293" i="2"/>
  <c r="AL257" i="2"/>
  <c r="AN257" i="2" s="1"/>
  <c r="AO257" i="2" s="1"/>
  <c r="AW233" i="2"/>
  <c r="AL209" i="2"/>
  <c r="AN209" i="2" s="1"/>
  <c r="AO209" i="2" s="1"/>
  <c r="AW189" i="2"/>
  <c r="AO165" i="2"/>
  <c r="AW145" i="2"/>
  <c r="AL125" i="2"/>
  <c r="AN125" i="2" s="1"/>
  <c r="AO125" i="2" s="1"/>
  <c r="AO81" i="2"/>
  <c r="AW61" i="2"/>
  <c r="AO315" i="2"/>
  <c r="AW307" i="2"/>
  <c r="AO275" i="2"/>
  <c r="AX197" i="2"/>
  <c r="AX133" i="2"/>
  <c r="AX101" i="2"/>
  <c r="AX69" i="2"/>
  <c r="AX327" i="2"/>
  <c r="AL279" i="2"/>
  <c r="AN279" i="2" s="1"/>
  <c r="AO279" i="2" s="1"/>
  <c r="AX245" i="2"/>
  <c r="AL207" i="2"/>
  <c r="AN207" i="2" s="1"/>
  <c r="AO207" i="2" s="1"/>
  <c r="AW95" i="2"/>
  <c r="AL63" i="2"/>
  <c r="AN63" i="2" s="1"/>
  <c r="AO63" i="2" s="1"/>
  <c r="AX235" i="2"/>
  <c r="AX113" i="2"/>
  <c r="AX75" i="2"/>
  <c r="AX227" i="2"/>
  <c r="AW331" i="2"/>
  <c r="AR35" i="2"/>
  <c r="AX35" i="2" s="1"/>
  <c r="AD35" i="2" s="1"/>
  <c r="AF35" i="2"/>
  <c r="AL35" i="2" s="1"/>
  <c r="AN35" i="2" s="1"/>
  <c r="AL269" i="2"/>
  <c r="AN269" i="2" s="1"/>
  <c r="AO269" i="2" s="1"/>
  <c r="AX255" i="2"/>
  <c r="AW241" i="2"/>
  <c r="AL221" i="2"/>
  <c r="AN221" i="2" s="1"/>
  <c r="AO221" i="2" s="1"/>
  <c r="AL173" i="2"/>
  <c r="AN173" i="2" s="1"/>
  <c r="AO173" i="2" s="1"/>
  <c r="AX167" i="2"/>
  <c r="AW109" i="2"/>
  <c r="AX71" i="2"/>
  <c r="AL45" i="2"/>
  <c r="AN45" i="2" s="1"/>
  <c r="AO45" i="2" s="1"/>
  <c r="F4" i="1" s="1"/>
  <c r="M5" i="2" s="1"/>
  <c r="AV33" i="2"/>
  <c r="AX33" i="2" s="1"/>
  <c r="AD33" i="2" s="1"/>
  <c r="AU9" i="2"/>
  <c r="AV9" i="2" s="1"/>
  <c r="AX9" i="2" s="1"/>
  <c r="AM9" i="2"/>
  <c r="AW103" i="2"/>
  <c r="AW33" i="2"/>
  <c r="AE15" i="2"/>
  <c r="AV15" i="2"/>
  <c r="AV29" i="2"/>
  <c r="AV37" i="2"/>
  <c r="AM23" i="2"/>
  <c r="AN23" i="2" s="1"/>
  <c r="AO23" i="2" s="1"/>
  <c r="AX273" i="2"/>
  <c r="AX231" i="2"/>
  <c r="AL181" i="2"/>
  <c r="AN181" i="2" s="1"/>
  <c r="AO181" i="2" s="1"/>
  <c r="AO53" i="2"/>
  <c r="AX281" i="2"/>
  <c r="AW239" i="2"/>
  <c r="AW203" i="2"/>
  <c r="AL213" i="2"/>
  <c r="AN213" i="2" s="1"/>
  <c r="AO213" i="2" s="1"/>
  <c r="AL111" i="2"/>
  <c r="AN111" i="2" s="1"/>
  <c r="AO111" i="2" s="1"/>
  <c r="AL47" i="2"/>
  <c r="AN47" i="2" s="1"/>
  <c r="AO47" i="2" s="1"/>
  <c r="AW299" i="2"/>
  <c r="AX295" i="2"/>
  <c r="AT29" i="2"/>
  <c r="AW29" i="2" s="1"/>
  <c r="AK29" i="2"/>
  <c r="AI29" i="2"/>
  <c r="AL29" i="2" s="1"/>
  <c r="AU5" i="2"/>
  <c r="AM5" i="2"/>
  <c r="AN5" i="2" s="1"/>
  <c r="AL93" i="2"/>
  <c r="AN93" i="2" s="1"/>
  <c r="AO93" i="2" s="1"/>
  <c r="AL283" i="2"/>
  <c r="AN283" i="2" s="1"/>
  <c r="AO283" i="2" s="1"/>
  <c r="AX205" i="2"/>
  <c r="AX173" i="2"/>
  <c r="AL147" i="2"/>
  <c r="AN147" i="2" s="1"/>
  <c r="AO147" i="2" s="1"/>
  <c r="AX109" i="2"/>
  <c r="AL83" i="2"/>
  <c r="AN83" i="2" s="1"/>
  <c r="AO83" i="2" s="1"/>
  <c r="AX77" i="2"/>
  <c r="AL51" i="2"/>
  <c r="AN51" i="2" s="1"/>
  <c r="AO51" i="2" s="1"/>
  <c r="AX339" i="2"/>
  <c r="AW339" i="2"/>
  <c r="AX115" i="2"/>
  <c r="AL311" i="2"/>
  <c r="AN311" i="2" s="1"/>
  <c r="AO311" i="2" s="1"/>
  <c r="AW271" i="2"/>
  <c r="AW191" i="2"/>
  <c r="AL151" i="2"/>
  <c r="AN151" i="2" s="1"/>
  <c r="AO151" i="2" s="1"/>
  <c r="AW119" i="2"/>
  <c r="AL79" i="2"/>
  <c r="AN79" i="2" s="1"/>
  <c r="AO79" i="2" s="1"/>
  <c r="AX161" i="2"/>
  <c r="AX49" i="2"/>
  <c r="AT21" i="2"/>
  <c r="AW21" i="2" s="1"/>
  <c r="AI21" i="2"/>
  <c r="AL21" i="2" s="1"/>
  <c r="AK21" i="2"/>
  <c r="AW325" i="2"/>
  <c r="AL289" i="2"/>
  <c r="AN289" i="2" s="1"/>
  <c r="AO289" i="2" s="1"/>
  <c r="AL229" i="2"/>
  <c r="AN229" i="2" s="1"/>
  <c r="AO229" i="2" s="1"/>
  <c r="AW205" i="2"/>
  <c r="AL185" i="2"/>
  <c r="AN185" i="2" s="1"/>
  <c r="AO185" i="2" s="1"/>
  <c r="AL141" i="2"/>
  <c r="AN141" i="2" s="1"/>
  <c r="AO141" i="2" s="1"/>
  <c r="AW121" i="2"/>
  <c r="AW77" i="2"/>
  <c r="AL57" i="2"/>
  <c r="AN57" i="2" s="1"/>
  <c r="AO57" i="2" s="1"/>
  <c r="AX319" i="2"/>
  <c r="AL277" i="2"/>
  <c r="AN277" i="2" s="1"/>
  <c r="AO277" i="2" s="1"/>
  <c r="AU25" i="2"/>
  <c r="AV25" i="2" s="1"/>
  <c r="AM25" i="2"/>
  <c r="AX315" i="2"/>
  <c r="AL303" i="2"/>
  <c r="AN303" i="2" s="1"/>
  <c r="AO303" i="2" s="1"/>
  <c r="AW175" i="2"/>
  <c r="AX89" i="2"/>
  <c r="AH17" i="2"/>
  <c r="AM31" i="2"/>
  <c r="AM21" i="2"/>
  <c r="AV23" i="2"/>
  <c r="AX23" i="2" s="1"/>
  <c r="AD23" i="2" s="1"/>
  <c r="AR31" i="2"/>
  <c r="AF31" i="2"/>
  <c r="AL31" i="2" s="1"/>
  <c r="AX239" i="2"/>
  <c r="AL203" i="2"/>
  <c r="AN203" i="2" s="1"/>
  <c r="AO203" i="2" s="1"/>
  <c r="AO323" i="2"/>
  <c r="AO253" i="2"/>
  <c r="AO161" i="2"/>
  <c r="AL149" i="2"/>
  <c r="AN149" i="2" s="1"/>
  <c r="AO149" i="2" s="1"/>
  <c r="AX143" i="2"/>
  <c r="AW97" i="2"/>
  <c r="AW323" i="2"/>
  <c r="AX289" i="2"/>
  <c r="AO259" i="2"/>
  <c r="AL231" i="2"/>
  <c r="AN231" i="2" s="1"/>
  <c r="AO231" i="2" s="1"/>
  <c r="AX217" i="2"/>
  <c r="AX185" i="2"/>
  <c r="AW317" i="2"/>
  <c r="AL281" i="2"/>
  <c r="AN281" i="2" s="1"/>
  <c r="AO281" i="2" s="1"/>
  <c r="AL225" i="2"/>
  <c r="AN225" i="2" s="1"/>
  <c r="AO225" i="2" s="1"/>
  <c r="AX215" i="2"/>
  <c r="AW201" i="2"/>
  <c r="AL137" i="2"/>
  <c r="AN137" i="2" s="1"/>
  <c r="AO137" i="2" s="1"/>
  <c r="AW73" i="2"/>
  <c r="AX285" i="2"/>
  <c r="AW247" i="2"/>
  <c r="AX213" i="2"/>
  <c r="AX181" i="2"/>
  <c r="AX149" i="2"/>
  <c r="AX117" i="2"/>
  <c r="AX85" i="2"/>
  <c r="AX53" i="2"/>
  <c r="AX171" i="2"/>
  <c r="AW213" i="2"/>
  <c r="AV43" i="2"/>
  <c r="AW287" i="2"/>
  <c r="AX237" i="2"/>
  <c r="AO199" i="2"/>
  <c r="AW159" i="2"/>
  <c r="AL127" i="2"/>
  <c r="AN127" i="2" s="1"/>
  <c r="AO127" i="2" s="1"/>
  <c r="AW87" i="2"/>
  <c r="AL55" i="2"/>
  <c r="AN55" i="2" s="1"/>
  <c r="AO55" i="2" s="1"/>
  <c r="AX311" i="2"/>
  <c r="AX129" i="2"/>
  <c r="AO255" i="2"/>
  <c r="AR27" i="2"/>
  <c r="AX27" i="2" s="1"/>
  <c r="AD27" i="2" s="1"/>
  <c r="AF27" i="2"/>
  <c r="AL27" i="2" s="1"/>
  <c r="AN27" i="2" s="1"/>
  <c r="AW235" i="2"/>
  <c r="AK31" i="2"/>
  <c r="AW27" i="2"/>
  <c r="AW257" i="2"/>
  <c r="AL233" i="2"/>
  <c r="AN233" i="2" s="1"/>
  <c r="AO233" i="2" s="1"/>
  <c r="AX223" i="2"/>
  <c r="AW209" i="2"/>
  <c r="AL189" i="2"/>
  <c r="AN189" i="2" s="1"/>
  <c r="AO189" i="2" s="1"/>
  <c r="AW165" i="2"/>
  <c r="AL145" i="2"/>
  <c r="AN145" i="2" s="1"/>
  <c r="AO145" i="2" s="1"/>
  <c r="AW125" i="2"/>
  <c r="AW81" i="2"/>
  <c r="AL61" i="2"/>
  <c r="AN61" i="2" s="1"/>
  <c r="AO61" i="2" s="1"/>
  <c r="AX335" i="2"/>
  <c r="AX337" i="2"/>
  <c r="AL291" i="2"/>
  <c r="AN291" i="2" s="1"/>
  <c r="AO291" i="2" s="1"/>
  <c r="AW283" i="2"/>
  <c r="AL263" i="2"/>
  <c r="AN263" i="2" s="1"/>
  <c r="AO263" i="2" s="1"/>
  <c r="AX249" i="2"/>
  <c r="AL219" i="2"/>
  <c r="AN219" i="2" s="1"/>
  <c r="AO219" i="2" s="1"/>
  <c r="AW211" i="2"/>
  <c r="AL187" i="2"/>
  <c r="AN187" i="2" s="1"/>
  <c r="AO187" i="2" s="1"/>
  <c r="AW179" i="2"/>
  <c r="AL155" i="2"/>
  <c r="AN155" i="2" s="1"/>
  <c r="AO155" i="2" s="1"/>
  <c r="AW147" i="2"/>
  <c r="AO123" i="2"/>
  <c r="AW115" i="2"/>
  <c r="AL91" i="2"/>
  <c r="AN91" i="2" s="1"/>
  <c r="AO91" i="2" s="1"/>
  <c r="AW83" i="2"/>
  <c r="AL59" i="2"/>
  <c r="AN59" i="2" s="1"/>
  <c r="AO59" i="2" s="1"/>
  <c r="AW51" i="2"/>
  <c r="AX263" i="2"/>
  <c r="AX139" i="2"/>
  <c r="AO339" i="2"/>
  <c r="AW245" i="2"/>
  <c r="AW279" i="2"/>
  <c r="AW207" i="2"/>
  <c r="AL167" i="2"/>
  <c r="AN167" i="2" s="1"/>
  <c r="AO167" i="2" s="1"/>
  <c r="AL95" i="2"/>
  <c r="AN95" i="2" s="1"/>
  <c r="AO95" i="2" s="1"/>
  <c r="AW63" i="2"/>
  <c r="AX65" i="2"/>
  <c r="AL331" i="2"/>
  <c r="AN331" i="2" s="1"/>
  <c r="AO331" i="2" s="1"/>
  <c r="AW269" i="2"/>
  <c r="AL241" i="2"/>
  <c r="AN241" i="2" s="1"/>
  <c r="AO241" i="2" s="1"/>
  <c r="AW221" i="2"/>
  <c r="AW173" i="2"/>
  <c r="AL153" i="2"/>
  <c r="AN153" i="2" s="1"/>
  <c r="AO153" i="2" s="1"/>
  <c r="AX135" i="2"/>
  <c r="AL109" i="2"/>
  <c r="AN109" i="2" s="1"/>
  <c r="AO109" i="2" s="1"/>
  <c r="AW45" i="2"/>
  <c r="AW277" i="2"/>
  <c r="AM17" i="2"/>
  <c r="AL309" i="2"/>
  <c r="AN309" i="2" s="1"/>
  <c r="AO309" i="2" s="1"/>
  <c r="AX253" i="2"/>
  <c r="AX153" i="2"/>
  <c r="AL33" i="2"/>
  <c r="AM13" i="2"/>
  <c r="AV31" i="2"/>
  <c r="AV21" i="2"/>
  <c r="AO265" i="2"/>
  <c r="AL217" i="2"/>
  <c r="AN217" i="2" s="1"/>
  <c r="AO217" i="2" s="1"/>
  <c r="AO129" i="2"/>
  <c r="AX225" i="2"/>
  <c r="AX193" i="2"/>
  <c r="AX105" i="2"/>
  <c r="AR43" i="2"/>
  <c r="AF43" i="2"/>
  <c r="AL43" i="2" s="1"/>
  <c r="AN43" i="2" s="1"/>
  <c r="AP43" i="2" s="1"/>
  <c r="AO305" i="2"/>
  <c r="AW169" i="2"/>
  <c r="AX127" i="2"/>
  <c r="AL105" i="2"/>
  <c r="AN105" i="2" s="1"/>
  <c r="AO105" i="2" s="1"/>
  <c r="AX261" i="2"/>
  <c r="AL239" i="2"/>
  <c r="AN239" i="2" s="1"/>
  <c r="AO239" i="2" s="1"/>
  <c r="AX221" i="2"/>
  <c r="AX157" i="2"/>
  <c r="AL131" i="2"/>
  <c r="AN131" i="2" s="1"/>
  <c r="AO131" i="2" s="1"/>
  <c r="AL67" i="2"/>
  <c r="AN67" i="2" s="1"/>
  <c r="AO67" i="2" s="1"/>
  <c r="AK43" i="2"/>
  <c r="AX195" i="2"/>
  <c r="AX67" i="2"/>
  <c r="AX265" i="2"/>
  <c r="AL215" i="2"/>
  <c r="AN215" i="2" s="1"/>
  <c r="AO215" i="2" s="1"/>
  <c r="AW183" i="2"/>
  <c r="AL143" i="2"/>
  <c r="AN143" i="2" s="1"/>
  <c r="AO143" i="2" s="1"/>
  <c r="AW111" i="2"/>
  <c r="AW47" i="2"/>
  <c r="AX131" i="2"/>
  <c r="AX137" i="2"/>
  <c r="AW31" i="2"/>
  <c r="AW273" i="2"/>
  <c r="AW177" i="2"/>
  <c r="AL157" i="2"/>
  <c r="AN157" i="2" s="1"/>
  <c r="AO157" i="2" s="1"/>
  <c r="AW93" i="2"/>
  <c r="AX147" i="2"/>
  <c r="AL307" i="2"/>
  <c r="AN307" i="2" s="1"/>
  <c r="AO307" i="2" s="1"/>
  <c r="AW291" i="2"/>
  <c r="AW219" i="2"/>
  <c r="AW187" i="2"/>
  <c r="AW155" i="2"/>
  <c r="AW91" i="2"/>
  <c r="AW59" i="2"/>
  <c r="AX275" i="2"/>
  <c r="AX163" i="2"/>
  <c r="AL271" i="2"/>
  <c r="AN271" i="2" s="1"/>
  <c r="AO271" i="2" s="1"/>
  <c r="AX229" i="2"/>
  <c r="AL191" i="2"/>
  <c r="AN191" i="2" s="1"/>
  <c r="AO191" i="2" s="1"/>
  <c r="AW151" i="2"/>
  <c r="AL119" i="2"/>
  <c r="AN119" i="2" s="1"/>
  <c r="AO119" i="2" s="1"/>
  <c r="AW79" i="2"/>
  <c r="AX259" i="2"/>
  <c r="AX81" i="2"/>
  <c r="AT37" i="2"/>
  <c r="AW37" i="2" s="1"/>
  <c r="AK37" i="2"/>
  <c r="AI37" i="2"/>
  <c r="AL37" i="2" s="1"/>
  <c r="AW267" i="2"/>
  <c r="AW19" i="2"/>
  <c r="AU39" i="2"/>
  <c r="AV39" i="2" s="1"/>
  <c r="AX39" i="2" s="1"/>
  <c r="AD39" i="2" s="1"/>
  <c r="AM39" i="2"/>
  <c r="AN39" i="2" s="1"/>
  <c r="AU7" i="2"/>
  <c r="AV7" i="2" s="1"/>
  <c r="AX7" i="2" s="1"/>
  <c r="AD7" i="2" s="1"/>
  <c r="AM7" i="2"/>
  <c r="AN7" i="2" s="1"/>
  <c r="AW305" i="2"/>
  <c r="AW289" i="2"/>
  <c r="AW229" i="2"/>
  <c r="AL205" i="2"/>
  <c r="AN205" i="2" s="1"/>
  <c r="AO205" i="2" s="1"/>
  <c r="AX199" i="2"/>
  <c r="AW185" i="2"/>
  <c r="AW141" i="2"/>
  <c r="AL121" i="2"/>
  <c r="AN121" i="2" s="1"/>
  <c r="AO121" i="2" s="1"/>
  <c r="AX103" i="2"/>
  <c r="AL77" i="2"/>
  <c r="AN77" i="2" s="1"/>
  <c r="AO77" i="2" s="1"/>
  <c r="AW57" i="2"/>
  <c r="AX251" i="2"/>
  <c r="AX123" i="2"/>
  <c r="AM33" i="2"/>
  <c r="AV17" i="2"/>
  <c r="AX243" i="2"/>
  <c r="AW309" i="2"/>
  <c r="AW303" i="2"/>
  <c r="AL175" i="2"/>
  <c r="AN175" i="2" s="1"/>
  <c r="AO175" i="2" s="1"/>
  <c r="AX107" i="2"/>
  <c r="AV13" i="2"/>
  <c r="AX13" i="2" s="1"/>
  <c r="AD13" i="2" s="1"/>
  <c r="AM15" i="2"/>
  <c r="AM29" i="2"/>
  <c r="AW41" i="2"/>
  <c r="AM37" i="2"/>
  <c r="AW5" i="2"/>
  <c r="O104" i="2"/>
  <c r="O105" i="2"/>
  <c r="O106" i="2"/>
  <c r="O107" i="2"/>
  <c r="O108" i="2"/>
  <c r="O7" i="2"/>
  <c r="O8" i="2"/>
  <c r="O9" i="2"/>
  <c r="O10" i="2"/>
  <c r="O11" i="2"/>
  <c r="O12" i="2"/>
  <c r="O13" i="2"/>
  <c r="O14" i="2"/>
  <c r="O15" i="2"/>
  <c r="O16" i="2"/>
  <c r="O17" i="2"/>
  <c r="O18" i="2"/>
  <c r="O19" i="2"/>
  <c r="O20" i="2"/>
  <c r="O21" i="2"/>
  <c r="O22" i="2"/>
  <c r="O23" i="2"/>
  <c r="O24" i="2"/>
  <c r="O25" i="2"/>
  <c r="O26" i="2"/>
  <c r="O27" i="2"/>
  <c r="O28" i="2"/>
  <c r="O29" i="2"/>
  <c r="O30" i="2"/>
  <c r="O31" i="2"/>
  <c r="O32" i="2"/>
  <c r="O33" i="2"/>
  <c r="O34" i="2"/>
  <c r="O35" i="2"/>
  <c r="O36" i="2"/>
  <c r="O37" i="2"/>
  <c r="O38" i="2"/>
  <c r="O39" i="2"/>
  <c r="O40" i="2"/>
  <c r="O41" i="2"/>
  <c r="O42" i="2"/>
  <c r="O43" i="2"/>
  <c r="O44" i="2"/>
  <c r="O45" i="2"/>
  <c r="O46" i="2"/>
  <c r="O47" i="2"/>
  <c r="O48" i="2"/>
  <c r="O49" i="2"/>
  <c r="O50" i="2"/>
  <c r="O51" i="2"/>
  <c r="O52" i="2"/>
  <c r="O53" i="2"/>
  <c r="O54" i="2"/>
  <c r="O55" i="2"/>
  <c r="O56" i="2"/>
  <c r="O57" i="2"/>
  <c r="O58" i="2"/>
  <c r="O59" i="2"/>
  <c r="O60" i="2"/>
  <c r="O61" i="2"/>
  <c r="O62" i="2"/>
  <c r="O63" i="2"/>
  <c r="O64" i="2"/>
  <c r="O65" i="2"/>
  <c r="O66" i="2"/>
  <c r="O67" i="2"/>
  <c r="O68" i="2"/>
  <c r="O69" i="2"/>
  <c r="O70" i="2"/>
  <c r="O71" i="2"/>
  <c r="O72" i="2"/>
  <c r="O73" i="2"/>
  <c r="O74" i="2"/>
  <c r="O75" i="2"/>
  <c r="O76" i="2"/>
  <c r="O77" i="2"/>
  <c r="O78" i="2"/>
  <c r="O79" i="2"/>
  <c r="O80" i="2"/>
  <c r="O81" i="2"/>
  <c r="O82" i="2"/>
  <c r="O83" i="2"/>
  <c r="O84" i="2"/>
  <c r="O85" i="2"/>
  <c r="O86" i="2"/>
  <c r="O87" i="2"/>
  <c r="O88" i="2"/>
  <c r="O89" i="2"/>
  <c r="O90" i="2"/>
  <c r="O91" i="2"/>
  <c r="O92" i="2"/>
  <c r="O93" i="2"/>
  <c r="O94" i="2"/>
  <c r="O95" i="2"/>
  <c r="O96" i="2"/>
  <c r="O97" i="2"/>
  <c r="O98" i="2"/>
  <c r="O99" i="2"/>
  <c r="O100" i="2"/>
  <c r="O101" i="2"/>
  <c r="O102" i="2"/>
  <c r="O103" i="2"/>
  <c r="O6" i="2"/>
  <c r="M13" i="4"/>
  <c r="M3" i="4"/>
  <c r="L4" i="4"/>
  <c r="M4" i="4" s="1"/>
  <c r="L5" i="4"/>
  <c r="M5" i="4" s="1"/>
  <c r="L6" i="4"/>
  <c r="M6" i="4" s="1"/>
  <c r="L7" i="4"/>
  <c r="M7" i="4" s="1"/>
  <c r="L8" i="4"/>
  <c r="M8" i="4" s="1"/>
  <c r="L9" i="4"/>
  <c r="M9" i="4" s="1"/>
  <c r="L12" i="4"/>
  <c r="M12" i="4" s="1"/>
  <c r="L14" i="4"/>
  <c r="M14" i="4" s="1"/>
  <c r="L15" i="4"/>
  <c r="M15" i="4" s="1"/>
  <c r="L16" i="4"/>
  <c r="M16" i="4" s="1"/>
  <c r="L17" i="4"/>
  <c r="M17" i="4" s="1"/>
  <c r="L18" i="4"/>
  <c r="M18" i="4" s="1"/>
  <c r="L19" i="4"/>
  <c r="M19" i="4" s="1"/>
  <c r="L20" i="4"/>
  <c r="M20" i="4" s="1"/>
  <c r="L21" i="4"/>
  <c r="M21" i="4" s="1"/>
  <c r="L22" i="4"/>
  <c r="M22" i="4" s="1"/>
  <c r="L23" i="4"/>
  <c r="M23" i="4" s="1"/>
  <c r="L24" i="4"/>
  <c r="M24" i="4" s="1"/>
  <c r="L25" i="4"/>
  <c r="M25" i="4" s="1"/>
  <c r="L26" i="4"/>
  <c r="M26" i="4" s="1"/>
  <c r="L3" i="4"/>
  <c r="K9" i="4"/>
  <c r="K4" i="4"/>
  <c r="K5" i="4"/>
  <c r="K6" i="4"/>
  <c r="K7" i="4"/>
  <c r="K8" i="4"/>
  <c r="K12" i="4"/>
  <c r="K13" i="4"/>
  <c r="K14" i="4"/>
  <c r="K15" i="4"/>
  <c r="K16" i="4"/>
  <c r="K17" i="4"/>
  <c r="K18" i="4"/>
  <c r="K19" i="4"/>
  <c r="K20" i="4"/>
  <c r="K21" i="4"/>
  <c r="K3" i="4"/>
  <c r="AX43" i="2" l="1"/>
  <c r="AD43" i="2" s="1"/>
  <c r="AS45" i="2"/>
  <c r="AV45" i="2" s="1"/>
  <c r="AX45" i="2" s="1"/>
  <c r="AD45" i="2" s="1"/>
  <c r="AM45" i="2"/>
  <c r="AV5" i="2"/>
  <c r="AX5" i="2" s="1"/>
  <c r="AD5" i="2" s="1"/>
  <c r="AO43" i="2"/>
  <c r="AN31" i="2"/>
  <c r="AP31" i="2" s="1"/>
  <c r="AX29" i="2"/>
  <c r="AD29" i="2" s="1"/>
  <c r="AX31" i="2"/>
  <c r="AD31" i="2" s="1"/>
  <c r="AN33" i="2"/>
  <c r="AP33" i="2" s="1"/>
  <c r="AX25" i="2"/>
  <c r="AD25" i="2" s="1"/>
  <c r="AO39" i="2"/>
  <c r="AP39" i="2"/>
  <c r="AO35" i="2"/>
  <c r="AP35" i="2"/>
  <c r="AO7" i="2"/>
  <c r="AP7" i="2"/>
  <c r="G8" i="2" s="1"/>
  <c r="AO27" i="2"/>
  <c r="AP27" i="2"/>
  <c r="AO31" i="2"/>
  <c r="AP5" i="2"/>
  <c r="G6" i="2" s="1"/>
  <c r="AO5" i="2"/>
  <c r="H6" i="2" s="1"/>
  <c r="N7" i="2" s="1"/>
  <c r="AX21" i="2"/>
  <c r="AD21" i="2" s="1"/>
  <c r="AN13" i="2"/>
  <c r="AP23" i="2"/>
  <c r="AN37" i="2"/>
  <c r="AO41" i="2"/>
  <c r="AP41" i="2"/>
  <c r="AW35" i="2"/>
  <c r="AN9" i="2"/>
  <c r="AN25" i="2"/>
  <c r="AX37" i="2"/>
  <c r="AD37" i="2" s="1"/>
  <c r="AR11" i="2"/>
  <c r="AF11" i="2"/>
  <c r="AL11" i="2" s="1"/>
  <c r="AN11" i="2" s="1"/>
  <c r="AP11" i="2" s="1"/>
  <c r="G12" i="2" s="1"/>
  <c r="AK11" i="2"/>
  <c r="AP19" i="2"/>
  <c r="G20" i="2" s="1"/>
  <c r="AO33" i="2"/>
  <c r="AT17" i="2"/>
  <c r="AK17" i="2"/>
  <c r="AI17" i="2"/>
  <c r="AL17" i="2" s="1"/>
  <c r="AN17" i="2" s="1"/>
  <c r="AO17" i="2" s="1"/>
  <c r="AN21" i="2"/>
  <c r="AN29" i="2"/>
  <c r="AW43" i="2"/>
  <c r="AR15" i="2"/>
  <c r="AF15" i="2"/>
  <c r="AL15" i="2" s="1"/>
  <c r="AN15" i="2" s="1"/>
  <c r="AP15" i="2" s="1"/>
  <c r="G16" i="2" s="1"/>
  <c r="AK15" i="2"/>
  <c r="AD9" i="2"/>
  <c r="AD19" i="2"/>
  <c r="Q8" i="2"/>
  <c r="Q10" i="2"/>
  <c r="Q12" i="2"/>
  <c r="Q14" i="2"/>
  <c r="Q16" i="2"/>
  <c r="Q18" i="2"/>
  <c r="Q20" i="2"/>
  <c r="Q22" i="2"/>
  <c r="Q24" i="2"/>
  <c r="Q26" i="2"/>
  <c r="Q28" i="2"/>
  <c r="Q30" i="2"/>
  <c r="Q32" i="2"/>
  <c r="Q34" i="2"/>
  <c r="Q36" i="2"/>
  <c r="Q38" i="2"/>
  <c r="Q40" i="2"/>
  <c r="Q42" i="2"/>
  <c r="Q44" i="2"/>
  <c r="Q46" i="2"/>
  <c r="Q48" i="2"/>
  <c r="Q50" i="2"/>
  <c r="Q52" i="2"/>
  <c r="Q54" i="2"/>
  <c r="Q56" i="2"/>
  <c r="Q58" i="2"/>
  <c r="Q60" i="2"/>
  <c r="Q62" i="2"/>
  <c r="Q64" i="2"/>
  <c r="Q66" i="2"/>
  <c r="Q68" i="2"/>
  <c r="Q70" i="2"/>
  <c r="Q72" i="2"/>
  <c r="Q74" i="2"/>
  <c r="Q76" i="2"/>
  <c r="Q78" i="2"/>
  <c r="Q80" i="2"/>
  <c r="Q82" i="2"/>
  <c r="Q84" i="2"/>
  <c r="Q86" i="2"/>
  <c r="Q88" i="2"/>
  <c r="Q90" i="2"/>
  <c r="Q92" i="2"/>
  <c r="Q6" i="2"/>
  <c r="N9" i="2" l="1"/>
  <c r="AO9" i="2"/>
  <c r="AP9" i="2"/>
  <c r="AO37" i="2"/>
  <c r="AP37" i="2"/>
  <c r="AO15" i="2"/>
  <c r="AO29" i="2"/>
  <c r="AP29" i="2"/>
  <c r="AX11" i="2"/>
  <c r="AD11" i="2" s="1"/>
  <c r="AW11" i="2"/>
  <c r="AO21" i="2"/>
  <c r="AP21" i="2"/>
  <c r="AW17" i="2"/>
  <c r="AX17" i="2"/>
  <c r="AD17" i="2" s="1"/>
  <c r="AO13" i="2"/>
  <c r="AP13" i="2"/>
  <c r="G14" i="2" s="1"/>
  <c r="AX15" i="2"/>
  <c r="AD15" i="2" s="1"/>
  <c r="AW15" i="2"/>
  <c r="AP17" i="2"/>
  <c r="G18" i="2" s="1"/>
  <c r="AO11" i="2"/>
  <c r="AO25" i="2"/>
  <c r="AP25" i="2"/>
  <c r="N6" i="2"/>
  <c r="C2" i="2"/>
  <c r="D1" i="2"/>
  <c r="C19" i="4"/>
  <c r="C20" i="4" s="1"/>
  <c r="C23" i="4" s="1"/>
  <c r="C18" i="4"/>
  <c r="C12" i="4"/>
  <c r="C13" i="4"/>
  <c r="K1" i="2"/>
  <c r="N11" i="2" l="1"/>
  <c r="N13" i="2" s="1"/>
  <c r="N15" i="2" s="1"/>
  <c r="N17" i="2" s="1"/>
  <c r="N19" i="2" s="1"/>
  <c r="N21" i="2" s="1"/>
  <c r="N23" i="2" s="1"/>
  <c r="N25" i="2" s="1"/>
  <c r="N27" i="2" s="1"/>
  <c r="N29" i="2" s="1"/>
  <c r="N31" i="2" s="1"/>
  <c r="N33" i="2" s="1"/>
  <c r="N35" i="2" s="1"/>
  <c r="N37" i="2" s="1"/>
  <c r="N39" i="2" s="1"/>
  <c r="N41" i="2" s="1"/>
  <c r="N43" i="2" s="1"/>
  <c r="N45" i="2" s="1"/>
  <c r="N47" i="2" s="1"/>
  <c r="N49" i="2" s="1"/>
  <c r="N51" i="2" s="1"/>
  <c r="N53" i="2" s="1"/>
  <c r="N55" i="2" s="1"/>
  <c r="N57" i="2" s="1"/>
  <c r="N59" i="2" s="1"/>
  <c r="N61" i="2" s="1"/>
  <c r="N63" i="2" s="1"/>
  <c r="N65" i="2" s="1"/>
  <c r="N67" i="2" s="1"/>
  <c r="N69" i="2" s="1"/>
  <c r="N71" i="2" s="1"/>
  <c r="N73" i="2" s="1"/>
  <c r="N75" i="2" s="1"/>
  <c r="N77" i="2" s="1"/>
  <c r="N79" i="2" s="1"/>
  <c r="N81" i="2" s="1"/>
  <c r="N83" i="2" s="1"/>
  <c r="N85" i="2" s="1"/>
  <c r="N87" i="2" s="1"/>
  <c r="N89" i="2" s="1"/>
  <c r="N91" i="2" s="1"/>
  <c r="N93" i="2" s="1"/>
  <c r="N95" i="2" s="1"/>
  <c r="N97" i="2" s="1"/>
  <c r="N99" i="2" s="1"/>
  <c r="N101" i="2" s="1"/>
  <c r="N103" i="2" s="1"/>
  <c r="N105" i="2" s="1"/>
  <c r="N107" i="2" s="1"/>
  <c r="N109" i="2" s="1"/>
  <c r="N111" i="2" s="1"/>
  <c r="N113" i="2" s="1"/>
  <c r="N115" i="2" s="1"/>
  <c r="N117" i="2" s="1"/>
  <c r="N119" i="2" s="1"/>
  <c r="N121" i="2" s="1"/>
  <c r="N123" i="2" s="1"/>
  <c r="N125" i="2" s="1"/>
  <c r="N127" i="2" s="1"/>
  <c r="N129" i="2" s="1"/>
  <c r="N131" i="2" s="1"/>
  <c r="N133" i="2" s="1"/>
  <c r="N135" i="2" s="1"/>
  <c r="N137" i="2" s="1"/>
  <c r="N139" i="2" s="1"/>
  <c r="N141" i="2" s="1"/>
  <c r="N143" i="2" s="1"/>
  <c r="N145" i="2" s="1"/>
  <c r="N147" i="2" s="1"/>
  <c r="N149" i="2" s="1"/>
  <c r="N151" i="2" s="1"/>
  <c r="N153" i="2" s="1"/>
  <c r="N155" i="2" s="1"/>
  <c r="N157" i="2" s="1"/>
  <c r="N159" i="2" s="1"/>
  <c r="N161" i="2" s="1"/>
  <c r="N163" i="2" s="1"/>
  <c r="N165" i="2" s="1"/>
  <c r="N167" i="2" s="1"/>
  <c r="N169" i="2" s="1"/>
  <c r="N171" i="2" s="1"/>
  <c r="N173" i="2" s="1"/>
  <c r="N175" i="2" s="1"/>
  <c r="N177" i="2" s="1"/>
  <c r="N179" i="2" s="1"/>
  <c r="N181" i="2" s="1"/>
  <c r="N183" i="2" s="1"/>
  <c r="N185" i="2" s="1"/>
  <c r="N187" i="2" s="1"/>
  <c r="N189" i="2" s="1"/>
  <c r="N191" i="2" s="1"/>
  <c r="N193" i="2" s="1"/>
  <c r="N195" i="2" s="1"/>
  <c r="N197" i="2" s="1"/>
  <c r="N199" i="2" s="1"/>
  <c r="N201" i="2" s="1"/>
  <c r="N203" i="2" s="1"/>
  <c r="N205" i="2" s="1"/>
  <c r="N207" i="2" s="1"/>
  <c r="N209" i="2" s="1"/>
  <c r="N211" i="2" s="1"/>
  <c r="N213" i="2" s="1"/>
  <c r="N215" i="2" s="1"/>
  <c r="N217" i="2" s="1"/>
  <c r="N219" i="2" s="1"/>
  <c r="N221" i="2" s="1"/>
  <c r="N223" i="2" s="1"/>
  <c r="M7" i="2"/>
  <c r="M9" i="2" s="1"/>
  <c r="M11" i="2" s="1"/>
  <c r="M13" i="2" s="1"/>
  <c r="M15" i="2" s="1"/>
  <c r="M17" i="2" s="1"/>
  <c r="M19" i="2" s="1"/>
  <c r="M21" i="2" s="1"/>
  <c r="M23" i="2" s="1"/>
  <c r="M25" i="2" s="1"/>
  <c r="M27" i="2" s="1"/>
  <c r="M29" i="2" s="1"/>
  <c r="M31" i="2" s="1"/>
  <c r="M33" i="2" s="1"/>
  <c r="M35" i="2" s="1"/>
  <c r="M37" i="2" s="1"/>
  <c r="M39" i="2" s="1"/>
  <c r="M41" i="2" s="1"/>
  <c r="M43" i="2" s="1"/>
  <c r="M45" i="2" s="1"/>
  <c r="M47" i="2" s="1"/>
  <c r="M49" i="2" s="1"/>
  <c r="M51" i="2" s="1"/>
  <c r="M53" i="2" s="1"/>
  <c r="M55" i="2" s="1"/>
  <c r="M57" i="2" s="1"/>
  <c r="M59" i="2" s="1"/>
  <c r="M61" i="2" s="1"/>
  <c r="M63" i="2" s="1"/>
  <c r="M65" i="2" s="1"/>
  <c r="M67" i="2" s="1"/>
  <c r="M69" i="2" s="1"/>
  <c r="M71" i="2" s="1"/>
  <c r="M73" i="2" s="1"/>
  <c r="M75" i="2" s="1"/>
  <c r="M77" i="2" s="1"/>
  <c r="M79" i="2" s="1"/>
  <c r="M81" i="2" s="1"/>
  <c r="M83" i="2" s="1"/>
  <c r="M85" i="2" s="1"/>
  <c r="M87" i="2" s="1"/>
  <c r="M89" i="2" s="1"/>
  <c r="M91" i="2" s="1"/>
  <c r="M93" i="2" s="1"/>
  <c r="M95" i="2" s="1"/>
  <c r="M97" i="2" s="1"/>
  <c r="M99" i="2" s="1"/>
  <c r="M101" i="2" s="1"/>
  <c r="M103" i="2" s="1"/>
  <c r="M105" i="2" s="1"/>
  <c r="M107" i="2" s="1"/>
  <c r="M109" i="2" s="1"/>
  <c r="M111" i="2" s="1"/>
  <c r="M113" i="2" s="1"/>
  <c r="M115" i="2" s="1"/>
  <c r="M117" i="2" s="1"/>
  <c r="M119" i="2" s="1"/>
  <c r="M121" i="2" s="1"/>
  <c r="M123" i="2" s="1"/>
  <c r="M125" i="2" s="1"/>
  <c r="M127" i="2" s="1"/>
  <c r="M129" i="2" s="1"/>
  <c r="M131" i="2" s="1"/>
  <c r="M133" i="2" s="1"/>
  <c r="M135" i="2" s="1"/>
  <c r="M137" i="2" s="1"/>
  <c r="M139" i="2" s="1"/>
  <c r="M141" i="2" s="1"/>
  <c r="M143" i="2" s="1"/>
  <c r="M145" i="2" s="1"/>
  <c r="M147" i="2" s="1"/>
  <c r="M149" i="2" s="1"/>
  <c r="M151" i="2" s="1"/>
  <c r="M153" i="2" s="1"/>
  <c r="M155" i="2" s="1"/>
  <c r="M157" i="2" s="1"/>
  <c r="M159" i="2" s="1"/>
  <c r="M161" i="2" s="1"/>
  <c r="M163" i="2" s="1"/>
  <c r="M165" i="2" s="1"/>
  <c r="M167" i="2" s="1"/>
  <c r="M169" i="2" s="1"/>
  <c r="M171" i="2" s="1"/>
  <c r="M173" i="2" s="1"/>
  <c r="M175" i="2" s="1"/>
  <c r="M177" i="2" s="1"/>
  <c r="M179" i="2" s="1"/>
  <c r="M181" i="2" s="1"/>
  <c r="M183" i="2" s="1"/>
  <c r="M185" i="2" s="1"/>
  <c r="M187" i="2" s="1"/>
  <c r="M189" i="2" s="1"/>
  <c r="M191" i="2" s="1"/>
  <c r="M193" i="2" s="1"/>
  <c r="M195" i="2" s="1"/>
  <c r="M197" i="2" s="1"/>
  <c r="M199" i="2" s="1"/>
  <c r="M201" i="2" s="1"/>
  <c r="M203" i="2" s="1"/>
  <c r="M205" i="2" s="1"/>
  <c r="M207" i="2" s="1"/>
  <c r="M209" i="2" s="1"/>
  <c r="M211" i="2" s="1"/>
  <c r="M213" i="2" s="1"/>
  <c r="M215" i="2" s="1"/>
  <c r="M217" i="2" s="1"/>
  <c r="M219" i="2" s="1"/>
  <c r="M221" i="2" s="1"/>
  <c r="M223" i="2" s="1"/>
  <c r="M225" i="2" s="1"/>
  <c r="M227" i="2" s="1"/>
  <c r="M229" i="2" s="1"/>
  <c r="M231" i="2" s="1"/>
  <c r="M233" i="2" s="1"/>
  <c r="M235" i="2" s="1"/>
  <c r="M237" i="2" s="1"/>
  <c r="M239" i="2" s="1"/>
  <c r="M241" i="2" s="1"/>
  <c r="M243" i="2" s="1"/>
  <c r="M245" i="2" s="1"/>
  <c r="M247" i="2" s="1"/>
  <c r="M249" i="2" s="1"/>
  <c r="M251" i="2" s="1"/>
  <c r="M253" i="2" s="1"/>
  <c r="M255" i="2" s="1"/>
  <c r="M257" i="2" s="1"/>
  <c r="M259" i="2" s="1"/>
  <c r="M261" i="2" s="1"/>
  <c r="M263" i="2" s="1"/>
  <c r="M265" i="2" s="1"/>
  <c r="M267" i="2" s="1"/>
  <c r="M269" i="2" s="1"/>
  <c r="M271" i="2" s="1"/>
  <c r="M273" i="2" s="1"/>
  <c r="M275" i="2" s="1"/>
  <c r="M277" i="2" s="1"/>
  <c r="M279" i="2" s="1"/>
  <c r="M281" i="2" s="1"/>
  <c r="M283" i="2" s="1"/>
  <c r="M285" i="2" s="1"/>
  <c r="M287" i="2" s="1"/>
  <c r="M289" i="2" s="1"/>
  <c r="M291" i="2" s="1"/>
  <c r="M293" i="2" s="1"/>
  <c r="M295" i="2" s="1"/>
  <c r="M297" i="2" s="1"/>
  <c r="M299" i="2" s="1"/>
  <c r="M301" i="2" s="1"/>
  <c r="M303" i="2" s="1"/>
  <c r="M305" i="2" s="1"/>
  <c r="M307" i="2" s="1"/>
  <c r="M309" i="2" s="1"/>
  <c r="M311" i="2" s="1"/>
  <c r="M313" i="2" s="1"/>
  <c r="M315" i="2" s="1"/>
  <c r="C15" i="4"/>
  <c r="C16" i="4" s="1"/>
  <c r="C22" i="4" s="1"/>
</calcChain>
</file>

<file path=xl/comments1.xml><?xml version="1.0" encoding="utf-8"?>
<comments xmlns="http://schemas.openxmlformats.org/spreadsheetml/2006/main">
  <authors>
    <author>off1</author>
  </authors>
  <commentList>
    <comment ref="O2" authorId="0">
      <text>
        <r>
          <rPr>
            <sz val="10"/>
            <color indexed="81"/>
            <rFont val="Tahoma"/>
            <family val="2"/>
          </rPr>
          <t xml:space="preserve">enter </t>
        </r>
        <r>
          <rPr>
            <u/>
            <sz val="10"/>
            <color indexed="81"/>
            <rFont val="Tahoma"/>
            <family val="2"/>
          </rPr>
          <t>depth on chart</t>
        </r>
        <r>
          <rPr>
            <sz val="10"/>
            <color indexed="81"/>
            <rFont val="Tahoma"/>
            <family val="2"/>
          </rPr>
          <t xml:space="preserve">, </t>
        </r>
        <r>
          <rPr>
            <u/>
            <sz val="10"/>
            <color indexed="81"/>
            <rFont val="Tahoma"/>
            <family val="2"/>
          </rPr>
          <t xml:space="preserve">water level or tide  </t>
        </r>
        <r>
          <rPr>
            <sz val="10"/>
            <color indexed="81"/>
            <rFont val="Tahoma"/>
            <family val="2"/>
          </rPr>
          <t xml:space="preserve">and </t>
        </r>
        <r>
          <rPr>
            <u/>
            <sz val="10"/>
            <color indexed="81"/>
            <rFont val="Tahoma"/>
            <family val="2"/>
          </rPr>
          <t>DWA</t>
        </r>
        <r>
          <rPr>
            <sz val="10"/>
            <color indexed="81"/>
            <rFont val="Tahoma"/>
            <family val="2"/>
          </rPr>
          <t xml:space="preserve"> from colums T, U and V</t>
        </r>
        <r>
          <rPr>
            <sz val="8"/>
            <color indexed="81"/>
            <rFont val="Tahoma"/>
            <family val="2"/>
          </rPr>
          <t xml:space="preserve">
</t>
        </r>
      </text>
    </comment>
    <comment ref="P2" authorId="0">
      <text>
        <r>
          <rPr>
            <b/>
            <sz val="10"/>
            <color indexed="81"/>
            <rFont val="Tahoma"/>
            <family val="2"/>
          </rPr>
          <t>Enter Squat as calculated on squat page.</t>
        </r>
      </text>
    </comment>
    <comment ref="Q2" authorId="0">
      <text>
        <r>
          <rPr>
            <b/>
            <sz val="10"/>
            <color indexed="81"/>
            <rFont val="Tahoma"/>
            <family val="2"/>
          </rPr>
          <t>Draft must be entered in the cover page (in meters)</t>
        </r>
        <r>
          <rPr>
            <sz val="8"/>
            <color indexed="81"/>
            <rFont val="Tahoma"/>
            <family val="2"/>
          </rPr>
          <t xml:space="preserve">
</t>
        </r>
      </text>
    </comment>
    <comment ref="V2" authorId="0">
      <text>
        <r>
          <rPr>
            <b/>
            <sz val="10"/>
            <color indexed="81"/>
            <rFont val="Tahoma"/>
            <family val="2"/>
          </rPr>
          <t>Must be calculated in the squat page</t>
        </r>
        <r>
          <rPr>
            <sz val="10"/>
            <color indexed="81"/>
            <rFont val="Tahoma"/>
            <family val="2"/>
          </rPr>
          <t xml:space="preserve">
</t>
        </r>
      </text>
    </comment>
  </commentList>
</comments>
</file>

<file path=xl/comments2.xml><?xml version="1.0" encoding="utf-8"?>
<comments xmlns="http://schemas.openxmlformats.org/spreadsheetml/2006/main">
  <authors>
    <author>Captain</author>
  </authors>
  <commentList>
    <comment ref="C2" authorId="0">
      <text>
        <r>
          <rPr>
            <sz val="10"/>
            <color indexed="81"/>
            <rFont val="Arial"/>
            <family val="2"/>
          </rPr>
          <t xml:space="preserve">
</t>
        </r>
        <r>
          <rPr>
            <b/>
            <sz val="10"/>
            <color indexed="10"/>
            <rFont val="Arial"/>
            <family val="2"/>
          </rPr>
          <t>Enter Degrees and Minutes as a 4 digit number with one decimal place ie 4409.0</t>
        </r>
      </text>
    </comment>
    <comment ref="E2" authorId="0">
      <text>
        <r>
          <rPr>
            <sz val="10"/>
            <color indexed="81"/>
            <rFont val="Arial"/>
            <family val="2"/>
          </rPr>
          <t xml:space="preserve">
</t>
        </r>
        <r>
          <rPr>
            <b/>
            <sz val="10"/>
            <color indexed="10"/>
            <rFont val="Arial"/>
            <family val="2"/>
          </rPr>
          <t>Enter Degrees and Minutes as a 4 digit number with one decimal place ie 4409.0</t>
        </r>
      </text>
    </comment>
  </commentList>
</comments>
</file>

<file path=xl/comments3.xml><?xml version="1.0" encoding="utf-8"?>
<comments xmlns="http://schemas.openxmlformats.org/spreadsheetml/2006/main">
  <authors>
    <author>off1</author>
  </authors>
  <commentList>
    <comment ref="C9" authorId="0">
      <text>
        <r>
          <rPr>
            <sz val="8"/>
            <color indexed="81"/>
            <rFont val="Tahoma"/>
            <family val="2"/>
          </rPr>
          <t xml:space="preserve">enter in this format: 1.000 
</t>
        </r>
      </text>
    </comment>
  </commentList>
</comments>
</file>

<file path=xl/sharedStrings.xml><?xml version="1.0" encoding="utf-8"?>
<sst xmlns="http://schemas.openxmlformats.org/spreadsheetml/2006/main" count="594" uniqueCount="318">
  <si>
    <t>Vessel:</t>
  </si>
  <si>
    <t>From:</t>
  </si>
  <si>
    <t>To:</t>
  </si>
  <si>
    <t>Date:</t>
  </si>
  <si>
    <t>ECDIS ROUTE NAME:</t>
  </si>
  <si>
    <t>Nautical  publications in use :</t>
  </si>
  <si>
    <t>Charts Catalogs ( CAN./ U.S. ) :</t>
  </si>
  <si>
    <t>Nautical books</t>
  </si>
  <si>
    <t>U.S. coast pilot :</t>
  </si>
  <si>
    <t>Admirality pilot book:</t>
  </si>
  <si>
    <t>Can. Sailing Directions :</t>
  </si>
  <si>
    <t>Tide &amp; Current Tables :</t>
  </si>
  <si>
    <t>List of Lights, Buoys &amp; Fog Signals</t>
  </si>
  <si>
    <t>Radio aids to marine navigation :</t>
  </si>
  <si>
    <t>FWD:</t>
  </si>
  <si>
    <t>Others :</t>
  </si>
  <si>
    <t>AFT:</t>
  </si>
  <si>
    <t>Nautical charts in use :</t>
  </si>
  <si>
    <t>For Departure:</t>
  </si>
  <si>
    <t>For Passage:</t>
  </si>
  <si>
    <t>For Arrival:</t>
  </si>
  <si>
    <t>Abort points:</t>
  </si>
  <si>
    <t>When approaching constrained or restricted waters the vessel may go beyond a point where it will not be possible to do anything but</t>
  </si>
  <si>
    <t>considered as the final point along the route that the vessel can still be safely navigated so as to be able to turn or retrace its track, ''the</t>
  </si>
  <si>
    <t>Hazardous Areas:</t>
  </si>
  <si>
    <t>Anchorages may be used whenever required and will be indicated on the appropriate chart(s). Contingency Anchorages shall be considered as the</t>
  </si>
  <si>
    <t>Anchorages:</t>
  </si>
  <si>
    <t>water and the nature of the emergency.</t>
  </si>
  <si>
    <t>primary position fixing will be GPS. During this stage of any voyage the OOW should make use of DR (Dead Reckoning) or if circumstances</t>
  </si>
  <si>
    <t>Position Fixing:</t>
  </si>
  <si>
    <t>Aditional Remarks:</t>
  </si>
  <si>
    <t>No Go Zones:</t>
  </si>
  <si>
    <t>The minimun U.K.C. for deep sea and near coastal water is 10% of the Loaded Water Line. The minimum U.K.C. is 0.30 meter when</t>
  </si>
  <si>
    <t>Coordinates :</t>
  </si>
  <si>
    <t>Reporting points :</t>
  </si>
  <si>
    <t>(All VTS that will be crossed</t>
  </si>
  <si>
    <t>during the passage)</t>
  </si>
  <si>
    <t>Party &amp;</t>
  </si>
  <si>
    <t>Frequencies :</t>
  </si>
  <si>
    <t>Means :</t>
  </si>
  <si>
    <t>Notes:</t>
  </si>
  <si>
    <t>Prepared by 2/0 :</t>
  </si>
  <si>
    <t>Signature:</t>
  </si>
  <si>
    <t>Approved by Master:</t>
  </si>
  <si>
    <t>Chief Officer:</t>
  </si>
  <si>
    <t>Third Officer:</t>
  </si>
  <si>
    <t>Extra officer if any:</t>
  </si>
  <si>
    <r>
      <t xml:space="preserve">At all times </t>
    </r>
    <r>
      <rPr>
        <b/>
        <sz val="11"/>
        <rFont val="Arial"/>
        <family val="2"/>
      </rPr>
      <t>2 or more means</t>
    </r>
    <r>
      <rPr>
        <sz val="11"/>
        <rFont val="Arial"/>
        <family val="2"/>
      </rPr>
      <t xml:space="preserve"> of position fixing/checking shall be maintained. On a voyage when the vessel is out of sight of land, the </t>
    </r>
  </si>
  <si>
    <t>The Officer Of The Watch shall plot the vessel's position on the appropriate chart at regular intervals, which intervals shall not exceed</t>
  </si>
  <si>
    <t>voyage number:</t>
  </si>
  <si>
    <t>total distance of voyage:</t>
  </si>
  <si>
    <t>Always make sure that all</t>
  </si>
  <si>
    <t>carried on board and that</t>
  </si>
  <si>
    <t>for intended voyage are</t>
  </si>
  <si>
    <r>
      <t>necessary</t>
    </r>
    <r>
      <rPr>
        <b/>
        <u/>
        <sz val="12"/>
        <rFont val="Arial"/>
        <family val="2"/>
      </rPr>
      <t xml:space="preserve"> large scale charts</t>
    </r>
  </si>
  <si>
    <t>Departure drafts</t>
  </si>
  <si>
    <t>IMPORTANT NOTE:</t>
  </si>
  <si>
    <t>Air draft:</t>
  </si>
  <si>
    <t>point of no return''. These positions should take into consideration any ''escape routes'' which may be encountered along the passage. The</t>
  </si>
  <si>
    <t>reasons to abort may include but are not limited to: machinery failure, instrument failure, non availability of tugs, danger situation ashore</t>
  </si>
  <si>
    <t>or on board, poor visibility or any situation when proceeding may be deem unsafe. Abort locations will be clearly marked on chart(s).Some</t>
  </si>
  <si>
    <t>areas such as the SEAWAY, won't require abort points since the vessel will already be commited.</t>
  </si>
  <si>
    <r>
      <t xml:space="preserve">Hazardous areas such as shallower spot of water on a course for example, will be marked as </t>
    </r>
    <r>
      <rPr>
        <b/>
        <sz val="11"/>
        <rFont val="Arial"/>
        <family val="2"/>
      </rPr>
      <t>hazard</t>
    </r>
    <r>
      <rPr>
        <sz val="11"/>
        <rFont val="Arial"/>
        <family val="2"/>
      </rPr>
      <t xml:space="preserve"> and highlighted with a line with bordered gashes.</t>
    </r>
  </si>
  <si>
    <t>permit celestian navigation as a secondary means or backup check of the vessel's position. As the vessel approaches coastal waters, the GPS will remain</t>
  </si>
  <si>
    <t xml:space="preserve"> the primary mean, but the Radar should be used as the secondary to confirm the GPS fix. When the vessel is navigating in coastal</t>
  </si>
  <si>
    <t>waters the role of the GPS and Radar should be reversed, the Radar becomes the primary and the GPS the secondary. The OOW</t>
  </si>
  <si>
    <t>is reminded that at this stage of the passage the echo sounder is another valuable additional check especially if the weather conditions</t>
  </si>
  <si>
    <t>are such as to interfer with the other means of position fixing (heavy precipitations). When the vessel in under pilotage or in confined</t>
  </si>
  <si>
    <t>or restricted waters the duties of the OOW may not allow him the opportunity to make full use of all aids available. At this stage the</t>
  </si>
  <si>
    <t>primary means should be visual with a quick check on the Radar as a secondary. Again at this stage the echo sounder is a very</t>
  </si>
  <si>
    <t>valuable aid and should be used as such. The OOW is also reminded that the ECDIS should be used to it's full extent at all times of the</t>
  </si>
  <si>
    <t>passage and especially when in confined or restricted waters as a very quick visual check of the vessel's position and track.</t>
  </si>
  <si>
    <r>
      <rPr>
        <b/>
        <sz val="11"/>
        <rFont val="Arial"/>
        <family val="2"/>
      </rPr>
      <t>30 minutes</t>
    </r>
    <r>
      <rPr>
        <sz val="11"/>
        <rFont val="Arial"/>
        <family val="2"/>
      </rPr>
      <t xml:space="preserve"> when vessel is in visual or radar range of land and shall not exceed </t>
    </r>
    <r>
      <rPr>
        <b/>
        <sz val="11"/>
        <rFont val="Arial"/>
        <family val="2"/>
      </rPr>
      <t>10 minutes</t>
    </r>
    <r>
      <rPr>
        <sz val="11"/>
        <rFont val="Arial"/>
        <family val="2"/>
      </rPr>
      <t xml:space="preserve"> when the vessel is being navigated in </t>
    </r>
  </si>
  <si>
    <t>the watch shall ensure himself that the vessel is maintaining position and if any doubt exists, he should inform the Master immediately.</t>
  </si>
  <si>
    <t>Areas where the vessel will not be able to transit due to permanent dangers such as awash rocks or shallow water sectors. These</t>
  </si>
  <si>
    <t xml:space="preserve">zones will be determined based on the vessel's maximum drafts and the Master's decision. The contour of these areas will be marked by a </t>
  </si>
  <si>
    <t>continuous line and the interior with hatching when possible. Make sure that the hatching lines do not hide informations already</t>
  </si>
  <si>
    <t>written on the chart.</t>
  </si>
  <si>
    <t>Under Keel Clearance (U.K.C.):</t>
  </si>
  <si>
    <t>vessel is alongside and 0.60 meter on approach or when vessel is underway. The U.K.C. in the approaches of berth might be reduced in a</t>
  </si>
  <si>
    <t>very famillar area with favorable conditions but not less than 0.30 meter. Whenever in doubt, do not hesitate to call the Master.</t>
  </si>
  <si>
    <t>VOYAGE PLAN</t>
  </si>
  <si>
    <t>FROM :</t>
  </si>
  <si>
    <t>Ecdis Route Name:</t>
  </si>
  <si>
    <t>Distance</t>
  </si>
  <si>
    <t>Distance:</t>
  </si>
  <si>
    <t>Depth</t>
  </si>
  <si>
    <t>Squat</t>
  </si>
  <si>
    <t>UKC</t>
  </si>
  <si>
    <t>Wpt No</t>
  </si>
  <si>
    <t>Lat</t>
  </si>
  <si>
    <t>Long</t>
  </si>
  <si>
    <t xml:space="preserve"> next Wpt</t>
  </si>
  <si>
    <t>Parallel Indexes</t>
  </si>
  <si>
    <t>To go:</t>
  </si>
  <si>
    <t>Ran:</t>
  </si>
  <si>
    <t>M</t>
  </si>
  <si>
    <t>Max</t>
  </si>
  <si>
    <t>speed:</t>
  </si>
  <si>
    <t>course</t>
  </si>
  <si>
    <t>next WP</t>
  </si>
  <si>
    <t>N</t>
  </si>
  <si>
    <t>S</t>
  </si>
  <si>
    <t>W</t>
  </si>
  <si>
    <t>E</t>
  </si>
  <si>
    <r>
      <t>TO</t>
    </r>
    <r>
      <rPr>
        <sz val="10"/>
        <rFont val="Times New Roman"/>
        <family val="1"/>
      </rPr>
      <t>:</t>
    </r>
  </si>
  <si>
    <t>Landmark</t>
  </si>
  <si>
    <t>Messages</t>
  </si>
  <si>
    <t>to be sent:</t>
  </si>
  <si>
    <t>b= breadth of ship</t>
  </si>
  <si>
    <t>T= ship's even-keel static draft</t>
  </si>
  <si>
    <t>Cb= block coefficient</t>
  </si>
  <si>
    <t>Vk= ship speed relative to the water or current</t>
  </si>
  <si>
    <t>As= cross-sectionb of ship at amidships= b*T</t>
  </si>
  <si>
    <t>Ac= cross-section of canal= B*H</t>
  </si>
  <si>
    <t>meters</t>
  </si>
  <si>
    <t>confined</t>
  </si>
  <si>
    <t>channels</t>
  </si>
  <si>
    <t xml:space="preserve">open </t>
  </si>
  <si>
    <t>water</t>
  </si>
  <si>
    <t>S=blockage factor= CSA of ship/CSA of river or canal</t>
  </si>
  <si>
    <t>Maximum squat= (Cb*S^0.81* Vk^2.08)/20</t>
  </si>
  <si>
    <t>B= (7.7+20 (1-Cb)^2)*b</t>
  </si>
  <si>
    <t>S= (b*T)/(B*H)</t>
  </si>
  <si>
    <t>Maximum squat= (Cb*S^0.81*Vk^2.08)/20</t>
  </si>
  <si>
    <r>
      <t xml:space="preserve">Max squat </t>
    </r>
    <r>
      <rPr>
        <b/>
        <sz val="11"/>
        <color theme="1"/>
        <rFont val="Calibri"/>
        <family val="2"/>
        <scheme val="minor"/>
      </rPr>
      <t xml:space="preserve">confined </t>
    </r>
    <r>
      <rPr>
        <sz val="11"/>
        <color theme="1"/>
        <rFont val="Calibri"/>
        <family val="2"/>
        <scheme val="minor"/>
      </rPr>
      <t>channels (m):</t>
    </r>
  </si>
  <si>
    <r>
      <t xml:space="preserve">Max squat </t>
    </r>
    <r>
      <rPr>
        <b/>
        <sz val="11"/>
        <color theme="1"/>
        <rFont val="Calibri"/>
        <family val="2"/>
        <scheme val="minor"/>
      </rPr>
      <t>open</t>
    </r>
    <r>
      <rPr>
        <sz val="11"/>
        <color theme="1"/>
        <rFont val="Calibri"/>
        <family val="2"/>
        <scheme val="minor"/>
      </rPr>
      <t xml:space="preserve"> water (m):</t>
    </r>
  </si>
  <si>
    <t>fix</t>
  </si>
  <si>
    <t>min</t>
  </si>
  <si>
    <t>posn</t>
  </si>
  <si>
    <t>over</t>
  </si>
  <si>
    <t>head</t>
  </si>
  <si>
    <t>Nbr</t>
  </si>
  <si>
    <r>
      <t>proceed. An</t>
    </r>
    <r>
      <rPr>
        <b/>
        <sz val="11"/>
        <rFont val="Arial"/>
        <family val="2"/>
      </rPr>
      <t xml:space="preserve"> abort location</t>
    </r>
    <r>
      <rPr>
        <sz val="11"/>
        <rFont val="Arial"/>
        <family val="2"/>
      </rPr>
      <t xml:space="preserve"> shall take this into consideration and shall be marked on the chart. This location should be, for all purposes</t>
    </r>
  </si>
  <si>
    <r>
      <t>usual anchorage(s) of the relevant port as listed in the Sailing Directions, Coast Pilots or as indicated on the Charts. An</t>
    </r>
    <r>
      <rPr>
        <b/>
        <sz val="12"/>
        <rFont val="Arial"/>
        <family val="2"/>
      </rPr>
      <t xml:space="preserve"> emergency</t>
    </r>
  </si>
  <si>
    <r>
      <t>anchorage</t>
    </r>
    <r>
      <rPr>
        <sz val="12"/>
        <rFont val="Arial"/>
        <family val="2"/>
      </rPr>
      <t xml:space="preserve"> will be determined by the prevaling circumstances. All anchorages will take in consideration present wind, sea, tide, depth of</t>
    </r>
  </si>
  <si>
    <t xml:space="preserve">confined waters, under pilotage, or approaching a danger to navigation. These intervals are given as the absolute minimum that must </t>
  </si>
  <si>
    <t>be carried out and if the circumstances call for, shall be reduced in accordance with good semanship. While at anchor the officer of</t>
  </si>
  <si>
    <t xml:space="preserve">the current voyage. Squat should be calculated considering the worst case scenario, tide and water levels must be included in the </t>
  </si>
  <si>
    <t>Refer to charts for areas being transited with particular consideration for vessel squat. Squat information is included in the waypoint list of the</t>
  </si>
  <si>
    <t xml:space="preserve">depth calculation. The Officer Of The Watch shall ensure that all local Notices to Shipping, whether received by NAVTEX, TELEX or </t>
  </si>
  <si>
    <t xml:space="preserve">RADIO broadcasts, for the area being transited are monitored. Any notices to shipping that are relevant to the intended voyage are to </t>
  </si>
  <si>
    <t>brought to the attention of the Master and the other watchkeeping officers as soon as possible. Confirm courses prior to alterations</t>
  </si>
  <si>
    <t>marked on charts. Anchors to be cleared 15 minutes prior to pilot pickup unless instructed otherwise. Be aware of crossing traffic,</t>
  </si>
  <si>
    <t>especially when approaching traffic separation schemes. One hour notice to be marked on chart. Two steering motors required for</t>
  </si>
  <si>
    <t>manoeuvering. Ensure sounder is running and set to appropriate scale in shallow waters and when approaching port. Be aware that</t>
  </si>
  <si>
    <t xml:space="preserve">the vessel will handle significantly different in loaded condition and more time will be required for course alterations. Consult </t>
  </si>
  <si>
    <t>manoeuvering characteristics' diagram. Avoid altering with excessive wheel. Confirm pilot as required. If issued, ensure that all</t>
  </si>
  <si>
    <t>terminal guidelines and regulations, if applicable, are read and understood by the Master and all deck officers and comply with. Notes</t>
  </si>
  <si>
    <t>should be written on chart(s) when chart datum is different than WGS84 (or NAD83) so that the OOW use caution.</t>
  </si>
  <si>
    <t>they are readily available.</t>
  </si>
  <si>
    <t>Intl. Rules of the road, Nautical Almanach, Bridge Team management</t>
  </si>
  <si>
    <t>Annual Notices to mariner, Code of procedure and practice, Desgagne's BIM</t>
  </si>
  <si>
    <t>Passage Plan BIM-006</t>
  </si>
  <si>
    <t>Latitude</t>
  </si>
  <si>
    <t>Longitude</t>
  </si>
  <si>
    <t>Escoumins Pilot</t>
  </si>
  <si>
    <t>Haut Fond Prince</t>
  </si>
  <si>
    <t>Cap au Saumon</t>
  </si>
  <si>
    <t>Gros Cap A l'Aigle</t>
  </si>
  <si>
    <t>Pointe au Pic</t>
  </si>
  <si>
    <t>Cap aux Oies</t>
  </si>
  <si>
    <t>Cap Martin</t>
  </si>
  <si>
    <t>Cap aux Corbeaux</t>
  </si>
  <si>
    <t>Grande-Pointe</t>
  </si>
  <si>
    <t>Cap d'Eboulis</t>
  </si>
  <si>
    <t>CIP 9</t>
  </si>
  <si>
    <t>Pointe du Debarquement</t>
  </si>
  <si>
    <t>Cap Brule</t>
  </si>
  <si>
    <t>Le Banc de Sable</t>
  </si>
  <si>
    <t>Pointe Saint-Michel</t>
  </si>
  <si>
    <t>Saint-Laurent</t>
  </si>
  <si>
    <t>CIP 10</t>
  </si>
  <si>
    <t>Power Cables</t>
  </si>
  <si>
    <t>CIP 11</t>
  </si>
  <si>
    <t>Levy Shipyard</t>
  </si>
  <si>
    <t>Quebec Hbr North</t>
  </si>
  <si>
    <t>Quebec Pilot</t>
  </si>
  <si>
    <t>Anse Russell</t>
  </si>
  <si>
    <t>St Rom 86-87</t>
  </si>
  <si>
    <t>Quebec Hbr South</t>
  </si>
  <si>
    <t>Sillery</t>
  </si>
  <si>
    <t>Quebec Bridges</t>
  </si>
  <si>
    <t>Saint-Nicolas</t>
  </si>
  <si>
    <t>CIP 14</t>
  </si>
  <si>
    <t>Pointe Aubin</t>
  </si>
  <si>
    <t>Pointe aux Trembles</t>
  </si>
  <si>
    <t>Pointe du Chalet des Phares</t>
  </si>
  <si>
    <t>Sainte-Croix-Est</t>
  </si>
  <si>
    <t>CIP 15</t>
  </si>
  <si>
    <t>Sainte-Croix</t>
  </si>
  <si>
    <t>Pointe Platon</t>
  </si>
  <si>
    <t>Portneuf</t>
  </si>
  <si>
    <t>Ile Richelieu North</t>
  </si>
  <si>
    <t>Ile Richelieu South</t>
  </si>
  <si>
    <t>Grondines-Est</t>
  </si>
  <si>
    <t>Grondines</t>
  </si>
  <si>
    <t>CIP 16</t>
  </si>
  <si>
    <t>Cap Charles East</t>
  </si>
  <si>
    <t>Cap Charles West</t>
  </si>
  <si>
    <t>Buoy D29-D30</t>
  </si>
  <si>
    <t>Buoy D31-D32</t>
  </si>
  <si>
    <t>Buoy D35-D36</t>
  </si>
  <si>
    <t>Cap a la Roche</t>
  </si>
  <si>
    <t>Buoy D41-D42</t>
  </si>
  <si>
    <t>Cap Levrard</t>
  </si>
  <si>
    <t>Buoy D59-D60</t>
  </si>
  <si>
    <t>Buoy D63-D62</t>
  </si>
  <si>
    <t>Batiscan North</t>
  </si>
  <si>
    <t>CIP 17</t>
  </si>
  <si>
    <t>Batiscan South</t>
  </si>
  <si>
    <t>Pointe a la Citrouille</t>
  </si>
  <si>
    <t>Buoy C3-C2</t>
  </si>
  <si>
    <t>Buoy C4</t>
  </si>
  <si>
    <t>Champlain</t>
  </si>
  <si>
    <t>Buoy C17-C18</t>
  </si>
  <si>
    <t>Becancour</t>
  </si>
  <si>
    <t>Buoy C30</t>
  </si>
  <si>
    <t>Pointe de Becancour</t>
  </si>
  <si>
    <t>Cap de la Madeleine East</t>
  </si>
  <si>
    <t>Buoy C46</t>
  </si>
  <si>
    <t>CIP 18</t>
  </si>
  <si>
    <t>Trois Rivieres North</t>
  </si>
  <si>
    <t>Trois Rivieres South</t>
  </si>
  <si>
    <t>Laviolette Bridge</t>
  </si>
  <si>
    <t>CIP 19 Pointe aux Ormes</t>
  </si>
  <si>
    <t>CIP 20 Pointe aux Sables</t>
  </si>
  <si>
    <t>Buoy S3-S4</t>
  </si>
  <si>
    <t>Riviere Nicolet</t>
  </si>
  <si>
    <t>Buoy S10</t>
  </si>
  <si>
    <t>Buoy S17</t>
  </si>
  <si>
    <t>Buoy S21-S22</t>
  </si>
  <si>
    <t>Buoy S26</t>
  </si>
  <si>
    <t>CIP 21 Yamachiche</t>
  </si>
  <si>
    <t>Buoy S77-S80</t>
  </si>
  <si>
    <t>Buoy S81-S82</t>
  </si>
  <si>
    <t>Buoy S86</t>
  </si>
  <si>
    <t>Buoy S97</t>
  </si>
  <si>
    <t>La Grande Pointe</t>
  </si>
  <si>
    <t>Buoy S103</t>
  </si>
  <si>
    <t>Le Banc de Sable North</t>
  </si>
  <si>
    <t>Le Banc de Sable South</t>
  </si>
  <si>
    <t>Buoy S117</t>
  </si>
  <si>
    <t>CIP 22</t>
  </si>
  <si>
    <t>Ile du Moine</t>
  </si>
  <si>
    <t>Sainte Anne de Sorel</t>
  </si>
  <si>
    <t>Sorel North</t>
  </si>
  <si>
    <t>Pointe de Sorel</t>
  </si>
  <si>
    <t>Sorel South</t>
  </si>
  <si>
    <t>CIP 23 Tracy North</t>
  </si>
  <si>
    <t>Tracy South</t>
  </si>
  <si>
    <t>Pointe Saint-Ours North</t>
  </si>
  <si>
    <t>Pointe Saint-Ours South</t>
  </si>
  <si>
    <t>Ile Saint-Ours North</t>
  </si>
  <si>
    <t>Ile Saint-Ours South</t>
  </si>
  <si>
    <t>Buoy M32</t>
  </si>
  <si>
    <t>Buoy M45-M46</t>
  </si>
  <si>
    <t>Contrecoeur North</t>
  </si>
  <si>
    <t>CIP 24 Contrecoeur</t>
  </si>
  <si>
    <t>Contrecoeur South</t>
  </si>
  <si>
    <t>Vercheres</t>
  </si>
  <si>
    <t>CIP 25</t>
  </si>
  <si>
    <t>Cap Saint-Michel North</t>
  </si>
  <si>
    <t>Cap Saint-Michel South</t>
  </si>
  <si>
    <t>Varennes North</t>
  </si>
  <si>
    <t>Varennes</t>
  </si>
  <si>
    <t>Varennes South</t>
  </si>
  <si>
    <t>Ile aux Vaches</t>
  </si>
  <si>
    <t>Montreal North</t>
  </si>
  <si>
    <t>CIP 26</t>
  </si>
  <si>
    <t>Buoy M166</t>
  </si>
  <si>
    <t>Buoy M167</t>
  </si>
  <si>
    <t>Buoy M171</t>
  </si>
  <si>
    <t>Buoy M175</t>
  </si>
  <si>
    <t>Longueuil</t>
  </si>
  <si>
    <t>Montreal South</t>
  </si>
  <si>
    <t>Cb</t>
  </si>
  <si>
    <t>Cw</t>
  </si>
  <si>
    <t>Area</t>
  </si>
  <si>
    <t>Draft</t>
  </si>
  <si>
    <t>TPC</t>
  </si>
  <si>
    <t>DWA</t>
  </si>
  <si>
    <t>knots</t>
  </si>
  <si>
    <t xml:space="preserve">Depth on </t>
  </si>
  <si>
    <t>chart</t>
  </si>
  <si>
    <t>water level</t>
  </si>
  <si>
    <t>or tide</t>
  </si>
  <si>
    <t>B= channel breadth</t>
  </si>
  <si>
    <t>H= channel depth</t>
  </si>
  <si>
    <t>L= length overall (LOA)</t>
  </si>
  <si>
    <t>U/W Volume</t>
  </si>
  <si>
    <t>d= water density</t>
  </si>
  <si>
    <t>Kgs/cu. M</t>
  </si>
  <si>
    <t>1.000</t>
  </si>
  <si>
    <t>W= displacement</t>
  </si>
  <si>
    <t>DWA= dock water allowance</t>
  </si>
  <si>
    <t>metric tons</t>
  </si>
  <si>
    <t>SQUAT CALCULATION FOR ONE LEG</t>
  </si>
  <si>
    <t>dist</t>
  </si>
  <si>
    <t>MP2</t>
  </si>
  <si>
    <t>MP1</t>
  </si>
  <si>
    <t>Dist. GC</t>
  </si>
  <si>
    <t>Dlat</t>
  </si>
  <si>
    <t>dmp</t>
  </si>
  <si>
    <t>Dlg</t>
  </si>
  <si>
    <t>Qco</t>
  </si>
  <si>
    <t>Dist</t>
  </si>
  <si>
    <t>Dlong</t>
  </si>
  <si>
    <t>LAT1</t>
  </si>
  <si>
    <t>LONG1</t>
  </si>
  <si>
    <t>LAT2</t>
  </si>
  <si>
    <t>LONG2</t>
  </si>
  <si>
    <t>0</t>
  </si>
  <si>
    <t>Amélia</t>
  </si>
  <si>
    <t>Escoumins</t>
  </si>
  <si>
    <t>Cap Vincent</t>
  </si>
  <si>
    <t>Escoumins-Cap Vincent</t>
  </si>
  <si>
    <t>Sarah Desgagnés</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</si>
</sst>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00.00\'"/>
    <numFmt numFmtId="165" formatCode="0.0"/>
    <numFmt numFmtId="166" formatCode="&quot;$&quot;#,##0_);[Red]\(&quot;$&quot;#,##0\)"/>
    <numFmt numFmtId="167" formatCode="&quot;$&quot;#,##0.00_);[Red]\(&quot;$&quot;#,##0.00\)"/>
    <numFmt numFmtId="168" formatCode="000.0"/>
  </numFmts>
  <fonts count="40" x14ac:knownFonts="1">
    <font>
      <sz val="11"/>
      <color theme="1"/>
      <name val="Calibri"/>
      <family val="2"/>
      <scheme val="minor"/>
    </font>
    <font>
      <sz val="10"/>
      <name val="MS Sans Serif"/>
      <family val="2"/>
    </font>
    <font>
      <sz val="10"/>
      <name val="MS Sans Serif"/>
      <family val="2"/>
    </font>
    <font>
      <b/>
      <sz val="12"/>
      <name val="Arial"/>
      <family val="2"/>
    </font>
    <font>
      <sz val="12"/>
      <name val="Arial"/>
      <family val="2"/>
    </font>
    <font>
      <sz val="10"/>
      <name val="Arial"/>
      <family val="2"/>
    </font>
    <font>
      <b/>
      <u/>
      <sz val="12"/>
      <name val="Arial"/>
      <family val="2"/>
    </font>
    <font>
      <b/>
      <sz val="10"/>
      <name val="Arial"/>
      <family val="2"/>
    </font>
    <font>
      <sz val="12"/>
      <color indexed="10"/>
      <name val="Arial"/>
      <family val="2"/>
    </font>
    <font>
      <b/>
      <sz val="12"/>
      <color indexed="10"/>
      <name val="Arial"/>
      <family val="2"/>
    </font>
    <font>
      <b/>
      <sz val="14"/>
      <name val="Arial"/>
      <family val="2"/>
    </font>
    <font>
      <b/>
      <sz val="11"/>
      <name val="Arial"/>
      <family val="2"/>
    </font>
    <font>
      <sz val="11"/>
      <name val="Arial"/>
      <family val="2"/>
    </font>
    <font>
      <sz val="10"/>
      <name val="Times New Roman"/>
      <family val="1"/>
    </font>
    <font>
      <b/>
      <sz val="10"/>
      <name val="Times New Roman"/>
      <family val="1"/>
    </font>
    <font>
      <b/>
      <sz val="11"/>
      <color theme="1"/>
      <name val="Calibri"/>
      <family val="2"/>
      <scheme val="minor"/>
    </font>
    <font>
      <b/>
      <sz val="8"/>
      <name val="Arial"/>
      <family val="2"/>
    </font>
    <font>
      <sz val="10"/>
      <color indexed="81"/>
      <name val="Arial"/>
      <family val="2"/>
    </font>
    <font>
      <b/>
      <sz val="10"/>
      <color indexed="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sz val="11"/>
      <color indexed="10"/>
      <name val="Calibri"/>
      <family val="2"/>
    </font>
    <font>
      <sz val="10"/>
      <name val="MS Sans Serif"/>
      <family val="2"/>
    </font>
    <font>
      <b/>
      <sz val="10"/>
      <color indexed="81"/>
      <name val="Tahoma"/>
      <family val="2"/>
    </font>
    <font>
      <sz val="10"/>
      <color indexed="81"/>
      <name val="Tahoma"/>
      <family val="2"/>
    </font>
    <font>
      <sz val="8"/>
      <color indexed="81"/>
      <name val="Tahoma"/>
      <family val="2"/>
    </font>
    <font>
      <u/>
      <sz val="10"/>
      <color indexed="81"/>
      <name val="Tahoma"/>
      <family val="2"/>
    </font>
  </fonts>
  <fills count="24">
    <fill>
      <patternFill patternType="none"/>
    </fill>
    <fill>
      <patternFill patternType="gray125"/>
    </fill>
    <fill>
      <patternFill patternType="solid">
        <fgColor theme="0"/>
        <bgColor indexed="64"/>
      </patternFill>
    </fill>
    <fill>
      <patternFill patternType="solid">
        <fgColor theme="2" tint="-9.9978637043366805E-2"/>
        <bgColor indexed="64"/>
      </patternFill>
    </fill>
    <fill>
      <patternFill patternType="solid">
        <fgColor theme="3" tint="0.79998168889431442"/>
        <bgColor indexed="64"/>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60">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top style="medium">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right/>
      <top style="double">
        <color indexed="64"/>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style="double">
        <color indexed="64"/>
      </right>
      <top/>
      <bottom/>
      <diagonal/>
    </border>
    <border>
      <left style="double">
        <color indexed="64"/>
      </left>
      <right style="double">
        <color indexed="64"/>
      </right>
      <top style="double">
        <color indexed="64"/>
      </top>
      <bottom/>
      <diagonal/>
    </border>
    <border>
      <left style="double">
        <color indexed="64"/>
      </left>
      <right style="double">
        <color indexed="64"/>
      </right>
      <top/>
      <bottom style="double">
        <color indexed="64"/>
      </bottom>
      <diagonal/>
    </border>
    <border>
      <left style="double">
        <color indexed="64"/>
      </left>
      <right/>
      <top style="double">
        <color indexed="64"/>
      </top>
      <bottom/>
      <diagonal/>
    </border>
    <border>
      <left style="double">
        <color indexed="64"/>
      </left>
      <right/>
      <top/>
      <bottom style="double">
        <color indexed="64"/>
      </bottom>
      <diagonal/>
    </border>
    <border>
      <left/>
      <right style="double">
        <color indexed="64"/>
      </right>
      <top style="double">
        <color indexed="64"/>
      </top>
      <bottom/>
      <diagonal/>
    </border>
    <border>
      <left/>
      <right/>
      <top style="double">
        <color indexed="64"/>
      </top>
      <bottom/>
      <diagonal/>
    </border>
    <border>
      <left style="double">
        <color indexed="64"/>
      </left>
      <right/>
      <top/>
      <bottom/>
      <diagonal/>
    </border>
    <border>
      <left/>
      <right style="double">
        <color indexed="64"/>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s>
  <cellStyleXfs count="46">
    <xf numFmtId="0" fontId="0" fillId="0" borderId="0"/>
    <xf numFmtId="0" fontId="1" fillId="0" borderId="0"/>
    <xf numFmtId="0" fontId="2" fillId="0" borderId="0"/>
    <xf numFmtId="0" fontId="5" fillId="0" borderId="0"/>
    <xf numFmtId="0" fontId="5" fillId="0" borderId="0"/>
    <xf numFmtId="0" fontId="19" fillId="6"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1"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2" borderId="0" applyNumberFormat="0" applyBorder="0" applyAlignment="0" applyProtection="0"/>
    <xf numFmtId="0" fontId="19" fillId="15" borderId="0" applyNumberFormat="0" applyBorder="0" applyAlignment="0" applyProtection="0"/>
    <xf numFmtId="0" fontId="20" fillId="16" borderId="0" applyNumberFormat="0" applyBorder="0" applyAlignment="0" applyProtection="0"/>
    <xf numFmtId="0" fontId="20" fillId="13" borderId="0" applyNumberFormat="0" applyBorder="0" applyAlignment="0" applyProtection="0"/>
    <xf numFmtId="0" fontId="20" fillId="14" borderId="0" applyNumberFormat="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19" borderId="0" applyNumberFormat="0" applyBorder="0" applyAlignment="0" applyProtection="0"/>
    <xf numFmtId="0" fontId="21" fillId="7" borderId="0" applyNumberFormat="0" applyBorder="0" applyAlignment="0" applyProtection="0"/>
    <xf numFmtId="0" fontId="22" fillId="20" borderId="50" applyNumberFormat="0" applyAlignment="0" applyProtection="0"/>
    <xf numFmtId="0" fontId="23" fillId="21" borderId="51" applyNumberFormat="0" applyAlignment="0" applyProtection="0"/>
    <xf numFmtId="38" fontId="1" fillId="0" borderId="0" applyFont="0" applyFill="0" applyBorder="0" applyAlignment="0" applyProtection="0"/>
    <xf numFmtId="40" fontId="1" fillId="0" borderId="0" applyFont="0" applyFill="0" applyBorder="0" applyAlignment="0" applyProtection="0"/>
    <xf numFmtId="0" fontId="24" fillId="0" borderId="0" applyNumberFormat="0" applyFill="0" applyBorder="0" applyAlignment="0" applyProtection="0"/>
    <xf numFmtId="0" fontId="25" fillId="8" borderId="0" applyNumberFormat="0" applyBorder="0" applyAlignment="0" applyProtection="0"/>
    <xf numFmtId="0" fontId="26" fillId="0" borderId="52" applyNumberFormat="0" applyFill="0" applyAlignment="0" applyProtection="0"/>
    <xf numFmtId="0" fontId="27" fillId="0" borderId="53" applyNumberFormat="0" applyFill="0" applyAlignment="0" applyProtection="0"/>
    <xf numFmtId="0" fontId="28" fillId="0" borderId="54" applyNumberFormat="0" applyFill="0" applyAlignment="0" applyProtection="0"/>
    <xf numFmtId="0" fontId="28" fillId="0" borderId="0" applyNumberFormat="0" applyFill="0" applyBorder="0" applyAlignment="0" applyProtection="0"/>
    <xf numFmtId="0" fontId="29" fillId="11" borderId="50" applyNumberFormat="0" applyAlignment="0" applyProtection="0"/>
    <xf numFmtId="0" fontId="30" fillId="0" borderId="55" applyNumberFormat="0" applyFill="0" applyAlignment="0" applyProtection="0"/>
    <xf numFmtId="0" fontId="31" fillId="22" borderId="0" applyNumberFormat="0" applyBorder="0" applyAlignment="0" applyProtection="0"/>
    <xf numFmtId="0" fontId="5" fillId="0" borderId="0"/>
    <xf numFmtId="0" fontId="5" fillId="23" borderId="56" applyNumberFormat="0" applyFont="0" applyAlignment="0" applyProtection="0"/>
    <xf numFmtId="0" fontId="32" fillId="20" borderId="57" applyNumberFormat="0" applyAlignment="0" applyProtection="0"/>
    <xf numFmtId="0" fontId="1" fillId="0" borderId="0"/>
    <xf numFmtId="0" fontId="33" fillId="0" borderId="0" applyNumberFormat="0" applyFill="0" applyBorder="0" applyAlignment="0" applyProtection="0"/>
    <xf numFmtId="166" fontId="1" fillId="0" borderId="0" applyFont="0" applyFill="0" applyBorder="0" applyAlignment="0" applyProtection="0"/>
    <xf numFmtId="167" fontId="1" fillId="0" borderId="0" applyFont="0" applyFill="0" applyBorder="0" applyAlignment="0" applyProtection="0"/>
    <xf numFmtId="0" fontId="34" fillId="0" borderId="0" applyNumberFormat="0" applyFill="0" applyBorder="0" applyAlignment="0" applyProtection="0"/>
    <xf numFmtId="0" fontId="35" fillId="0" borderId="0"/>
  </cellStyleXfs>
  <cellXfs count="403">
    <xf numFmtId="0" fontId="0" fillId="0" borderId="0" xfId="0"/>
    <xf numFmtId="0" fontId="5" fillId="0" borderId="0" xfId="2" applyFont="1" applyBorder="1"/>
    <xf numFmtId="0" fontId="4" fillId="0" borderId="10" xfId="1" applyFont="1" applyBorder="1" applyAlignment="1" applyProtection="1">
      <alignment shrinkToFit="1"/>
      <protection locked="0"/>
    </xf>
    <xf numFmtId="0" fontId="3" fillId="4" borderId="20" xfId="2" applyFont="1" applyFill="1" applyBorder="1" applyAlignment="1">
      <alignment horizontal="center"/>
    </xf>
    <xf numFmtId="0" fontId="3" fillId="4" borderId="1" xfId="2" applyFont="1" applyFill="1" applyBorder="1" applyAlignment="1">
      <alignment horizontal="center" vertical="center" shrinkToFit="1"/>
    </xf>
    <xf numFmtId="0" fontId="3" fillId="4" borderId="10" xfId="2" applyFont="1" applyFill="1" applyBorder="1" applyAlignment="1">
      <alignment horizontal="center" vertical="center" shrinkToFit="1"/>
    </xf>
    <xf numFmtId="0" fontId="3" fillId="4" borderId="1" xfId="1" applyFont="1" applyFill="1" applyBorder="1" applyAlignment="1">
      <alignment horizontal="center" shrinkToFit="1"/>
    </xf>
    <xf numFmtId="0" fontId="3" fillId="4" borderId="1" xfId="1" applyFont="1" applyFill="1" applyBorder="1" applyAlignment="1">
      <alignment horizontal="center"/>
    </xf>
    <xf numFmtId="0" fontId="3" fillId="4" borderId="9" xfId="1" applyFont="1" applyFill="1" applyBorder="1" applyAlignment="1" applyProtection="1">
      <alignment shrinkToFit="1"/>
      <protection locked="0"/>
    </xf>
    <xf numFmtId="0" fontId="4" fillId="0" borderId="1" xfId="1" applyFont="1" applyBorder="1" applyAlignment="1" applyProtection="1">
      <alignment shrinkToFit="1"/>
      <protection locked="0"/>
    </xf>
    <xf numFmtId="0" fontId="3" fillId="4" borderId="1" xfId="1" applyFont="1" applyFill="1" applyBorder="1" applyAlignment="1" applyProtection="1">
      <alignment shrinkToFit="1"/>
      <protection locked="0"/>
    </xf>
    <xf numFmtId="0" fontId="6" fillId="2" borderId="0" xfId="2" applyFont="1" applyFill="1" applyBorder="1" applyAlignment="1">
      <alignment horizontal="center" vertical="center" shrinkToFit="1"/>
    </xf>
    <xf numFmtId="0" fontId="12" fillId="2" borderId="0" xfId="2" applyFont="1" applyFill="1" applyBorder="1" applyAlignment="1">
      <alignment horizontal="center" vertical="center" shrinkToFit="1"/>
    </xf>
    <xf numFmtId="0" fontId="3" fillId="4" borderId="8" xfId="2" applyFont="1" applyFill="1" applyBorder="1" applyAlignment="1">
      <alignment horizontal="center"/>
    </xf>
    <xf numFmtId="0" fontId="14" fillId="3" borderId="27" xfId="0" applyFont="1" applyFill="1" applyBorder="1" applyAlignment="1">
      <alignment horizontal="center" vertical="center"/>
    </xf>
    <xf numFmtId="0" fontId="14" fillId="4" borderId="32" xfId="0" applyFont="1" applyFill="1" applyBorder="1" applyAlignment="1">
      <alignment vertical="center" shrinkToFit="1"/>
    </xf>
    <xf numFmtId="0" fontId="14" fillId="4" borderId="33" xfId="0" applyFont="1" applyFill="1" applyBorder="1" applyAlignment="1">
      <alignment vertical="center" shrinkToFit="1"/>
    </xf>
    <xf numFmtId="0" fontId="14" fillId="4" borderId="32" xfId="3" applyFont="1" applyFill="1" applyBorder="1" applyAlignment="1">
      <alignment horizontal="center" vertical="center" shrinkToFit="1"/>
    </xf>
    <xf numFmtId="49" fontId="14" fillId="4" borderId="32" xfId="3" applyNumberFormat="1" applyFont="1" applyFill="1" applyBorder="1" applyAlignment="1">
      <alignment horizontal="center" vertical="center"/>
    </xf>
    <xf numFmtId="49" fontId="14" fillId="4" borderId="31" xfId="3" applyNumberFormat="1" applyFont="1" applyFill="1" applyBorder="1" applyAlignment="1">
      <alignment horizontal="center" vertical="center"/>
    </xf>
    <xf numFmtId="0" fontId="14" fillId="4" borderId="27" xfId="0" applyFont="1" applyFill="1" applyBorder="1" applyAlignment="1">
      <alignment horizontal="center" vertical="center"/>
    </xf>
    <xf numFmtId="0" fontId="2" fillId="4" borderId="9" xfId="2" applyFill="1" applyBorder="1" applyAlignment="1">
      <alignment horizontal="center"/>
    </xf>
    <xf numFmtId="0" fontId="2" fillId="4" borderId="10" xfId="2" applyFill="1" applyBorder="1" applyAlignment="1">
      <alignment horizontal="center"/>
    </xf>
    <xf numFmtId="0" fontId="3" fillId="4" borderId="4" xfId="2" applyFont="1" applyFill="1" applyBorder="1" applyAlignment="1">
      <alignment horizontal="center" vertical="center"/>
    </xf>
    <xf numFmtId="0" fontId="3" fillId="4" borderId="5" xfId="2" applyFont="1" applyFill="1" applyBorder="1" applyAlignment="1">
      <alignment horizontal="center" vertical="center"/>
    </xf>
    <xf numFmtId="0" fontId="4" fillId="4" borderId="2" xfId="2" applyFont="1" applyFill="1" applyBorder="1" applyAlignment="1" applyProtection="1">
      <alignment horizontal="center"/>
      <protection locked="0"/>
    </xf>
    <xf numFmtId="0" fontId="2" fillId="4" borderId="0" xfId="2" applyFill="1" applyBorder="1" applyAlignment="1">
      <alignment horizontal="center"/>
    </xf>
    <xf numFmtId="0" fontId="2" fillId="4" borderId="3" xfId="2" applyFill="1" applyBorder="1" applyAlignment="1">
      <alignment horizontal="center"/>
    </xf>
    <xf numFmtId="0" fontId="4" fillId="4" borderId="2" xfId="2" applyFont="1" applyFill="1" applyBorder="1" applyAlignment="1">
      <alignment horizontal="center"/>
    </xf>
    <xf numFmtId="0" fontId="4" fillId="4" borderId="0" xfId="2" applyFont="1" applyFill="1" applyBorder="1" applyAlignment="1">
      <alignment horizontal="center"/>
    </xf>
    <xf numFmtId="0" fontId="4" fillId="4" borderId="3" xfId="2" applyFont="1" applyFill="1" applyBorder="1" applyAlignment="1">
      <alignment horizontal="center"/>
    </xf>
    <xf numFmtId="0" fontId="3" fillId="4" borderId="12" xfId="2" applyFont="1" applyFill="1" applyBorder="1" applyAlignment="1">
      <alignment vertical="center" shrinkToFit="1"/>
    </xf>
    <xf numFmtId="0" fontId="3" fillId="4" borderId="2" xfId="2" applyFont="1" applyFill="1" applyBorder="1" applyAlignment="1">
      <alignment horizontal="center" vertical="center" shrinkToFit="1"/>
    </xf>
    <xf numFmtId="0" fontId="3" fillId="4" borderId="0" xfId="2" applyFont="1" applyFill="1" applyBorder="1" applyAlignment="1">
      <alignment horizontal="center" vertical="center" shrinkToFit="1"/>
    </xf>
    <xf numFmtId="0" fontId="8" fillId="4" borderId="3" xfId="2" applyFont="1" applyFill="1" applyBorder="1" applyAlignment="1" applyProtection="1">
      <alignment horizontal="center" shrinkToFit="1"/>
      <protection locked="0"/>
    </xf>
    <xf numFmtId="0" fontId="3" fillId="4" borderId="6" xfId="2" applyFont="1" applyFill="1" applyBorder="1" applyAlignment="1">
      <alignment horizontal="center" vertical="center" shrinkToFit="1"/>
    </xf>
    <xf numFmtId="0" fontId="3" fillId="4" borderId="7" xfId="2" applyFont="1" applyFill="1" applyBorder="1" applyAlignment="1">
      <alignment horizontal="center" vertical="center" shrinkToFit="1"/>
    </xf>
    <xf numFmtId="0" fontId="8" fillId="4" borderId="11" xfId="2" applyFont="1" applyFill="1" applyBorder="1" applyAlignment="1" applyProtection="1">
      <alignment horizontal="center" shrinkToFit="1"/>
      <protection locked="0"/>
    </xf>
    <xf numFmtId="0" fontId="14" fillId="3" borderId="27" xfId="3" applyFont="1" applyFill="1" applyBorder="1" applyAlignment="1">
      <alignment horizontal="center" vertical="center"/>
    </xf>
    <xf numFmtId="0" fontId="3" fillId="4" borderId="8" xfId="2" applyFont="1" applyFill="1" applyBorder="1" applyAlignment="1">
      <alignment vertical="center" shrinkToFit="1"/>
    </xf>
    <xf numFmtId="0" fontId="7" fillId="4" borderId="10" xfId="2" applyFont="1" applyFill="1" applyBorder="1" applyAlignment="1">
      <alignment vertical="center" shrinkToFit="1"/>
    </xf>
    <xf numFmtId="0" fontId="7" fillId="4" borderId="6" xfId="2" applyFont="1" applyFill="1" applyBorder="1" applyAlignment="1">
      <alignment vertical="center" shrinkToFit="1"/>
    </xf>
    <xf numFmtId="0" fontId="7" fillId="4" borderId="11" xfId="2" applyFont="1" applyFill="1" applyBorder="1" applyAlignment="1">
      <alignment vertical="center" shrinkToFit="1"/>
    </xf>
    <xf numFmtId="0" fontId="0" fillId="3" borderId="40" xfId="0" applyFill="1" applyBorder="1"/>
    <xf numFmtId="0" fontId="0" fillId="5" borderId="40" xfId="0" applyFill="1" applyBorder="1"/>
    <xf numFmtId="0" fontId="0" fillId="4" borderId="40" xfId="0" applyFill="1" applyBorder="1"/>
    <xf numFmtId="0" fontId="0" fillId="3" borderId="41" xfId="0" applyFill="1" applyBorder="1" applyAlignment="1">
      <alignment horizontal="center"/>
    </xf>
    <xf numFmtId="0" fontId="0" fillId="3" borderId="42" xfId="0" applyFill="1" applyBorder="1" applyAlignment="1">
      <alignment horizontal="center"/>
    </xf>
    <xf numFmtId="0" fontId="0" fillId="3" borderId="43" xfId="0" applyFill="1" applyBorder="1" applyAlignment="1">
      <alignment horizontal="center"/>
    </xf>
    <xf numFmtId="0" fontId="0" fillId="3" borderId="40" xfId="0" applyFill="1" applyBorder="1" applyProtection="1">
      <protection locked="0"/>
    </xf>
    <xf numFmtId="0" fontId="0" fillId="0" borderId="0" xfId="0" applyProtection="1">
      <protection locked="0"/>
    </xf>
    <xf numFmtId="0" fontId="0" fillId="0" borderId="0" xfId="0" applyProtection="1"/>
    <xf numFmtId="0" fontId="0" fillId="0" borderId="0" xfId="0" applyAlignment="1" applyProtection="1">
      <alignment horizontal="left"/>
      <protection locked="0"/>
    </xf>
    <xf numFmtId="0" fontId="0" fillId="0" borderId="0" xfId="0" applyAlignment="1">
      <alignment horizontal="left"/>
    </xf>
    <xf numFmtId="49" fontId="3" fillId="2" borderId="14" xfId="1" applyNumberFormat="1" applyFont="1" applyFill="1" applyBorder="1" applyAlignment="1">
      <alignment horizontal="center"/>
    </xf>
    <xf numFmtId="0" fontId="14" fillId="4" borderId="31" xfId="3" applyFont="1" applyFill="1" applyBorder="1" applyAlignment="1">
      <alignment horizontal="center" vertical="center" shrinkToFit="1"/>
    </xf>
    <xf numFmtId="0" fontId="14" fillId="4" borderId="32" xfId="0" applyFont="1" applyFill="1" applyBorder="1" applyAlignment="1">
      <alignment vertical="center"/>
    </xf>
    <xf numFmtId="0" fontId="14" fillId="4" borderId="33" xfId="0" applyFont="1" applyFill="1" applyBorder="1" applyAlignment="1">
      <alignment vertical="center"/>
    </xf>
    <xf numFmtId="0" fontId="12" fillId="3" borderId="3" xfId="2" applyFont="1" applyFill="1" applyBorder="1" applyProtection="1">
      <protection locked="0"/>
    </xf>
    <xf numFmtId="0" fontId="12" fillId="3" borderId="2" xfId="2" applyFont="1" applyFill="1" applyBorder="1" applyAlignment="1" applyProtection="1">
      <protection locked="0"/>
    </xf>
    <xf numFmtId="0" fontId="12" fillId="3" borderId="0" xfId="2" applyFont="1" applyFill="1" applyBorder="1" applyAlignment="1" applyProtection="1">
      <protection locked="0"/>
    </xf>
    <xf numFmtId="0" fontId="3" fillId="4" borderId="46" xfId="2" applyFont="1" applyFill="1" applyBorder="1" applyAlignment="1">
      <alignment horizontal="center"/>
    </xf>
    <xf numFmtId="49" fontId="4" fillId="0" borderId="8" xfId="2" quotePrefix="1" applyNumberFormat="1" applyFont="1" applyBorder="1" applyAlignment="1" applyProtection="1">
      <protection locked="0"/>
    </xf>
    <xf numFmtId="49" fontId="4" fillId="0" borderId="9" xfId="2" quotePrefix="1" applyNumberFormat="1" applyFont="1" applyBorder="1" applyAlignment="1" applyProtection="1">
      <protection locked="0"/>
    </xf>
    <xf numFmtId="49" fontId="4" fillId="0" borderId="10" xfId="2" quotePrefix="1" applyNumberFormat="1" applyFont="1" applyBorder="1" applyAlignment="1" applyProtection="1">
      <protection locked="0"/>
    </xf>
    <xf numFmtId="49" fontId="4" fillId="0" borderId="2" xfId="2" applyNumberFormat="1" applyFont="1" applyBorder="1" applyAlignment="1" applyProtection="1">
      <protection locked="0"/>
    </xf>
    <xf numFmtId="49" fontId="4" fillId="0" borderId="0" xfId="2" applyNumberFormat="1" applyFont="1" applyBorder="1" applyAlignment="1" applyProtection="1">
      <protection locked="0"/>
    </xf>
    <xf numFmtId="49" fontId="4" fillId="0" borderId="3" xfId="2" applyNumberFormat="1" applyFont="1" applyBorder="1" applyAlignment="1" applyProtection="1">
      <protection locked="0"/>
    </xf>
    <xf numFmtId="49" fontId="4" fillId="0" borderId="6" xfId="2" applyNumberFormat="1" applyFont="1" applyBorder="1" applyAlignment="1" applyProtection="1">
      <protection locked="0"/>
    </xf>
    <xf numFmtId="49" fontId="4" fillId="0" borderId="7" xfId="2" applyNumberFormat="1" applyFont="1" applyBorder="1" applyAlignment="1" applyProtection="1">
      <protection locked="0"/>
    </xf>
    <xf numFmtId="49" fontId="4" fillId="0" borderId="11" xfId="2" applyNumberFormat="1" applyFont="1" applyBorder="1" applyAlignment="1" applyProtection="1">
      <protection locked="0"/>
    </xf>
    <xf numFmtId="0" fontId="4" fillId="0" borderId="13" xfId="2" applyFont="1" applyBorder="1" applyAlignment="1" applyProtection="1">
      <alignment shrinkToFit="1"/>
      <protection locked="0"/>
    </xf>
    <xf numFmtId="0" fontId="4" fillId="0" borderId="15" xfId="2" applyFont="1" applyBorder="1" applyAlignment="1" applyProtection="1">
      <alignment shrinkToFit="1"/>
      <protection locked="0"/>
    </xf>
    <xf numFmtId="0" fontId="4" fillId="0" borderId="14" xfId="2" applyFont="1" applyBorder="1" applyAlignment="1" applyProtection="1">
      <alignment shrinkToFit="1"/>
      <protection locked="0"/>
    </xf>
    <xf numFmtId="0" fontId="4" fillId="0" borderId="13" xfId="2" applyFont="1" applyBorder="1" applyAlignment="1" applyProtection="1">
      <protection locked="0"/>
    </xf>
    <xf numFmtId="0" fontId="4" fillId="0" borderId="15" xfId="2" applyFont="1" applyBorder="1" applyAlignment="1" applyProtection="1">
      <protection locked="0"/>
    </xf>
    <xf numFmtId="0" fontId="4" fillId="0" borderId="14" xfId="2" applyFont="1" applyBorder="1" applyAlignment="1" applyProtection="1">
      <protection locked="0"/>
    </xf>
    <xf numFmtId="49" fontId="0" fillId="0" borderId="0" xfId="0" applyNumberFormat="1" applyProtection="1">
      <protection locked="0"/>
    </xf>
    <xf numFmtId="49" fontId="0" fillId="0" borderId="0" xfId="0" applyNumberFormat="1"/>
    <xf numFmtId="0" fontId="0" fillId="2" borderId="40" xfId="0" applyFill="1" applyBorder="1" applyProtection="1">
      <protection locked="0"/>
    </xf>
    <xf numFmtId="1" fontId="5" fillId="0" borderId="40" xfId="0" applyNumberFormat="1" applyFont="1" applyBorder="1" applyAlignment="1">
      <alignment horizontal="center" vertical="center"/>
    </xf>
    <xf numFmtId="0" fontId="5" fillId="0" borderId="40" xfId="0" applyFont="1" applyBorder="1" applyAlignment="1">
      <alignment vertical="center"/>
    </xf>
    <xf numFmtId="164" fontId="5" fillId="0" borderId="40" xfId="0" applyNumberFormat="1" applyFont="1" applyFill="1" applyBorder="1" applyAlignment="1" applyProtection="1">
      <alignment horizontal="center" vertical="center"/>
      <protection locked="0"/>
    </xf>
    <xf numFmtId="0" fontId="5" fillId="0" borderId="40" xfId="0" applyNumberFormat="1" applyFont="1" applyFill="1" applyBorder="1" applyAlignment="1" applyProtection="1">
      <alignment horizontal="center" vertical="center"/>
      <protection locked="0"/>
    </xf>
    <xf numFmtId="1" fontId="5" fillId="0" borderId="40" xfId="0" applyNumberFormat="1" applyFont="1" applyFill="1" applyBorder="1" applyAlignment="1">
      <alignment horizontal="center" vertical="center"/>
    </xf>
    <xf numFmtId="0" fontId="5" fillId="0" borderId="40" xfId="0" applyFont="1" applyFill="1" applyBorder="1" applyAlignment="1">
      <alignment vertical="center"/>
    </xf>
    <xf numFmtId="1" fontId="7" fillId="3" borderId="40" xfId="0" applyNumberFormat="1" applyFont="1" applyFill="1" applyBorder="1" applyAlignment="1">
      <alignment horizontal="center" vertical="center"/>
    </xf>
    <xf numFmtId="0" fontId="7" fillId="3" borderId="40" xfId="0" applyFont="1" applyFill="1" applyBorder="1" applyAlignment="1">
      <alignment horizontal="left" vertical="center"/>
    </xf>
    <xf numFmtId="0" fontId="5" fillId="0" borderId="40" xfId="37" applyFont="1" applyBorder="1" applyAlignment="1">
      <alignment horizontal="center" vertical="center"/>
    </xf>
    <xf numFmtId="0" fontId="14" fillId="4" borderId="31" xfId="0" applyFont="1" applyFill="1" applyBorder="1" applyAlignment="1">
      <alignment horizontal="center" vertical="center"/>
    </xf>
    <xf numFmtId="0" fontId="0" fillId="3" borderId="40" xfId="0" applyFill="1" applyBorder="1" applyAlignment="1">
      <alignment horizontal="center"/>
    </xf>
    <xf numFmtId="0" fontId="0" fillId="0" borderId="40" xfId="0" applyBorder="1" applyAlignment="1">
      <alignment horizontal="center"/>
    </xf>
    <xf numFmtId="0" fontId="5" fillId="0" borderId="23" xfId="37" applyFont="1" applyBorder="1" applyAlignment="1" applyProtection="1"/>
    <xf numFmtId="0" fontId="5" fillId="0" borderId="40" xfId="37" applyFont="1" applyBorder="1" applyAlignment="1" applyProtection="1">
      <alignment vertical="center"/>
    </xf>
    <xf numFmtId="49" fontId="0" fillId="2" borderId="40" xfId="0" applyNumberFormat="1" applyFill="1" applyBorder="1" applyAlignment="1" applyProtection="1">
      <alignment horizontal="right"/>
      <protection locked="0"/>
    </xf>
    <xf numFmtId="0" fontId="0" fillId="3" borderId="23" xfId="0" applyFill="1" applyBorder="1" applyAlignment="1">
      <alignment horizontal="left"/>
    </xf>
    <xf numFmtId="0" fontId="0" fillId="3" borderId="24" xfId="0" applyFill="1" applyBorder="1" applyAlignment="1">
      <alignment horizontal="left"/>
    </xf>
    <xf numFmtId="49" fontId="0" fillId="3" borderId="40" xfId="0" applyNumberFormat="1" applyFill="1" applyBorder="1" applyAlignment="1" applyProtection="1">
      <alignment horizontal="right"/>
      <protection locked="0"/>
    </xf>
    <xf numFmtId="49" fontId="0" fillId="0" borderId="0" xfId="0" applyNumberFormat="1" applyAlignment="1" applyProtection="1">
      <alignment horizontal="right"/>
      <protection locked="0"/>
    </xf>
    <xf numFmtId="164" fontId="0" fillId="0" borderId="0" xfId="0" applyNumberFormat="1" applyProtection="1">
      <protection locked="0"/>
    </xf>
    <xf numFmtId="164" fontId="0" fillId="0" borderId="0" xfId="0" applyNumberFormat="1"/>
    <xf numFmtId="0" fontId="0" fillId="0" borderId="40" xfId="0" applyBorder="1"/>
    <xf numFmtId="2" fontId="0" fillId="0" borderId="0" xfId="0" applyNumberFormat="1"/>
    <xf numFmtId="0" fontId="0" fillId="3" borderId="58" xfId="0" applyFill="1" applyBorder="1"/>
    <xf numFmtId="0" fontId="0" fillId="0" borderId="59" xfId="0" applyBorder="1"/>
    <xf numFmtId="2" fontId="0" fillId="0" borderId="59" xfId="0" applyNumberFormat="1" applyBorder="1"/>
    <xf numFmtId="0" fontId="0" fillId="0" borderId="59" xfId="0" applyNumberFormat="1" applyBorder="1"/>
    <xf numFmtId="0" fontId="14" fillId="3" borderId="33" xfId="3" applyFont="1" applyFill="1" applyBorder="1" applyAlignment="1">
      <alignment vertical="center" shrinkToFit="1"/>
    </xf>
    <xf numFmtId="0" fontId="14" fillId="3" borderId="32" xfId="3" applyFont="1" applyFill="1" applyBorder="1" applyAlignment="1">
      <alignment vertical="center" shrinkToFit="1"/>
    </xf>
    <xf numFmtId="2" fontId="0" fillId="0" borderId="40" xfId="0" applyNumberFormat="1" applyBorder="1"/>
    <xf numFmtId="2" fontId="0" fillId="0" borderId="58" xfId="0" applyNumberFormat="1" applyBorder="1"/>
    <xf numFmtId="165" fontId="0" fillId="0" borderId="40" xfId="0" applyNumberFormat="1" applyBorder="1"/>
    <xf numFmtId="168" fontId="0" fillId="0" borderId="0" xfId="0" applyNumberFormat="1" applyProtection="1">
      <protection locked="0"/>
    </xf>
    <xf numFmtId="165" fontId="0" fillId="0" borderId="0" xfId="0" applyNumberFormat="1" applyProtection="1">
      <protection locked="0"/>
    </xf>
    <xf numFmtId="0" fontId="0" fillId="4" borderId="0" xfId="0" applyFill="1" applyAlignment="1">
      <alignment horizontal="center"/>
    </xf>
    <xf numFmtId="0" fontId="14" fillId="4" borderId="0" xfId="0" applyFont="1" applyFill="1" applyBorder="1" applyAlignment="1">
      <alignment horizontal="center" vertical="center"/>
    </xf>
    <xf numFmtId="49" fontId="14" fillId="3" borderId="32" xfId="3" applyNumberFormat="1" applyFont="1" applyFill="1" applyBorder="1" applyAlignment="1">
      <alignment vertical="center"/>
    </xf>
    <xf numFmtId="49" fontId="14" fillId="3" borderId="33" xfId="3" applyNumberFormat="1" applyFont="1" applyFill="1" applyBorder="1" applyAlignment="1">
      <alignment vertical="center"/>
    </xf>
    <xf numFmtId="0" fontId="14" fillId="3" borderId="32" xfId="3" applyFont="1" applyFill="1" applyBorder="1" applyAlignment="1">
      <alignment horizontal="center" vertical="center"/>
    </xf>
    <xf numFmtId="0" fontId="14" fillId="3" borderId="33" xfId="0" applyFont="1" applyFill="1" applyBorder="1" applyAlignment="1">
      <alignment horizontal="center" vertical="center"/>
    </xf>
    <xf numFmtId="0" fontId="15" fillId="0" borderId="20" xfId="0" applyFont="1" applyBorder="1" applyAlignment="1">
      <alignment horizontal="center"/>
    </xf>
    <xf numFmtId="2" fontId="4" fillId="0" borderId="14" xfId="1" applyNumberFormat="1" applyFont="1" applyBorder="1" applyAlignment="1" applyProtection="1">
      <alignment shrinkToFit="1"/>
      <protection locked="0"/>
    </xf>
    <xf numFmtId="0" fontId="4" fillId="0" borderId="13" xfId="1" applyFont="1" applyBorder="1" applyAlignment="1" applyProtection="1">
      <alignment horizontal="left" shrinkToFit="1"/>
      <protection locked="0"/>
    </xf>
    <xf numFmtId="0" fontId="4" fillId="0" borderId="15" xfId="1" applyFont="1" applyBorder="1" applyAlignment="1" applyProtection="1">
      <alignment horizontal="left" shrinkToFit="1"/>
      <protection locked="0"/>
    </xf>
    <xf numFmtId="0" fontId="4" fillId="0" borderId="14" xfId="1" applyFont="1" applyBorder="1" applyAlignment="1" applyProtection="1">
      <alignment horizontal="left" shrinkToFit="1"/>
      <protection locked="0"/>
    </xf>
    <xf numFmtId="0" fontId="3" fillId="4" borderId="14" xfId="1" applyFont="1" applyFill="1" applyBorder="1" applyAlignment="1">
      <alignment horizontal="center" shrinkToFit="1"/>
    </xf>
    <xf numFmtId="0" fontId="3" fillId="4" borderId="1" xfId="1" applyFont="1" applyFill="1" applyBorder="1" applyAlignment="1">
      <alignment horizontal="center" shrinkToFit="1"/>
    </xf>
    <xf numFmtId="0" fontId="4" fillId="0" borderId="13" xfId="1" applyFont="1" applyBorder="1" applyAlignment="1" applyProtection="1">
      <alignment shrinkToFit="1"/>
      <protection locked="0"/>
    </xf>
    <xf numFmtId="0" fontId="4" fillId="0" borderId="15" xfId="1" applyFont="1" applyBorder="1" applyAlignment="1" applyProtection="1">
      <alignment shrinkToFit="1"/>
      <protection locked="0"/>
    </xf>
    <xf numFmtId="0" fontId="4" fillId="0" borderId="14" xfId="1" applyFont="1" applyBorder="1" applyAlignment="1" applyProtection="1">
      <alignment shrinkToFit="1"/>
      <protection locked="0"/>
    </xf>
    <xf numFmtId="0" fontId="5" fillId="0" borderId="15" xfId="1" applyFont="1" applyBorder="1" applyAlignment="1" applyProtection="1">
      <alignment shrinkToFit="1"/>
      <protection locked="0"/>
    </xf>
    <xf numFmtId="0" fontId="5" fillId="0" borderId="14" xfId="1" applyFont="1" applyBorder="1" applyAlignment="1" applyProtection="1">
      <alignment shrinkToFit="1"/>
      <protection locked="0"/>
    </xf>
    <xf numFmtId="14" fontId="3" fillId="0" borderId="1" xfId="1" applyNumberFormat="1" applyFont="1" applyFill="1" applyBorder="1" applyAlignment="1" applyProtection="1">
      <alignment horizontal="center" shrinkToFit="1"/>
      <protection locked="0"/>
    </xf>
    <xf numFmtId="14" fontId="4" fillId="0" borderId="1" xfId="1" applyNumberFormat="1" applyFont="1" applyBorder="1" applyAlignment="1" applyProtection="1">
      <alignment horizontal="center" shrinkToFit="1"/>
      <protection locked="0"/>
    </xf>
    <xf numFmtId="0" fontId="3" fillId="4" borderId="13" xfId="1" applyFont="1" applyFill="1" applyBorder="1" applyAlignment="1">
      <alignment horizontal="left"/>
    </xf>
    <xf numFmtId="0" fontId="3" fillId="4" borderId="14" xfId="1" applyFont="1" applyFill="1" applyBorder="1" applyAlignment="1">
      <alignment horizontal="left"/>
    </xf>
    <xf numFmtId="0" fontId="3" fillId="3" borderId="13" xfId="1" applyFont="1" applyFill="1" applyBorder="1" applyAlignment="1">
      <alignment horizontal="center" shrinkToFit="1"/>
    </xf>
    <xf numFmtId="0" fontId="3" fillId="3" borderId="14" xfId="1" applyFont="1" applyFill="1" applyBorder="1" applyAlignment="1">
      <alignment horizontal="center" shrinkToFit="1"/>
    </xf>
    <xf numFmtId="0" fontId="3" fillId="4" borderId="2" xfId="2" applyFont="1" applyFill="1" applyBorder="1" applyAlignment="1" applyProtection="1">
      <alignment horizontal="left" shrinkToFit="1"/>
      <protection locked="0"/>
    </xf>
    <xf numFmtId="0" fontId="3" fillId="4" borderId="0" xfId="2" applyFont="1" applyFill="1" applyBorder="1" applyAlignment="1" applyProtection="1">
      <alignment horizontal="left" shrinkToFit="1"/>
      <protection locked="0"/>
    </xf>
    <xf numFmtId="0" fontId="3" fillId="4" borderId="3" xfId="2" applyFont="1" applyFill="1" applyBorder="1" applyAlignment="1" applyProtection="1">
      <alignment horizontal="left" shrinkToFit="1"/>
      <protection locked="0"/>
    </xf>
    <xf numFmtId="0" fontId="3" fillId="4" borderId="10" xfId="2" applyFont="1" applyFill="1" applyBorder="1" applyAlignment="1">
      <alignment horizontal="center" vertical="center" shrinkToFit="1"/>
    </xf>
    <xf numFmtId="0" fontId="3" fillId="4" borderId="3" xfId="2" applyFont="1" applyFill="1" applyBorder="1" applyAlignment="1">
      <alignment horizontal="center" vertical="center" shrinkToFit="1"/>
    </xf>
    <xf numFmtId="0" fontId="3" fillId="4" borderId="11" xfId="2" applyFont="1" applyFill="1" applyBorder="1" applyAlignment="1">
      <alignment horizontal="center" vertical="center" shrinkToFit="1"/>
    </xf>
    <xf numFmtId="0" fontId="3" fillId="4" borderId="44" xfId="2" applyFont="1" applyFill="1" applyBorder="1" applyAlignment="1">
      <alignment horizontal="center" shrinkToFit="1"/>
    </xf>
    <xf numFmtId="0" fontId="3" fillId="4" borderId="18" xfId="2" applyFont="1" applyFill="1" applyBorder="1" applyAlignment="1">
      <alignment horizontal="center" shrinkToFit="1"/>
    </xf>
    <xf numFmtId="0" fontId="3" fillId="4" borderId="2" xfId="2" applyFont="1" applyFill="1" applyBorder="1" applyAlignment="1">
      <alignment horizontal="left" shrinkToFit="1"/>
    </xf>
    <xf numFmtId="0" fontId="4" fillId="4" borderId="0" xfId="2" applyFont="1" applyFill="1" applyBorder="1" applyAlignment="1">
      <alignment horizontal="left" shrinkToFit="1"/>
    </xf>
    <xf numFmtId="0" fontId="4" fillId="4" borderId="3" xfId="2" applyFont="1" applyFill="1" applyBorder="1" applyAlignment="1">
      <alignment horizontal="left" shrinkToFit="1"/>
    </xf>
    <xf numFmtId="0" fontId="3" fillId="4" borderId="8" xfId="2" applyFont="1" applyFill="1" applyBorder="1" applyAlignment="1">
      <alignment horizontal="center" shrinkToFit="1"/>
    </xf>
    <xf numFmtId="0" fontId="3" fillId="4" borderId="9" xfId="2" applyFont="1" applyFill="1" applyBorder="1" applyAlignment="1">
      <alignment horizontal="center" shrinkToFit="1"/>
    </xf>
    <xf numFmtId="0" fontId="3" fillId="4" borderId="10" xfId="2" applyFont="1" applyFill="1" applyBorder="1" applyAlignment="1">
      <alignment horizontal="center" shrinkToFit="1"/>
    </xf>
    <xf numFmtId="0" fontId="3" fillId="4" borderId="13" xfId="1" applyFont="1" applyFill="1" applyBorder="1" applyAlignment="1" applyProtection="1">
      <alignment horizontal="center" shrinkToFit="1"/>
      <protection locked="0"/>
    </xf>
    <xf numFmtId="0" fontId="3" fillId="4" borderId="14" xfId="1" applyFont="1" applyFill="1" applyBorder="1" applyAlignment="1" applyProtection="1">
      <alignment horizontal="center" shrinkToFit="1"/>
      <protection locked="0"/>
    </xf>
    <xf numFmtId="0" fontId="3" fillId="4" borderId="16" xfId="2" applyFont="1" applyFill="1" applyBorder="1" applyAlignment="1">
      <alignment horizontal="center"/>
    </xf>
    <xf numFmtId="0" fontId="3" fillId="4" borderId="17" xfId="2" applyFont="1" applyFill="1" applyBorder="1" applyAlignment="1">
      <alignment horizontal="center"/>
    </xf>
    <xf numFmtId="0" fontId="16" fillId="4" borderId="16" xfId="2" applyFont="1" applyFill="1" applyBorder="1" applyAlignment="1">
      <alignment horizontal="center"/>
    </xf>
    <xf numFmtId="0" fontId="16" fillId="4" borderId="17" xfId="2" applyFont="1" applyFill="1" applyBorder="1" applyAlignment="1">
      <alignment horizontal="center"/>
    </xf>
    <xf numFmtId="0" fontId="7" fillId="4" borderId="16" xfId="2" applyFont="1" applyFill="1" applyBorder="1" applyAlignment="1">
      <alignment horizontal="center"/>
    </xf>
    <xf numFmtId="0" fontId="7" fillId="4" borderId="17" xfId="2" applyFont="1" applyFill="1" applyBorder="1" applyAlignment="1">
      <alignment horizontal="center"/>
    </xf>
    <xf numFmtId="0" fontId="4" fillId="2" borderId="23" xfId="2" applyFont="1" applyFill="1" applyBorder="1" applyAlignment="1" applyProtection="1">
      <alignment horizontal="left"/>
      <protection locked="0"/>
    </xf>
    <xf numFmtId="0" fontId="4" fillId="2" borderId="17" xfId="2" applyFont="1" applyFill="1" applyBorder="1" applyAlignment="1" applyProtection="1">
      <alignment horizontal="left"/>
      <protection locked="0"/>
    </xf>
    <xf numFmtId="0" fontId="4" fillId="2" borderId="24" xfId="2" applyFont="1" applyFill="1" applyBorder="1" applyAlignment="1" applyProtection="1">
      <alignment horizontal="left"/>
      <protection locked="0"/>
    </xf>
    <xf numFmtId="0" fontId="12" fillId="3" borderId="8" xfId="2" applyFont="1" applyFill="1" applyBorder="1" applyAlignment="1" applyProtection="1">
      <alignment horizontal="left" shrinkToFit="1"/>
      <protection locked="0"/>
    </xf>
    <xf numFmtId="0" fontId="12" fillId="3" borderId="9" xfId="2" applyFont="1" applyFill="1" applyBorder="1" applyAlignment="1" applyProtection="1">
      <alignment horizontal="left" shrinkToFit="1"/>
      <protection locked="0"/>
    </xf>
    <xf numFmtId="0" fontId="12" fillId="3" borderId="10" xfId="2" applyFont="1" applyFill="1" applyBorder="1" applyAlignment="1" applyProtection="1">
      <alignment horizontal="left" shrinkToFit="1"/>
      <protection locked="0"/>
    </xf>
    <xf numFmtId="0" fontId="12" fillId="3" borderId="2" xfId="2" applyFont="1" applyFill="1" applyBorder="1" applyAlignment="1" applyProtection="1">
      <alignment horizontal="left"/>
      <protection locked="0"/>
    </xf>
    <xf numFmtId="0" fontId="12" fillId="3" borderId="0" xfId="2" applyFont="1" applyFill="1" applyBorder="1" applyAlignment="1" applyProtection="1">
      <alignment horizontal="left"/>
      <protection locked="0"/>
    </xf>
    <xf numFmtId="0" fontId="12" fillId="3" borderId="3" xfId="2" applyFont="1" applyFill="1" applyBorder="1" applyAlignment="1" applyProtection="1">
      <alignment horizontal="left"/>
      <protection locked="0"/>
    </xf>
    <xf numFmtId="0" fontId="12" fillId="3" borderId="2" xfId="2" applyFont="1" applyFill="1" applyBorder="1" applyAlignment="1">
      <alignment horizontal="left" shrinkToFit="1"/>
    </xf>
    <xf numFmtId="0" fontId="12" fillId="3" borderId="0" xfId="2" applyFont="1" applyFill="1" applyBorder="1" applyAlignment="1">
      <alignment horizontal="left" shrinkToFit="1"/>
    </xf>
    <xf numFmtId="0" fontId="12" fillId="3" borderId="3" xfId="2" applyFont="1" applyFill="1" applyBorder="1" applyAlignment="1">
      <alignment horizontal="left" shrinkToFit="1"/>
    </xf>
    <xf numFmtId="0" fontId="3" fillId="4" borderId="6" xfId="2" applyFont="1" applyFill="1" applyBorder="1" applyAlignment="1" applyProtection="1">
      <alignment horizontal="left" shrinkToFit="1"/>
      <protection locked="0"/>
    </xf>
    <xf numFmtId="0" fontId="3" fillId="4" borderId="7" xfId="2" applyFont="1" applyFill="1" applyBorder="1" applyAlignment="1" applyProtection="1">
      <alignment horizontal="left" shrinkToFit="1"/>
      <protection locked="0"/>
    </xf>
    <xf numFmtId="0" fontId="3" fillId="4" borderId="11" xfId="2" applyFont="1" applyFill="1" applyBorder="1" applyAlignment="1" applyProtection="1">
      <alignment horizontal="left" shrinkToFit="1"/>
      <protection locked="0"/>
    </xf>
    <xf numFmtId="0" fontId="3" fillId="4" borderId="47" xfId="2" applyFont="1" applyFill="1" applyBorder="1" applyAlignment="1">
      <alignment horizontal="center"/>
    </xf>
    <xf numFmtId="0" fontId="3" fillId="4" borderId="48" xfId="2" applyFont="1" applyFill="1" applyBorder="1" applyAlignment="1">
      <alignment horizontal="center"/>
    </xf>
    <xf numFmtId="0" fontId="3" fillId="4" borderId="49" xfId="2" applyFont="1" applyFill="1" applyBorder="1" applyAlignment="1">
      <alignment horizontal="center"/>
    </xf>
    <xf numFmtId="0" fontId="4" fillId="0" borderId="8" xfId="2" applyFont="1" applyBorder="1" applyAlignment="1" applyProtection="1">
      <alignment horizontal="left" shrinkToFit="1"/>
      <protection locked="0"/>
    </xf>
    <xf numFmtId="0" fontId="4" fillId="0" borderId="9" xfId="2" applyFont="1" applyBorder="1" applyAlignment="1" applyProtection="1">
      <alignment horizontal="left" shrinkToFit="1"/>
      <protection locked="0"/>
    </xf>
    <xf numFmtId="0" fontId="4" fillId="0" borderId="10" xfId="2" applyFont="1" applyBorder="1" applyAlignment="1" applyProtection="1">
      <alignment horizontal="left" shrinkToFit="1"/>
      <protection locked="0"/>
    </xf>
    <xf numFmtId="0" fontId="12" fillId="3" borderId="8" xfId="2" applyFont="1" applyFill="1" applyBorder="1" applyAlignment="1">
      <alignment horizontal="left" shrinkToFit="1"/>
    </xf>
    <xf numFmtId="0" fontId="12" fillId="3" borderId="9" xfId="2" applyFont="1" applyFill="1" applyBorder="1" applyAlignment="1">
      <alignment horizontal="left" shrinkToFit="1"/>
    </xf>
    <xf numFmtId="0" fontId="12" fillId="3" borderId="10" xfId="2" applyFont="1" applyFill="1" applyBorder="1" applyAlignment="1">
      <alignment horizontal="left" shrinkToFit="1"/>
    </xf>
    <xf numFmtId="0" fontId="12" fillId="3" borderId="2" xfId="2" applyFont="1" applyFill="1" applyBorder="1" applyAlignment="1" applyProtection="1">
      <alignment horizontal="left" shrinkToFit="1"/>
      <protection locked="0"/>
    </xf>
    <xf numFmtId="0" fontId="12" fillId="3" borderId="0" xfId="2" applyFont="1" applyFill="1" applyBorder="1" applyAlignment="1" applyProtection="1">
      <alignment horizontal="left" shrinkToFit="1"/>
      <protection locked="0"/>
    </xf>
    <xf numFmtId="0" fontId="12" fillId="3" borderId="3" xfId="2" applyFont="1" applyFill="1" applyBorder="1" applyAlignment="1" applyProtection="1">
      <alignment horizontal="left" shrinkToFit="1"/>
      <protection locked="0"/>
    </xf>
    <xf numFmtId="0" fontId="12" fillId="3" borderId="6" xfId="2" applyFont="1" applyFill="1" applyBorder="1" applyAlignment="1">
      <alignment horizontal="left" vertical="center" shrinkToFit="1"/>
    </xf>
    <xf numFmtId="0" fontId="12" fillId="3" borderId="7" xfId="2" applyFont="1" applyFill="1" applyBorder="1" applyAlignment="1">
      <alignment horizontal="left" vertical="center" shrinkToFit="1"/>
    </xf>
    <xf numFmtId="0" fontId="12" fillId="3" borderId="11" xfId="2" applyFont="1" applyFill="1" applyBorder="1" applyAlignment="1">
      <alignment horizontal="left" vertical="center" shrinkToFit="1"/>
    </xf>
    <xf numFmtId="0" fontId="3" fillId="3" borderId="8" xfId="2" applyFont="1" applyFill="1" applyBorder="1" applyAlignment="1">
      <alignment horizontal="center" vertical="center" shrinkToFit="1"/>
    </xf>
    <xf numFmtId="0" fontId="3" fillId="3" borderId="9" xfId="2" applyFont="1" applyFill="1" applyBorder="1" applyAlignment="1">
      <alignment horizontal="center" vertical="center" shrinkToFit="1"/>
    </xf>
    <xf numFmtId="0" fontId="3" fillId="3" borderId="10" xfId="2" applyFont="1" applyFill="1" applyBorder="1" applyAlignment="1">
      <alignment horizontal="center" vertical="center" shrinkToFit="1"/>
    </xf>
    <xf numFmtId="0" fontId="3" fillId="3" borderId="2" xfId="2" applyFont="1" applyFill="1" applyBorder="1" applyAlignment="1">
      <alignment horizontal="center" vertical="center" shrinkToFit="1"/>
    </xf>
    <xf numFmtId="0" fontId="3" fillId="3" borderId="0" xfId="2" applyFont="1" applyFill="1" applyBorder="1" applyAlignment="1">
      <alignment horizontal="center" vertical="center" shrinkToFit="1"/>
    </xf>
    <xf numFmtId="0" fontId="3" fillId="3" borderId="3" xfId="2" applyFont="1" applyFill="1" applyBorder="1" applyAlignment="1">
      <alignment horizontal="center" vertical="center" shrinkToFit="1"/>
    </xf>
    <xf numFmtId="0" fontId="3" fillId="3" borderId="6" xfId="2" applyFont="1" applyFill="1" applyBorder="1" applyAlignment="1">
      <alignment horizontal="center" vertical="center" shrinkToFit="1"/>
    </xf>
    <xf numFmtId="0" fontId="3" fillId="3" borderId="7" xfId="2" applyFont="1" applyFill="1" applyBorder="1" applyAlignment="1">
      <alignment horizontal="center" vertical="center" shrinkToFit="1"/>
    </xf>
    <xf numFmtId="0" fontId="3" fillId="3" borderId="11" xfId="2" applyFont="1" applyFill="1" applyBorder="1" applyAlignment="1">
      <alignment horizontal="center" vertical="center" shrinkToFit="1"/>
    </xf>
    <xf numFmtId="0" fontId="3" fillId="4" borderId="8" xfId="2" applyFont="1" applyFill="1" applyBorder="1" applyAlignment="1">
      <alignment horizontal="center" vertical="center" shrinkToFit="1"/>
    </xf>
    <xf numFmtId="0" fontId="3" fillId="4" borderId="2" xfId="2" applyFont="1" applyFill="1" applyBorder="1" applyAlignment="1">
      <alignment horizontal="center" vertical="center" shrinkToFit="1"/>
    </xf>
    <xf numFmtId="0" fontId="3" fillId="4" borderId="6" xfId="2" applyFont="1" applyFill="1" applyBorder="1" applyAlignment="1">
      <alignment horizontal="center" vertical="center" shrinkToFit="1"/>
    </xf>
    <xf numFmtId="0" fontId="4" fillId="4" borderId="2" xfId="2" applyFont="1" applyFill="1" applyBorder="1" applyAlignment="1" applyProtection="1">
      <alignment horizontal="center" shrinkToFit="1"/>
      <protection locked="0"/>
    </xf>
    <xf numFmtId="0" fontId="4" fillId="4" borderId="0" xfId="2" applyFont="1" applyFill="1" applyBorder="1" applyAlignment="1" applyProtection="1">
      <alignment horizontal="center" shrinkToFit="1"/>
      <protection locked="0"/>
    </xf>
    <xf numFmtId="0" fontId="4" fillId="4" borderId="3" xfId="2" applyFont="1" applyFill="1" applyBorder="1" applyAlignment="1" applyProtection="1">
      <alignment horizontal="center" shrinkToFit="1"/>
      <protection locked="0"/>
    </xf>
    <xf numFmtId="0" fontId="12" fillId="3" borderId="8" xfId="2" applyFont="1" applyFill="1" applyBorder="1" applyAlignment="1">
      <alignment horizontal="left" vertical="center" shrinkToFit="1"/>
    </xf>
    <xf numFmtId="0" fontId="12" fillId="3" borderId="9" xfId="2" applyFont="1" applyFill="1" applyBorder="1" applyAlignment="1">
      <alignment horizontal="left" vertical="center" shrinkToFit="1"/>
    </xf>
    <xf numFmtId="0" fontId="12" fillId="3" borderId="10" xfId="2" applyFont="1" applyFill="1" applyBorder="1" applyAlignment="1">
      <alignment horizontal="left" vertical="center" shrinkToFit="1"/>
    </xf>
    <xf numFmtId="0" fontId="12" fillId="3" borderId="2" xfId="2" applyFont="1" applyFill="1" applyBorder="1" applyAlignment="1">
      <alignment horizontal="left" vertical="center" shrinkToFit="1"/>
    </xf>
    <xf numFmtId="0" fontId="12" fillId="3" borderId="0" xfId="2" applyFont="1" applyFill="1" applyBorder="1" applyAlignment="1">
      <alignment horizontal="left" vertical="center" shrinkToFit="1"/>
    </xf>
    <xf numFmtId="0" fontId="12" fillId="3" borderId="3" xfId="2" applyFont="1" applyFill="1" applyBorder="1" applyAlignment="1">
      <alignment horizontal="left" vertical="center" shrinkToFit="1"/>
    </xf>
    <xf numFmtId="0" fontId="12" fillId="3" borderId="2" xfId="2" applyFont="1" applyFill="1" applyBorder="1" applyAlignment="1">
      <alignment shrinkToFit="1"/>
    </xf>
    <xf numFmtId="0" fontId="12" fillId="3" borderId="0" xfId="2" applyFont="1" applyFill="1" applyBorder="1" applyAlignment="1">
      <alignment shrinkToFit="1"/>
    </xf>
    <xf numFmtId="0" fontId="12" fillId="3" borderId="3" xfId="2" applyFont="1" applyFill="1" applyBorder="1" applyAlignment="1">
      <alignment shrinkToFit="1"/>
    </xf>
    <xf numFmtId="0" fontId="4" fillId="3" borderId="8" xfId="2" applyFont="1" applyFill="1" applyBorder="1" applyAlignment="1">
      <alignment shrinkToFit="1"/>
    </xf>
    <xf numFmtId="0" fontId="4" fillId="3" borderId="9" xfId="2" applyFont="1" applyFill="1" applyBorder="1" applyAlignment="1">
      <alignment shrinkToFit="1"/>
    </xf>
    <xf numFmtId="0" fontId="4" fillId="3" borderId="10" xfId="2" applyFont="1" applyFill="1" applyBorder="1" applyAlignment="1">
      <alignment shrinkToFit="1"/>
    </xf>
    <xf numFmtId="0" fontId="3" fillId="4" borderId="8" xfId="2" applyFont="1" applyFill="1" applyBorder="1" applyAlignment="1">
      <alignment horizontal="center" vertical="center"/>
    </xf>
    <xf numFmtId="0" fontId="3" fillId="4" borderId="9" xfId="2" applyFont="1" applyFill="1" applyBorder="1" applyAlignment="1">
      <alignment horizontal="center" vertical="center"/>
    </xf>
    <xf numFmtId="0" fontId="3" fillId="4" borderId="2" xfId="2" applyFont="1" applyFill="1" applyBorder="1" applyAlignment="1">
      <alignment horizontal="center" vertical="center"/>
    </xf>
    <xf numFmtId="0" fontId="3" fillId="4" borderId="0" xfId="2" applyFont="1" applyFill="1" applyBorder="1" applyAlignment="1">
      <alignment horizontal="center" vertical="center"/>
    </xf>
    <xf numFmtId="0" fontId="3" fillId="4" borderId="6" xfId="2" applyFont="1" applyFill="1" applyBorder="1" applyAlignment="1">
      <alignment horizontal="center" vertical="center"/>
    </xf>
    <xf numFmtId="0" fontId="3" fillId="4" borderId="7" xfId="2" applyFont="1" applyFill="1" applyBorder="1" applyAlignment="1">
      <alignment horizontal="center" vertical="center"/>
    </xf>
    <xf numFmtId="0" fontId="3" fillId="0" borderId="8" xfId="2" applyFont="1" applyBorder="1" applyAlignment="1" applyProtection="1">
      <alignment horizontal="left" vertical="center" shrinkToFit="1"/>
      <protection locked="0"/>
    </xf>
    <xf numFmtId="0" fontId="3" fillId="0" borderId="9" xfId="2" applyFont="1" applyBorder="1" applyAlignment="1" applyProtection="1">
      <alignment horizontal="left" vertical="center" shrinkToFit="1"/>
      <protection locked="0"/>
    </xf>
    <xf numFmtId="0" fontId="3" fillId="0" borderId="10" xfId="2" applyFont="1" applyBorder="1" applyAlignment="1" applyProtection="1">
      <alignment horizontal="left" vertical="center" shrinkToFit="1"/>
      <protection locked="0"/>
    </xf>
    <xf numFmtId="0" fontId="3" fillId="0" borderId="2" xfId="2" applyFont="1" applyBorder="1" applyAlignment="1" applyProtection="1">
      <alignment horizontal="left" vertical="center" shrinkToFit="1"/>
      <protection locked="0"/>
    </xf>
    <xf numFmtId="0" fontId="3" fillId="0" borderId="0" xfId="2" applyFont="1" applyBorder="1" applyAlignment="1" applyProtection="1">
      <alignment horizontal="left" vertical="center" shrinkToFit="1"/>
      <protection locked="0"/>
    </xf>
    <xf numFmtId="0" fontId="3" fillId="0" borderId="3" xfId="2" applyFont="1" applyBorder="1" applyAlignment="1" applyProtection="1">
      <alignment horizontal="left" vertical="center" shrinkToFit="1"/>
      <protection locked="0"/>
    </xf>
    <xf numFmtId="0" fontId="3" fillId="0" borderId="6" xfId="2" applyFont="1" applyBorder="1" applyAlignment="1" applyProtection="1">
      <alignment horizontal="left" vertical="center" shrinkToFit="1"/>
      <protection locked="0"/>
    </xf>
    <xf numFmtId="0" fontId="3" fillId="0" borderId="7" xfId="2" applyFont="1" applyBorder="1" applyAlignment="1" applyProtection="1">
      <alignment horizontal="left" vertical="center" shrinkToFit="1"/>
      <protection locked="0"/>
    </xf>
    <xf numFmtId="0" fontId="3" fillId="0" borderId="11" xfId="2" applyFont="1" applyBorder="1" applyAlignment="1" applyProtection="1">
      <alignment horizontal="left" vertical="center" shrinkToFit="1"/>
      <protection locked="0"/>
    </xf>
    <xf numFmtId="0" fontId="3" fillId="0" borderId="2" xfId="2" applyFont="1" applyFill="1" applyBorder="1" applyAlignment="1" applyProtection="1">
      <alignment horizontal="left" shrinkToFit="1"/>
      <protection locked="0"/>
    </xf>
    <xf numFmtId="0" fontId="3" fillId="0" borderId="0" xfId="2" applyFont="1" applyFill="1" applyBorder="1" applyAlignment="1" applyProtection="1">
      <alignment horizontal="left" shrinkToFit="1"/>
      <protection locked="0"/>
    </xf>
    <xf numFmtId="0" fontId="3" fillId="0" borderId="3" xfId="2" applyFont="1" applyFill="1" applyBorder="1" applyAlignment="1" applyProtection="1">
      <alignment horizontal="left" shrinkToFit="1"/>
      <protection locked="0"/>
    </xf>
    <xf numFmtId="0" fontId="8" fillId="0" borderId="2" xfId="2" applyFont="1" applyFill="1" applyBorder="1" applyAlignment="1" applyProtection="1">
      <alignment horizontal="left" shrinkToFit="1"/>
      <protection locked="0"/>
    </xf>
    <xf numFmtId="0" fontId="8" fillId="0" borderId="0" xfId="2" applyFont="1" applyFill="1" applyBorder="1" applyAlignment="1" applyProtection="1">
      <alignment horizontal="left" shrinkToFit="1"/>
      <protection locked="0"/>
    </xf>
    <xf numFmtId="0" fontId="8" fillId="0" borderId="3" xfId="2" applyFont="1" applyFill="1" applyBorder="1" applyAlignment="1" applyProtection="1">
      <alignment horizontal="left" shrinkToFit="1"/>
      <protection locked="0"/>
    </xf>
    <xf numFmtId="0" fontId="4" fillId="0" borderId="0" xfId="2" applyFont="1" applyBorder="1" applyAlignment="1" applyProtection="1">
      <alignment horizontal="center" shrinkToFit="1"/>
      <protection locked="0"/>
    </xf>
    <xf numFmtId="0" fontId="5" fillId="0" borderId="0" xfId="2" applyFont="1" applyBorder="1" applyAlignment="1" applyProtection="1">
      <alignment shrinkToFit="1"/>
      <protection locked="0"/>
    </xf>
    <xf numFmtId="0" fontId="5" fillId="0" borderId="3" xfId="2" applyFont="1" applyBorder="1" applyAlignment="1" applyProtection="1">
      <alignment shrinkToFit="1"/>
      <protection locked="0"/>
    </xf>
    <xf numFmtId="0" fontId="8" fillId="0" borderId="6" xfId="2" applyFont="1" applyFill="1" applyBorder="1" applyAlignment="1" applyProtection="1">
      <alignment horizontal="center" shrinkToFit="1"/>
      <protection locked="0"/>
    </xf>
    <xf numFmtId="0" fontId="8" fillId="0" borderId="7" xfId="2" applyFont="1" applyFill="1" applyBorder="1" applyAlignment="1" applyProtection="1">
      <alignment horizontal="center" shrinkToFit="1"/>
      <protection locked="0"/>
    </xf>
    <xf numFmtId="0" fontId="8" fillId="0" borderId="11" xfId="2" applyFont="1" applyFill="1" applyBorder="1" applyAlignment="1" applyProtection="1">
      <alignment horizontal="center" shrinkToFit="1"/>
      <protection locked="0"/>
    </xf>
    <xf numFmtId="0" fontId="9" fillId="0" borderId="2" xfId="2" applyFont="1" applyFill="1" applyBorder="1" applyAlignment="1" applyProtection="1">
      <alignment horizontal="left"/>
      <protection locked="0"/>
    </xf>
    <xf numFmtId="0" fontId="9" fillId="0" borderId="0" xfId="2" applyFont="1" applyFill="1" applyBorder="1" applyAlignment="1" applyProtection="1">
      <alignment horizontal="left"/>
      <protection locked="0"/>
    </xf>
    <xf numFmtId="0" fontId="9" fillId="0" borderId="3" xfId="2" applyFont="1" applyFill="1" applyBorder="1" applyAlignment="1" applyProtection="1">
      <alignment horizontal="left"/>
      <protection locked="0"/>
    </xf>
    <xf numFmtId="0" fontId="4" fillId="0" borderId="8" xfId="2" applyFont="1" applyBorder="1" applyAlignment="1" applyProtection="1">
      <alignment shrinkToFit="1"/>
      <protection locked="0"/>
    </xf>
    <xf numFmtId="0" fontId="5" fillId="0" borderId="9" xfId="2" applyFont="1" applyBorder="1" applyAlignment="1" applyProtection="1">
      <alignment shrinkToFit="1"/>
      <protection locked="0"/>
    </xf>
    <xf numFmtId="0" fontId="5" fillId="0" borderId="10" xfId="2" applyFont="1" applyBorder="1" applyAlignment="1" applyProtection="1">
      <alignment shrinkToFit="1"/>
      <protection locked="0"/>
    </xf>
    <xf numFmtId="0" fontId="4" fillId="0" borderId="6" xfId="2" applyFont="1" applyBorder="1" applyAlignment="1" applyProtection="1">
      <alignment horizontal="center"/>
      <protection locked="0"/>
    </xf>
    <xf numFmtId="0" fontId="4" fillId="0" borderId="7" xfId="2" applyFont="1" applyBorder="1" applyAlignment="1" applyProtection="1">
      <alignment horizontal="center"/>
      <protection locked="0"/>
    </xf>
    <xf numFmtId="0" fontId="4" fillId="0" borderId="11" xfId="2" applyFont="1" applyBorder="1" applyAlignment="1" applyProtection="1">
      <alignment horizontal="center"/>
      <protection locked="0"/>
    </xf>
    <xf numFmtId="0" fontId="4" fillId="4" borderId="10" xfId="2" applyFont="1" applyFill="1" applyBorder="1" applyAlignment="1">
      <alignment horizontal="center" vertical="center" shrinkToFit="1"/>
    </xf>
    <xf numFmtId="0" fontId="4" fillId="4" borderId="3" xfId="2" applyFont="1" applyFill="1" applyBorder="1" applyAlignment="1">
      <alignment horizontal="center" vertical="center" shrinkToFit="1"/>
    </xf>
    <xf numFmtId="0" fontId="5" fillId="4" borderId="6" xfId="2" applyFont="1" applyFill="1" applyBorder="1" applyAlignment="1">
      <alignment horizontal="center" vertical="center" shrinkToFit="1"/>
    </xf>
    <xf numFmtId="0" fontId="5" fillId="4" borderId="11" xfId="2" applyFont="1" applyFill="1" applyBorder="1" applyAlignment="1">
      <alignment horizontal="center" vertical="center" shrinkToFit="1"/>
    </xf>
    <xf numFmtId="0" fontId="7" fillId="0" borderId="9" xfId="2" applyFont="1" applyBorder="1" applyAlignment="1" applyProtection="1">
      <alignment horizontal="left" vertical="center" shrinkToFit="1"/>
      <protection locked="0"/>
    </xf>
    <xf numFmtId="0" fontId="7" fillId="0" borderId="9" xfId="2" applyFont="1" applyBorder="1" applyAlignment="1" applyProtection="1">
      <alignment vertical="center" shrinkToFit="1"/>
      <protection locked="0"/>
    </xf>
    <xf numFmtId="0" fontId="7" fillId="0" borderId="0" xfId="2" applyFont="1" applyBorder="1" applyAlignment="1" applyProtection="1">
      <alignment horizontal="left" vertical="center" shrinkToFit="1"/>
      <protection locked="0"/>
    </xf>
    <xf numFmtId="0" fontId="7" fillId="0" borderId="0" xfId="2" applyFont="1" applyBorder="1" applyAlignment="1" applyProtection="1">
      <alignment vertical="center" shrinkToFit="1"/>
      <protection locked="0"/>
    </xf>
    <xf numFmtId="0" fontId="7" fillId="0" borderId="7" xfId="2" applyFont="1" applyBorder="1" applyAlignment="1" applyProtection="1">
      <alignment horizontal="left" vertical="center" shrinkToFit="1"/>
      <protection locked="0"/>
    </xf>
    <xf numFmtId="0" fontId="7" fillId="0" borderId="7" xfId="2" applyFont="1" applyBorder="1" applyAlignment="1" applyProtection="1">
      <alignment vertical="center" shrinkToFit="1"/>
      <protection locked="0"/>
    </xf>
    <xf numFmtId="0" fontId="4" fillId="4" borderId="10" xfId="2" applyFont="1" applyFill="1" applyBorder="1" applyAlignment="1">
      <alignment horizontal="center" vertical="center"/>
    </xf>
    <xf numFmtId="0" fontId="4" fillId="4" borderId="2" xfId="2" applyFont="1" applyFill="1" applyBorder="1" applyAlignment="1">
      <alignment horizontal="center" vertical="center"/>
    </xf>
    <xf numFmtId="0" fontId="4" fillId="4" borderId="3" xfId="2" applyFont="1" applyFill="1" applyBorder="1" applyAlignment="1">
      <alignment horizontal="center" vertical="center"/>
    </xf>
    <xf numFmtId="0" fontId="4" fillId="4" borderId="6" xfId="2" applyFont="1" applyFill="1" applyBorder="1" applyAlignment="1">
      <alignment horizontal="center" vertical="center"/>
    </xf>
    <xf numFmtId="0" fontId="4" fillId="4" borderId="11" xfId="2" applyFont="1" applyFill="1" applyBorder="1" applyAlignment="1">
      <alignment horizontal="center" vertical="center"/>
    </xf>
    <xf numFmtId="0" fontId="4" fillId="0" borderId="2" xfId="2" applyFont="1" applyBorder="1" applyAlignment="1" applyProtection="1">
      <alignment shrinkToFit="1"/>
      <protection locked="0"/>
    </xf>
    <xf numFmtId="0" fontId="9" fillId="0" borderId="2" xfId="2" applyFont="1" applyBorder="1" applyAlignment="1" applyProtection="1">
      <protection locked="0"/>
    </xf>
    <xf numFmtId="0" fontId="8" fillId="0" borderId="0" xfId="2" applyFont="1" applyBorder="1" applyAlignment="1" applyProtection="1">
      <protection locked="0"/>
    </xf>
    <xf numFmtId="0" fontId="8" fillId="0" borderId="3" xfId="2" applyFont="1" applyBorder="1" applyAlignment="1" applyProtection="1">
      <protection locked="0"/>
    </xf>
    <xf numFmtId="0" fontId="3" fillId="0" borderId="2" xfId="2" applyFont="1" applyBorder="1" applyAlignment="1" applyProtection="1">
      <alignment horizontal="left" shrinkToFit="1"/>
      <protection locked="0"/>
    </xf>
    <xf numFmtId="0" fontId="4" fillId="0" borderId="0" xfId="2" applyFont="1" applyBorder="1" applyAlignment="1" applyProtection="1">
      <alignment horizontal="left" shrinkToFit="1"/>
      <protection locked="0"/>
    </xf>
    <xf numFmtId="0" fontId="4" fillId="0" borderId="3" xfId="2" applyFont="1" applyBorder="1" applyAlignment="1" applyProtection="1">
      <alignment horizontal="left" shrinkToFit="1"/>
      <protection locked="0"/>
    </xf>
    <xf numFmtId="0" fontId="4" fillId="0" borderId="6" xfId="2" applyFont="1" applyBorder="1" applyAlignment="1" applyProtection="1">
      <alignment horizontal="left" shrinkToFit="1"/>
      <protection locked="0"/>
    </xf>
    <xf numFmtId="0" fontId="4" fillId="0" borderId="7" xfId="2" applyFont="1" applyBorder="1" applyAlignment="1" applyProtection="1">
      <alignment horizontal="left" shrinkToFit="1"/>
      <protection locked="0"/>
    </xf>
    <xf numFmtId="0" fontId="4" fillId="0" borderId="11" xfId="2" applyFont="1" applyBorder="1" applyAlignment="1" applyProtection="1">
      <alignment horizontal="left" shrinkToFit="1"/>
      <protection locked="0"/>
    </xf>
    <xf numFmtId="0" fontId="3" fillId="2" borderId="21" xfId="2" applyFont="1" applyFill="1" applyBorder="1" applyAlignment="1" applyProtection="1">
      <alignment horizontal="center"/>
      <protection locked="0"/>
    </xf>
    <xf numFmtId="0" fontId="3" fillId="2" borderId="20" xfId="2" applyFont="1" applyFill="1" applyBorder="1" applyAlignment="1" applyProtection="1">
      <alignment horizontal="center"/>
      <protection locked="0"/>
    </xf>
    <xf numFmtId="0" fontId="3" fillId="2" borderId="22" xfId="2" applyFont="1" applyFill="1" applyBorder="1" applyAlignment="1" applyProtection="1">
      <alignment horizontal="center"/>
      <protection locked="0"/>
    </xf>
    <xf numFmtId="0" fontId="3" fillId="3" borderId="8" xfId="2" applyFont="1" applyFill="1" applyBorder="1" applyAlignment="1">
      <alignment horizontal="center" vertical="center"/>
    </xf>
    <xf numFmtId="0" fontId="3" fillId="3" borderId="9" xfId="2" applyFont="1" applyFill="1" applyBorder="1" applyAlignment="1">
      <alignment horizontal="center" vertical="center"/>
    </xf>
    <xf numFmtId="0" fontId="3" fillId="3" borderId="10" xfId="2" applyFont="1" applyFill="1" applyBorder="1" applyAlignment="1">
      <alignment horizontal="center" vertical="center"/>
    </xf>
    <xf numFmtId="0" fontId="3" fillId="3" borderId="2" xfId="2" applyFont="1" applyFill="1" applyBorder="1" applyAlignment="1">
      <alignment horizontal="center" vertical="center"/>
    </xf>
    <xf numFmtId="0" fontId="3" fillId="3" borderId="0" xfId="2" applyFont="1" applyFill="1" applyBorder="1" applyAlignment="1">
      <alignment horizontal="center" vertical="center"/>
    </xf>
    <xf numFmtId="0" fontId="3" fillId="3" borderId="3" xfId="2" applyFont="1" applyFill="1" applyBorder="1" applyAlignment="1">
      <alignment horizontal="center" vertical="center"/>
    </xf>
    <xf numFmtId="0" fontId="10" fillId="4" borderId="2" xfId="2" applyFont="1" applyFill="1" applyBorder="1" applyAlignment="1">
      <alignment horizontal="center"/>
    </xf>
    <xf numFmtId="0" fontId="2" fillId="4" borderId="0" xfId="2" applyFont="1" applyFill="1"/>
    <xf numFmtId="0" fontId="2" fillId="4" borderId="3" xfId="2" applyFont="1" applyFill="1" applyBorder="1"/>
    <xf numFmtId="0" fontId="4" fillId="0" borderId="2" xfId="2" applyFont="1" applyBorder="1" applyAlignment="1" applyProtection="1">
      <alignment horizontal="left" shrinkToFit="1"/>
      <protection locked="0"/>
    </xf>
    <xf numFmtId="0" fontId="4" fillId="4" borderId="2" xfId="2" applyFont="1" applyFill="1" applyBorder="1" applyAlignment="1">
      <alignment horizontal="center" shrinkToFit="1"/>
    </xf>
    <xf numFmtId="0" fontId="2" fillId="4" borderId="0" xfId="2" applyFill="1"/>
    <xf numFmtId="0" fontId="2" fillId="4" borderId="3" xfId="2" applyFill="1" applyBorder="1"/>
    <xf numFmtId="0" fontId="4" fillId="0" borderId="2" xfId="2" applyFont="1" applyBorder="1" applyAlignment="1" applyProtection="1">
      <protection locked="0"/>
    </xf>
    <xf numFmtId="0" fontId="4" fillId="0" borderId="0" xfId="2" applyFont="1" applyBorder="1" applyAlignment="1" applyProtection="1">
      <protection locked="0"/>
    </xf>
    <xf numFmtId="0" fontId="4" fillId="0" borderId="3" xfId="2" applyFont="1" applyBorder="1" applyAlignment="1" applyProtection="1">
      <protection locked="0"/>
    </xf>
    <xf numFmtId="0" fontId="3" fillId="4" borderId="2" xfId="2" applyFont="1" applyFill="1" applyBorder="1" applyAlignment="1" applyProtection="1">
      <alignment horizontal="center" shrinkToFit="1"/>
      <protection locked="0"/>
    </xf>
    <xf numFmtId="0" fontId="3" fillId="4" borderId="0" xfId="2" applyFont="1" applyFill="1" applyBorder="1" applyAlignment="1" applyProtection="1">
      <alignment horizontal="center" shrinkToFit="1"/>
      <protection locked="0"/>
    </xf>
    <xf numFmtId="0" fontId="3" fillId="4" borderId="3" xfId="2" applyFont="1" applyFill="1" applyBorder="1" applyAlignment="1" applyProtection="1">
      <alignment horizontal="center" shrinkToFit="1"/>
      <protection locked="0"/>
    </xf>
    <xf numFmtId="0" fontId="3" fillId="4" borderId="4" xfId="2" applyFont="1" applyFill="1" applyBorder="1" applyAlignment="1">
      <alignment horizontal="center" vertical="center" shrinkToFit="1"/>
    </xf>
    <xf numFmtId="0" fontId="3" fillId="4" borderId="12" xfId="2" applyFont="1" applyFill="1" applyBorder="1" applyAlignment="1">
      <alignment horizontal="center" vertical="center" shrinkToFit="1"/>
    </xf>
    <xf numFmtId="0" fontId="4" fillId="0" borderId="2" xfId="2" applyFont="1" applyFill="1" applyBorder="1" applyAlignment="1" applyProtection="1">
      <alignment horizontal="center"/>
      <protection locked="0"/>
    </xf>
    <xf numFmtId="0" fontId="4" fillId="0" borderId="0" xfId="2" applyFont="1" applyFill="1" applyBorder="1" applyAlignment="1" applyProtection="1">
      <alignment horizontal="center"/>
      <protection locked="0"/>
    </xf>
    <xf numFmtId="0" fontId="4" fillId="0" borderId="3" xfId="2" applyFont="1" applyFill="1" applyBorder="1" applyAlignment="1" applyProtection="1">
      <alignment horizontal="center"/>
      <protection locked="0"/>
    </xf>
    <xf numFmtId="0" fontId="4" fillId="0" borderId="2" xfId="2" applyFont="1" applyFill="1" applyBorder="1" applyAlignment="1" applyProtection="1">
      <alignment horizontal="left" shrinkToFit="1"/>
      <protection locked="0"/>
    </xf>
    <xf numFmtId="0" fontId="4" fillId="0" borderId="0" xfId="2" applyFont="1" applyFill="1" applyBorder="1" applyAlignment="1" applyProtection="1">
      <alignment horizontal="left" shrinkToFit="1"/>
      <protection locked="0"/>
    </xf>
    <xf numFmtId="0" fontId="4" fillId="0" borderId="3" xfId="2" applyFont="1" applyFill="1" applyBorder="1" applyAlignment="1" applyProtection="1">
      <alignment horizontal="left" shrinkToFit="1"/>
      <protection locked="0"/>
    </xf>
    <xf numFmtId="0" fontId="12" fillId="3" borderId="2" xfId="2" applyFont="1" applyFill="1" applyBorder="1" applyAlignment="1">
      <alignment horizontal="left" vertical="center"/>
    </xf>
    <xf numFmtId="0" fontId="12" fillId="3" borderId="0" xfId="2" applyFont="1" applyFill="1" applyBorder="1" applyAlignment="1">
      <alignment horizontal="left" vertical="center"/>
    </xf>
    <xf numFmtId="0" fontId="12" fillId="3" borderId="3" xfId="2" applyFont="1" applyFill="1" applyBorder="1" applyAlignment="1">
      <alignment horizontal="left" vertical="center"/>
    </xf>
    <xf numFmtId="0" fontId="3" fillId="4" borderId="45" xfId="2" applyFont="1" applyFill="1" applyBorder="1" applyAlignment="1">
      <alignment horizontal="center"/>
    </xf>
    <xf numFmtId="0" fontId="3" fillId="4" borderId="19" xfId="2" applyFont="1" applyFill="1" applyBorder="1" applyAlignment="1">
      <alignment horizontal="center"/>
    </xf>
    <xf numFmtId="0" fontId="4" fillId="0" borderId="9" xfId="2" applyFont="1" applyBorder="1" applyAlignment="1" applyProtection="1">
      <protection locked="0"/>
    </xf>
    <xf numFmtId="0" fontId="4" fillId="0" borderId="10" xfId="2" applyFont="1" applyBorder="1" applyAlignment="1" applyProtection="1">
      <protection locked="0"/>
    </xf>
    <xf numFmtId="0" fontId="8" fillId="0" borderId="8" xfId="2" applyFont="1" applyFill="1" applyBorder="1" applyAlignment="1" applyProtection="1">
      <alignment horizontal="left" shrinkToFit="1"/>
      <protection locked="0"/>
    </xf>
    <xf numFmtId="0" fontId="8" fillId="0" borderId="9" xfId="2" applyFont="1" applyFill="1" applyBorder="1" applyAlignment="1" applyProtection="1">
      <alignment horizontal="left" shrinkToFit="1"/>
      <protection locked="0"/>
    </xf>
    <xf numFmtId="0" fontId="8" fillId="0" borderId="10" xfId="2" applyFont="1" applyFill="1" applyBorder="1" applyAlignment="1" applyProtection="1">
      <alignment horizontal="left" shrinkToFit="1"/>
      <protection locked="0"/>
    </xf>
    <xf numFmtId="0" fontId="11" fillId="4" borderId="2" xfId="2" applyFont="1" applyFill="1" applyBorder="1" applyAlignment="1" applyProtection="1">
      <alignment horizontal="center" shrinkToFit="1"/>
      <protection locked="0"/>
    </xf>
    <xf numFmtId="0" fontId="11" fillId="4" borderId="0" xfId="2" applyFont="1" applyFill="1" applyBorder="1" applyAlignment="1" applyProtection="1">
      <alignment horizontal="center" shrinkToFit="1"/>
      <protection locked="0"/>
    </xf>
    <xf numFmtId="0" fontId="11" fillId="4" borderId="3" xfId="2" applyFont="1" applyFill="1" applyBorder="1" applyAlignment="1" applyProtection="1">
      <alignment horizontal="center" shrinkToFit="1"/>
      <protection locked="0"/>
    </xf>
    <xf numFmtId="0" fontId="12" fillId="3" borderId="8" xfId="2" applyFont="1" applyFill="1" applyBorder="1" applyAlignment="1">
      <alignment horizontal="left"/>
    </xf>
    <xf numFmtId="0" fontId="12" fillId="3" borderId="9" xfId="2" applyFont="1" applyFill="1" applyBorder="1" applyAlignment="1">
      <alignment horizontal="left"/>
    </xf>
    <xf numFmtId="0" fontId="12" fillId="3" borderId="10" xfId="2" applyFont="1" applyFill="1" applyBorder="1" applyAlignment="1">
      <alignment horizontal="left"/>
    </xf>
    <xf numFmtId="0" fontId="3" fillId="3" borderId="2" xfId="2" applyFont="1" applyFill="1" applyBorder="1" applyAlignment="1">
      <alignment horizontal="left" vertical="center" shrinkToFit="1"/>
    </xf>
    <xf numFmtId="0" fontId="4" fillId="3" borderId="0" xfId="2" applyFont="1" applyFill="1" applyBorder="1" applyAlignment="1">
      <alignment horizontal="left" vertical="center" shrinkToFit="1"/>
    </xf>
    <xf numFmtId="0" fontId="4" fillId="3" borderId="3" xfId="2" applyFont="1" applyFill="1" applyBorder="1" applyAlignment="1">
      <alignment horizontal="left" vertical="center" shrinkToFit="1"/>
    </xf>
    <xf numFmtId="0" fontId="4" fillId="3" borderId="6" xfId="2" applyFont="1" applyFill="1" applyBorder="1" applyAlignment="1">
      <alignment horizontal="left" vertical="center" shrinkToFit="1"/>
    </xf>
    <xf numFmtId="0" fontId="4" fillId="3" borderId="7" xfId="2" applyFont="1" applyFill="1" applyBorder="1" applyAlignment="1">
      <alignment horizontal="left" vertical="center" shrinkToFit="1"/>
    </xf>
    <xf numFmtId="0" fontId="4" fillId="3" borderId="11" xfId="2" applyFont="1" applyFill="1" applyBorder="1" applyAlignment="1">
      <alignment horizontal="left" vertical="center" shrinkToFit="1"/>
    </xf>
    <xf numFmtId="0" fontId="4" fillId="3" borderId="2" xfId="2" applyFont="1" applyFill="1" applyBorder="1" applyAlignment="1">
      <alignment horizontal="left" shrinkToFit="1"/>
    </xf>
    <xf numFmtId="0" fontId="4" fillId="3" borderId="0" xfId="2" applyFont="1" applyFill="1" applyBorder="1" applyAlignment="1">
      <alignment horizontal="left" shrinkToFit="1"/>
    </xf>
    <xf numFmtId="0" fontId="4" fillId="3" borderId="3" xfId="2" applyFont="1" applyFill="1" applyBorder="1" applyAlignment="1">
      <alignment horizontal="left" shrinkToFit="1"/>
    </xf>
    <xf numFmtId="0" fontId="0" fillId="0" borderId="7" xfId="0" applyBorder="1" applyAlignment="1">
      <alignment horizontal="center"/>
    </xf>
    <xf numFmtId="0" fontId="5" fillId="0" borderId="8" xfId="2" applyFont="1" applyBorder="1" applyAlignment="1" applyProtection="1">
      <alignment horizontal="center"/>
      <protection locked="0"/>
    </xf>
    <xf numFmtId="0" fontId="5" fillId="0" borderId="9" xfId="2" applyFont="1" applyBorder="1" applyAlignment="1" applyProtection="1">
      <alignment horizontal="center"/>
      <protection locked="0"/>
    </xf>
    <xf numFmtId="0" fontId="5" fillId="0" borderId="10" xfId="2" applyFont="1" applyBorder="1" applyAlignment="1" applyProtection="1">
      <alignment horizontal="center"/>
      <protection locked="0"/>
    </xf>
    <xf numFmtId="0" fontId="5" fillId="0" borderId="2" xfId="2" applyFont="1" applyBorder="1" applyAlignment="1" applyProtection="1">
      <alignment horizontal="center"/>
      <protection locked="0"/>
    </xf>
    <xf numFmtId="0" fontId="5" fillId="0" borderId="0" xfId="2" applyFont="1" applyBorder="1" applyAlignment="1" applyProtection="1">
      <alignment horizontal="center"/>
      <protection locked="0"/>
    </xf>
    <xf numFmtId="0" fontId="5" fillId="0" borderId="3" xfId="2" applyFont="1" applyBorder="1" applyAlignment="1" applyProtection="1">
      <alignment horizontal="center"/>
      <protection locked="0"/>
    </xf>
    <xf numFmtId="0" fontId="5" fillId="0" borderId="6" xfId="2" applyFont="1" applyBorder="1" applyAlignment="1" applyProtection="1">
      <alignment horizontal="center"/>
      <protection locked="0"/>
    </xf>
    <xf numFmtId="0" fontId="5" fillId="0" borderId="7" xfId="2" applyFont="1" applyBorder="1" applyAlignment="1" applyProtection="1">
      <alignment horizontal="center"/>
      <protection locked="0"/>
    </xf>
    <xf numFmtId="0" fontId="5" fillId="0" borderId="11" xfId="2" applyFont="1" applyBorder="1" applyAlignment="1" applyProtection="1">
      <alignment horizontal="center"/>
      <protection locked="0"/>
    </xf>
    <xf numFmtId="0" fontId="9" fillId="0" borderId="2" xfId="2" applyFont="1" applyFill="1" applyBorder="1" applyAlignment="1" applyProtection="1">
      <alignment horizontal="center"/>
      <protection locked="0"/>
    </xf>
    <xf numFmtId="0" fontId="9" fillId="0" borderId="0" xfId="2" applyFont="1" applyFill="1" applyBorder="1" applyAlignment="1" applyProtection="1">
      <alignment horizontal="center"/>
      <protection locked="0"/>
    </xf>
    <xf numFmtId="0" fontId="9" fillId="0" borderId="3" xfId="2" applyFont="1" applyFill="1" applyBorder="1" applyAlignment="1" applyProtection="1">
      <alignment horizontal="center"/>
      <protection locked="0"/>
    </xf>
    <xf numFmtId="0" fontId="3" fillId="4" borderId="8" xfId="2" applyFont="1" applyFill="1" applyBorder="1" applyAlignment="1">
      <alignment horizontal="center"/>
    </xf>
    <xf numFmtId="0" fontId="3" fillId="4" borderId="9" xfId="2" applyFont="1" applyFill="1" applyBorder="1" applyAlignment="1">
      <alignment horizontal="center"/>
    </xf>
    <xf numFmtId="0" fontId="3" fillId="4" borderId="10" xfId="2" applyFont="1" applyFill="1" applyBorder="1" applyAlignment="1">
      <alignment horizontal="center"/>
    </xf>
    <xf numFmtId="0" fontId="4" fillId="0" borderId="23" xfId="2" applyFont="1" applyBorder="1" applyAlignment="1" applyProtection="1">
      <alignment horizontal="left"/>
      <protection locked="0"/>
    </xf>
    <xf numFmtId="0" fontId="4" fillId="0" borderId="17" xfId="2" applyFont="1" applyBorder="1" applyAlignment="1" applyProtection="1">
      <alignment horizontal="left"/>
      <protection locked="0"/>
    </xf>
    <xf numFmtId="0" fontId="4" fillId="0" borderId="24" xfId="2" applyFont="1" applyBorder="1" applyAlignment="1" applyProtection="1">
      <alignment horizontal="left"/>
      <protection locked="0"/>
    </xf>
    <xf numFmtId="0" fontId="12" fillId="3" borderId="2" xfId="2" applyFont="1" applyFill="1" applyBorder="1" applyAlignment="1">
      <alignment horizontal="left"/>
    </xf>
    <xf numFmtId="0" fontId="12" fillId="3" borderId="0" xfId="2" applyFont="1" applyFill="1" applyBorder="1" applyAlignment="1">
      <alignment horizontal="left"/>
    </xf>
    <xf numFmtId="0" fontId="12" fillId="3" borderId="3" xfId="2" applyFont="1" applyFill="1" applyBorder="1" applyAlignment="1">
      <alignment horizontal="left"/>
    </xf>
    <xf numFmtId="0" fontId="0" fillId="0" borderId="0" xfId="0" applyAlignment="1" applyProtection="1">
      <alignment horizontal="center"/>
      <protection locked="0"/>
    </xf>
    <xf numFmtId="0" fontId="0" fillId="0" borderId="37" xfId="0" applyBorder="1" applyAlignment="1" applyProtection="1">
      <alignment horizontal="center"/>
      <protection locked="0"/>
    </xf>
    <xf numFmtId="0" fontId="0" fillId="0" borderId="0" xfId="0" applyBorder="1" applyAlignment="1" applyProtection="1">
      <alignment horizontal="center"/>
      <protection locked="0"/>
    </xf>
    <xf numFmtId="0" fontId="0" fillId="3" borderId="59" xfId="0" applyFill="1" applyBorder="1" applyAlignment="1">
      <alignment horizontal="center"/>
    </xf>
    <xf numFmtId="0" fontId="14" fillId="3" borderId="25" xfId="0" applyFont="1" applyFill="1" applyBorder="1" applyAlignment="1">
      <alignment horizontal="center" vertical="center" shrinkToFit="1"/>
    </xf>
    <xf numFmtId="0" fontId="0" fillId="3" borderId="26" xfId="0" applyFont="1" applyFill="1" applyBorder="1" applyAlignment="1">
      <alignment horizontal="center" vertical="center" shrinkToFit="1"/>
    </xf>
    <xf numFmtId="0" fontId="14" fillId="0" borderId="25" xfId="3" applyNumberFormat="1" applyFont="1" applyBorder="1" applyAlignment="1" applyProtection="1">
      <alignment horizontal="center" vertical="center" shrinkToFit="1"/>
    </xf>
    <xf numFmtId="0" fontId="14" fillId="0" borderId="28" xfId="3" applyNumberFormat="1" applyFont="1" applyBorder="1" applyAlignment="1" applyProtection="1">
      <alignment horizontal="center" vertical="center" shrinkToFit="1"/>
    </xf>
    <xf numFmtId="0" fontId="14" fillId="0" borderId="26" xfId="3" applyNumberFormat="1" applyFont="1" applyBorder="1" applyAlignment="1" applyProtection="1">
      <alignment horizontal="center" vertical="center" shrinkToFit="1"/>
    </xf>
    <xf numFmtId="0" fontId="14" fillId="0" borderId="25" xfId="3" applyFont="1" applyBorder="1" applyAlignment="1">
      <alignment horizontal="left" vertical="center" shrinkToFit="1"/>
    </xf>
    <xf numFmtId="0" fontId="13" fillId="0" borderId="28" xfId="3" applyFont="1" applyBorder="1" applyAlignment="1">
      <alignment vertical="center" shrinkToFit="1"/>
    </xf>
    <xf numFmtId="0" fontId="13" fillId="0" borderId="26" xfId="3" applyFont="1" applyBorder="1" applyAlignment="1">
      <alignment vertical="center" shrinkToFit="1"/>
    </xf>
    <xf numFmtId="0" fontId="14" fillId="3" borderId="25" xfId="0" applyFont="1" applyFill="1" applyBorder="1" applyAlignment="1">
      <alignment horizontal="center" vertical="center"/>
    </xf>
    <xf numFmtId="0" fontId="14" fillId="3" borderId="26" xfId="0" applyFont="1" applyFill="1" applyBorder="1" applyAlignment="1">
      <alignment horizontal="center" vertical="center"/>
    </xf>
    <xf numFmtId="0" fontId="14" fillId="3" borderId="32" xfId="3" applyFont="1" applyFill="1" applyBorder="1" applyAlignment="1">
      <alignment horizontal="center" vertical="center" shrinkToFit="1"/>
    </xf>
    <xf numFmtId="0" fontId="14" fillId="3" borderId="33" xfId="3" applyFont="1" applyFill="1" applyBorder="1" applyAlignment="1">
      <alignment horizontal="center" vertical="center" shrinkToFit="1"/>
    </xf>
    <xf numFmtId="0" fontId="14" fillId="4" borderId="32" xfId="3" applyFont="1" applyFill="1" applyBorder="1" applyAlignment="1">
      <alignment horizontal="center" vertical="center" shrinkToFit="1"/>
    </xf>
    <xf numFmtId="0" fontId="14" fillId="4" borderId="33" xfId="3" applyFont="1" applyFill="1" applyBorder="1" applyAlignment="1">
      <alignment horizontal="center" vertical="center" shrinkToFit="1"/>
    </xf>
    <xf numFmtId="0" fontId="14" fillId="4" borderId="34" xfId="0" applyFont="1" applyFill="1" applyBorder="1" applyAlignment="1">
      <alignment horizontal="center" vertical="center" shrinkToFit="1"/>
    </xf>
    <xf numFmtId="0" fontId="14" fillId="4" borderId="37" xfId="0" applyFont="1" applyFill="1" applyBorder="1" applyAlignment="1">
      <alignment horizontal="center" vertical="center" shrinkToFit="1"/>
    </xf>
    <xf numFmtId="0" fontId="14" fillId="4" borderId="36" xfId="0" applyFont="1" applyFill="1" applyBorder="1" applyAlignment="1">
      <alignment horizontal="center" vertical="center" shrinkToFit="1"/>
    </xf>
    <xf numFmtId="0" fontId="14" fillId="4" borderId="38" xfId="0" applyFont="1" applyFill="1" applyBorder="1" applyAlignment="1">
      <alignment horizontal="center" vertical="center" shrinkToFit="1"/>
    </xf>
    <xf numFmtId="0" fontId="14" fillId="4" borderId="0" xfId="0" applyFont="1" applyFill="1" applyBorder="1" applyAlignment="1">
      <alignment horizontal="center" vertical="center" shrinkToFit="1"/>
    </xf>
    <xf numFmtId="0" fontId="14" fillId="4" borderId="39" xfId="0" applyFont="1" applyFill="1" applyBorder="1" applyAlignment="1">
      <alignment horizontal="center" vertical="center" shrinkToFit="1"/>
    </xf>
    <xf numFmtId="0" fontId="14" fillId="4" borderId="35" xfId="0" applyFont="1" applyFill="1" applyBorder="1" applyAlignment="1">
      <alignment horizontal="center" vertical="center" shrinkToFit="1"/>
    </xf>
    <xf numFmtId="0" fontId="14" fillId="4" borderId="29" xfId="0" applyFont="1" applyFill="1" applyBorder="1" applyAlignment="1">
      <alignment horizontal="center" vertical="center" shrinkToFit="1"/>
    </xf>
    <xf numFmtId="0" fontId="14" fillId="4" borderId="30" xfId="0" applyFont="1" applyFill="1" applyBorder="1" applyAlignment="1">
      <alignment horizontal="center" vertical="center" shrinkToFit="1"/>
    </xf>
    <xf numFmtId="0" fontId="14" fillId="3" borderId="36" xfId="0" applyFont="1" applyFill="1" applyBorder="1" applyAlignment="1">
      <alignment horizontal="center" vertical="center"/>
    </xf>
    <xf numFmtId="0" fontId="14" fillId="3" borderId="30" xfId="0" applyFont="1" applyFill="1" applyBorder="1" applyAlignment="1">
      <alignment horizontal="center" vertical="center"/>
    </xf>
    <xf numFmtId="0" fontId="14" fillId="3" borderId="34" xfId="0" applyFont="1" applyFill="1" applyBorder="1" applyAlignment="1">
      <alignment horizontal="center" vertical="center"/>
    </xf>
    <xf numFmtId="0" fontId="14" fillId="3" borderId="35" xfId="0" applyFont="1" applyFill="1" applyBorder="1" applyAlignment="1">
      <alignment horizontal="center" vertical="center"/>
    </xf>
    <xf numFmtId="0" fontId="14" fillId="3" borderId="37" xfId="0" applyFont="1" applyFill="1" applyBorder="1" applyAlignment="1">
      <alignment horizontal="center" vertical="center"/>
    </xf>
    <xf numFmtId="0" fontId="14" fillId="3" borderId="29" xfId="0" applyFont="1" applyFill="1" applyBorder="1" applyAlignment="1">
      <alignment horizontal="center" vertical="center"/>
    </xf>
    <xf numFmtId="0" fontId="14" fillId="3" borderId="34" xfId="3" applyFont="1" applyFill="1" applyBorder="1" applyAlignment="1">
      <alignment horizontal="center" vertical="center" shrinkToFit="1"/>
    </xf>
    <xf numFmtId="0" fontId="14" fillId="3" borderId="36" xfId="3" applyFont="1" applyFill="1" applyBorder="1" applyAlignment="1">
      <alignment horizontal="center" vertical="center" shrinkToFit="1"/>
    </xf>
    <xf numFmtId="0" fontId="14" fillId="3" borderId="35" xfId="3" applyFont="1" applyFill="1" applyBorder="1" applyAlignment="1">
      <alignment horizontal="center" vertical="center" shrinkToFit="1"/>
    </xf>
    <xf numFmtId="0" fontId="14" fillId="3" borderId="30" xfId="3" applyFont="1" applyFill="1" applyBorder="1" applyAlignment="1">
      <alignment horizontal="center" vertical="center" shrinkToFit="1"/>
    </xf>
    <xf numFmtId="0" fontId="14" fillId="0" borderId="34" xfId="3" applyFont="1" applyBorder="1" applyAlignment="1">
      <alignment horizontal="center" vertical="center" shrinkToFit="1"/>
    </xf>
    <xf numFmtId="0" fontId="14" fillId="0" borderId="37" xfId="3" applyFont="1" applyBorder="1" applyAlignment="1">
      <alignment horizontal="center" vertical="center" shrinkToFit="1"/>
    </xf>
    <xf numFmtId="0" fontId="14" fillId="0" borderId="36" xfId="3" applyFont="1" applyBorder="1" applyAlignment="1">
      <alignment horizontal="center" vertical="center" shrinkToFit="1"/>
    </xf>
    <xf numFmtId="0" fontId="7" fillId="3" borderId="40" xfId="0" applyFont="1" applyFill="1" applyBorder="1" applyAlignment="1" applyProtection="1">
      <alignment horizontal="center" vertical="center"/>
    </xf>
    <xf numFmtId="0" fontId="15" fillId="4" borderId="0" xfId="0" applyFont="1" applyFill="1" applyBorder="1" applyAlignment="1">
      <alignment horizontal="center"/>
    </xf>
    <xf numFmtId="0" fontId="0" fillId="3" borderId="23" xfId="0" applyFill="1" applyBorder="1" applyAlignment="1">
      <alignment horizontal="left"/>
    </xf>
    <xf numFmtId="0" fontId="0" fillId="3" borderId="24" xfId="0" applyFill="1" applyBorder="1" applyAlignment="1">
      <alignment horizontal="left"/>
    </xf>
    <xf numFmtId="0" fontId="0" fillId="4" borderId="40" xfId="0" applyFill="1" applyBorder="1" applyAlignment="1">
      <alignment horizontal="left"/>
    </xf>
    <xf numFmtId="0" fontId="0" fillId="3" borderId="40" xfId="0" applyFill="1" applyBorder="1" applyAlignment="1">
      <alignment horizontal="left"/>
    </xf>
    <xf numFmtId="0" fontId="0" fillId="4" borderId="23" xfId="0" applyFill="1" applyBorder="1" applyAlignment="1">
      <alignment horizontal="left"/>
    </xf>
    <xf numFmtId="0" fontId="0" fillId="4" borderId="24" xfId="0" applyFill="1" applyBorder="1" applyAlignment="1">
      <alignment horizontal="left"/>
    </xf>
  </cellXfs>
  <cellStyles count="46">
    <cellStyle name="20% - Accent1" xfId="5"/>
    <cellStyle name="20% - Accent2" xfId="6"/>
    <cellStyle name="20% - Accent3" xfId="7"/>
    <cellStyle name="20% - Accent4" xfId="8"/>
    <cellStyle name="20% - Accent5" xfId="9"/>
    <cellStyle name="20% - Accent6" xfId="10"/>
    <cellStyle name="40% - Accent1" xfId="11"/>
    <cellStyle name="40% - Accent2" xfId="12"/>
    <cellStyle name="40% - Accent3" xfId="13"/>
    <cellStyle name="40% - Accent4" xfId="14"/>
    <cellStyle name="40% - Accent5" xfId="15"/>
    <cellStyle name="40% - Accent6" xfId="16"/>
    <cellStyle name="60% - Accent1" xfId="17"/>
    <cellStyle name="60% - Accent2" xfId="18"/>
    <cellStyle name="60% - Accent3" xfId="19"/>
    <cellStyle name="60% - Accent4" xfId="20"/>
    <cellStyle name="60% - Accent5" xfId="21"/>
    <cellStyle name="60% - Accent6" xfId="22"/>
    <cellStyle name="Bad" xfId="23"/>
    <cellStyle name="Calculation" xfId="24"/>
    <cellStyle name="Check Cell" xfId="25"/>
    <cellStyle name="Dezimal [0]_FEUIL5" xfId="26"/>
    <cellStyle name="Dezimal_FEUIL5" xfId="27"/>
    <cellStyle name="Explanatory Text" xfId="28"/>
    <cellStyle name="Good" xfId="29"/>
    <cellStyle name="Heading 1" xfId="30"/>
    <cellStyle name="Heading 2" xfId="31"/>
    <cellStyle name="Heading 3" xfId="32"/>
    <cellStyle name="Heading 4" xfId="33"/>
    <cellStyle name="Input" xfId="34"/>
    <cellStyle name="Linked Cell" xfId="35"/>
    <cellStyle name="Neutral" xfId="36"/>
    <cellStyle name="Normal" xfId="0" builtinId="0"/>
    <cellStyle name="Normal 2" xfId="1"/>
    <cellStyle name="Normal 3" xfId="2"/>
    <cellStyle name="Normal 4" xfId="4"/>
    <cellStyle name="Normal 5" xfId="45"/>
    <cellStyle name="Normal_Qc 104 to CIP 2" xfId="3"/>
    <cellStyle name="Normal_Squad Sarah" xfId="37"/>
    <cellStyle name="Note" xfId="38"/>
    <cellStyle name="Output" xfId="39"/>
    <cellStyle name="Standard_FEUIL5" xfId="40"/>
    <cellStyle name="Title" xfId="41"/>
    <cellStyle name="Währung [0]_FEUIL5" xfId="42"/>
    <cellStyle name="Währung_FEUIL5" xfId="43"/>
    <cellStyle name="Warning Text" xfId="4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0</xdr:col>
      <xdr:colOff>409576</xdr:colOff>
      <xdr:row>25</xdr:row>
      <xdr:rowOff>85726</xdr:rowOff>
    </xdr:from>
    <xdr:to>
      <xdr:col>3</xdr:col>
      <xdr:colOff>314616</xdr:colOff>
      <xdr:row>38</xdr:row>
      <xdr:rowOff>28576</xdr:rowOff>
    </xdr:to>
    <xdr:pic>
      <xdr:nvPicPr>
        <xdr:cNvPr id="30" name="Image 29"/>
        <xdr:cNvPicPr>
          <a:picLocks noChangeAspect="1"/>
        </xdr:cNvPicPr>
      </xdr:nvPicPr>
      <xdr:blipFill>
        <a:blip xmlns:r="http://schemas.openxmlformats.org/officeDocument/2006/relationships" r:embed="rId1"/>
        <a:stretch>
          <a:fillRect/>
        </a:stretch>
      </xdr:blipFill>
      <xdr:spPr>
        <a:xfrm>
          <a:off x="409576" y="4086226"/>
          <a:ext cx="4496090" cy="2419350"/>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N113"/>
  <sheetViews>
    <sheetView topLeftCell="A79" zoomScale="75" zoomScaleNormal="75" workbookViewId="0">
      <selection activeCell="D6" sqref="D6:N6"/>
    </sheetView>
  </sheetViews>
  <sheetFormatPr baseColWidth="10" defaultRowHeight="15" x14ac:dyDescent="0.25"/>
  <cols>
    <col min="2" max="2" width="10.140625" customWidth="1"/>
    <col min="4" max="4" width="15.28515625" customWidth="1"/>
    <col min="5" max="5" width="8.5703125" customWidth="1"/>
    <col min="6" max="6" width="10" customWidth="1"/>
    <col min="8" max="8" width="9.85546875" customWidth="1"/>
  </cols>
  <sheetData>
    <row r="1" spans="1:14" ht="15.75" thickBot="1" x14ac:dyDescent="0.3">
      <c r="A1" s="333" t="s">
        <v>153</v>
      </c>
      <c r="B1" s="333"/>
      <c r="C1" s="333"/>
      <c r="D1" s="333"/>
      <c r="E1" s="333"/>
      <c r="F1" s="333"/>
      <c r="G1" s="333"/>
      <c r="H1" s="333"/>
      <c r="I1" s="333"/>
      <c r="J1" s="333"/>
      <c r="K1" s="333"/>
      <c r="L1" s="333"/>
      <c r="M1" s="333"/>
      <c r="N1" s="333"/>
    </row>
    <row r="2" spans="1:14" ht="16.5" thickBot="1" x14ac:dyDescent="0.3">
      <c r="A2" s="6" t="s">
        <v>0</v>
      </c>
      <c r="B2" s="128" t="s">
        <v>313</v>
      </c>
      <c r="C2" s="130"/>
      <c r="D2" s="131"/>
      <c r="E2" s="7" t="s">
        <v>1</v>
      </c>
      <c r="F2" s="122" t="s">
        <v>314</v>
      </c>
      <c r="G2" s="123"/>
      <c r="H2" s="123"/>
      <c r="I2" s="124"/>
      <c r="J2" s="7" t="s">
        <v>2</v>
      </c>
      <c r="K2" s="127" t="s">
        <v>315</v>
      </c>
      <c r="L2" s="128"/>
      <c r="M2" s="128"/>
      <c r="N2" s="129"/>
    </row>
    <row r="3" spans="1:14" ht="16.5" thickBot="1" x14ac:dyDescent="0.3">
      <c r="A3" s="7" t="s">
        <v>3</v>
      </c>
      <c r="B3" s="132">
        <v>41628</v>
      </c>
      <c r="C3" s="133"/>
      <c r="D3" s="125" t="s">
        <v>4</v>
      </c>
      <c r="E3" s="126"/>
      <c r="F3" s="122" t="s">
        <v>316</v>
      </c>
      <c r="G3" s="123"/>
      <c r="H3" s="123"/>
      <c r="I3" s="123"/>
      <c r="J3" s="123"/>
      <c r="K3" s="123"/>
      <c r="L3" s="123"/>
      <c r="M3" s="123"/>
      <c r="N3" s="124"/>
    </row>
    <row r="4" spans="1:14" ht="16.5" thickBot="1" x14ac:dyDescent="0.3">
      <c r="A4" s="134" t="s">
        <v>49</v>
      </c>
      <c r="B4" s="135"/>
      <c r="C4" s="54"/>
      <c r="D4" s="136" t="s">
        <v>50</v>
      </c>
      <c r="E4" s="137"/>
      <c r="F4" s="121">
        <f>SUMIF(passage!H5:H200,"&gt;0")</f>
        <v>124.42511882166187</v>
      </c>
      <c r="G4" s="152" t="s">
        <v>55</v>
      </c>
      <c r="H4" s="153"/>
      <c r="I4" s="8" t="s">
        <v>14</v>
      </c>
      <c r="J4" s="9"/>
      <c r="K4" s="8" t="s">
        <v>16</v>
      </c>
      <c r="L4" s="9"/>
      <c r="M4" s="10" t="s">
        <v>57</v>
      </c>
      <c r="N4" s="2"/>
    </row>
    <row r="5" spans="1:14" ht="16.5" thickBot="1" x14ac:dyDescent="0.3">
      <c r="A5" s="346" t="s">
        <v>5</v>
      </c>
      <c r="B5" s="347"/>
      <c r="C5" s="347"/>
      <c r="D5" s="347"/>
      <c r="E5" s="347"/>
      <c r="F5" s="347"/>
      <c r="G5" s="347"/>
      <c r="H5" s="347"/>
      <c r="I5" s="347"/>
      <c r="J5" s="347"/>
      <c r="K5" s="347"/>
      <c r="L5" s="347"/>
      <c r="M5" s="347"/>
      <c r="N5" s="348"/>
    </row>
    <row r="6" spans="1:14" ht="15.75" x14ac:dyDescent="0.25">
      <c r="A6" s="144" t="s">
        <v>6</v>
      </c>
      <c r="B6" s="145"/>
      <c r="C6" s="145"/>
      <c r="D6" s="160"/>
      <c r="E6" s="161"/>
      <c r="F6" s="161"/>
      <c r="G6" s="161"/>
      <c r="H6" s="161"/>
      <c r="I6" s="161"/>
      <c r="J6" s="161"/>
      <c r="K6" s="161"/>
      <c r="L6" s="161"/>
      <c r="M6" s="161"/>
      <c r="N6" s="162"/>
    </row>
    <row r="7" spans="1:14" ht="15.75" x14ac:dyDescent="0.25">
      <c r="A7" s="154" t="s">
        <v>7</v>
      </c>
      <c r="B7" s="155"/>
      <c r="C7" s="155"/>
      <c r="D7" s="160" t="s">
        <v>151</v>
      </c>
      <c r="E7" s="161"/>
      <c r="F7" s="161"/>
      <c r="G7" s="161"/>
      <c r="H7" s="161"/>
      <c r="I7" s="161"/>
      <c r="J7" s="161"/>
      <c r="K7" s="161"/>
      <c r="L7" s="161"/>
      <c r="M7" s="161"/>
      <c r="N7" s="162"/>
    </row>
    <row r="8" spans="1:14" ht="15.75" x14ac:dyDescent="0.25">
      <c r="A8" s="154" t="s">
        <v>8</v>
      </c>
      <c r="B8" s="155"/>
      <c r="C8" s="155"/>
      <c r="D8" s="160"/>
      <c r="E8" s="161"/>
      <c r="F8" s="161"/>
      <c r="G8" s="161"/>
      <c r="H8" s="161"/>
      <c r="I8" s="161"/>
      <c r="J8" s="161"/>
      <c r="K8" s="161"/>
      <c r="L8" s="161"/>
      <c r="M8" s="161"/>
      <c r="N8" s="162"/>
    </row>
    <row r="9" spans="1:14" ht="15.75" x14ac:dyDescent="0.25">
      <c r="A9" s="154" t="s">
        <v>9</v>
      </c>
      <c r="B9" s="155"/>
      <c r="C9" s="155"/>
      <c r="D9" s="160"/>
      <c r="E9" s="161"/>
      <c r="F9" s="161"/>
      <c r="G9" s="161"/>
      <c r="H9" s="161"/>
      <c r="I9" s="161"/>
      <c r="J9" s="161"/>
      <c r="K9" s="161"/>
      <c r="L9" s="161"/>
      <c r="M9" s="161"/>
      <c r="N9" s="162"/>
    </row>
    <row r="10" spans="1:14" ht="15.75" x14ac:dyDescent="0.25">
      <c r="A10" s="154" t="s">
        <v>10</v>
      </c>
      <c r="B10" s="155"/>
      <c r="C10" s="155"/>
      <c r="D10" s="349"/>
      <c r="E10" s="350"/>
      <c r="F10" s="350"/>
      <c r="G10" s="350"/>
      <c r="H10" s="350"/>
      <c r="I10" s="350"/>
      <c r="J10" s="350"/>
      <c r="K10" s="350"/>
      <c r="L10" s="350"/>
      <c r="M10" s="350"/>
      <c r="N10" s="351"/>
    </row>
    <row r="11" spans="1:14" ht="15.75" x14ac:dyDescent="0.25">
      <c r="A11" s="154" t="s">
        <v>11</v>
      </c>
      <c r="B11" s="155"/>
      <c r="C11" s="155"/>
      <c r="D11" s="349"/>
      <c r="E11" s="350"/>
      <c r="F11" s="350"/>
      <c r="G11" s="350"/>
      <c r="H11" s="350"/>
      <c r="I11" s="350"/>
      <c r="J11" s="350"/>
      <c r="K11" s="350"/>
      <c r="L11" s="350"/>
      <c r="M11" s="350"/>
      <c r="N11" s="351"/>
    </row>
    <row r="12" spans="1:14" ht="15.75" x14ac:dyDescent="0.25">
      <c r="A12" s="156" t="s">
        <v>12</v>
      </c>
      <c r="B12" s="157"/>
      <c r="C12" s="157"/>
      <c r="D12" s="349"/>
      <c r="E12" s="350"/>
      <c r="F12" s="350"/>
      <c r="G12" s="350"/>
      <c r="H12" s="350"/>
      <c r="I12" s="350"/>
      <c r="J12" s="350"/>
      <c r="K12" s="350"/>
      <c r="L12" s="350"/>
      <c r="M12" s="350"/>
      <c r="N12" s="351"/>
    </row>
    <row r="13" spans="1:14" ht="15.75" x14ac:dyDescent="0.25">
      <c r="A13" s="158" t="s">
        <v>13</v>
      </c>
      <c r="B13" s="159"/>
      <c r="C13" s="159"/>
      <c r="D13" s="349"/>
      <c r="E13" s="350"/>
      <c r="F13" s="350"/>
      <c r="G13" s="350"/>
      <c r="H13" s="350"/>
      <c r="I13" s="350"/>
      <c r="J13" s="350"/>
      <c r="K13" s="350"/>
      <c r="L13" s="350"/>
      <c r="M13" s="350"/>
      <c r="N13" s="351"/>
    </row>
    <row r="14" spans="1:14" ht="15.75" x14ac:dyDescent="0.25">
      <c r="A14" s="311" t="s">
        <v>15</v>
      </c>
      <c r="B14" s="312"/>
      <c r="C14" s="312"/>
      <c r="D14" s="349" t="s">
        <v>152</v>
      </c>
      <c r="E14" s="350"/>
      <c r="F14" s="350"/>
      <c r="G14" s="350"/>
      <c r="H14" s="350"/>
      <c r="I14" s="350"/>
      <c r="J14" s="350"/>
      <c r="K14" s="350"/>
      <c r="L14" s="350"/>
      <c r="M14" s="350"/>
      <c r="N14" s="351"/>
    </row>
    <row r="15" spans="1:14" ht="15.75" x14ac:dyDescent="0.25">
      <c r="A15" s="61"/>
      <c r="B15" s="3"/>
      <c r="C15" s="3"/>
      <c r="D15" s="278"/>
      <c r="E15" s="279"/>
      <c r="F15" s="279"/>
      <c r="G15" s="279"/>
      <c r="H15" s="279"/>
      <c r="I15" s="279"/>
      <c r="J15" s="279"/>
      <c r="K15" s="279"/>
      <c r="L15" s="279"/>
      <c r="M15" s="279"/>
      <c r="N15" s="280"/>
    </row>
    <row r="16" spans="1:14" ht="16.5" thickBot="1" x14ac:dyDescent="0.3">
      <c r="A16" s="175" t="s">
        <v>17</v>
      </c>
      <c r="B16" s="176"/>
      <c r="C16" s="176"/>
      <c r="D16" s="176"/>
      <c r="E16" s="176"/>
      <c r="F16" s="176"/>
      <c r="G16" s="176"/>
      <c r="H16" s="176"/>
      <c r="I16" s="176"/>
      <c r="J16" s="176"/>
      <c r="K16" s="176"/>
      <c r="L16" s="176"/>
      <c r="M16" s="176"/>
      <c r="N16" s="177"/>
    </row>
    <row r="17" spans="1:14" ht="16.5" thickBot="1" x14ac:dyDescent="0.3">
      <c r="A17" s="149" t="s">
        <v>56</v>
      </c>
      <c r="B17" s="150"/>
      <c r="C17" s="151"/>
      <c r="D17" s="4" t="s">
        <v>18</v>
      </c>
      <c r="E17" s="71"/>
      <c r="F17" s="72"/>
      <c r="G17" s="72"/>
      <c r="H17" s="72"/>
      <c r="I17" s="72"/>
      <c r="J17" s="72"/>
      <c r="K17" s="72"/>
      <c r="L17" s="72"/>
      <c r="M17" s="72"/>
      <c r="N17" s="73"/>
    </row>
    <row r="18" spans="1:14" ht="15.75" x14ac:dyDescent="0.25">
      <c r="A18" s="146" t="s">
        <v>51</v>
      </c>
      <c r="B18" s="147"/>
      <c r="C18" s="148"/>
      <c r="D18" s="141" t="s">
        <v>19</v>
      </c>
      <c r="E18" s="62"/>
      <c r="F18" s="63"/>
      <c r="G18" s="63"/>
      <c r="H18" s="63"/>
      <c r="I18" s="63"/>
      <c r="J18" s="63"/>
      <c r="K18" s="63"/>
      <c r="L18" s="63"/>
      <c r="M18" s="63"/>
      <c r="N18" s="64"/>
    </row>
    <row r="19" spans="1:14" ht="15.75" x14ac:dyDescent="0.25">
      <c r="A19" s="138" t="s">
        <v>54</v>
      </c>
      <c r="B19" s="139"/>
      <c r="C19" s="140"/>
      <c r="D19" s="142"/>
      <c r="E19" s="65"/>
      <c r="F19" s="66"/>
      <c r="G19" s="66"/>
      <c r="H19" s="66"/>
      <c r="I19" s="66"/>
      <c r="J19" s="66"/>
      <c r="K19" s="66"/>
      <c r="L19" s="66"/>
      <c r="M19" s="66"/>
      <c r="N19" s="67"/>
    </row>
    <row r="20" spans="1:14" ht="15.75" x14ac:dyDescent="0.25">
      <c r="A20" s="138" t="s">
        <v>53</v>
      </c>
      <c r="B20" s="139"/>
      <c r="C20" s="140"/>
      <c r="D20" s="142"/>
      <c r="E20" s="65"/>
      <c r="F20" s="66"/>
      <c r="G20" s="66"/>
      <c r="H20" s="66"/>
      <c r="I20" s="66"/>
      <c r="J20" s="66"/>
      <c r="K20" s="66"/>
      <c r="L20" s="66"/>
      <c r="M20" s="66"/>
      <c r="N20" s="67"/>
    </row>
    <row r="21" spans="1:14" ht="16.5" thickBot="1" x14ac:dyDescent="0.3">
      <c r="A21" s="138" t="s">
        <v>52</v>
      </c>
      <c r="B21" s="139"/>
      <c r="C21" s="140"/>
      <c r="D21" s="143"/>
      <c r="E21" s="68"/>
      <c r="F21" s="69"/>
      <c r="G21" s="69"/>
      <c r="H21" s="69"/>
      <c r="I21" s="69"/>
      <c r="J21" s="69"/>
      <c r="K21" s="69"/>
      <c r="L21" s="69"/>
      <c r="M21" s="69"/>
      <c r="N21" s="70"/>
    </row>
    <row r="22" spans="1:14" ht="16.5" thickBot="1" x14ac:dyDescent="0.3">
      <c r="A22" s="172" t="s">
        <v>150</v>
      </c>
      <c r="B22" s="173"/>
      <c r="C22" s="174"/>
      <c r="D22" s="5" t="s">
        <v>20</v>
      </c>
      <c r="E22" s="74"/>
      <c r="F22" s="75"/>
      <c r="G22" s="75"/>
      <c r="H22" s="75"/>
      <c r="I22" s="75"/>
      <c r="J22" s="75"/>
      <c r="K22" s="75"/>
      <c r="L22" s="75"/>
      <c r="M22" s="75"/>
      <c r="N22" s="76"/>
    </row>
    <row r="23" spans="1:14" ht="15" customHeight="1" x14ac:dyDescent="0.25">
      <c r="A23" s="190" t="s">
        <v>21</v>
      </c>
      <c r="B23" s="191"/>
      <c r="C23" s="192"/>
      <c r="D23" s="181" t="s">
        <v>22</v>
      </c>
      <c r="E23" s="182"/>
      <c r="F23" s="182"/>
      <c r="G23" s="182"/>
      <c r="H23" s="182"/>
      <c r="I23" s="182"/>
      <c r="J23" s="182"/>
      <c r="K23" s="182"/>
      <c r="L23" s="182"/>
      <c r="M23" s="182"/>
      <c r="N23" s="183"/>
    </row>
    <row r="24" spans="1:14" ht="15" customHeight="1" x14ac:dyDescent="0.25">
      <c r="A24" s="193"/>
      <c r="B24" s="194"/>
      <c r="C24" s="195"/>
      <c r="D24" s="211" t="s">
        <v>133</v>
      </c>
      <c r="E24" s="212"/>
      <c r="F24" s="212"/>
      <c r="G24" s="212"/>
      <c r="H24" s="212"/>
      <c r="I24" s="212"/>
      <c r="J24" s="212"/>
      <c r="K24" s="212"/>
      <c r="L24" s="212"/>
      <c r="M24" s="212"/>
      <c r="N24" s="213"/>
    </row>
    <row r="25" spans="1:14" ht="15" customHeight="1" x14ac:dyDescent="0.25">
      <c r="A25" s="193"/>
      <c r="B25" s="194"/>
      <c r="C25" s="195"/>
      <c r="D25" s="211" t="s">
        <v>23</v>
      </c>
      <c r="E25" s="212"/>
      <c r="F25" s="212"/>
      <c r="G25" s="212"/>
      <c r="H25" s="212"/>
      <c r="I25" s="212"/>
      <c r="J25" s="212"/>
      <c r="K25" s="212"/>
      <c r="L25" s="212"/>
      <c r="M25" s="212"/>
      <c r="N25" s="213"/>
    </row>
    <row r="26" spans="1:14" ht="15" customHeight="1" x14ac:dyDescent="0.25">
      <c r="A26" s="193"/>
      <c r="B26" s="194"/>
      <c r="C26" s="195"/>
      <c r="D26" s="211" t="s">
        <v>58</v>
      </c>
      <c r="E26" s="212"/>
      <c r="F26" s="212"/>
      <c r="G26" s="212"/>
      <c r="H26" s="212"/>
      <c r="I26" s="212"/>
      <c r="J26" s="212"/>
      <c r="K26" s="212"/>
      <c r="L26" s="212"/>
      <c r="M26" s="212"/>
      <c r="N26" s="213"/>
    </row>
    <row r="27" spans="1:14" ht="15" customHeight="1" x14ac:dyDescent="0.25">
      <c r="A27" s="193"/>
      <c r="B27" s="194"/>
      <c r="C27" s="195"/>
      <c r="D27" s="211" t="s">
        <v>59</v>
      </c>
      <c r="E27" s="212"/>
      <c r="F27" s="212"/>
      <c r="G27" s="212"/>
      <c r="H27" s="212"/>
      <c r="I27" s="212"/>
      <c r="J27" s="212"/>
      <c r="K27" s="212"/>
      <c r="L27" s="212"/>
      <c r="M27" s="212"/>
      <c r="N27" s="213"/>
    </row>
    <row r="28" spans="1:14" ht="15" customHeight="1" x14ac:dyDescent="0.25">
      <c r="A28" s="193"/>
      <c r="B28" s="194"/>
      <c r="C28" s="195"/>
      <c r="D28" s="211" t="s">
        <v>60</v>
      </c>
      <c r="E28" s="212"/>
      <c r="F28" s="212"/>
      <c r="G28" s="212"/>
      <c r="H28" s="212"/>
      <c r="I28" s="212"/>
      <c r="J28" s="212"/>
      <c r="K28" s="212"/>
      <c r="L28" s="212"/>
      <c r="M28" s="212"/>
      <c r="N28" s="213"/>
    </row>
    <row r="29" spans="1:14" ht="16.5" customHeight="1" thickBot="1" x14ac:dyDescent="0.3">
      <c r="A29" s="196"/>
      <c r="B29" s="197"/>
      <c r="C29" s="198"/>
      <c r="D29" s="208" t="s">
        <v>61</v>
      </c>
      <c r="E29" s="209"/>
      <c r="F29" s="209"/>
      <c r="G29" s="209"/>
      <c r="H29" s="209"/>
      <c r="I29" s="209"/>
      <c r="J29" s="209"/>
      <c r="K29" s="209"/>
      <c r="L29" s="209"/>
      <c r="M29" s="209"/>
      <c r="N29" s="210"/>
    </row>
    <row r="30" spans="1:14" ht="15.75" customHeight="1" x14ac:dyDescent="0.25">
      <c r="A30" s="190" t="s">
        <v>24</v>
      </c>
      <c r="B30" s="191"/>
      <c r="C30" s="192"/>
      <c r="D30" s="205" t="s">
        <v>62</v>
      </c>
      <c r="E30" s="206"/>
      <c r="F30" s="206"/>
      <c r="G30" s="206"/>
      <c r="H30" s="206"/>
      <c r="I30" s="206"/>
      <c r="J30" s="206"/>
      <c r="K30" s="206"/>
      <c r="L30" s="206"/>
      <c r="M30" s="206"/>
      <c r="N30" s="207"/>
    </row>
    <row r="31" spans="1:14" ht="15.75" thickBot="1" x14ac:dyDescent="0.3">
      <c r="A31" s="196"/>
      <c r="B31" s="197"/>
      <c r="C31" s="198"/>
      <c r="D31" s="187"/>
      <c r="E31" s="188"/>
      <c r="F31" s="188"/>
      <c r="G31" s="188"/>
      <c r="H31" s="188"/>
      <c r="I31" s="188"/>
      <c r="J31" s="188"/>
      <c r="K31" s="188"/>
      <c r="L31" s="188"/>
      <c r="M31" s="188"/>
      <c r="N31" s="189"/>
    </row>
    <row r="32" spans="1:14" ht="15.75" x14ac:dyDescent="0.25">
      <c r="A32" s="11"/>
      <c r="B32" s="11"/>
      <c r="C32" s="11"/>
      <c r="D32" s="12"/>
      <c r="E32" s="12"/>
      <c r="F32" s="12"/>
      <c r="G32" s="12"/>
      <c r="H32" s="12"/>
      <c r="I32" s="12"/>
      <c r="J32" s="12"/>
      <c r="K32" s="12"/>
      <c r="L32" s="12"/>
      <c r="M32" s="12"/>
      <c r="N32" s="12"/>
    </row>
    <row r="33" spans="1:14" ht="16.5" thickBot="1" x14ac:dyDescent="0.3">
      <c r="A33" s="11"/>
      <c r="B33" s="11"/>
      <c r="C33" s="11"/>
      <c r="D33" s="12"/>
      <c r="E33" s="12"/>
      <c r="F33" s="12"/>
      <c r="G33" s="12"/>
      <c r="H33" s="12"/>
      <c r="I33" s="12"/>
      <c r="J33" s="12"/>
      <c r="K33" s="12"/>
      <c r="L33" s="12"/>
      <c r="M33" s="12"/>
      <c r="N33" s="12"/>
    </row>
    <row r="34" spans="1:14" ht="15.75" x14ac:dyDescent="0.25">
      <c r="A34" s="190" t="s">
        <v>26</v>
      </c>
      <c r="B34" s="191"/>
      <c r="C34" s="192"/>
      <c r="D34" s="214" t="s">
        <v>25</v>
      </c>
      <c r="E34" s="215"/>
      <c r="F34" s="215"/>
      <c r="G34" s="215"/>
      <c r="H34" s="215"/>
      <c r="I34" s="215"/>
      <c r="J34" s="215"/>
      <c r="K34" s="215"/>
      <c r="L34" s="215"/>
      <c r="M34" s="215"/>
      <c r="N34" s="216"/>
    </row>
    <row r="35" spans="1:14" ht="15.75" x14ac:dyDescent="0.25">
      <c r="A35" s="193"/>
      <c r="B35" s="194"/>
      <c r="C35" s="195"/>
      <c r="D35" s="330" t="s">
        <v>134</v>
      </c>
      <c r="E35" s="331"/>
      <c r="F35" s="331"/>
      <c r="G35" s="331"/>
      <c r="H35" s="331"/>
      <c r="I35" s="331"/>
      <c r="J35" s="331"/>
      <c r="K35" s="331"/>
      <c r="L35" s="331"/>
      <c r="M35" s="331"/>
      <c r="N35" s="332"/>
    </row>
    <row r="36" spans="1:14" ht="15.75" x14ac:dyDescent="0.25">
      <c r="A36" s="193"/>
      <c r="B36" s="194"/>
      <c r="C36" s="195"/>
      <c r="D36" s="324" t="s">
        <v>135</v>
      </c>
      <c r="E36" s="325"/>
      <c r="F36" s="325"/>
      <c r="G36" s="325"/>
      <c r="H36" s="325"/>
      <c r="I36" s="325"/>
      <c r="J36" s="325"/>
      <c r="K36" s="325"/>
      <c r="L36" s="325"/>
      <c r="M36" s="325"/>
      <c r="N36" s="326"/>
    </row>
    <row r="37" spans="1:14" ht="15.75" thickBot="1" x14ac:dyDescent="0.3">
      <c r="A37" s="196"/>
      <c r="B37" s="197"/>
      <c r="C37" s="198"/>
      <c r="D37" s="327" t="s">
        <v>27</v>
      </c>
      <c r="E37" s="328"/>
      <c r="F37" s="328"/>
      <c r="G37" s="328"/>
      <c r="H37" s="328"/>
      <c r="I37" s="328"/>
      <c r="J37" s="328"/>
      <c r="K37" s="328"/>
      <c r="L37" s="328"/>
      <c r="M37" s="328"/>
      <c r="N37" s="329"/>
    </row>
    <row r="38" spans="1:14" ht="15.75" customHeight="1" x14ac:dyDescent="0.25">
      <c r="A38" s="281" t="s">
        <v>29</v>
      </c>
      <c r="B38" s="282"/>
      <c r="C38" s="283"/>
      <c r="D38" s="321" t="s">
        <v>47</v>
      </c>
      <c r="E38" s="322"/>
      <c r="F38" s="322"/>
      <c r="G38" s="322"/>
      <c r="H38" s="322"/>
      <c r="I38" s="322"/>
      <c r="J38" s="322"/>
      <c r="K38" s="322"/>
      <c r="L38" s="322"/>
      <c r="M38" s="322"/>
      <c r="N38" s="323"/>
    </row>
    <row r="39" spans="1:14" ht="15.75" customHeight="1" x14ac:dyDescent="0.25">
      <c r="A39" s="284"/>
      <c r="B39" s="285"/>
      <c r="C39" s="286"/>
      <c r="D39" s="169" t="s">
        <v>28</v>
      </c>
      <c r="E39" s="170"/>
      <c r="F39" s="170"/>
      <c r="G39" s="170"/>
      <c r="H39" s="170"/>
      <c r="I39" s="170"/>
      <c r="J39" s="170"/>
      <c r="K39" s="170"/>
      <c r="L39" s="170"/>
      <c r="M39" s="170"/>
      <c r="N39" s="171"/>
    </row>
    <row r="40" spans="1:14" ht="15.75" customHeight="1" x14ac:dyDescent="0.25">
      <c r="A40" s="284"/>
      <c r="B40" s="285"/>
      <c r="C40" s="286"/>
      <c r="D40" s="208" t="s">
        <v>63</v>
      </c>
      <c r="E40" s="209"/>
      <c r="F40" s="209"/>
      <c r="G40" s="209"/>
      <c r="H40" s="209"/>
      <c r="I40" s="209"/>
      <c r="J40" s="209"/>
      <c r="K40" s="209"/>
      <c r="L40" s="209"/>
      <c r="M40" s="209"/>
      <c r="N40" s="210"/>
    </row>
    <row r="41" spans="1:14" ht="15.75" customHeight="1" x14ac:dyDescent="0.25">
      <c r="A41" s="284"/>
      <c r="B41" s="285"/>
      <c r="C41" s="286"/>
      <c r="D41" s="308" t="s">
        <v>64</v>
      </c>
      <c r="E41" s="309"/>
      <c r="F41" s="309"/>
      <c r="G41" s="309"/>
      <c r="H41" s="309"/>
      <c r="I41" s="309"/>
      <c r="J41" s="309"/>
      <c r="K41" s="309"/>
      <c r="L41" s="309"/>
      <c r="M41" s="309"/>
      <c r="N41" s="310"/>
    </row>
    <row r="42" spans="1:14" ht="15.75" customHeight="1" x14ac:dyDescent="0.25">
      <c r="A42" s="284"/>
      <c r="B42" s="285"/>
      <c r="C42" s="286"/>
      <c r="D42" s="308" t="s">
        <v>65</v>
      </c>
      <c r="E42" s="309"/>
      <c r="F42" s="309"/>
      <c r="G42" s="309"/>
      <c r="H42" s="309"/>
      <c r="I42" s="309"/>
      <c r="J42" s="309"/>
      <c r="K42" s="309"/>
      <c r="L42" s="309"/>
      <c r="M42" s="309"/>
      <c r="N42" s="310"/>
    </row>
    <row r="43" spans="1:14" ht="15.75" customHeight="1" x14ac:dyDescent="0.25">
      <c r="A43" s="284"/>
      <c r="B43" s="285"/>
      <c r="C43" s="286"/>
      <c r="D43" s="308" t="s">
        <v>66</v>
      </c>
      <c r="E43" s="309"/>
      <c r="F43" s="309"/>
      <c r="G43" s="309"/>
      <c r="H43" s="309"/>
      <c r="I43" s="309"/>
      <c r="J43" s="309"/>
      <c r="K43" s="309"/>
      <c r="L43" s="309"/>
      <c r="M43" s="309"/>
      <c r="N43" s="310"/>
    </row>
    <row r="44" spans="1:14" ht="15.75" customHeight="1" x14ac:dyDescent="0.25">
      <c r="A44" s="284"/>
      <c r="B44" s="285"/>
      <c r="C44" s="286"/>
      <c r="D44" s="208" t="s">
        <v>67</v>
      </c>
      <c r="E44" s="209"/>
      <c r="F44" s="209"/>
      <c r="G44" s="209"/>
      <c r="H44" s="209"/>
      <c r="I44" s="209"/>
      <c r="J44" s="209"/>
      <c r="K44" s="209"/>
      <c r="L44" s="209"/>
      <c r="M44" s="209"/>
      <c r="N44" s="210"/>
    </row>
    <row r="45" spans="1:14" ht="15.75" customHeight="1" x14ac:dyDescent="0.25">
      <c r="A45" s="284"/>
      <c r="B45" s="285"/>
      <c r="C45" s="286"/>
      <c r="D45" s="208" t="s">
        <v>68</v>
      </c>
      <c r="E45" s="209"/>
      <c r="F45" s="209"/>
      <c r="G45" s="209"/>
      <c r="H45" s="209"/>
      <c r="I45" s="209"/>
      <c r="J45" s="209"/>
      <c r="K45" s="209"/>
      <c r="L45" s="209"/>
      <c r="M45" s="209"/>
      <c r="N45" s="210"/>
    </row>
    <row r="46" spans="1:14" x14ac:dyDescent="0.25">
      <c r="A46" s="284"/>
      <c r="B46" s="285"/>
      <c r="C46" s="286"/>
      <c r="D46" s="208" t="s">
        <v>69</v>
      </c>
      <c r="E46" s="209"/>
      <c r="F46" s="209"/>
      <c r="G46" s="209"/>
      <c r="H46" s="209"/>
      <c r="I46" s="209"/>
      <c r="J46" s="209"/>
      <c r="K46" s="209"/>
      <c r="L46" s="209"/>
      <c r="M46" s="209"/>
      <c r="N46" s="210"/>
    </row>
    <row r="47" spans="1:14" ht="15.75" customHeight="1" x14ac:dyDescent="0.25">
      <c r="A47" s="284"/>
      <c r="B47" s="285"/>
      <c r="C47" s="286"/>
      <c r="D47" s="352" t="s">
        <v>70</v>
      </c>
      <c r="E47" s="353"/>
      <c r="F47" s="353"/>
      <c r="G47" s="353"/>
      <c r="H47" s="353"/>
      <c r="I47" s="353"/>
      <c r="J47" s="353"/>
      <c r="K47" s="353"/>
      <c r="L47" s="353"/>
      <c r="M47" s="353"/>
      <c r="N47" s="354"/>
    </row>
    <row r="48" spans="1:14" ht="15.75" customHeight="1" x14ac:dyDescent="0.25">
      <c r="A48" s="284"/>
      <c r="B48" s="285"/>
      <c r="C48" s="286"/>
      <c r="D48" s="169" t="s">
        <v>71</v>
      </c>
      <c r="E48" s="170"/>
      <c r="F48" s="170"/>
      <c r="G48" s="170"/>
      <c r="H48" s="170"/>
      <c r="I48" s="170"/>
      <c r="J48" s="170"/>
      <c r="K48" s="170"/>
      <c r="L48" s="170"/>
      <c r="M48" s="170"/>
      <c r="N48" s="171"/>
    </row>
    <row r="49" spans="1:14" ht="15.75" customHeight="1" x14ac:dyDescent="0.25">
      <c r="A49" s="284"/>
      <c r="B49" s="285"/>
      <c r="C49" s="286"/>
      <c r="D49" s="169" t="s">
        <v>48</v>
      </c>
      <c r="E49" s="170"/>
      <c r="F49" s="170"/>
      <c r="G49" s="170"/>
      <c r="H49" s="170"/>
      <c r="I49" s="170"/>
      <c r="J49" s="170"/>
      <c r="K49" s="170"/>
      <c r="L49" s="170"/>
      <c r="M49" s="170"/>
      <c r="N49" s="171"/>
    </row>
    <row r="50" spans="1:14" ht="15.75" customHeight="1" x14ac:dyDescent="0.25">
      <c r="A50" s="284"/>
      <c r="B50" s="285"/>
      <c r="C50" s="286"/>
      <c r="D50" s="169" t="s">
        <v>72</v>
      </c>
      <c r="E50" s="170"/>
      <c r="F50" s="170"/>
      <c r="G50" s="170"/>
      <c r="H50" s="170"/>
      <c r="I50" s="170"/>
      <c r="J50" s="170"/>
      <c r="K50" s="170"/>
      <c r="L50" s="170"/>
      <c r="M50" s="170"/>
      <c r="N50" s="171"/>
    </row>
    <row r="51" spans="1:14" ht="15.75" customHeight="1" x14ac:dyDescent="0.25">
      <c r="A51" s="284"/>
      <c r="B51" s="285"/>
      <c r="C51" s="286"/>
      <c r="D51" s="169" t="s">
        <v>136</v>
      </c>
      <c r="E51" s="170"/>
      <c r="F51" s="170"/>
      <c r="G51" s="170"/>
      <c r="H51" s="170"/>
      <c r="I51" s="170"/>
      <c r="J51" s="170"/>
      <c r="K51" s="170"/>
      <c r="L51" s="170"/>
      <c r="M51" s="170"/>
      <c r="N51" s="171"/>
    </row>
    <row r="52" spans="1:14" ht="15.75" customHeight="1" x14ac:dyDescent="0.25">
      <c r="A52" s="284"/>
      <c r="B52" s="285"/>
      <c r="C52" s="286"/>
      <c r="D52" s="169" t="s">
        <v>137</v>
      </c>
      <c r="E52" s="170"/>
      <c r="F52" s="170"/>
      <c r="G52" s="170"/>
      <c r="H52" s="170"/>
      <c r="I52" s="170"/>
      <c r="J52" s="170"/>
      <c r="K52" s="170"/>
      <c r="L52" s="170"/>
      <c r="M52" s="170"/>
      <c r="N52" s="171"/>
    </row>
    <row r="53" spans="1:14" ht="15.75" customHeight="1" thickBot="1" x14ac:dyDescent="0.3">
      <c r="A53" s="284"/>
      <c r="B53" s="285"/>
      <c r="C53" s="286"/>
      <c r="D53" s="169" t="s">
        <v>73</v>
      </c>
      <c r="E53" s="170"/>
      <c r="F53" s="170"/>
      <c r="G53" s="170"/>
      <c r="H53" s="170"/>
      <c r="I53" s="170"/>
      <c r="J53" s="170"/>
      <c r="K53" s="170"/>
      <c r="L53" s="170"/>
      <c r="M53" s="170"/>
      <c r="N53" s="171"/>
    </row>
    <row r="54" spans="1:14" x14ac:dyDescent="0.25">
      <c r="A54" s="190" t="s">
        <v>30</v>
      </c>
      <c r="B54" s="191"/>
      <c r="C54" s="192"/>
      <c r="D54" s="163" t="s">
        <v>139</v>
      </c>
      <c r="E54" s="164"/>
      <c r="F54" s="164"/>
      <c r="G54" s="164"/>
      <c r="H54" s="164"/>
      <c r="I54" s="164"/>
      <c r="J54" s="164"/>
      <c r="K54" s="164"/>
      <c r="L54" s="164"/>
      <c r="M54" s="164"/>
      <c r="N54" s="165"/>
    </row>
    <row r="55" spans="1:14" x14ac:dyDescent="0.25">
      <c r="A55" s="193"/>
      <c r="B55" s="194"/>
      <c r="C55" s="195"/>
      <c r="D55" s="184" t="s">
        <v>138</v>
      </c>
      <c r="E55" s="185"/>
      <c r="F55" s="185"/>
      <c r="G55" s="185"/>
      <c r="H55" s="185"/>
      <c r="I55" s="185"/>
      <c r="J55" s="185"/>
      <c r="K55" s="185"/>
      <c r="L55" s="185"/>
      <c r="M55" s="185"/>
      <c r="N55" s="186"/>
    </row>
    <row r="56" spans="1:14" x14ac:dyDescent="0.25">
      <c r="A56" s="193"/>
      <c r="B56" s="194"/>
      <c r="C56" s="195"/>
      <c r="D56" s="166" t="s">
        <v>140</v>
      </c>
      <c r="E56" s="167"/>
      <c r="F56" s="167"/>
      <c r="G56" s="167"/>
      <c r="H56" s="167"/>
      <c r="I56" s="167"/>
      <c r="J56" s="167"/>
      <c r="K56" s="167"/>
      <c r="L56" s="167"/>
      <c r="M56" s="167"/>
      <c r="N56" s="168"/>
    </row>
    <row r="57" spans="1:14" x14ac:dyDescent="0.25">
      <c r="A57" s="193"/>
      <c r="B57" s="194"/>
      <c r="C57" s="195"/>
      <c r="D57" s="59" t="s">
        <v>141</v>
      </c>
      <c r="E57" s="60"/>
      <c r="F57" s="60"/>
      <c r="G57" s="60"/>
      <c r="H57" s="60"/>
      <c r="I57" s="60"/>
      <c r="J57" s="60"/>
      <c r="K57" s="60"/>
      <c r="L57" s="60"/>
      <c r="M57" s="60"/>
      <c r="N57" s="58"/>
    </row>
    <row r="58" spans="1:14" x14ac:dyDescent="0.25">
      <c r="A58" s="193"/>
      <c r="B58" s="194"/>
      <c r="C58" s="195"/>
      <c r="D58" s="166" t="s">
        <v>142</v>
      </c>
      <c r="E58" s="167"/>
      <c r="F58" s="167"/>
      <c r="G58" s="167"/>
      <c r="H58" s="167"/>
      <c r="I58" s="167"/>
      <c r="J58" s="167"/>
      <c r="K58" s="167"/>
      <c r="L58" s="167"/>
      <c r="M58" s="167"/>
      <c r="N58" s="168"/>
    </row>
    <row r="59" spans="1:14" x14ac:dyDescent="0.25">
      <c r="A59" s="193"/>
      <c r="B59" s="194"/>
      <c r="C59" s="195"/>
      <c r="D59" s="184" t="s">
        <v>143</v>
      </c>
      <c r="E59" s="185"/>
      <c r="F59" s="185"/>
      <c r="G59" s="185"/>
      <c r="H59" s="185"/>
      <c r="I59" s="185"/>
      <c r="J59" s="185"/>
      <c r="K59" s="185"/>
      <c r="L59" s="185"/>
      <c r="M59" s="185"/>
      <c r="N59" s="186"/>
    </row>
    <row r="60" spans="1:14" x14ac:dyDescent="0.25">
      <c r="A60" s="193"/>
      <c r="B60" s="194"/>
      <c r="C60" s="195"/>
      <c r="D60" s="166" t="s">
        <v>144</v>
      </c>
      <c r="E60" s="167"/>
      <c r="F60" s="167"/>
      <c r="G60" s="167"/>
      <c r="H60" s="167"/>
      <c r="I60" s="167"/>
      <c r="J60" s="167"/>
      <c r="K60" s="167"/>
      <c r="L60" s="167"/>
      <c r="M60" s="167"/>
      <c r="N60" s="168"/>
    </row>
    <row r="61" spans="1:14" x14ac:dyDescent="0.25">
      <c r="A61" s="193"/>
      <c r="B61" s="194"/>
      <c r="C61" s="195"/>
      <c r="D61" s="184" t="s">
        <v>145</v>
      </c>
      <c r="E61" s="185"/>
      <c r="F61" s="185"/>
      <c r="G61" s="185"/>
      <c r="H61" s="185"/>
      <c r="I61" s="185"/>
      <c r="J61" s="185"/>
      <c r="K61" s="185"/>
      <c r="L61" s="185"/>
      <c r="M61" s="185"/>
      <c r="N61" s="186"/>
    </row>
    <row r="62" spans="1:14" x14ac:dyDescent="0.25">
      <c r="A62" s="193"/>
      <c r="B62" s="194"/>
      <c r="C62" s="195"/>
      <c r="D62" s="184" t="s">
        <v>146</v>
      </c>
      <c r="E62" s="185"/>
      <c r="F62" s="185"/>
      <c r="G62" s="185"/>
      <c r="H62" s="185"/>
      <c r="I62" s="185"/>
      <c r="J62" s="185"/>
      <c r="K62" s="185"/>
      <c r="L62" s="185"/>
      <c r="M62" s="185"/>
      <c r="N62" s="186"/>
    </row>
    <row r="63" spans="1:14" x14ac:dyDescent="0.25">
      <c r="A63" s="193"/>
      <c r="B63" s="194"/>
      <c r="C63" s="195"/>
      <c r="D63" s="208" t="s">
        <v>147</v>
      </c>
      <c r="E63" s="209"/>
      <c r="F63" s="209"/>
      <c r="G63" s="209"/>
      <c r="H63" s="209"/>
      <c r="I63" s="209"/>
      <c r="J63" s="209"/>
      <c r="K63" s="209"/>
      <c r="L63" s="209"/>
      <c r="M63" s="209"/>
      <c r="N63" s="210"/>
    </row>
    <row r="64" spans="1:14" x14ac:dyDescent="0.25">
      <c r="A64" s="193"/>
      <c r="B64" s="194"/>
      <c r="C64" s="195"/>
      <c r="D64" s="208" t="s">
        <v>148</v>
      </c>
      <c r="E64" s="209"/>
      <c r="F64" s="209"/>
      <c r="G64" s="209"/>
      <c r="H64" s="209"/>
      <c r="I64" s="209"/>
      <c r="J64" s="209"/>
      <c r="K64" s="209"/>
      <c r="L64" s="209"/>
      <c r="M64" s="209"/>
      <c r="N64" s="210"/>
    </row>
    <row r="65" spans="1:14" ht="15.75" thickBot="1" x14ac:dyDescent="0.3">
      <c r="A65" s="196"/>
      <c r="B65" s="197"/>
      <c r="C65" s="198"/>
      <c r="D65" s="187" t="s">
        <v>149</v>
      </c>
      <c r="E65" s="188"/>
      <c r="F65" s="188"/>
      <c r="G65" s="188"/>
      <c r="H65" s="188"/>
      <c r="I65" s="188"/>
      <c r="J65" s="188"/>
      <c r="K65" s="188"/>
      <c r="L65" s="188"/>
      <c r="M65" s="188"/>
      <c r="N65" s="189"/>
    </row>
    <row r="66" spans="1:14" x14ac:dyDescent="0.25">
      <c r="A66" s="190" t="s">
        <v>31</v>
      </c>
      <c r="B66" s="191"/>
      <c r="C66" s="192"/>
      <c r="D66" s="205" t="s">
        <v>74</v>
      </c>
      <c r="E66" s="206"/>
      <c r="F66" s="206"/>
      <c r="G66" s="206"/>
      <c r="H66" s="206"/>
      <c r="I66" s="206"/>
      <c r="J66" s="206"/>
      <c r="K66" s="206"/>
      <c r="L66" s="206"/>
      <c r="M66" s="206"/>
      <c r="N66" s="207"/>
    </row>
    <row r="67" spans="1:14" x14ac:dyDescent="0.25">
      <c r="A67" s="193"/>
      <c r="B67" s="194"/>
      <c r="C67" s="195"/>
      <c r="D67" s="208" t="s">
        <v>75</v>
      </c>
      <c r="E67" s="209"/>
      <c r="F67" s="209"/>
      <c r="G67" s="209"/>
      <c r="H67" s="209"/>
      <c r="I67" s="209"/>
      <c r="J67" s="209"/>
      <c r="K67" s="209"/>
      <c r="L67" s="209"/>
      <c r="M67" s="209"/>
      <c r="N67" s="210"/>
    </row>
    <row r="68" spans="1:14" x14ac:dyDescent="0.25">
      <c r="A68" s="193"/>
      <c r="B68" s="194"/>
      <c r="C68" s="195"/>
      <c r="D68" s="208" t="s">
        <v>76</v>
      </c>
      <c r="E68" s="209"/>
      <c r="F68" s="209"/>
      <c r="G68" s="209"/>
      <c r="H68" s="209"/>
      <c r="I68" s="209"/>
      <c r="J68" s="209"/>
      <c r="K68" s="209"/>
      <c r="L68" s="209"/>
      <c r="M68" s="209"/>
      <c r="N68" s="210"/>
    </row>
    <row r="69" spans="1:14" ht="15.75" thickBot="1" x14ac:dyDescent="0.3">
      <c r="A69" s="196"/>
      <c r="B69" s="197"/>
      <c r="C69" s="198"/>
      <c r="D69" s="187" t="s">
        <v>77</v>
      </c>
      <c r="E69" s="188"/>
      <c r="F69" s="188"/>
      <c r="G69" s="188"/>
      <c r="H69" s="188"/>
      <c r="I69" s="188"/>
      <c r="J69" s="188"/>
      <c r="K69" s="188"/>
      <c r="L69" s="188"/>
      <c r="M69" s="188"/>
      <c r="N69" s="189"/>
    </row>
    <row r="70" spans="1:14" x14ac:dyDescent="0.25">
      <c r="A70" s="190" t="s">
        <v>78</v>
      </c>
      <c r="B70" s="191"/>
      <c r="C70" s="192"/>
      <c r="D70" s="205" t="s">
        <v>32</v>
      </c>
      <c r="E70" s="206"/>
      <c r="F70" s="206"/>
      <c r="G70" s="206"/>
      <c r="H70" s="206"/>
      <c r="I70" s="206"/>
      <c r="J70" s="206"/>
      <c r="K70" s="206"/>
      <c r="L70" s="206"/>
      <c r="M70" s="206"/>
      <c r="N70" s="207"/>
    </row>
    <row r="71" spans="1:14" x14ac:dyDescent="0.25">
      <c r="A71" s="193"/>
      <c r="B71" s="194"/>
      <c r="C71" s="195"/>
      <c r="D71" s="208" t="s">
        <v>79</v>
      </c>
      <c r="E71" s="209"/>
      <c r="F71" s="209"/>
      <c r="G71" s="209"/>
      <c r="H71" s="209"/>
      <c r="I71" s="209"/>
      <c r="J71" s="209"/>
      <c r="K71" s="209"/>
      <c r="L71" s="209"/>
      <c r="M71" s="209"/>
      <c r="N71" s="210"/>
    </row>
    <row r="72" spans="1:14" ht="15.75" thickBot="1" x14ac:dyDescent="0.3">
      <c r="A72" s="196"/>
      <c r="B72" s="197"/>
      <c r="C72" s="198"/>
      <c r="D72" s="187" t="s">
        <v>80</v>
      </c>
      <c r="E72" s="188"/>
      <c r="F72" s="188"/>
      <c r="G72" s="188"/>
      <c r="H72" s="188"/>
      <c r="I72" s="188"/>
      <c r="J72" s="188"/>
      <c r="K72" s="188"/>
      <c r="L72" s="188"/>
      <c r="M72" s="188"/>
      <c r="N72" s="189"/>
    </row>
    <row r="73" spans="1:14" ht="15.75" x14ac:dyDescent="0.25">
      <c r="A73" s="13"/>
      <c r="B73" s="21"/>
      <c r="C73" s="22"/>
      <c r="D73" s="199" t="s">
        <v>33</v>
      </c>
      <c r="E73" s="178"/>
      <c r="F73" s="179"/>
      <c r="G73" s="179"/>
      <c r="H73" s="179"/>
      <c r="I73" s="179"/>
      <c r="J73" s="179"/>
      <c r="K73" s="179"/>
      <c r="L73" s="179"/>
      <c r="M73" s="179"/>
      <c r="N73" s="180"/>
    </row>
    <row r="74" spans="1:14" ht="18" x14ac:dyDescent="0.25">
      <c r="A74" s="287"/>
      <c r="B74" s="292"/>
      <c r="C74" s="293"/>
      <c r="D74" s="200"/>
      <c r="E74" s="290"/>
      <c r="F74" s="273"/>
      <c r="G74" s="273"/>
      <c r="H74" s="273"/>
      <c r="I74" s="273"/>
      <c r="J74" s="273"/>
      <c r="K74" s="273"/>
      <c r="L74" s="273"/>
      <c r="M74" s="273"/>
      <c r="N74" s="274"/>
    </row>
    <row r="75" spans="1:14" ht="15.75" x14ac:dyDescent="0.25">
      <c r="A75" s="291"/>
      <c r="B75" s="292"/>
      <c r="C75" s="293"/>
      <c r="D75" s="200"/>
      <c r="E75" s="290"/>
      <c r="F75" s="273"/>
      <c r="G75" s="273"/>
      <c r="H75" s="273"/>
      <c r="I75" s="273"/>
      <c r="J75" s="273"/>
      <c r="K75" s="273"/>
      <c r="L75" s="273"/>
      <c r="M75" s="273"/>
      <c r="N75" s="274"/>
    </row>
    <row r="76" spans="1:14" ht="18" x14ac:dyDescent="0.25">
      <c r="A76" s="287" t="s">
        <v>34</v>
      </c>
      <c r="B76" s="288"/>
      <c r="C76" s="289"/>
      <c r="D76" s="200"/>
      <c r="E76" s="290"/>
      <c r="F76" s="273"/>
      <c r="G76" s="273"/>
      <c r="H76" s="273"/>
      <c r="I76" s="273"/>
      <c r="J76" s="273"/>
      <c r="K76" s="273"/>
      <c r="L76" s="273"/>
      <c r="M76" s="273"/>
      <c r="N76" s="274"/>
    </row>
    <row r="77" spans="1:14" ht="15.75" x14ac:dyDescent="0.25">
      <c r="A77" s="291" t="s">
        <v>35</v>
      </c>
      <c r="B77" s="292"/>
      <c r="C77" s="293"/>
      <c r="D77" s="200"/>
      <c r="E77" s="294"/>
      <c r="F77" s="295"/>
      <c r="G77" s="295"/>
      <c r="H77" s="295"/>
      <c r="I77" s="295"/>
      <c r="J77" s="295"/>
      <c r="K77" s="295"/>
      <c r="L77" s="295"/>
      <c r="M77" s="295"/>
      <c r="N77" s="296"/>
    </row>
    <row r="78" spans="1:14" ht="16.5" thickBot="1" x14ac:dyDescent="0.3">
      <c r="A78" s="202" t="s">
        <v>36</v>
      </c>
      <c r="B78" s="203"/>
      <c r="C78" s="204"/>
      <c r="D78" s="201"/>
      <c r="E78" s="275"/>
      <c r="F78" s="276"/>
      <c r="G78" s="276"/>
      <c r="H78" s="276"/>
      <c r="I78" s="276"/>
      <c r="J78" s="276"/>
      <c r="K78" s="276"/>
      <c r="L78" s="276"/>
      <c r="M78" s="276"/>
      <c r="N78" s="277"/>
    </row>
    <row r="79" spans="1:14" ht="15.75" x14ac:dyDescent="0.25">
      <c r="A79" s="318"/>
      <c r="B79" s="319"/>
      <c r="C79" s="320"/>
      <c r="D79" s="23"/>
      <c r="E79" s="313"/>
      <c r="F79" s="313"/>
      <c r="G79" s="313"/>
      <c r="H79" s="313"/>
      <c r="I79" s="313"/>
      <c r="J79" s="313"/>
      <c r="K79" s="313"/>
      <c r="L79" s="313"/>
      <c r="M79" s="313"/>
      <c r="N79" s="314"/>
    </row>
    <row r="80" spans="1:14" ht="15.75" x14ac:dyDescent="0.25">
      <c r="A80" s="297"/>
      <c r="B80" s="298"/>
      <c r="C80" s="299"/>
      <c r="D80" s="24" t="s">
        <v>37</v>
      </c>
      <c r="E80" s="290"/>
      <c r="F80" s="273"/>
      <c r="G80" s="273"/>
      <c r="H80" s="273"/>
      <c r="I80" s="273"/>
      <c r="J80" s="273"/>
      <c r="K80" s="273"/>
      <c r="L80" s="273"/>
      <c r="M80" s="273"/>
      <c r="N80" s="274"/>
    </row>
    <row r="81" spans="1:14" ht="15.75" x14ac:dyDescent="0.25">
      <c r="A81" s="25"/>
      <c r="B81" s="26"/>
      <c r="C81" s="27"/>
      <c r="D81" s="24" t="s">
        <v>38</v>
      </c>
      <c r="E81" s="238"/>
      <c r="F81" s="239"/>
      <c r="G81" s="239"/>
      <c r="H81" s="239"/>
      <c r="I81" s="239"/>
      <c r="J81" s="239"/>
      <c r="K81" s="239"/>
      <c r="L81" s="239"/>
      <c r="M81" s="239"/>
      <c r="N81" s="240"/>
    </row>
    <row r="82" spans="1:14" ht="16.5" thickBot="1" x14ac:dyDescent="0.3">
      <c r="A82" s="28"/>
      <c r="B82" s="29"/>
      <c r="C82" s="30"/>
      <c r="D82" s="31"/>
      <c r="E82" s="250"/>
      <c r="F82" s="251"/>
      <c r="G82" s="251"/>
      <c r="H82" s="251"/>
      <c r="I82" s="251"/>
      <c r="J82" s="251"/>
      <c r="K82" s="251"/>
      <c r="L82" s="251"/>
      <c r="M82" s="251"/>
      <c r="N82" s="252"/>
    </row>
    <row r="83" spans="1:14" ht="15.75" x14ac:dyDescent="0.25">
      <c r="A83" s="32"/>
      <c r="B83" s="33"/>
      <c r="C83" s="34"/>
      <c r="D83" s="300" t="s">
        <v>39</v>
      </c>
      <c r="E83" s="247"/>
      <c r="F83" s="248"/>
      <c r="G83" s="248"/>
      <c r="H83" s="248"/>
      <c r="I83" s="248"/>
      <c r="J83" s="248"/>
      <c r="K83" s="248"/>
      <c r="L83" s="248"/>
      <c r="M83" s="248"/>
      <c r="N83" s="249"/>
    </row>
    <row r="84" spans="1:14" ht="16.5" thickBot="1" x14ac:dyDescent="0.3">
      <c r="A84" s="35"/>
      <c r="B84" s="36"/>
      <c r="C84" s="37"/>
      <c r="D84" s="301"/>
      <c r="E84" s="241"/>
      <c r="F84" s="242"/>
      <c r="G84" s="242"/>
      <c r="H84" s="242"/>
      <c r="I84" s="242"/>
      <c r="J84" s="242"/>
      <c r="K84" s="242"/>
      <c r="L84" s="242"/>
      <c r="M84" s="242"/>
      <c r="N84" s="243"/>
    </row>
    <row r="85" spans="1:14" ht="15.75" x14ac:dyDescent="0.25">
      <c r="A85" s="199" t="s">
        <v>40</v>
      </c>
      <c r="B85" s="141"/>
      <c r="C85" s="315"/>
      <c r="D85" s="316"/>
      <c r="E85" s="316"/>
      <c r="F85" s="316"/>
      <c r="G85" s="316"/>
      <c r="H85" s="316"/>
      <c r="I85" s="316"/>
      <c r="J85" s="316"/>
      <c r="K85" s="316"/>
      <c r="L85" s="316"/>
      <c r="M85" s="316"/>
      <c r="N85" s="317"/>
    </row>
    <row r="86" spans="1:14" ht="15.75" x14ac:dyDescent="0.25">
      <c r="A86" s="200"/>
      <c r="B86" s="142"/>
      <c r="C86" s="235"/>
      <c r="D86" s="236"/>
      <c r="E86" s="236"/>
      <c r="F86" s="236"/>
      <c r="G86" s="236"/>
      <c r="H86" s="236"/>
      <c r="I86" s="236"/>
      <c r="J86" s="236"/>
      <c r="K86" s="236"/>
      <c r="L86" s="236"/>
      <c r="M86" s="236"/>
      <c r="N86" s="237"/>
    </row>
    <row r="87" spans="1:14" ht="15.75" x14ac:dyDescent="0.25">
      <c r="A87" s="200"/>
      <c r="B87" s="142"/>
      <c r="C87" s="343"/>
      <c r="D87" s="344"/>
      <c r="E87" s="344"/>
      <c r="F87" s="344"/>
      <c r="G87" s="344"/>
      <c r="H87" s="344"/>
      <c r="I87" s="344"/>
      <c r="J87" s="344"/>
      <c r="K87" s="344"/>
      <c r="L87" s="344"/>
      <c r="M87" s="344"/>
      <c r="N87" s="345"/>
    </row>
    <row r="88" spans="1:14" ht="15.75" x14ac:dyDescent="0.25">
      <c r="A88" s="200"/>
      <c r="B88" s="142"/>
      <c r="C88" s="244"/>
      <c r="D88" s="245"/>
      <c r="E88" s="245"/>
      <c r="F88" s="245"/>
      <c r="G88" s="245"/>
      <c r="H88" s="245"/>
      <c r="I88" s="245"/>
      <c r="J88" s="245"/>
      <c r="K88" s="245"/>
      <c r="L88" s="245"/>
      <c r="M88" s="245"/>
      <c r="N88" s="246"/>
    </row>
    <row r="89" spans="1:14" ht="15.75" x14ac:dyDescent="0.25">
      <c r="A89" s="200"/>
      <c r="B89" s="142"/>
      <c r="C89" s="232"/>
      <c r="D89" s="233"/>
      <c r="E89" s="233"/>
      <c r="F89" s="233"/>
      <c r="G89" s="233"/>
      <c r="H89" s="233"/>
      <c r="I89" s="233"/>
      <c r="J89" s="233"/>
      <c r="K89" s="233"/>
      <c r="L89" s="233"/>
      <c r="M89" s="233"/>
      <c r="N89" s="234"/>
    </row>
    <row r="90" spans="1:14" ht="15.75" x14ac:dyDescent="0.25">
      <c r="A90" s="200"/>
      <c r="B90" s="142"/>
      <c r="C90" s="305"/>
      <c r="D90" s="306"/>
      <c r="E90" s="306"/>
      <c r="F90" s="306"/>
      <c r="G90" s="306"/>
      <c r="H90" s="306"/>
      <c r="I90" s="306"/>
      <c r="J90" s="306"/>
      <c r="K90" s="306"/>
      <c r="L90" s="306"/>
      <c r="M90" s="306"/>
      <c r="N90" s="307"/>
    </row>
    <row r="91" spans="1:14" ht="15.75" x14ac:dyDescent="0.25">
      <c r="A91" s="200"/>
      <c r="B91" s="142"/>
      <c r="C91" s="232"/>
      <c r="D91" s="233"/>
      <c r="E91" s="233"/>
      <c r="F91" s="233"/>
      <c r="G91" s="233"/>
      <c r="H91" s="233"/>
      <c r="I91" s="233"/>
      <c r="J91" s="233"/>
      <c r="K91" s="233"/>
      <c r="L91" s="233"/>
      <c r="M91" s="233"/>
      <c r="N91" s="234"/>
    </row>
    <row r="92" spans="1:14" ht="15.75" x14ac:dyDescent="0.25">
      <c r="A92" s="200"/>
      <c r="B92" s="142"/>
      <c r="C92" s="235"/>
      <c r="D92" s="236"/>
      <c r="E92" s="236"/>
      <c r="F92" s="236"/>
      <c r="G92" s="236"/>
      <c r="H92" s="236"/>
      <c r="I92" s="236"/>
      <c r="J92" s="236"/>
      <c r="K92" s="236"/>
      <c r="L92" s="236"/>
      <c r="M92" s="236"/>
      <c r="N92" s="237"/>
    </row>
    <row r="93" spans="1:14" ht="15.75" x14ac:dyDescent="0.25">
      <c r="A93" s="200"/>
      <c r="B93" s="142"/>
      <c r="C93" s="235"/>
      <c r="D93" s="236"/>
      <c r="E93" s="236"/>
      <c r="F93" s="236"/>
      <c r="G93" s="236"/>
      <c r="H93" s="236"/>
      <c r="I93" s="236"/>
      <c r="J93" s="236"/>
      <c r="K93" s="236"/>
      <c r="L93" s="236"/>
      <c r="M93" s="236"/>
      <c r="N93" s="237"/>
    </row>
    <row r="94" spans="1:14" ht="15.75" x14ac:dyDescent="0.25">
      <c r="A94" s="200"/>
      <c r="B94" s="142"/>
      <c r="C94" s="343"/>
      <c r="D94" s="344"/>
      <c r="E94" s="344"/>
      <c r="F94" s="344"/>
      <c r="G94" s="344"/>
      <c r="H94" s="344"/>
      <c r="I94" s="344"/>
      <c r="J94" s="344"/>
      <c r="K94" s="344"/>
      <c r="L94" s="344"/>
      <c r="M94" s="344"/>
      <c r="N94" s="345"/>
    </row>
    <row r="95" spans="1:14" ht="15.75" x14ac:dyDescent="0.25">
      <c r="A95" s="200"/>
      <c r="B95" s="142"/>
      <c r="C95" s="343"/>
      <c r="D95" s="344"/>
      <c r="E95" s="344"/>
      <c r="F95" s="344"/>
      <c r="G95" s="344"/>
      <c r="H95" s="344"/>
      <c r="I95" s="344"/>
      <c r="J95" s="344"/>
      <c r="K95" s="344"/>
      <c r="L95" s="344"/>
      <c r="M95" s="344"/>
      <c r="N95" s="345"/>
    </row>
    <row r="96" spans="1:14" ht="15.75" x14ac:dyDescent="0.25">
      <c r="A96" s="200"/>
      <c r="B96" s="142"/>
      <c r="C96" s="302"/>
      <c r="D96" s="303"/>
      <c r="E96" s="303"/>
      <c r="F96" s="303"/>
      <c r="G96" s="303"/>
      <c r="H96" s="303"/>
      <c r="I96" s="303"/>
      <c r="J96" s="303"/>
      <c r="K96" s="303"/>
      <c r="L96" s="303"/>
      <c r="M96" s="303"/>
      <c r="N96" s="304"/>
    </row>
    <row r="97" spans="1:14" ht="16.5" thickBot="1" x14ac:dyDescent="0.3">
      <c r="A97" s="201"/>
      <c r="B97" s="143"/>
      <c r="C97" s="232"/>
      <c r="D97" s="233"/>
      <c r="E97" s="233"/>
      <c r="F97" s="233"/>
      <c r="G97" s="233"/>
      <c r="H97" s="233"/>
      <c r="I97" s="233"/>
      <c r="J97" s="233"/>
      <c r="K97" s="233"/>
      <c r="L97" s="233"/>
      <c r="M97" s="233"/>
      <c r="N97" s="234"/>
    </row>
    <row r="98" spans="1:14" ht="15.75" x14ac:dyDescent="0.25">
      <c r="A98" s="39"/>
      <c r="B98" s="40"/>
      <c r="C98" s="247"/>
      <c r="D98" s="248"/>
      <c r="E98" s="248"/>
      <c r="F98" s="248"/>
      <c r="G98" s="248"/>
      <c r="H98" s="248"/>
      <c r="I98" s="248"/>
      <c r="J98" s="248"/>
      <c r="K98" s="248"/>
      <c r="L98" s="248"/>
      <c r="M98" s="248"/>
      <c r="N98" s="249"/>
    </row>
    <row r="99" spans="1:14" ht="15.75" x14ac:dyDescent="0.25">
      <c r="A99" s="200" t="s">
        <v>107</v>
      </c>
      <c r="B99" s="142"/>
      <c r="C99" s="269"/>
      <c r="D99" s="270"/>
      <c r="E99" s="270"/>
      <c r="F99" s="270"/>
      <c r="G99" s="270"/>
      <c r="H99" s="270"/>
      <c r="I99" s="270"/>
      <c r="J99" s="270"/>
      <c r="K99" s="270"/>
      <c r="L99" s="270"/>
      <c r="M99" s="270"/>
      <c r="N99" s="271"/>
    </row>
    <row r="100" spans="1:14" ht="15.75" x14ac:dyDescent="0.25">
      <c r="A100" s="200" t="s">
        <v>108</v>
      </c>
      <c r="B100" s="142"/>
      <c r="C100" s="272"/>
      <c r="D100" s="273"/>
      <c r="E100" s="273"/>
      <c r="F100" s="273"/>
      <c r="G100" s="273"/>
      <c r="H100" s="273"/>
      <c r="I100" s="273"/>
      <c r="J100" s="273"/>
      <c r="K100" s="273"/>
      <c r="L100" s="273"/>
      <c r="M100" s="273"/>
      <c r="N100" s="274"/>
    </row>
    <row r="101" spans="1:14" ht="16.5" thickBot="1" x14ac:dyDescent="0.3">
      <c r="A101" s="41"/>
      <c r="B101" s="42"/>
      <c r="C101" s="268"/>
      <c r="D101" s="239"/>
      <c r="E101" s="239"/>
      <c r="F101" s="239"/>
      <c r="G101" s="239"/>
      <c r="H101" s="239"/>
      <c r="I101" s="239"/>
      <c r="J101" s="239"/>
      <c r="K101" s="239"/>
      <c r="L101" s="239"/>
      <c r="M101" s="239"/>
      <c r="N101" s="240"/>
    </row>
    <row r="102" spans="1:14" ht="15" customHeight="1" x14ac:dyDescent="0.25">
      <c r="A102" s="199" t="s">
        <v>41</v>
      </c>
      <c r="B102" s="253"/>
      <c r="C102" s="223" t="s">
        <v>42</v>
      </c>
      <c r="D102" s="224"/>
      <c r="E102" s="224"/>
      <c r="F102" s="257"/>
      <c r="G102" s="258"/>
      <c r="H102" s="199" t="s">
        <v>43</v>
      </c>
      <c r="I102" s="141"/>
      <c r="J102" s="223" t="s">
        <v>42</v>
      </c>
      <c r="K102" s="224"/>
      <c r="L102" s="224"/>
      <c r="M102" s="224"/>
      <c r="N102" s="225"/>
    </row>
    <row r="103" spans="1:14" ht="15" customHeight="1" x14ac:dyDescent="0.25">
      <c r="A103" s="200"/>
      <c r="B103" s="254"/>
      <c r="C103" s="226"/>
      <c r="D103" s="227"/>
      <c r="E103" s="227"/>
      <c r="F103" s="259"/>
      <c r="G103" s="260"/>
      <c r="H103" s="200"/>
      <c r="I103" s="142"/>
      <c r="J103" s="226"/>
      <c r="K103" s="227"/>
      <c r="L103" s="227"/>
      <c r="M103" s="227"/>
      <c r="N103" s="228"/>
    </row>
    <row r="104" spans="1:14" ht="15.75" thickBot="1" x14ac:dyDescent="0.3">
      <c r="A104" s="255"/>
      <c r="B104" s="256"/>
      <c r="C104" s="229"/>
      <c r="D104" s="230"/>
      <c r="E104" s="230"/>
      <c r="F104" s="261"/>
      <c r="G104" s="262"/>
      <c r="H104" s="201"/>
      <c r="I104" s="143"/>
      <c r="J104" s="229"/>
      <c r="K104" s="230"/>
      <c r="L104" s="230"/>
      <c r="M104" s="230"/>
      <c r="N104" s="231"/>
    </row>
    <row r="105" spans="1:14" x14ac:dyDescent="0.25">
      <c r="A105" s="199" t="s">
        <v>44</v>
      </c>
      <c r="B105" s="141"/>
      <c r="C105" s="223" t="s">
        <v>42</v>
      </c>
      <c r="D105" s="224"/>
      <c r="E105" s="224"/>
      <c r="F105" s="224"/>
      <c r="G105" s="225"/>
      <c r="H105" s="217" t="s">
        <v>3</v>
      </c>
      <c r="I105" s="263"/>
      <c r="J105" s="334"/>
      <c r="K105" s="335"/>
      <c r="L105" s="335"/>
      <c r="M105" s="335"/>
      <c r="N105" s="336"/>
    </row>
    <row r="106" spans="1:14" x14ac:dyDescent="0.25">
      <c r="A106" s="200"/>
      <c r="B106" s="142"/>
      <c r="C106" s="226"/>
      <c r="D106" s="227"/>
      <c r="E106" s="227"/>
      <c r="F106" s="227"/>
      <c r="G106" s="228"/>
      <c r="H106" s="264"/>
      <c r="I106" s="265"/>
      <c r="J106" s="337"/>
      <c r="K106" s="338"/>
      <c r="L106" s="338"/>
      <c r="M106" s="338"/>
      <c r="N106" s="339"/>
    </row>
    <row r="107" spans="1:14" ht="15.75" thickBot="1" x14ac:dyDescent="0.3">
      <c r="A107" s="201"/>
      <c r="B107" s="143"/>
      <c r="C107" s="229"/>
      <c r="D107" s="230"/>
      <c r="E107" s="230"/>
      <c r="F107" s="230"/>
      <c r="G107" s="231"/>
      <c r="H107" s="266"/>
      <c r="I107" s="267"/>
      <c r="J107" s="340"/>
      <c r="K107" s="341"/>
      <c r="L107" s="341"/>
      <c r="M107" s="341"/>
      <c r="N107" s="342"/>
    </row>
    <row r="108" spans="1:14" x14ac:dyDescent="0.25">
      <c r="A108" s="199" t="s">
        <v>45</v>
      </c>
      <c r="B108" s="141"/>
      <c r="C108" s="223" t="s">
        <v>42</v>
      </c>
      <c r="D108" s="224"/>
      <c r="E108" s="224"/>
      <c r="F108" s="224"/>
      <c r="G108" s="225"/>
      <c r="H108" s="1"/>
      <c r="I108" s="1"/>
      <c r="J108" s="1"/>
      <c r="K108" s="1"/>
      <c r="L108" s="1"/>
      <c r="M108" s="1"/>
      <c r="N108" s="1"/>
    </row>
    <row r="109" spans="1:14" x14ac:dyDescent="0.25">
      <c r="A109" s="200"/>
      <c r="B109" s="142"/>
      <c r="C109" s="226"/>
      <c r="D109" s="227"/>
      <c r="E109" s="227"/>
      <c r="F109" s="227"/>
      <c r="G109" s="228"/>
      <c r="H109" s="1"/>
      <c r="I109" s="1"/>
      <c r="J109" s="1"/>
      <c r="K109" s="1"/>
      <c r="L109" s="1"/>
      <c r="M109" s="1"/>
      <c r="N109" s="1"/>
    </row>
    <row r="110" spans="1:14" ht="15.75" thickBot="1" x14ac:dyDescent="0.3">
      <c r="A110" s="201"/>
      <c r="B110" s="143"/>
      <c r="C110" s="229"/>
      <c r="D110" s="230"/>
      <c r="E110" s="230"/>
      <c r="F110" s="230"/>
      <c r="G110" s="231"/>
      <c r="H110" s="1"/>
      <c r="I110" s="1"/>
      <c r="J110" s="1"/>
      <c r="K110" s="1"/>
      <c r="L110" s="1"/>
      <c r="M110" s="1"/>
      <c r="N110" s="1"/>
    </row>
    <row r="111" spans="1:14" x14ac:dyDescent="0.25">
      <c r="A111" s="217" t="s">
        <v>46</v>
      </c>
      <c r="B111" s="218"/>
      <c r="C111" s="223" t="s">
        <v>42</v>
      </c>
      <c r="D111" s="224"/>
      <c r="E111" s="224"/>
      <c r="F111" s="224"/>
      <c r="G111" s="225"/>
      <c r="H111" s="1"/>
      <c r="I111" s="1"/>
      <c r="J111" s="1"/>
      <c r="K111" s="1"/>
      <c r="L111" s="1"/>
      <c r="M111" s="1"/>
      <c r="N111" s="1"/>
    </row>
    <row r="112" spans="1:14" x14ac:dyDescent="0.25">
      <c r="A112" s="219"/>
      <c r="B112" s="220"/>
      <c r="C112" s="226"/>
      <c r="D112" s="227"/>
      <c r="E112" s="227"/>
      <c r="F112" s="227"/>
      <c r="G112" s="228"/>
      <c r="H112" s="1"/>
      <c r="I112" s="1"/>
      <c r="J112" s="1"/>
      <c r="K112" s="1"/>
      <c r="L112" s="1"/>
      <c r="M112" s="1"/>
      <c r="N112" s="1"/>
    </row>
    <row r="113" spans="1:14" ht="15.75" thickBot="1" x14ac:dyDescent="0.3">
      <c r="A113" s="221"/>
      <c r="B113" s="222"/>
      <c r="C113" s="229"/>
      <c r="D113" s="230"/>
      <c r="E113" s="230"/>
      <c r="F113" s="230"/>
      <c r="G113" s="231"/>
      <c r="H113" s="1"/>
      <c r="I113" s="1"/>
      <c r="J113" s="1"/>
      <c r="K113" s="1"/>
      <c r="L113" s="1"/>
      <c r="M113" s="1"/>
      <c r="N113" s="1"/>
    </row>
  </sheetData>
  <mergeCells count="144">
    <mergeCell ref="A1:N1"/>
    <mergeCell ref="D55:N55"/>
    <mergeCell ref="J105:N107"/>
    <mergeCell ref="C94:N94"/>
    <mergeCell ref="C95:N95"/>
    <mergeCell ref="A5:N5"/>
    <mergeCell ref="D7:N7"/>
    <mergeCell ref="D8:N8"/>
    <mergeCell ref="D9:N9"/>
    <mergeCell ref="D10:N10"/>
    <mergeCell ref="D11:N11"/>
    <mergeCell ref="D12:N12"/>
    <mergeCell ref="D13:N13"/>
    <mergeCell ref="C87:N87"/>
    <mergeCell ref="D52:N52"/>
    <mergeCell ref="D53:N53"/>
    <mergeCell ref="A54:C65"/>
    <mergeCell ref="D61:N61"/>
    <mergeCell ref="D14:N14"/>
    <mergeCell ref="D69:N69"/>
    <mergeCell ref="D47:N47"/>
    <mergeCell ref="D24:N24"/>
    <mergeCell ref="D25:N25"/>
    <mergeCell ref="D63:N63"/>
    <mergeCell ref="D64:N64"/>
    <mergeCell ref="A30:C31"/>
    <mergeCell ref="A14:C14"/>
    <mergeCell ref="E79:N79"/>
    <mergeCell ref="C89:N89"/>
    <mergeCell ref="C85:N85"/>
    <mergeCell ref="A79:C79"/>
    <mergeCell ref="A74:C74"/>
    <mergeCell ref="E74:N74"/>
    <mergeCell ref="A77:C77"/>
    <mergeCell ref="D27:N27"/>
    <mergeCell ref="D68:N68"/>
    <mergeCell ref="D66:N66"/>
    <mergeCell ref="D67:N67"/>
    <mergeCell ref="D38:N38"/>
    <mergeCell ref="D39:N39"/>
    <mergeCell ref="D36:N36"/>
    <mergeCell ref="D37:N37"/>
    <mergeCell ref="D40:N40"/>
    <mergeCell ref="D35:N35"/>
    <mergeCell ref="D43:N43"/>
    <mergeCell ref="D44:N44"/>
    <mergeCell ref="D45:N45"/>
    <mergeCell ref="D46:N46"/>
    <mergeCell ref="C99:N99"/>
    <mergeCell ref="C100:N100"/>
    <mergeCell ref="A85:B97"/>
    <mergeCell ref="E78:N78"/>
    <mergeCell ref="D30:N31"/>
    <mergeCell ref="D15:N15"/>
    <mergeCell ref="A23:C29"/>
    <mergeCell ref="A34:C37"/>
    <mergeCell ref="A38:C53"/>
    <mergeCell ref="D58:N58"/>
    <mergeCell ref="A76:C76"/>
    <mergeCell ref="E76:N76"/>
    <mergeCell ref="A75:C75"/>
    <mergeCell ref="E75:N75"/>
    <mergeCell ref="E77:N77"/>
    <mergeCell ref="A80:C80"/>
    <mergeCell ref="E80:N80"/>
    <mergeCell ref="D83:D84"/>
    <mergeCell ref="C96:N96"/>
    <mergeCell ref="C90:N90"/>
    <mergeCell ref="C86:N86"/>
    <mergeCell ref="D72:N72"/>
    <mergeCell ref="D41:N41"/>
    <mergeCell ref="D42:N42"/>
    <mergeCell ref="A111:B113"/>
    <mergeCell ref="C111:G113"/>
    <mergeCell ref="C91:N91"/>
    <mergeCell ref="C92:N92"/>
    <mergeCell ref="C93:N93"/>
    <mergeCell ref="A108:B110"/>
    <mergeCell ref="E81:N81"/>
    <mergeCell ref="E84:N84"/>
    <mergeCell ref="C97:N97"/>
    <mergeCell ref="C88:N88"/>
    <mergeCell ref="E83:N83"/>
    <mergeCell ref="E82:N82"/>
    <mergeCell ref="C108:G110"/>
    <mergeCell ref="A102:B104"/>
    <mergeCell ref="C102:G104"/>
    <mergeCell ref="A105:B107"/>
    <mergeCell ref="C105:G107"/>
    <mergeCell ref="H102:I104"/>
    <mergeCell ref="J102:N104"/>
    <mergeCell ref="H105:I107"/>
    <mergeCell ref="A99:B99"/>
    <mergeCell ref="A100:B100"/>
    <mergeCell ref="C101:N101"/>
    <mergeCell ref="C98:N98"/>
    <mergeCell ref="D54:N54"/>
    <mergeCell ref="D56:N56"/>
    <mergeCell ref="D48:N48"/>
    <mergeCell ref="D49:N49"/>
    <mergeCell ref="D50:N50"/>
    <mergeCell ref="D51:N51"/>
    <mergeCell ref="A22:C22"/>
    <mergeCell ref="A16:N16"/>
    <mergeCell ref="E73:N73"/>
    <mergeCell ref="D23:N23"/>
    <mergeCell ref="D59:N59"/>
    <mergeCell ref="D60:N60"/>
    <mergeCell ref="D62:N62"/>
    <mergeCell ref="D65:N65"/>
    <mergeCell ref="A66:C69"/>
    <mergeCell ref="A70:C72"/>
    <mergeCell ref="D73:D78"/>
    <mergeCell ref="A78:C78"/>
    <mergeCell ref="D70:N70"/>
    <mergeCell ref="D71:N71"/>
    <mergeCell ref="D29:N29"/>
    <mergeCell ref="D26:N26"/>
    <mergeCell ref="D34:N34"/>
    <mergeCell ref="D28:N28"/>
    <mergeCell ref="F3:N3"/>
    <mergeCell ref="D3:E3"/>
    <mergeCell ref="K2:N2"/>
    <mergeCell ref="B2:D2"/>
    <mergeCell ref="F2:I2"/>
    <mergeCell ref="B3:C3"/>
    <mergeCell ref="A4:B4"/>
    <mergeCell ref="D4:E4"/>
    <mergeCell ref="A19:C19"/>
    <mergeCell ref="D18:D21"/>
    <mergeCell ref="A6:C6"/>
    <mergeCell ref="A18:C18"/>
    <mergeCell ref="A17:C17"/>
    <mergeCell ref="A20:C20"/>
    <mergeCell ref="A21:C21"/>
    <mergeCell ref="G4:H4"/>
    <mergeCell ref="A7:C7"/>
    <mergeCell ref="A8:C8"/>
    <mergeCell ref="A9:C9"/>
    <mergeCell ref="A10:C10"/>
    <mergeCell ref="A11:C11"/>
    <mergeCell ref="A12:C12"/>
    <mergeCell ref="A13:C13"/>
    <mergeCell ref="D6:N6"/>
  </mergeCells>
  <pageMargins left="0.7" right="0.7" top="0.75" bottom="0.75" header="0.3" footer="0.3"/>
  <pageSetup paperSize="5"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AX404"/>
  <sheetViews>
    <sheetView showZeros="0" tabSelected="1" zoomScale="70" zoomScaleNormal="70" workbookViewId="0">
      <pane ySplit="4" topLeftCell="A5" activePane="bottomLeft" state="frozen"/>
      <selection activeCell="C1" sqref="C1"/>
      <selection pane="bottomLeft" activeCell="J8" sqref="J8:L8"/>
    </sheetView>
  </sheetViews>
  <sheetFormatPr baseColWidth="10" defaultRowHeight="15" x14ac:dyDescent="0.25"/>
  <cols>
    <col min="1" max="1" width="5.42578125" customWidth="1"/>
    <col min="2" max="2" width="21.7109375" customWidth="1"/>
    <col min="3" max="3" width="10" customWidth="1"/>
    <col min="4" max="4" width="3.140625" customWidth="1"/>
    <col min="5" max="5" width="10.5703125" customWidth="1"/>
    <col min="6" max="6" width="3.85546875" customWidth="1"/>
    <col min="7" max="7" width="9.85546875" customWidth="1"/>
    <col min="9" max="9" width="10" customWidth="1"/>
    <col min="12" max="12" width="14.28515625" customWidth="1"/>
    <col min="13" max="15" width="9.140625" customWidth="1"/>
    <col min="16" max="16" width="8.7109375" customWidth="1"/>
    <col min="17" max="18" width="8.5703125" customWidth="1"/>
    <col min="19" max="19" width="8.140625" customWidth="1"/>
    <col min="24" max="24" width="4" customWidth="1"/>
    <col min="25" max="25" width="7.7109375" customWidth="1"/>
    <col min="26" max="26" width="3.42578125" customWidth="1"/>
    <col min="27" max="27" width="4.5703125" customWidth="1"/>
    <col min="28" max="28" width="11.7109375" customWidth="1"/>
    <col min="29" max="29" width="4.42578125" customWidth="1"/>
    <col min="30" max="30" width="9.5703125" customWidth="1"/>
    <col min="31" max="31" width="8.7109375" customWidth="1"/>
    <col min="32" max="32" width="15.140625" customWidth="1"/>
    <col min="33" max="33" width="7" customWidth="1"/>
    <col min="36" max="36" width="9.42578125" customWidth="1"/>
    <col min="37" max="37" width="9.5703125" customWidth="1"/>
    <col min="38" max="38" width="8.140625" customWidth="1"/>
    <col min="39" max="39" width="7.28515625" customWidth="1"/>
    <col min="40" max="40" width="11.28515625" customWidth="1"/>
    <col min="41" max="41" width="9.140625" customWidth="1"/>
    <col min="42" max="42" width="8" customWidth="1"/>
    <col min="44" max="44" width="6.28515625" customWidth="1"/>
    <col min="45" max="45" width="8.42578125" customWidth="1"/>
    <col min="46" max="46" width="6.140625" customWidth="1"/>
    <col min="47" max="47" width="8.140625" customWidth="1"/>
  </cols>
  <sheetData>
    <row r="1" spans="1:50" ht="16.5" thickTop="1" thickBot="1" x14ac:dyDescent="0.3">
      <c r="A1" s="359" t="s">
        <v>81</v>
      </c>
      <c r="B1" s="360"/>
      <c r="C1" s="38" t="s">
        <v>82</v>
      </c>
      <c r="D1" s="361" t="str">
        <f>'cover page'!F2</f>
        <v>Escoumins</v>
      </c>
      <c r="E1" s="362"/>
      <c r="F1" s="362"/>
      <c r="G1" s="362"/>
      <c r="H1" s="362"/>
      <c r="I1" s="363"/>
      <c r="J1" s="38" t="s">
        <v>105</v>
      </c>
      <c r="K1" s="364" t="str">
        <f>'cover page'!K2:N2</f>
        <v>Cap Vincent</v>
      </c>
      <c r="L1" s="365"/>
      <c r="M1" s="365"/>
      <c r="N1" s="365"/>
      <c r="O1" s="365"/>
      <c r="P1" s="365"/>
      <c r="Q1" s="365"/>
      <c r="R1" s="365"/>
      <c r="S1" s="366"/>
    </row>
    <row r="2" spans="1:50" ht="16.5" thickTop="1" thickBot="1" x14ac:dyDescent="0.3">
      <c r="A2" s="367" t="s">
        <v>83</v>
      </c>
      <c r="B2" s="368"/>
      <c r="C2" s="392" t="str">
        <f>'cover page'!F3</f>
        <v>Escoumins-Cap Vincent</v>
      </c>
      <c r="D2" s="393"/>
      <c r="E2" s="393"/>
      <c r="F2" s="393"/>
      <c r="G2" s="393"/>
      <c r="H2" s="393"/>
      <c r="I2" s="394"/>
      <c r="J2" s="373" t="s">
        <v>93</v>
      </c>
      <c r="K2" s="374"/>
      <c r="L2" s="375"/>
      <c r="M2" s="388" t="s">
        <v>85</v>
      </c>
      <c r="N2" s="389"/>
      <c r="O2" s="369" t="s">
        <v>86</v>
      </c>
      <c r="P2" s="371" t="s">
        <v>87</v>
      </c>
      <c r="Q2" s="369" t="s">
        <v>88</v>
      </c>
      <c r="R2" s="17" t="s">
        <v>130</v>
      </c>
      <c r="S2" s="18" t="s">
        <v>129</v>
      </c>
      <c r="T2" s="114" t="s">
        <v>283</v>
      </c>
      <c r="U2" s="114" t="s">
        <v>285</v>
      </c>
      <c r="V2" s="114" t="s">
        <v>281</v>
      </c>
    </row>
    <row r="3" spans="1:50" ht="16.5" thickTop="1" thickBot="1" x14ac:dyDescent="0.3">
      <c r="A3" s="56" t="s">
        <v>89</v>
      </c>
      <c r="B3" s="382" t="s">
        <v>106</v>
      </c>
      <c r="C3" s="384" t="s">
        <v>90</v>
      </c>
      <c r="D3" s="108" t="s">
        <v>101</v>
      </c>
      <c r="E3" s="386" t="s">
        <v>91</v>
      </c>
      <c r="F3" s="108" t="s">
        <v>103</v>
      </c>
      <c r="G3" s="116" t="s">
        <v>99</v>
      </c>
      <c r="H3" s="118" t="s">
        <v>84</v>
      </c>
      <c r="I3" s="15" t="s">
        <v>97</v>
      </c>
      <c r="J3" s="376"/>
      <c r="K3" s="377"/>
      <c r="L3" s="378"/>
      <c r="M3" s="390"/>
      <c r="N3" s="391"/>
      <c r="O3" s="370"/>
      <c r="P3" s="372"/>
      <c r="Q3" s="370"/>
      <c r="R3" s="55" t="s">
        <v>131</v>
      </c>
      <c r="S3" s="19" t="s">
        <v>127</v>
      </c>
      <c r="T3" s="114" t="s">
        <v>284</v>
      </c>
      <c r="U3" s="114" t="s">
        <v>286</v>
      </c>
      <c r="V3" s="114"/>
    </row>
    <row r="4" spans="1:50" ht="16.5" thickTop="1" thickBot="1" x14ac:dyDescent="0.3">
      <c r="A4" s="57" t="s">
        <v>132</v>
      </c>
      <c r="B4" s="383"/>
      <c r="C4" s="385"/>
      <c r="D4" s="107" t="s">
        <v>102</v>
      </c>
      <c r="E4" s="387"/>
      <c r="F4" s="107" t="s">
        <v>104</v>
      </c>
      <c r="G4" s="117" t="s">
        <v>100</v>
      </c>
      <c r="H4" s="119" t="s">
        <v>92</v>
      </c>
      <c r="I4" s="16" t="s">
        <v>98</v>
      </c>
      <c r="J4" s="379"/>
      <c r="K4" s="380"/>
      <c r="L4" s="381"/>
      <c r="M4" s="14" t="s">
        <v>94</v>
      </c>
      <c r="N4" s="14" t="s">
        <v>95</v>
      </c>
      <c r="O4" s="14" t="s">
        <v>96</v>
      </c>
      <c r="P4" s="20" t="s">
        <v>96</v>
      </c>
      <c r="Q4" s="14" t="s">
        <v>96</v>
      </c>
      <c r="R4" s="20" t="s">
        <v>96</v>
      </c>
      <c r="S4" s="20" t="s">
        <v>128</v>
      </c>
      <c r="T4" s="89" t="s">
        <v>96</v>
      </c>
      <c r="U4" s="115" t="s">
        <v>96</v>
      </c>
      <c r="V4" s="114"/>
      <c r="X4" s="358" t="s">
        <v>154</v>
      </c>
      <c r="Y4" s="358"/>
      <c r="Z4" s="358"/>
      <c r="AA4" s="358" t="s">
        <v>155</v>
      </c>
      <c r="AB4" s="358"/>
      <c r="AC4" s="358"/>
      <c r="AD4" s="103" t="s">
        <v>301</v>
      </c>
      <c r="AE4" s="43" t="s">
        <v>308</v>
      </c>
      <c r="AF4" s="43" t="s">
        <v>300</v>
      </c>
      <c r="AG4" s="43" t="s">
        <v>309</v>
      </c>
      <c r="AH4" s="43" t="s">
        <v>310</v>
      </c>
      <c r="AI4" s="43" t="s">
        <v>299</v>
      </c>
      <c r="AJ4" s="43" t="s">
        <v>311</v>
      </c>
      <c r="AK4" s="43" t="s">
        <v>302</v>
      </c>
      <c r="AL4" s="43" t="s">
        <v>303</v>
      </c>
      <c r="AM4" s="43" t="s">
        <v>304</v>
      </c>
      <c r="AN4" s="43" t="s">
        <v>305</v>
      </c>
      <c r="AO4" s="43" t="s">
        <v>306</v>
      </c>
      <c r="AP4" s="43" t="s">
        <v>99</v>
      </c>
      <c r="AR4" s="43" t="s">
        <v>308</v>
      </c>
      <c r="AS4" s="43" t="s">
        <v>309</v>
      </c>
      <c r="AT4" s="43" t="s">
        <v>310</v>
      </c>
      <c r="AU4" s="43" t="s">
        <v>311</v>
      </c>
      <c r="AV4" s="43" t="s">
        <v>307</v>
      </c>
      <c r="AW4" s="43" t="s">
        <v>302</v>
      </c>
      <c r="AX4" s="43" t="s">
        <v>298</v>
      </c>
    </row>
    <row r="5" spans="1:50" ht="15.75" thickTop="1" x14ac:dyDescent="0.25">
      <c r="A5" s="52">
        <v>1</v>
      </c>
      <c r="B5" s="50" t="str">
        <f>IF($A5="","",VLOOKUP($A5,'list of waypoints'!$A$2:'list of waypoints'!$F$126,2))</f>
        <v>Escoumins Pilot</v>
      </c>
      <c r="C5" s="99">
        <f>IF($A5="","",VLOOKUP($A5,'list of waypoints'!$A$2:$F$2001,3))</f>
        <v>4819</v>
      </c>
      <c r="D5" s="50" t="str">
        <f>IF($A5="","",VLOOKUP($A5,'list of waypoints'!$A$2:$F$2001,4))</f>
        <v>N</v>
      </c>
      <c r="E5" s="99">
        <f>IF($A5="","",VLOOKUP($A5,'list of waypoints'!$A$2:$F$2001,5))</f>
        <v>6924</v>
      </c>
      <c r="F5" s="50" t="str">
        <f>IF($A5="","",VLOOKUP($A5,'list of waypoints'!$A$2:$F$2001,6))</f>
        <v>W</v>
      </c>
      <c r="G5" s="77"/>
      <c r="H5" s="77"/>
      <c r="I5" s="50"/>
      <c r="J5" s="356"/>
      <c r="K5" s="356"/>
      <c r="L5" s="356"/>
      <c r="M5" s="50">
        <f>'cover page'!F4</f>
        <v>124.42511882166187</v>
      </c>
      <c r="N5" s="98" t="s">
        <v>312</v>
      </c>
      <c r="O5" s="50"/>
      <c r="P5" s="50"/>
      <c r="Q5" s="50"/>
      <c r="R5" s="50"/>
      <c r="S5" s="50"/>
      <c r="T5" s="50"/>
      <c r="U5" s="50"/>
      <c r="V5" s="50"/>
      <c r="X5" s="104">
        <f>IF(A5="","",INT(C5/100))</f>
        <v>48</v>
      </c>
      <c r="Y5" s="105">
        <f>IF(A5="","",(C5/100-X5)*100)</f>
        <v>18.999999999999773</v>
      </c>
      <c r="Z5" s="104" t="str">
        <f>IF(A5="","",D5)</f>
        <v>N</v>
      </c>
      <c r="AA5" s="106">
        <f>IF(A5="","",INT(E5/100))</f>
        <v>69</v>
      </c>
      <c r="AB5" s="105">
        <f>IF(A5="","",(E5/100-AA5)*100)</f>
        <v>23.999999999999488</v>
      </c>
      <c r="AC5" s="105" t="str">
        <f>IF(A5="","",F5)</f>
        <v>W</v>
      </c>
      <c r="AD5" s="110">
        <f>IF(Z5="","",AX5)</f>
        <v>14.987582995632481</v>
      </c>
      <c r="AE5" s="109">
        <f>IF(Z5="N",X5+(Y5/60),-(X5+(Y5/60)))</f>
        <v>48.316666666666663</v>
      </c>
      <c r="AF5" s="101">
        <f>(7915.704468*LOG10(TAN(((45+AE5/2))*PI()/180)))-(23.268932*(SIN(AE5*PI()/180)))-(0.0525*(SIN(AE5*PI()/180)))</f>
        <v>3302.5941438609657</v>
      </c>
      <c r="AG5" s="101">
        <f>IF(AC5="E",AA5+(AB5/60),-(AA5+(AB5/60)))</f>
        <v>-69.399999999999991</v>
      </c>
      <c r="AH5" s="101">
        <f>IF(Z7="N",X7+(Y7/60),-(X7+(Y7/60)))</f>
        <v>48.100116666666658</v>
      </c>
      <c r="AI5" s="109">
        <f>(7915.704468*LOG10(TAN(((45+(AH5/2))*PI()/180)))-(23.268932*(SIN(AH5*PI()/180)))-(0.0525*(SIN(AH5*PI()/180))))</f>
        <v>3283.1562262638799</v>
      </c>
      <c r="AJ5" s="109">
        <f>IF(AC7="E",AA7+(AB7/60),-(AA7+(AB7/60)))</f>
        <v>-69.586833333333345</v>
      </c>
      <c r="AK5" s="109">
        <f>IF((AH5-AE5)=0,(AH5-AE5)*60+0.001,(AH5-AE5)*60)</f>
        <v>-12.993000000000308</v>
      </c>
      <c r="AL5" s="109">
        <f>IF(AI5&gt;AF5,(AI5-AF5),(AI5-AF5))</f>
        <v>-19.437917597085743</v>
      </c>
      <c r="AM5" s="101">
        <f>(AJ5-AG5)*60</f>
        <v>-11.21000000000123</v>
      </c>
      <c r="AN5" s="101">
        <f>IF(AL5=0,SQRT(SUMSQ(ATAN(AM5/(AL5+0.0001))*(180/PI()))),SQRT(SUMSQ(ATAN(AM5/AL5)*(180/PI()))))</f>
        <v>29.972387128552509</v>
      </c>
      <c r="AO5" s="109">
        <f>SQRT(SUMSQ(1/(COS(AN5*PI()/180))*AK5))</f>
        <v>14.998852472392253</v>
      </c>
      <c r="AP5" s="111">
        <f>IF(AE5&gt;AH5,IF(AG5&gt;AJ5,180+AN5,180-AN5),(IF(AG5&gt;AJ5,360-AN5,AN5)))</f>
        <v>209.9723871285525</v>
      </c>
      <c r="AR5" s="109">
        <f>RADIANS(AE5)</f>
        <v>0.84328491692192686</v>
      </c>
      <c r="AS5" s="109">
        <f>RADIANS(AG5)</f>
        <v>-1.2112585008840646</v>
      </c>
      <c r="AT5" s="109">
        <f>RADIANS(AH5)</f>
        <v>0.83950540642673299</v>
      </c>
      <c r="AU5" s="109">
        <f>RADIANS(AJ5)</f>
        <v>-1.2145193577032076</v>
      </c>
      <c r="AV5" s="109">
        <f>AU5-AS5</f>
        <v>-3.2608568191430098E-3</v>
      </c>
      <c r="AW5" s="109">
        <f>AT5-AR5</f>
        <v>-3.7795104951938718E-3</v>
      </c>
      <c r="AX5" s="101">
        <f>DEGREES(ACOS(SIN(AR5)*SIN(AT5)+COS(AT5)*COS(AR5)*COS(AV5)))*60</f>
        <v>14.987582995632481</v>
      </c>
    </row>
    <row r="6" spans="1:50" x14ac:dyDescent="0.25">
      <c r="A6" s="52"/>
      <c r="B6" s="50" t="str">
        <f>IF($A6="","",VLOOKUP($A6,'list of waypoints'!$A$2:'list of waypoints'!$F$126,2))</f>
        <v/>
      </c>
      <c r="C6" s="99" t="str">
        <f>IF($A6="","",VLOOKUP($A6,'list of waypoints'!$A$2:$F$2001,3))</f>
        <v/>
      </c>
      <c r="D6" s="50" t="str">
        <f>IF($A6="","",VLOOKUP($A6,'list of waypoints'!$A$2:$F$2001,4))</f>
        <v/>
      </c>
      <c r="E6" s="99" t="str">
        <f>IF($A6="","",VLOOKUP($A6,'list of waypoints'!$A$2:$F$2001,5))</f>
        <v/>
      </c>
      <c r="F6" s="50" t="str">
        <f>IF($A6="","",VLOOKUP($A6,'list of waypoints'!$A$2:$F$2001,6))</f>
        <v/>
      </c>
      <c r="G6" s="112">
        <f>IF(C5="","",AP5)</f>
        <v>209.9723871285525</v>
      </c>
      <c r="H6" s="113">
        <f>IF(C5="","",AO5)</f>
        <v>14.998852472392253</v>
      </c>
      <c r="I6" s="50">
        <v>12</v>
      </c>
      <c r="J6" s="355"/>
      <c r="K6" s="355"/>
      <c r="L6" s="355"/>
      <c r="M6" s="51"/>
      <c r="N6" s="50">
        <f>H5</f>
        <v>0</v>
      </c>
      <c r="O6" s="98">
        <f>T6+U6+V6</f>
        <v>30</v>
      </c>
      <c r="P6" s="50"/>
      <c r="Q6" s="50">
        <f>O6-P6-'cover page'!L4</f>
        <v>30</v>
      </c>
      <c r="R6" s="50"/>
      <c r="S6" s="50"/>
      <c r="T6" s="50">
        <v>25</v>
      </c>
      <c r="U6" s="50">
        <v>5</v>
      </c>
      <c r="V6" s="77"/>
      <c r="X6" s="104" t="str">
        <f t="shared" ref="X6:X69" si="0">IF(A6="","",INT(C6/100))</f>
        <v/>
      </c>
      <c r="Y6" s="105" t="str">
        <f t="shared" ref="Y6:Y69" si="1">IF(A6="","",(C6/100-X6)*100)</f>
        <v/>
      </c>
      <c r="Z6" s="104" t="str">
        <f t="shared" ref="Z6:Z69" si="2">IF(A6="","",D6)</f>
        <v/>
      </c>
      <c r="AA6" s="106" t="str">
        <f t="shared" ref="AA6:AA69" si="3">IF(A6="","",INT(E6/100))</f>
        <v/>
      </c>
      <c r="AB6" s="105" t="str">
        <f t="shared" ref="AB6:AB69" si="4">IF(A6="","",(E6/100-AA6)*100)</f>
        <v/>
      </c>
      <c r="AC6" s="105" t="str">
        <f t="shared" ref="AC6:AC69" si="5">IF(A6="","",F6)</f>
        <v/>
      </c>
      <c r="AD6" s="110" t="str">
        <f t="shared" ref="AD6:AD69" si="6">IF(Z6="","",AX6)</f>
        <v/>
      </c>
      <c r="AE6" s="109"/>
      <c r="AF6" s="101"/>
      <c r="AG6" s="101"/>
      <c r="AH6" s="101"/>
      <c r="AI6" s="109"/>
      <c r="AJ6" s="101"/>
      <c r="AK6" s="109"/>
      <c r="AL6" s="109">
        <f t="shared" ref="AL6:AL69" si="7">IF(AI6&gt;AF6,(AI6-AF6),(AI6-AF6))</f>
        <v>0</v>
      </c>
      <c r="AM6" s="101"/>
      <c r="AN6" s="101">
        <f t="shared" ref="AN6:AN69" si="8">IF(AL6=0,SQRT(SUMSQ(ATAN(AM6/(AL6+0.0001))*(180/PI()))),SQRT(SUMSQ(ATAN(AM6/AL6)*(180/PI()))))</f>
        <v>0</v>
      </c>
      <c r="AO6" s="109">
        <f t="shared" ref="AO6:AO69" si="9">SQRT(SUMSQ(1/(COS(AN6*PI()/180))*AK6))</f>
        <v>0</v>
      </c>
      <c r="AP6" s="111">
        <f t="shared" ref="AP6:AP69" si="10">IF(AE6&gt;AH6,IF(AG6&gt;AJ6,180+AN6,180-AN6),(IF(AG6&gt;AJ6,360-AN6,AN6)))</f>
        <v>0</v>
      </c>
      <c r="AR6" s="109">
        <f t="shared" ref="AR6:AR69" si="11">RADIANS(AE6)</f>
        <v>0</v>
      </c>
      <c r="AS6" s="109">
        <f t="shared" ref="AS6:AS69" si="12">RADIANS(AG6)</f>
        <v>0</v>
      </c>
      <c r="AT6" s="109">
        <f t="shared" ref="AT6:AT69" si="13">RADIANS(AH6)</f>
        <v>0</v>
      </c>
      <c r="AU6" s="109">
        <f t="shared" ref="AU6:AU69" si="14">RADIANS(AJ6)</f>
        <v>0</v>
      </c>
      <c r="AV6" s="109">
        <f t="shared" ref="AV6:AV69" si="15">AU6-AS6</f>
        <v>0</v>
      </c>
      <c r="AW6" s="109">
        <f t="shared" ref="AW6:AW69" si="16">AT6-AR6</f>
        <v>0</v>
      </c>
      <c r="AX6" s="101">
        <f t="shared" ref="AX6:AX69" si="17">DEGREES(ACOS(SIN(AR6)*SIN(AT6)+COS(AT6)*COS(AR6)*COS(AV6)))*60</f>
        <v>0</v>
      </c>
    </row>
    <row r="7" spans="1:50" x14ac:dyDescent="0.25">
      <c r="A7" s="52">
        <v>2</v>
      </c>
      <c r="B7" s="50" t="str">
        <f>IF($A7="","",VLOOKUP($A7,'list of waypoints'!$A$2:'list of waypoints'!$F$126,2))</f>
        <v>Haut Fond Prince</v>
      </c>
      <c r="C7" s="99">
        <f>IF($A7="","",VLOOKUP($A7,'list of waypoints'!$A$2:$F$2001,3))</f>
        <v>4806.0069999999996</v>
      </c>
      <c r="D7" s="50" t="str">
        <f>IF($A7="","",VLOOKUP($A7,'list of waypoints'!$A$2:$F$2001,4))</f>
        <v>N</v>
      </c>
      <c r="E7" s="99">
        <f>IF($A7="","",VLOOKUP($A7,'list of waypoints'!$A$2:$F$2001,5))</f>
        <v>6935.21</v>
      </c>
      <c r="F7" s="50" t="str">
        <f>IF($A7="","",VLOOKUP($A7,'list of waypoints'!$A$2:$F$2001,6))</f>
        <v>W</v>
      </c>
      <c r="G7" s="112" t="str">
        <f t="shared" ref="G7:G70" si="18">IF(C6="","",AP6)</f>
        <v/>
      </c>
      <c r="H7" s="113" t="str">
        <f t="shared" ref="H7:H70" si="19">IF(C6="","",AO6)</f>
        <v/>
      </c>
      <c r="I7" s="50"/>
      <c r="J7" s="355"/>
      <c r="K7" s="355"/>
      <c r="L7" s="355"/>
      <c r="M7" s="113">
        <f>M5-H6</f>
        <v>109.42626634926961</v>
      </c>
      <c r="N7" s="113">
        <f>H6</f>
        <v>14.998852472392253</v>
      </c>
      <c r="O7" s="98">
        <f t="shared" ref="O7:O70" si="20">T7+U7+V7</f>
        <v>0</v>
      </c>
      <c r="P7" s="50"/>
      <c r="Q7" s="50"/>
      <c r="R7" s="50"/>
      <c r="S7" s="50"/>
      <c r="T7" s="50"/>
      <c r="U7" s="50"/>
      <c r="V7" s="50"/>
      <c r="X7" s="104">
        <f t="shared" si="0"/>
        <v>48</v>
      </c>
      <c r="Y7" s="105">
        <f t="shared" si="1"/>
        <v>6.0069999999996071</v>
      </c>
      <c r="Z7" s="104" t="str">
        <f t="shared" si="2"/>
        <v>N</v>
      </c>
      <c r="AA7" s="106">
        <f t="shared" si="3"/>
        <v>69</v>
      </c>
      <c r="AB7" s="105">
        <f t="shared" si="4"/>
        <v>35.210000000000719</v>
      </c>
      <c r="AC7" s="105" t="str">
        <f t="shared" si="5"/>
        <v>W</v>
      </c>
      <c r="AD7" s="110">
        <f t="shared" si="6"/>
        <v>23.433703547035229</v>
      </c>
      <c r="AE7" s="109">
        <f t="shared" ref="AE7" si="21">IF(Z7="N",X7+(Y7/60),-(X7+(Y7/60)))</f>
        <v>48.100116666666658</v>
      </c>
      <c r="AF7" s="101">
        <f t="shared" ref="AF7" si="22">(7915.704468*LOG10(TAN(((45+AE7/2))*PI()/180)))-(23.268932*(SIN(AE7*PI()/180)))-(0.0525*(SIN(AE7*PI()/180)))</f>
        <v>3283.1562262638799</v>
      </c>
      <c r="AG7" s="101">
        <f t="shared" ref="AG7" si="23">IF(AC7="E",AA7+(AB7/60),-(AA7+(AB7/60)))</f>
        <v>-69.586833333333345</v>
      </c>
      <c r="AH7" s="101">
        <f t="shared" ref="AH7" si="24">IF(Z9="N",X9+(Y9/60),-(X9+(Y9/60)))</f>
        <v>47.76005</v>
      </c>
      <c r="AI7" s="109">
        <f t="shared" ref="AI7" si="25">(7915.704468*LOG10(TAN(((45+(AH7/2))*PI()/180)))-(23.268932*(SIN(AH7*PI()/180)))-(0.0525*(SIN(AH7*PI()/180))))</f>
        <v>3252.7967658000634</v>
      </c>
      <c r="AJ7" s="109">
        <f t="shared" ref="AJ7" si="26">IF(AC9="E",AA9+(AB9/60),-(AA9+(AB9/60)))</f>
        <v>-69.873500000000007</v>
      </c>
      <c r="AK7" s="109">
        <f t="shared" ref="AK7" si="27">IF((AH7-AE7)=0,(AH7-AE7)*60+0.001,(AH7-AE7)*60)</f>
        <v>-20.403999999999485</v>
      </c>
      <c r="AL7" s="109">
        <f t="shared" si="7"/>
        <v>-30.359460463816504</v>
      </c>
      <c r="AM7" s="101">
        <f t="shared" ref="AM7" si="28">(AJ7-AG7)*60</f>
        <v>-17.199999999999704</v>
      </c>
      <c r="AN7" s="101">
        <f t="shared" si="8"/>
        <v>29.533504620376849</v>
      </c>
      <c r="AO7" s="109">
        <f t="shared" si="9"/>
        <v>23.451051534560722</v>
      </c>
      <c r="AP7" s="111">
        <f t="shared" si="10"/>
        <v>209.53350462037685</v>
      </c>
      <c r="AR7" s="109">
        <f t="shared" si="11"/>
        <v>0.83950540642673299</v>
      </c>
      <c r="AS7" s="109">
        <f t="shared" si="12"/>
        <v>-1.2145193577032076</v>
      </c>
      <c r="AT7" s="109">
        <f t="shared" si="13"/>
        <v>0.83357012341711778</v>
      </c>
      <c r="AU7" s="109">
        <f t="shared" si="14"/>
        <v>-1.2195226348922579</v>
      </c>
      <c r="AV7" s="109">
        <f t="shared" si="15"/>
        <v>-5.0032771890502481E-3</v>
      </c>
      <c r="AW7" s="109">
        <f t="shared" si="16"/>
        <v>-5.9352830096152109E-3</v>
      </c>
      <c r="AX7" s="101">
        <f t="shared" si="17"/>
        <v>23.433703547035229</v>
      </c>
    </row>
    <row r="8" spans="1:50" x14ac:dyDescent="0.25">
      <c r="A8" s="52"/>
      <c r="B8" s="50" t="str">
        <f>IF($A8="","",VLOOKUP($A8,'list of waypoints'!$A$2:'list of waypoints'!$F$126,2))</f>
        <v/>
      </c>
      <c r="C8" s="99" t="str">
        <f>IF($A8="","",VLOOKUP($A8,'list of waypoints'!$A$2:$F$2001,3))</f>
        <v/>
      </c>
      <c r="D8" s="50" t="str">
        <f>IF($A8="","",VLOOKUP($A8,'list of waypoints'!$A$2:$F$2001,4))</f>
        <v/>
      </c>
      <c r="E8" s="99" t="str">
        <f>IF($A8="","",VLOOKUP($A8,'list of waypoints'!$A$2:$F$2001,5))</f>
        <v/>
      </c>
      <c r="F8" s="50" t="str">
        <f>IF($A8="","",VLOOKUP($A8,'list of waypoints'!$A$2:$F$2001,6))</f>
        <v/>
      </c>
      <c r="G8" s="112">
        <f t="shared" si="18"/>
        <v>209.53350462037685</v>
      </c>
      <c r="H8" s="113">
        <f t="shared" si="19"/>
        <v>23.451051534560722</v>
      </c>
      <c r="I8" s="50">
        <v>12</v>
      </c>
      <c r="J8" s="355"/>
      <c r="K8" s="355"/>
      <c r="L8" s="355"/>
      <c r="M8" s="113"/>
      <c r="N8" s="50"/>
      <c r="O8" s="98">
        <f t="shared" si="20"/>
        <v>0</v>
      </c>
      <c r="P8" s="50"/>
      <c r="Q8" s="50">
        <f>O8-P8-'cover page'!L6</f>
        <v>0</v>
      </c>
      <c r="R8" s="50"/>
      <c r="S8" s="50"/>
      <c r="T8" s="50"/>
      <c r="U8" s="50"/>
      <c r="V8" s="50"/>
      <c r="X8" s="104" t="str">
        <f t="shared" si="0"/>
        <v/>
      </c>
      <c r="Y8" s="105" t="str">
        <f t="shared" si="1"/>
        <v/>
      </c>
      <c r="Z8" s="104" t="str">
        <f t="shared" si="2"/>
        <v/>
      </c>
      <c r="AA8" s="106" t="str">
        <f t="shared" si="3"/>
        <v/>
      </c>
      <c r="AB8" s="105" t="str">
        <f t="shared" si="4"/>
        <v/>
      </c>
      <c r="AC8" s="105" t="str">
        <f t="shared" si="5"/>
        <v/>
      </c>
      <c r="AD8" s="110" t="str">
        <f t="shared" si="6"/>
        <v/>
      </c>
      <c r="AE8" s="109"/>
      <c r="AF8" s="101"/>
      <c r="AG8" s="101"/>
      <c r="AH8" s="101"/>
      <c r="AI8" s="109"/>
      <c r="AJ8" s="101"/>
      <c r="AK8" s="109"/>
      <c r="AL8" s="109">
        <f t="shared" si="7"/>
        <v>0</v>
      </c>
      <c r="AM8" s="101"/>
      <c r="AN8" s="101">
        <f t="shared" si="8"/>
        <v>0</v>
      </c>
      <c r="AO8" s="109">
        <f t="shared" si="9"/>
        <v>0</v>
      </c>
      <c r="AP8" s="111">
        <f t="shared" si="10"/>
        <v>0</v>
      </c>
      <c r="AR8" s="109">
        <f t="shared" si="11"/>
        <v>0</v>
      </c>
      <c r="AS8" s="109">
        <f t="shared" si="12"/>
        <v>0</v>
      </c>
      <c r="AT8" s="109">
        <f t="shared" si="13"/>
        <v>0</v>
      </c>
      <c r="AU8" s="109">
        <f t="shared" si="14"/>
        <v>0</v>
      </c>
      <c r="AV8" s="109">
        <f t="shared" si="15"/>
        <v>0</v>
      </c>
      <c r="AW8" s="109">
        <f t="shared" si="16"/>
        <v>0</v>
      </c>
      <c r="AX8" s="101">
        <f t="shared" si="17"/>
        <v>0</v>
      </c>
    </row>
    <row r="9" spans="1:50" x14ac:dyDescent="0.25">
      <c r="A9" s="52">
        <v>3</v>
      </c>
      <c r="B9" s="50" t="str">
        <f>IF($A9="","",VLOOKUP($A9,'list of waypoints'!$A$2:'list of waypoints'!$F$126,2))</f>
        <v>Cap au Saumon</v>
      </c>
      <c r="C9" s="99">
        <f>IF($A9="","",VLOOKUP($A9,'list of waypoints'!$A$2:$F$2001,3))</f>
        <v>4745.6030000000001</v>
      </c>
      <c r="D9" s="50" t="str">
        <f>IF($A9="","",VLOOKUP($A9,'list of waypoints'!$A$2:$F$2001,4))</f>
        <v>N</v>
      </c>
      <c r="E9" s="99">
        <f>IF($A9="","",VLOOKUP($A9,'list of waypoints'!$A$2:$F$2001,5))</f>
        <v>6952.41</v>
      </c>
      <c r="F9" s="50" t="str">
        <f>IF($A9="","",VLOOKUP($A9,'list of waypoints'!$A$2:$F$2001,6))</f>
        <v>W</v>
      </c>
      <c r="G9" s="112" t="str">
        <f t="shared" si="18"/>
        <v/>
      </c>
      <c r="H9" s="113" t="str">
        <f t="shared" si="19"/>
        <v/>
      </c>
      <c r="I9" s="50"/>
      <c r="J9" s="355"/>
      <c r="K9" s="355"/>
      <c r="L9" s="355"/>
      <c r="M9" s="113">
        <f t="shared" ref="M9" si="29">M7-H8</f>
        <v>85.975214814708892</v>
      </c>
      <c r="N9" s="113">
        <f>N7+H8</f>
        <v>38.449904006952977</v>
      </c>
      <c r="O9" s="98">
        <f t="shared" si="20"/>
        <v>0</v>
      </c>
      <c r="P9" s="50"/>
      <c r="Q9" s="50"/>
      <c r="R9" s="50"/>
      <c r="S9" s="50"/>
      <c r="T9" s="50"/>
      <c r="U9" s="50"/>
      <c r="V9" s="50"/>
      <c r="X9" s="104">
        <f t="shared" si="0"/>
        <v>47</v>
      </c>
      <c r="Y9" s="105">
        <f t="shared" si="1"/>
        <v>45.602999999999838</v>
      </c>
      <c r="Z9" s="104" t="str">
        <f t="shared" si="2"/>
        <v>N</v>
      </c>
      <c r="AA9" s="106">
        <f t="shared" si="3"/>
        <v>69</v>
      </c>
      <c r="AB9" s="105">
        <f t="shared" si="4"/>
        <v>52.410000000000423</v>
      </c>
      <c r="AC9" s="105" t="str">
        <f t="shared" si="5"/>
        <v>W</v>
      </c>
      <c r="AD9" s="110">
        <f t="shared" si="6"/>
        <v>5.5545565575791844</v>
      </c>
      <c r="AE9" s="109">
        <f t="shared" ref="AE9" si="30">IF(Z9="N",X9+(Y9/60),-(X9+(Y9/60)))</f>
        <v>47.76005</v>
      </c>
      <c r="AF9" s="101">
        <f t="shared" ref="AF9" si="31">(7915.704468*LOG10(TAN(((45+AE9/2))*PI()/180)))-(23.268932*(SIN(AE9*PI()/180)))-(0.0525*(SIN(AE9*PI()/180)))</f>
        <v>3252.7967658000634</v>
      </c>
      <c r="AG9" s="101">
        <f t="shared" ref="AG9" si="32">IF(AC9="E",AA9+(AB9/60),-(AA9+(AB9/60)))</f>
        <v>-69.873500000000007</v>
      </c>
      <c r="AH9" s="101">
        <f t="shared" ref="AH9" si="33">IF(Z11="N",X11+(Y11/60),-(X11+(Y11/60)))</f>
        <v>47.692833333333326</v>
      </c>
      <c r="AI9" s="109">
        <f t="shared" ref="AI9" si="34">(7915.704468*LOG10(TAN(((45+(AH9/2))*PI()/180)))-(23.268932*(SIN(AH9*PI()/180)))-(0.0525*(SIN(AH9*PI()/180))))</f>
        <v>3246.8196680604628</v>
      </c>
      <c r="AJ9" s="109">
        <f t="shared" ref="AJ9" si="35">IF(AC11="E",AA11+(AB11/60),-(AA11+(AB11/60)))</f>
        <v>-69.968133333333327</v>
      </c>
      <c r="AK9" s="109">
        <f t="shared" ref="AK9" si="36">IF((AH9-AE9)=0,(AH9-AE9)*60+0.001,(AH9-AE9)*60)</f>
        <v>-4.0330000000004418</v>
      </c>
      <c r="AL9" s="109">
        <f t="shared" si="7"/>
        <v>-5.9770977396005947</v>
      </c>
      <c r="AM9" s="101">
        <f t="shared" ref="AM9" si="37">(AJ9-AG9)*60</f>
        <v>-5.6779999999992015</v>
      </c>
      <c r="AN9" s="101">
        <f t="shared" si="8"/>
        <v>43.529975629974338</v>
      </c>
      <c r="AO9" s="109">
        <f t="shared" si="9"/>
        <v>5.5626501073720558</v>
      </c>
      <c r="AP9" s="111">
        <f t="shared" si="10"/>
        <v>223.52997562997433</v>
      </c>
      <c r="AR9" s="109">
        <f t="shared" si="11"/>
        <v>0.83357012341711778</v>
      </c>
      <c r="AS9" s="109">
        <f t="shared" si="12"/>
        <v>-1.2195226348922579</v>
      </c>
      <c r="AT9" s="109">
        <f t="shared" si="13"/>
        <v>0.83239697127156875</v>
      </c>
      <c r="AU9" s="109">
        <f t="shared" si="14"/>
        <v>-1.2211742981410618</v>
      </c>
      <c r="AV9" s="109">
        <f t="shared" si="15"/>
        <v>-1.6516632488039473E-3</v>
      </c>
      <c r="AW9" s="109">
        <f t="shared" si="16"/>
        <v>-1.1731521455490279E-3</v>
      </c>
      <c r="AX9" s="101">
        <f t="shared" si="17"/>
        <v>5.5545565575791844</v>
      </c>
    </row>
    <row r="10" spans="1:50" x14ac:dyDescent="0.25">
      <c r="A10" s="52"/>
      <c r="B10" s="50" t="str">
        <f>IF($A10="","",VLOOKUP($A10,'list of waypoints'!$A$2:'list of waypoints'!$F$126,2))</f>
        <v/>
      </c>
      <c r="C10" s="99" t="str">
        <f>IF($A10="","",VLOOKUP($A10,'list of waypoints'!$A$2:$F$2001,3))</f>
        <v/>
      </c>
      <c r="D10" s="50" t="str">
        <f>IF($A10="","",VLOOKUP($A10,'list of waypoints'!$A$2:$F$2001,4))</f>
        <v/>
      </c>
      <c r="E10" s="99" t="str">
        <f>IF($A10="","",VLOOKUP($A10,'list of waypoints'!$A$2:$F$2001,5))</f>
        <v/>
      </c>
      <c r="F10" s="50" t="str">
        <f>IF($A10="","",VLOOKUP($A10,'list of waypoints'!$A$2:$F$2001,6))</f>
        <v/>
      </c>
      <c r="G10" s="112">
        <f>IF(C9="","",AP9)</f>
        <v>223.52997562997433</v>
      </c>
      <c r="H10" s="113">
        <f t="shared" si="19"/>
        <v>5.5626501073720558</v>
      </c>
      <c r="I10" s="50"/>
      <c r="J10" s="355"/>
      <c r="K10" s="355"/>
      <c r="L10" s="355"/>
      <c r="M10" s="113"/>
      <c r="N10" s="113" t="str">
        <f t="shared" ref="N10:N72" si="38">H9</f>
        <v/>
      </c>
      <c r="O10" s="98">
        <f t="shared" si="20"/>
        <v>0</v>
      </c>
      <c r="P10" s="50"/>
      <c r="Q10" s="50">
        <f>O10-P10-'cover page'!L8</f>
        <v>0</v>
      </c>
      <c r="R10" s="50"/>
      <c r="S10" s="50"/>
      <c r="T10" s="50"/>
      <c r="U10" s="50"/>
      <c r="V10" s="50"/>
      <c r="X10" s="104" t="str">
        <f t="shared" si="0"/>
        <v/>
      </c>
      <c r="Y10" s="105" t="str">
        <f t="shared" si="1"/>
        <v/>
      </c>
      <c r="Z10" s="104" t="str">
        <f t="shared" si="2"/>
        <v/>
      </c>
      <c r="AA10" s="106" t="str">
        <f t="shared" si="3"/>
        <v/>
      </c>
      <c r="AB10" s="105" t="str">
        <f t="shared" si="4"/>
        <v/>
      </c>
      <c r="AC10" s="105" t="str">
        <f t="shared" si="5"/>
        <v/>
      </c>
      <c r="AD10" s="110" t="str">
        <f t="shared" si="6"/>
        <v/>
      </c>
      <c r="AE10" s="109"/>
      <c r="AF10" s="101"/>
      <c r="AG10" s="101"/>
      <c r="AH10" s="101"/>
      <c r="AI10" s="109"/>
      <c r="AJ10" s="101"/>
      <c r="AK10" s="109"/>
      <c r="AL10" s="109">
        <f t="shared" si="7"/>
        <v>0</v>
      </c>
      <c r="AM10" s="101"/>
      <c r="AN10" s="101">
        <f t="shared" si="8"/>
        <v>0</v>
      </c>
      <c r="AO10" s="109">
        <f t="shared" si="9"/>
        <v>0</v>
      </c>
      <c r="AP10" s="111">
        <f t="shared" si="10"/>
        <v>0</v>
      </c>
      <c r="AR10" s="109">
        <f t="shared" si="11"/>
        <v>0</v>
      </c>
      <c r="AS10" s="109">
        <f t="shared" si="12"/>
        <v>0</v>
      </c>
      <c r="AT10" s="109">
        <f t="shared" si="13"/>
        <v>0</v>
      </c>
      <c r="AU10" s="109">
        <f t="shared" si="14"/>
        <v>0</v>
      </c>
      <c r="AV10" s="109">
        <f t="shared" si="15"/>
        <v>0</v>
      </c>
      <c r="AW10" s="109">
        <f t="shared" si="16"/>
        <v>0</v>
      </c>
      <c r="AX10" s="101">
        <f t="shared" si="17"/>
        <v>0</v>
      </c>
    </row>
    <row r="11" spans="1:50" x14ac:dyDescent="0.25">
      <c r="A11" s="52">
        <v>4</v>
      </c>
      <c r="B11" s="50" t="str">
        <f>IF($A11="","",VLOOKUP($A11,'list of waypoints'!$A$2:'list of waypoints'!$F$126,2))</f>
        <v>Gros Cap A l'Aigle</v>
      </c>
      <c r="C11" s="99">
        <f>IF($A11="","",VLOOKUP($A11,'list of waypoints'!$A$2:$F$2001,3))</f>
        <v>4741.57</v>
      </c>
      <c r="D11" s="50" t="str">
        <f>IF($A11="","",VLOOKUP($A11,'list of waypoints'!$A$2:$F$2001,4))</f>
        <v>N</v>
      </c>
      <c r="E11" s="99">
        <f>IF($A11="","",VLOOKUP($A11,'list of waypoints'!$A$2:$F$2001,5))</f>
        <v>6958.0879999999997</v>
      </c>
      <c r="F11" s="50" t="str">
        <f>IF($A11="","",VLOOKUP($A11,'list of waypoints'!$A$2:$F$2001,6))</f>
        <v>W</v>
      </c>
      <c r="G11" s="112" t="str">
        <f t="shared" si="18"/>
        <v/>
      </c>
      <c r="H11" s="113" t="str">
        <f t="shared" si="19"/>
        <v/>
      </c>
      <c r="I11" s="50"/>
      <c r="J11" s="355"/>
      <c r="K11" s="355"/>
      <c r="L11" s="355"/>
      <c r="M11" s="113">
        <f t="shared" ref="M11" si="39">M9-H10</f>
        <v>80.412564707336841</v>
      </c>
      <c r="N11" s="113">
        <f t="shared" ref="N11" si="40">N9+H10</f>
        <v>44.012554114325035</v>
      </c>
      <c r="O11" s="98">
        <f t="shared" si="20"/>
        <v>0</v>
      </c>
      <c r="P11" s="50"/>
      <c r="Q11" s="50"/>
      <c r="R11" s="50"/>
      <c r="S11" s="50"/>
      <c r="T11" s="50"/>
      <c r="U11" s="50"/>
      <c r="V11" s="50"/>
      <c r="X11" s="104">
        <f t="shared" si="0"/>
        <v>47</v>
      </c>
      <c r="Y11" s="105">
        <f t="shared" si="1"/>
        <v>41.569999999999396</v>
      </c>
      <c r="Z11" s="104" t="str">
        <f t="shared" si="2"/>
        <v>N</v>
      </c>
      <c r="AA11" s="106">
        <f t="shared" si="3"/>
        <v>69</v>
      </c>
      <c r="AB11" s="105">
        <f t="shared" si="4"/>
        <v>58.08799999999934</v>
      </c>
      <c r="AC11" s="105" t="str">
        <f t="shared" si="5"/>
        <v>W</v>
      </c>
      <c r="AD11" s="110">
        <f t="shared" si="6"/>
        <v>7.6329564922759916</v>
      </c>
      <c r="AE11" s="109">
        <f t="shared" ref="AE11" si="41">IF(Z11="N",X11+(Y11/60),-(X11+(Y11/60)))</f>
        <v>47.692833333333326</v>
      </c>
      <c r="AF11" s="101">
        <f t="shared" ref="AF11" si="42">(7915.704468*LOG10(TAN(((45+AE11/2))*PI()/180)))-(23.268932*(SIN(AE11*PI()/180)))-(0.0525*(SIN(AE11*PI()/180)))</f>
        <v>3246.8196680604628</v>
      </c>
      <c r="AG11" s="101">
        <f t="shared" ref="AG11" si="43">IF(AC11="E",AA11+(AB11/60),-(AA11+(AB11/60)))</f>
        <v>-69.968133333333327</v>
      </c>
      <c r="AH11" s="101">
        <f t="shared" ref="AH11" si="44">IF(Z13="N",X13+(Y13/60),-(X13+(Y13/60)))</f>
        <v>47.614450000000005</v>
      </c>
      <c r="AI11" s="109">
        <f t="shared" ref="AI11" si="45">(7915.704468*LOG10(TAN(((45+(AH11/2))*PI()/180)))-(23.268932*(SIN(AH11*PI()/180)))-(0.0525*(SIN(AH11*PI()/180))))</f>
        <v>3239.8593805158903</v>
      </c>
      <c r="AJ11" s="109">
        <f t="shared" ref="AJ11" si="46">IF(AC13="E",AA13+(AB13/60),-(AA13+(AB13/60)))</f>
        <v>-70.116883333333348</v>
      </c>
      <c r="AK11" s="109">
        <f t="shared" ref="AK11" si="47">IF((AH11-AE11)=0,(AH11-AE11)*60+0.001,(AH11-AE11)*60)</f>
        <v>-4.7029999999992356</v>
      </c>
      <c r="AL11" s="109">
        <f t="shared" si="7"/>
        <v>-6.9602875445725658</v>
      </c>
      <c r="AM11" s="101">
        <f t="shared" ref="AM11" si="48">(AJ11-AG11)*60</f>
        <v>-8.9250000000012619</v>
      </c>
      <c r="AN11" s="101">
        <f t="shared" si="8"/>
        <v>52.050608783582895</v>
      </c>
      <c r="AO11" s="109">
        <f t="shared" si="9"/>
        <v>7.6475872963407978</v>
      </c>
      <c r="AP11" s="111">
        <f t="shared" si="10"/>
        <v>232.0506087835829</v>
      </c>
      <c r="AR11" s="109">
        <f t="shared" si="11"/>
        <v>0.83239697127156875</v>
      </c>
      <c r="AS11" s="109">
        <f t="shared" si="12"/>
        <v>-1.2211742981410618</v>
      </c>
      <c r="AT11" s="109">
        <f t="shared" si="13"/>
        <v>0.83102892402621409</v>
      </c>
      <c r="AU11" s="109">
        <f t="shared" si="14"/>
        <v>-1.2237704754034036</v>
      </c>
      <c r="AV11" s="109">
        <f t="shared" si="15"/>
        <v>-2.5961772623417367E-3</v>
      </c>
      <c r="AW11" s="109">
        <f t="shared" si="16"/>
        <v>-1.3680472453546644E-3</v>
      </c>
      <c r="AX11" s="101">
        <f t="shared" si="17"/>
        <v>7.6329564922759916</v>
      </c>
    </row>
    <row r="12" spans="1:50" x14ac:dyDescent="0.25">
      <c r="A12" s="52"/>
      <c r="B12" s="50" t="str">
        <f>IF($A12="","",VLOOKUP($A12,'list of waypoints'!$A$2:'list of waypoints'!$F$126,2))</f>
        <v/>
      </c>
      <c r="C12" s="99" t="str">
        <f>IF($A12="","",VLOOKUP($A12,'list of waypoints'!$A$2:$F$2001,3))</f>
        <v/>
      </c>
      <c r="D12" s="50" t="str">
        <f>IF($A12="","",VLOOKUP($A12,'list of waypoints'!$A$2:$F$2001,4))</f>
        <v/>
      </c>
      <c r="E12" s="99" t="str">
        <f>IF($A12="","",VLOOKUP($A12,'list of waypoints'!$A$2:$F$2001,5))</f>
        <v/>
      </c>
      <c r="F12" s="50" t="str">
        <f>IF($A12="","",VLOOKUP($A12,'list of waypoints'!$A$2:$F$2001,6))</f>
        <v/>
      </c>
      <c r="G12" s="112">
        <f t="shared" si="18"/>
        <v>232.0506087835829</v>
      </c>
      <c r="H12" s="113">
        <f t="shared" si="19"/>
        <v>7.6475872963407978</v>
      </c>
      <c r="I12" s="50"/>
      <c r="J12" s="355"/>
      <c r="K12" s="355"/>
      <c r="L12" s="355"/>
      <c r="M12" s="113"/>
      <c r="N12" s="113" t="str">
        <f t="shared" si="38"/>
        <v/>
      </c>
      <c r="O12" s="98">
        <f t="shared" si="20"/>
        <v>0</v>
      </c>
      <c r="P12" s="50"/>
      <c r="Q12" s="50">
        <f>O12-P12-'cover page'!L10</f>
        <v>0</v>
      </c>
      <c r="R12" s="50"/>
      <c r="S12" s="50"/>
      <c r="T12" s="50"/>
      <c r="U12" s="50"/>
      <c r="V12" s="50"/>
      <c r="X12" s="104" t="str">
        <f t="shared" si="0"/>
        <v/>
      </c>
      <c r="Y12" s="105" t="str">
        <f t="shared" si="1"/>
        <v/>
      </c>
      <c r="Z12" s="104" t="str">
        <f t="shared" si="2"/>
        <v/>
      </c>
      <c r="AA12" s="106" t="str">
        <f t="shared" si="3"/>
        <v/>
      </c>
      <c r="AB12" s="105" t="str">
        <f t="shared" si="4"/>
        <v/>
      </c>
      <c r="AC12" s="105" t="str">
        <f t="shared" si="5"/>
        <v/>
      </c>
      <c r="AD12" s="110" t="str">
        <f t="shared" si="6"/>
        <v/>
      </c>
      <c r="AE12" s="109"/>
      <c r="AF12" s="101"/>
      <c r="AG12" s="101"/>
      <c r="AH12" s="101"/>
      <c r="AI12" s="109"/>
      <c r="AJ12" s="101"/>
      <c r="AK12" s="109"/>
      <c r="AL12" s="109">
        <f t="shared" si="7"/>
        <v>0</v>
      </c>
      <c r="AM12" s="101"/>
      <c r="AN12" s="101">
        <f t="shared" si="8"/>
        <v>0</v>
      </c>
      <c r="AO12" s="109">
        <f t="shared" si="9"/>
        <v>0</v>
      </c>
      <c r="AP12" s="111">
        <f t="shared" si="10"/>
        <v>0</v>
      </c>
      <c r="AR12" s="109">
        <f t="shared" si="11"/>
        <v>0</v>
      </c>
      <c r="AS12" s="109">
        <f t="shared" si="12"/>
        <v>0</v>
      </c>
      <c r="AT12" s="109">
        <f t="shared" si="13"/>
        <v>0</v>
      </c>
      <c r="AU12" s="109">
        <f t="shared" si="14"/>
        <v>0</v>
      </c>
      <c r="AV12" s="109">
        <f t="shared" si="15"/>
        <v>0</v>
      </c>
      <c r="AW12" s="109">
        <f t="shared" si="16"/>
        <v>0</v>
      </c>
      <c r="AX12" s="101">
        <f t="shared" si="17"/>
        <v>0</v>
      </c>
    </row>
    <row r="13" spans="1:50" x14ac:dyDescent="0.25">
      <c r="A13" s="52">
        <v>5</v>
      </c>
      <c r="B13" s="50" t="str">
        <f>IF($A13="","",VLOOKUP($A13,'list of waypoints'!$A$2:'list of waypoints'!$F$126,2))</f>
        <v>Pointe au Pic</v>
      </c>
      <c r="C13" s="99">
        <f>IF($A13="","",VLOOKUP($A13,'list of waypoints'!$A$2:$F$2001,3))</f>
        <v>4736.8670000000002</v>
      </c>
      <c r="D13" s="50" t="str">
        <f>IF($A13="","",VLOOKUP($A13,'list of waypoints'!$A$2:$F$2001,4))</f>
        <v>N</v>
      </c>
      <c r="E13" s="99">
        <f>IF($A13="","",VLOOKUP($A13,'list of waypoints'!$A$2:$F$2001,5))</f>
        <v>7007.0129999999999</v>
      </c>
      <c r="F13" s="50" t="str">
        <f>IF($A13="","",VLOOKUP($A13,'list of waypoints'!$A$2:$F$2001,6))</f>
        <v>W</v>
      </c>
      <c r="G13" s="112" t="str">
        <f t="shared" si="18"/>
        <v/>
      </c>
      <c r="H13" s="113" t="str">
        <f t="shared" si="19"/>
        <v/>
      </c>
      <c r="I13" s="50"/>
      <c r="J13" s="355"/>
      <c r="K13" s="355"/>
      <c r="L13" s="355"/>
      <c r="M13" s="113">
        <f t="shared" ref="M13" si="49">M11-H12</f>
        <v>72.764977410996039</v>
      </c>
      <c r="N13" s="113">
        <f t="shared" ref="N13" si="50">N11+H12</f>
        <v>51.66014141066583</v>
      </c>
      <c r="O13" s="98">
        <f t="shared" si="20"/>
        <v>0</v>
      </c>
      <c r="P13" s="50"/>
      <c r="Q13" s="50"/>
      <c r="R13" s="50"/>
      <c r="S13" s="50"/>
      <c r="T13" s="50"/>
      <c r="U13" s="50"/>
      <c r="V13" s="50"/>
      <c r="X13" s="104">
        <f t="shared" si="0"/>
        <v>47</v>
      </c>
      <c r="Y13" s="105">
        <f t="shared" si="1"/>
        <v>36.867000000000161</v>
      </c>
      <c r="Z13" s="104" t="str">
        <f t="shared" si="2"/>
        <v>N</v>
      </c>
      <c r="AA13" s="106">
        <f t="shared" si="3"/>
        <v>70</v>
      </c>
      <c r="AB13" s="105">
        <f t="shared" si="4"/>
        <v>7.0130000000006021</v>
      </c>
      <c r="AC13" s="105" t="str">
        <f t="shared" si="5"/>
        <v>W</v>
      </c>
      <c r="AD13" s="110">
        <f t="shared" si="6"/>
        <v>9.6691901321148599</v>
      </c>
      <c r="AE13" s="109">
        <f t="shared" ref="AE13" si="51">IF(Z13="N",X13+(Y13/60),-(X13+(Y13/60)))</f>
        <v>47.614450000000005</v>
      </c>
      <c r="AF13" s="101">
        <f t="shared" ref="AF13" si="52">(7915.704468*LOG10(TAN(((45+AE13/2))*PI()/180)))-(23.268932*(SIN(AE13*PI()/180)))-(0.0525*(SIN(AE13*PI()/180)))</f>
        <v>3239.8593805158903</v>
      </c>
      <c r="AG13" s="101">
        <f t="shared" ref="AG13" si="53">IF(AC13="E",AA13+(AB13/60),-(AA13+(AB13/60)))</f>
        <v>-70.116883333333348</v>
      </c>
      <c r="AH13" s="101">
        <f t="shared" ref="AH13" si="54">IF(Z15="N",X15+(Y15/60),-(X15+(Y15/60)))</f>
        <v>47.471283333333332</v>
      </c>
      <c r="AI13" s="109">
        <f t="shared" ref="AI13" si="55">(7915.704468*LOG10(TAN(((45+(AH13/2))*PI()/180)))-(23.268932*(SIN(AH13*PI()/180)))-(0.0525*(SIN(AH13*PI()/180))))</f>
        <v>3227.1735047024472</v>
      </c>
      <c r="AJ13" s="109">
        <f t="shared" ref="AJ13" si="56">IF(AC15="E",AA15+(AB15/60),-(AA15+(AB15/60)))</f>
        <v>-70.226483333333334</v>
      </c>
      <c r="AK13" s="109">
        <f t="shared" ref="AK13" si="57">IF((AH13-AE13)=0,(AH13-AE13)*60+0.001,(AH13-AE13)*60)</f>
        <v>-8.5900000000003729</v>
      </c>
      <c r="AL13" s="109">
        <f t="shared" si="7"/>
        <v>-12.68587581344309</v>
      </c>
      <c r="AM13" s="101">
        <f t="shared" ref="AM13" si="58">(AJ13-AG13)*60</f>
        <v>-6.5759999999991692</v>
      </c>
      <c r="AN13" s="101">
        <f t="shared" si="8"/>
        <v>27.400948929776522</v>
      </c>
      <c r="AO13" s="109">
        <f t="shared" si="9"/>
        <v>9.6755180073542739</v>
      </c>
      <c r="AP13" s="111">
        <f t="shared" si="10"/>
        <v>207.40094892977652</v>
      </c>
      <c r="AR13" s="109">
        <f t="shared" si="11"/>
        <v>0.83102892402621409</v>
      </c>
      <c r="AS13" s="109">
        <f t="shared" si="12"/>
        <v>-1.2237704754034036</v>
      </c>
      <c r="AT13" s="109">
        <f t="shared" si="13"/>
        <v>0.8285301943137755</v>
      </c>
      <c r="AU13" s="109">
        <f t="shared" si="14"/>
        <v>-1.2256833562635892</v>
      </c>
      <c r="AV13" s="109">
        <f t="shared" si="15"/>
        <v>-1.9128808601855951E-3</v>
      </c>
      <c r="AW13" s="109">
        <f t="shared" si="16"/>
        <v>-2.4987297124385854E-3</v>
      </c>
      <c r="AX13" s="101">
        <f t="shared" si="17"/>
        <v>9.6691901321148599</v>
      </c>
    </row>
    <row r="14" spans="1:50" x14ac:dyDescent="0.25">
      <c r="A14" s="52"/>
      <c r="B14" s="50" t="str">
        <f>IF($A14="","",VLOOKUP($A14,'list of waypoints'!$A$2:'list of waypoints'!$F$126,2))</f>
        <v/>
      </c>
      <c r="C14" s="99" t="str">
        <f>IF($A14="","",VLOOKUP($A14,'list of waypoints'!$A$2:$F$2001,3))</f>
        <v/>
      </c>
      <c r="D14" s="50" t="str">
        <f>IF($A14="","",VLOOKUP($A14,'list of waypoints'!$A$2:$F$2001,4))</f>
        <v/>
      </c>
      <c r="E14" s="99" t="str">
        <f>IF($A14="","",VLOOKUP($A14,'list of waypoints'!$A$2:$F$2001,5))</f>
        <v/>
      </c>
      <c r="F14" s="50" t="str">
        <f>IF($A14="","",VLOOKUP($A14,'list of waypoints'!$A$2:$F$2001,6))</f>
        <v/>
      </c>
      <c r="G14" s="112">
        <f t="shared" si="18"/>
        <v>207.40094892977652</v>
      </c>
      <c r="H14" s="113">
        <f t="shared" si="19"/>
        <v>9.6755180073542739</v>
      </c>
      <c r="I14" s="50"/>
      <c r="J14" s="355"/>
      <c r="K14" s="355"/>
      <c r="L14" s="355"/>
      <c r="M14" s="113"/>
      <c r="N14" s="113" t="str">
        <f t="shared" si="38"/>
        <v/>
      </c>
      <c r="O14" s="98">
        <f t="shared" si="20"/>
        <v>0</v>
      </c>
      <c r="P14" s="50"/>
      <c r="Q14" s="50">
        <f>O14-P14-'cover page'!L12</f>
        <v>0</v>
      </c>
      <c r="R14" s="50"/>
      <c r="S14" s="50"/>
      <c r="T14" s="50"/>
      <c r="U14" s="50"/>
      <c r="V14" s="50"/>
      <c r="X14" s="104" t="str">
        <f t="shared" si="0"/>
        <v/>
      </c>
      <c r="Y14" s="105" t="str">
        <f t="shared" si="1"/>
        <v/>
      </c>
      <c r="Z14" s="104" t="str">
        <f t="shared" si="2"/>
        <v/>
      </c>
      <c r="AA14" s="106" t="str">
        <f t="shared" si="3"/>
        <v/>
      </c>
      <c r="AB14" s="105" t="str">
        <f t="shared" si="4"/>
        <v/>
      </c>
      <c r="AC14" s="105" t="str">
        <f t="shared" si="5"/>
        <v/>
      </c>
      <c r="AD14" s="110" t="str">
        <f t="shared" si="6"/>
        <v/>
      </c>
      <c r="AE14" s="109"/>
      <c r="AF14" s="101"/>
      <c r="AG14" s="101"/>
      <c r="AH14" s="101"/>
      <c r="AI14" s="109"/>
      <c r="AJ14" s="101"/>
      <c r="AK14" s="109"/>
      <c r="AL14" s="109">
        <f t="shared" si="7"/>
        <v>0</v>
      </c>
      <c r="AM14" s="101"/>
      <c r="AN14" s="101">
        <f t="shared" si="8"/>
        <v>0</v>
      </c>
      <c r="AO14" s="109">
        <f t="shared" si="9"/>
        <v>0</v>
      </c>
      <c r="AP14" s="111">
        <f t="shared" si="10"/>
        <v>0</v>
      </c>
      <c r="AR14" s="109">
        <f t="shared" si="11"/>
        <v>0</v>
      </c>
      <c r="AS14" s="109">
        <f t="shared" si="12"/>
        <v>0</v>
      </c>
      <c r="AT14" s="109">
        <f t="shared" si="13"/>
        <v>0</v>
      </c>
      <c r="AU14" s="109">
        <f t="shared" si="14"/>
        <v>0</v>
      </c>
      <c r="AV14" s="109">
        <f t="shared" si="15"/>
        <v>0</v>
      </c>
      <c r="AW14" s="109">
        <f t="shared" si="16"/>
        <v>0</v>
      </c>
      <c r="AX14" s="101">
        <f t="shared" si="17"/>
        <v>0</v>
      </c>
    </row>
    <row r="15" spans="1:50" x14ac:dyDescent="0.25">
      <c r="A15" s="52">
        <v>6</v>
      </c>
      <c r="B15" s="50" t="str">
        <f>IF($A15="","",VLOOKUP($A15,'list of waypoints'!$A$2:'list of waypoints'!$F$126,2))</f>
        <v>Cap aux Oies</v>
      </c>
      <c r="C15" s="99">
        <f>IF($A15="","",VLOOKUP($A15,'list of waypoints'!$A$2:$F$2001,3))</f>
        <v>4728.277</v>
      </c>
      <c r="D15" s="50" t="str">
        <f>IF($A15="","",VLOOKUP($A15,'list of waypoints'!$A$2:$F$2001,4))</f>
        <v>N</v>
      </c>
      <c r="E15" s="99">
        <f>IF($A15="","",VLOOKUP($A15,'list of waypoints'!$A$2:$F$2001,5))</f>
        <v>7013.5889999999999</v>
      </c>
      <c r="F15" s="50" t="str">
        <f>IF($A15="","",VLOOKUP($A15,'list of waypoints'!$A$2:$F$2001,6))</f>
        <v>W</v>
      </c>
      <c r="G15" s="112" t="str">
        <f t="shared" si="18"/>
        <v/>
      </c>
      <c r="H15" s="113" t="str">
        <f t="shared" si="19"/>
        <v/>
      </c>
      <c r="I15" s="50"/>
      <c r="J15" s="355"/>
      <c r="K15" s="355"/>
      <c r="L15" s="355"/>
      <c r="M15" s="113">
        <f t="shared" ref="M15" si="59">M13-H14</f>
        <v>63.089459403641769</v>
      </c>
      <c r="N15" s="113">
        <f t="shared" ref="N15" si="60">N13+H14</f>
        <v>61.3356594180201</v>
      </c>
      <c r="O15" s="98">
        <f t="shared" si="20"/>
        <v>0</v>
      </c>
      <c r="P15" s="50"/>
      <c r="Q15" s="50"/>
      <c r="R15" s="50"/>
      <c r="S15" s="50"/>
      <c r="T15" s="50"/>
      <c r="U15" s="50"/>
      <c r="V15" s="50"/>
      <c r="X15" s="104">
        <f t="shared" si="0"/>
        <v>47</v>
      </c>
      <c r="Y15" s="105">
        <f t="shared" si="1"/>
        <v>28.27699999999993</v>
      </c>
      <c r="Z15" s="104" t="str">
        <f t="shared" si="2"/>
        <v>N</v>
      </c>
      <c r="AA15" s="106">
        <f t="shared" si="3"/>
        <v>70</v>
      </c>
      <c r="AB15" s="105">
        <f t="shared" si="4"/>
        <v>13.58900000000034</v>
      </c>
      <c r="AC15" s="105" t="str">
        <f t="shared" si="5"/>
        <v>W</v>
      </c>
      <c r="AD15" s="110">
        <f t="shared" si="6"/>
        <v>2.7153263505640197</v>
      </c>
      <c r="AE15" s="109">
        <f t="shared" ref="AE15" si="61">IF(Z15="N",X15+(Y15/60),-(X15+(Y15/60)))</f>
        <v>47.471283333333332</v>
      </c>
      <c r="AF15" s="101">
        <f t="shared" ref="AF15" si="62">(7915.704468*LOG10(TAN(((45+AE15/2))*PI()/180)))-(23.268932*(SIN(AE15*PI()/180)))-(0.0525*(SIN(AE15*PI()/180)))</f>
        <v>3227.1735047024472</v>
      </c>
      <c r="AG15" s="101">
        <f t="shared" ref="AG15" si="63">IF(AC15="E",AA15+(AB15/60),-(AA15+(AB15/60)))</f>
        <v>-70.226483333333334</v>
      </c>
      <c r="AH15" s="101">
        <f t="shared" ref="AH15" si="64">IF(Z17="N",X17+(Y17/60),-(X17+(Y17/60)))</f>
        <v>47.449783333333329</v>
      </c>
      <c r="AI15" s="109">
        <f t="shared" ref="AI15" si="65">(7915.704468*LOG10(TAN(((45+(AH15/2))*PI()/180)))-(23.268932*(SIN(AH15*PI()/180)))-(0.0525*(SIN(AH15*PI()/180))))</f>
        <v>3225.2714136811387</v>
      </c>
      <c r="AJ15" s="109">
        <f t="shared" ref="AJ15" si="66">IF(AC17="E",AA17+(AB17/60),-(AA17+(AB17/60)))</f>
        <v>-70.285383333333328</v>
      </c>
      <c r="AK15" s="109">
        <f t="shared" ref="AK15" si="67">IF((AH15-AE15)=0,(AH15-AE15)*60+0.001,(AH15-AE15)*60)</f>
        <v>-1.290000000000191</v>
      </c>
      <c r="AL15" s="109">
        <f t="shared" si="7"/>
        <v>-1.902091021308479</v>
      </c>
      <c r="AM15" s="101">
        <f t="shared" ref="AM15" si="68">(AJ15-AG15)*60</f>
        <v>-3.5339999999996508</v>
      </c>
      <c r="AN15" s="101">
        <f t="shared" si="8"/>
        <v>61.709703021367808</v>
      </c>
      <c r="AO15" s="109">
        <f t="shared" si="9"/>
        <v>2.7218687319694599</v>
      </c>
      <c r="AP15" s="111">
        <f t="shared" si="10"/>
        <v>241.7097030213678</v>
      </c>
      <c r="AR15" s="109">
        <f t="shared" si="11"/>
        <v>0.8285301943137755</v>
      </c>
      <c r="AS15" s="109">
        <f t="shared" si="12"/>
        <v>-1.2256833562635892</v>
      </c>
      <c r="AT15" s="109">
        <f t="shared" si="13"/>
        <v>0.82815494852459659</v>
      </c>
      <c r="AU15" s="109">
        <f t="shared" si="14"/>
        <v>-1.2267113551930138</v>
      </c>
      <c r="AV15" s="109">
        <f t="shared" si="15"/>
        <v>-1.0279989294246228E-3</v>
      </c>
      <c r="AW15" s="109">
        <f t="shared" si="16"/>
        <v>-3.7524578917891294E-4</v>
      </c>
      <c r="AX15" s="101">
        <f t="shared" si="17"/>
        <v>2.7153263505640197</v>
      </c>
    </row>
    <row r="16" spans="1:50" x14ac:dyDescent="0.25">
      <c r="A16" s="52"/>
      <c r="B16" s="50" t="str">
        <f>IF($A16="","",VLOOKUP($A16,'list of waypoints'!$A$2:'list of waypoints'!$F$126,2))</f>
        <v/>
      </c>
      <c r="C16" s="99" t="str">
        <f>IF($A16="","",VLOOKUP($A16,'list of waypoints'!$A$2:$F$2001,3))</f>
        <v/>
      </c>
      <c r="D16" s="50" t="str">
        <f>IF($A16="","",VLOOKUP($A16,'list of waypoints'!$A$2:$F$2001,4))</f>
        <v/>
      </c>
      <c r="E16" s="99" t="str">
        <f>IF($A16="","",VLOOKUP($A16,'list of waypoints'!$A$2:$F$2001,5))</f>
        <v/>
      </c>
      <c r="F16" s="50" t="str">
        <f>IF($A16="","",VLOOKUP($A16,'list of waypoints'!$A$2:$F$2001,6))</f>
        <v/>
      </c>
      <c r="G16" s="112">
        <f t="shared" si="18"/>
        <v>241.7097030213678</v>
      </c>
      <c r="H16" s="113">
        <f t="shared" si="19"/>
        <v>2.7218687319694599</v>
      </c>
      <c r="I16" s="50"/>
      <c r="J16" s="355"/>
      <c r="K16" s="355"/>
      <c r="L16" s="355"/>
      <c r="M16" s="113"/>
      <c r="N16" s="113" t="str">
        <f t="shared" si="38"/>
        <v/>
      </c>
      <c r="O16" s="98">
        <f t="shared" si="20"/>
        <v>0</v>
      </c>
      <c r="P16" s="50"/>
      <c r="Q16" s="50">
        <f>O16-P16-'cover page'!L14</f>
        <v>0</v>
      </c>
      <c r="R16" s="50"/>
      <c r="S16" s="50"/>
      <c r="T16" s="50"/>
      <c r="U16" s="50"/>
      <c r="V16" s="50"/>
      <c r="X16" s="104" t="str">
        <f t="shared" si="0"/>
        <v/>
      </c>
      <c r="Y16" s="105" t="str">
        <f t="shared" si="1"/>
        <v/>
      </c>
      <c r="Z16" s="104" t="str">
        <f t="shared" si="2"/>
        <v/>
      </c>
      <c r="AA16" s="106" t="str">
        <f t="shared" si="3"/>
        <v/>
      </c>
      <c r="AB16" s="105" t="str">
        <f t="shared" si="4"/>
        <v/>
      </c>
      <c r="AC16" s="105" t="str">
        <f t="shared" si="5"/>
        <v/>
      </c>
      <c r="AD16" s="110" t="str">
        <f t="shared" si="6"/>
        <v/>
      </c>
      <c r="AE16" s="109"/>
      <c r="AF16" s="101"/>
      <c r="AG16" s="101"/>
      <c r="AH16" s="101"/>
      <c r="AI16" s="109"/>
      <c r="AJ16" s="101"/>
      <c r="AK16" s="109"/>
      <c r="AL16" s="109">
        <f t="shared" si="7"/>
        <v>0</v>
      </c>
      <c r="AM16" s="101"/>
      <c r="AN16" s="101">
        <f t="shared" si="8"/>
        <v>0</v>
      </c>
      <c r="AO16" s="109">
        <f t="shared" si="9"/>
        <v>0</v>
      </c>
      <c r="AP16" s="111">
        <f t="shared" si="10"/>
        <v>0</v>
      </c>
      <c r="AR16" s="109">
        <f t="shared" si="11"/>
        <v>0</v>
      </c>
      <c r="AS16" s="109">
        <f t="shared" si="12"/>
        <v>0</v>
      </c>
      <c r="AT16" s="109">
        <f t="shared" si="13"/>
        <v>0</v>
      </c>
      <c r="AU16" s="109">
        <f t="shared" si="14"/>
        <v>0</v>
      </c>
      <c r="AV16" s="109">
        <f t="shared" si="15"/>
        <v>0</v>
      </c>
      <c r="AW16" s="109">
        <f t="shared" si="16"/>
        <v>0</v>
      </c>
      <c r="AX16" s="101">
        <f t="shared" si="17"/>
        <v>0</v>
      </c>
    </row>
    <row r="17" spans="1:50" x14ac:dyDescent="0.25">
      <c r="A17" s="52">
        <v>7</v>
      </c>
      <c r="B17" s="50" t="str">
        <f>IF($A17="","",VLOOKUP($A17,'list of waypoints'!$A$2:'list of waypoints'!$F$126,2))</f>
        <v>Cap Martin</v>
      </c>
      <c r="C17" s="99">
        <f>IF($A17="","",VLOOKUP($A17,'list of waypoints'!$A$2:$F$2001,3))</f>
        <v>4726.9870000000001</v>
      </c>
      <c r="D17" s="50" t="str">
        <f>IF($A17="","",VLOOKUP($A17,'list of waypoints'!$A$2:$F$2001,4))</f>
        <v>N</v>
      </c>
      <c r="E17" s="99">
        <f>IF($A17="","",VLOOKUP($A17,'list of waypoints'!$A$2:$F$2001,5))</f>
        <v>7017.1229999999996</v>
      </c>
      <c r="F17" s="50" t="str">
        <f>IF($A17="","",VLOOKUP($A17,'list of waypoints'!$A$2:$F$2001,6))</f>
        <v>W</v>
      </c>
      <c r="G17" s="112" t="str">
        <f t="shared" si="18"/>
        <v/>
      </c>
      <c r="H17" s="113" t="str">
        <f t="shared" si="19"/>
        <v/>
      </c>
      <c r="I17" s="50"/>
      <c r="J17" s="355"/>
      <c r="K17" s="355"/>
      <c r="L17" s="355"/>
      <c r="M17" s="113">
        <f t="shared" ref="M17" si="69">M15-H16</f>
        <v>60.367590671672311</v>
      </c>
      <c r="N17" s="113">
        <f t="shared" ref="N17" si="70">N15+H16</f>
        <v>64.057528149989565</v>
      </c>
      <c r="O17" s="98">
        <f t="shared" si="20"/>
        <v>0</v>
      </c>
      <c r="P17" s="50"/>
      <c r="Q17" s="50"/>
      <c r="R17" s="50"/>
      <c r="S17" s="50"/>
      <c r="T17" s="50"/>
      <c r="U17" s="50"/>
      <c r="V17" s="50"/>
      <c r="X17" s="104">
        <f t="shared" si="0"/>
        <v>47</v>
      </c>
      <c r="Y17" s="105">
        <f t="shared" si="1"/>
        <v>26.986999999999739</v>
      </c>
      <c r="Z17" s="104" t="str">
        <f t="shared" si="2"/>
        <v>N</v>
      </c>
      <c r="AA17" s="106">
        <f t="shared" si="3"/>
        <v>70</v>
      </c>
      <c r="AB17" s="105">
        <f t="shared" si="4"/>
        <v>17.122999999999422</v>
      </c>
      <c r="AC17" s="105" t="str">
        <f t="shared" si="5"/>
        <v>W</v>
      </c>
      <c r="AD17" s="110">
        <f t="shared" si="6"/>
        <v>6.2516396674126939</v>
      </c>
      <c r="AE17" s="109">
        <f t="shared" ref="AE17" si="71">IF(Z17="N",X17+(Y17/60),-(X17+(Y17/60)))</f>
        <v>47.449783333333329</v>
      </c>
      <c r="AF17" s="101">
        <f t="shared" ref="AF17" si="72">(7915.704468*LOG10(TAN(((45+AE17/2))*PI()/180)))-(23.268932*(SIN(AE17*PI()/180)))-(0.0525*(SIN(AE17*PI()/180)))</f>
        <v>3225.2714136811387</v>
      </c>
      <c r="AG17" s="101">
        <f t="shared" ref="AG17" si="73">IF(AC17="E",AA17+(AB17/60),-(AA17+(AB17/60)))</f>
        <v>-70.285383333333328</v>
      </c>
      <c r="AH17" s="101">
        <f t="shared" ref="AH17" si="74">IF(Z19="N",X19+(Y19/60),-(X19+(Y19/60)))</f>
        <v>47.42466666666666</v>
      </c>
      <c r="AI17" s="109">
        <f t="shared" ref="AI17" si="75">(7915.704468*LOG10(TAN(((45+(AH17/2))*PI()/180)))-(23.268932*(SIN(AH17*PI()/180)))-(0.0525*(SIN(AH17*PI()/180))))</f>
        <v>3223.0503491240761</v>
      </c>
      <c r="AJ17" s="109">
        <f t="shared" ref="AJ17" si="76">IF(AC19="E",AA19+(AB19/60),-(AA19+(AB19/60)))</f>
        <v>-70.434883333333332</v>
      </c>
      <c r="AK17" s="109">
        <f t="shared" ref="AK17" si="77">IF((AH17-AE17)=0,(AH17-AE17)*60+0.001,(AH17-AE17)*60)</f>
        <v>-1.5070000000001471</v>
      </c>
      <c r="AL17" s="109">
        <f t="shared" si="7"/>
        <v>-2.2210645570626184</v>
      </c>
      <c r="AM17" s="101">
        <f t="shared" ref="AM17" si="78">(AJ17-AG17)*60</f>
        <v>-8.9700000000001978</v>
      </c>
      <c r="AN17" s="101">
        <f t="shared" si="8"/>
        <v>76.092693437472505</v>
      </c>
      <c r="AO17" s="109">
        <f t="shared" si="9"/>
        <v>6.2699751506726038</v>
      </c>
      <c r="AP17" s="111">
        <f t="shared" si="10"/>
        <v>256.09269343747252</v>
      </c>
      <c r="AR17" s="109">
        <f t="shared" si="11"/>
        <v>0.82815494852459659</v>
      </c>
      <c r="AS17" s="109">
        <f t="shared" si="12"/>
        <v>-1.2267113551930138</v>
      </c>
      <c r="AT17" s="109">
        <f t="shared" si="13"/>
        <v>0.82771657999413739</v>
      </c>
      <c r="AU17" s="109">
        <f t="shared" si="14"/>
        <v>-1.2293206224247453</v>
      </c>
      <c r="AV17" s="109">
        <f t="shared" si="15"/>
        <v>-2.6092672317314936E-3</v>
      </c>
      <c r="AW17" s="109">
        <f t="shared" si="16"/>
        <v>-4.3836853045919888E-4</v>
      </c>
      <c r="AX17" s="101">
        <f t="shared" si="17"/>
        <v>6.2516396674126939</v>
      </c>
    </row>
    <row r="18" spans="1:50" x14ac:dyDescent="0.25">
      <c r="A18" s="52"/>
      <c r="B18" s="50" t="str">
        <f>IF($A18="","",VLOOKUP($A18,'list of waypoints'!$A$2:'list of waypoints'!$F$126,2))</f>
        <v/>
      </c>
      <c r="C18" s="99" t="str">
        <f>IF($A18="","",VLOOKUP($A18,'list of waypoints'!$A$2:$F$2001,3))</f>
        <v/>
      </c>
      <c r="D18" s="50" t="str">
        <f>IF($A18="","",VLOOKUP($A18,'list of waypoints'!$A$2:$F$2001,4))</f>
        <v/>
      </c>
      <c r="E18" s="99" t="str">
        <f>IF($A18="","",VLOOKUP($A18,'list of waypoints'!$A$2:$F$2001,5))</f>
        <v/>
      </c>
      <c r="F18" s="50" t="str">
        <f>IF($A18="","",VLOOKUP($A18,'list of waypoints'!$A$2:$F$2001,6))</f>
        <v/>
      </c>
      <c r="G18" s="112">
        <f t="shared" si="18"/>
        <v>256.09269343747252</v>
      </c>
      <c r="H18" s="113">
        <f t="shared" si="19"/>
        <v>6.2699751506726038</v>
      </c>
      <c r="I18" s="50"/>
      <c r="J18" s="355"/>
      <c r="K18" s="355"/>
      <c r="L18" s="355"/>
      <c r="M18" s="113"/>
      <c r="N18" s="113" t="str">
        <f t="shared" si="38"/>
        <v/>
      </c>
      <c r="O18" s="98">
        <f t="shared" si="20"/>
        <v>0</v>
      </c>
      <c r="P18" s="50"/>
      <c r="Q18" s="50">
        <f>O18-P18-'cover page'!L16</f>
        <v>0</v>
      </c>
      <c r="R18" s="50"/>
      <c r="S18" s="50"/>
      <c r="T18" s="50"/>
      <c r="U18" s="50"/>
      <c r="V18" s="50"/>
      <c r="X18" s="104" t="str">
        <f t="shared" si="0"/>
        <v/>
      </c>
      <c r="Y18" s="105" t="str">
        <f t="shared" si="1"/>
        <v/>
      </c>
      <c r="Z18" s="104" t="str">
        <f t="shared" si="2"/>
        <v/>
      </c>
      <c r="AA18" s="106" t="str">
        <f t="shared" si="3"/>
        <v/>
      </c>
      <c r="AB18" s="105" t="str">
        <f t="shared" si="4"/>
        <v/>
      </c>
      <c r="AC18" s="105" t="str">
        <f t="shared" si="5"/>
        <v/>
      </c>
      <c r="AD18" s="110" t="str">
        <f t="shared" si="6"/>
        <v/>
      </c>
      <c r="AE18" s="109"/>
      <c r="AF18" s="101"/>
      <c r="AG18" s="101"/>
      <c r="AH18" s="101"/>
      <c r="AI18" s="109"/>
      <c r="AJ18" s="101"/>
      <c r="AK18" s="109"/>
      <c r="AL18" s="109">
        <f t="shared" si="7"/>
        <v>0</v>
      </c>
      <c r="AM18" s="101"/>
      <c r="AN18" s="101">
        <f t="shared" si="8"/>
        <v>0</v>
      </c>
      <c r="AO18" s="109">
        <f t="shared" si="9"/>
        <v>0</v>
      </c>
      <c r="AP18" s="111">
        <f t="shared" si="10"/>
        <v>0</v>
      </c>
      <c r="AR18" s="109">
        <f t="shared" si="11"/>
        <v>0</v>
      </c>
      <c r="AS18" s="109">
        <f t="shared" si="12"/>
        <v>0</v>
      </c>
      <c r="AT18" s="109">
        <f t="shared" si="13"/>
        <v>0</v>
      </c>
      <c r="AU18" s="109">
        <f t="shared" si="14"/>
        <v>0</v>
      </c>
      <c r="AV18" s="109">
        <f t="shared" si="15"/>
        <v>0</v>
      </c>
      <c r="AW18" s="109">
        <f t="shared" si="16"/>
        <v>0</v>
      </c>
      <c r="AX18" s="101">
        <f t="shared" si="17"/>
        <v>0</v>
      </c>
    </row>
    <row r="19" spans="1:50" x14ac:dyDescent="0.25">
      <c r="A19" s="52">
        <v>8</v>
      </c>
      <c r="B19" s="50" t="str">
        <f>IF($A19="","",VLOOKUP($A19,'list of waypoints'!$A$2:'list of waypoints'!$F$126,2))</f>
        <v>Cap aux Corbeaux</v>
      </c>
      <c r="C19" s="99">
        <f>IF($A19="","",VLOOKUP($A19,'list of waypoints'!$A$2:$F$2001,3))</f>
        <v>4725.4799999999996</v>
      </c>
      <c r="D19" s="50" t="str">
        <f>IF($A19="","",VLOOKUP($A19,'list of waypoints'!$A$2:$F$2001,4))</f>
        <v>N</v>
      </c>
      <c r="E19" s="99">
        <f>IF($A19="","",VLOOKUP($A19,'list of waypoints'!$A$2:$F$2001,5))</f>
        <v>7026.0929999999998</v>
      </c>
      <c r="F19" s="50" t="str">
        <f>IF($A19="","",VLOOKUP($A19,'list of waypoints'!$A$2:$F$2001,6))</f>
        <v>W</v>
      </c>
      <c r="G19" s="112" t="str">
        <f t="shared" si="18"/>
        <v/>
      </c>
      <c r="H19" s="113" t="str">
        <f t="shared" si="19"/>
        <v/>
      </c>
      <c r="I19" s="50"/>
      <c r="J19" s="355"/>
      <c r="K19" s="355"/>
      <c r="L19" s="355"/>
      <c r="M19" s="113">
        <f t="shared" ref="M19" si="79">M17-H18</f>
        <v>54.09761552099971</v>
      </c>
      <c r="N19" s="113">
        <f t="shared" ref="N19" si="80">N17+H18</f>
        <v>70.327503300662173</v>
      </c>
      <c r="O19" s="98">
        <f t="shared" si="20"/>
        <v>0</v>
      </c>
      <c r="P19" s="50"/>
      <c r="Q19" s="50"/>
      <c r="R19" s="50"/>
      <c r="S19" s="50"/>
      <c r="T19" s="50"/>
      <c r="U19" s="50"/>
      <c r="V19" s="50"/>
      <c r="X19" s="104">
        <f t="shared" si="0"/>
        <v>47</v>
      </c>
      <c r="Y19" s="105">
        <f t="shared" si="1"/>
        <v>25.479999999999592</v>
      </c>
      <c r="Z19" s="104" t="str">
        <f t="shared" si="2"/>
        <v>N</v>
      </c>
      <c r="AA19" s="106">
        <f t="shared" si="3"/>
        <v>70</v>
      </c>
      <c r="AB19" s="105">
        <f t="shared" si="4"/>
        <v>26.093000000000188</v>
      </c>
      <c r="AC19" s="105" t="str">
        <f t="shared" si="5"/>
        <v>W</v>
      </c>
      <c r="AD19" s="110">
        <f t="shared" si="6"/>
        <v>10.38581131209482</v>
      </c>
      <c r="AE19" s="109">
        <f t="shared" ref="AE19" si="81">IF(Z19="N",X19+(Y19/60),-(X19+(Y19/60)))</f>
        <v>47.42466666666666</v>
      </c>
      <c r="AF19" s="101">
        <f t="shared" ref="AF19" si="82">(7915.704468*LOG10(TAN(((45+AE19/2))*PI()/180)))-(23.268932*(SIN(AE19*PI()/180)))-(0.0525*(SIN(AE19*PI()/180)))</f>
        <v>3223.0503491240761</v>
      </c>
      <c r="AG19" s="101">
        <f t="shared" ref="AG19" si="83">IF(AC19="E",AA19+(AB19/60),-(AA19+(AB19/60)))</f>
        <v>-70.434883333333332</v>
      </c>
      <c r="AH19" s="101">
        <f t="shared" ref="AH19" si="84">IF(Z21="N",X21+(Y21/60),-(X21+(Y21/60)))</f>
        <v>47.266633333333331</v>
      </c>
      <c r="AI19" s="109">
        <f t="shared" ref="AI19" si="85">(7915.704468*LOG10(TAN(((45+(AH19/2))*PI()/180)))-(23.268932*(SIN(AH19*PI()/180)))-(0.0525*(SIN(AH19*PI()/180))))</f>
        <v>3209.0998741391991</v>
      </c>
      <c r="AJ19" s="109">
        <f t="shared" ref="AJ19" si="86">IF(AC21="E",AA21+(AB21/60),-(AA21+(AB21/60)))</f>
        <v>-70.539116666666672</v>
      </c>
      <c r="AK19" s="109">
        <f t="shared" ref="AK19" si="87">IF((AH19-AE19)=0,(AH19-AE19)*60+0.001,(AH19-AE19)*60)</f>
        <v>-9.4819999999997151</v>
      </c>
      <c r="AL19" s="109">
        <f t="shared" si="7"/>
        <v>-13.950474984877019</v>
      </c>
      <c r="AM19" s="101">
        <f t="shared" ref="AM19" si="88">(AJ19-AG19)*60</f>
        <v>-6.254000000000417</v>
      </c>
      <c r="AN19" s="101">
        <f t="shared" si="8"/>
        <v>24.146700597905678</v>
      </c>
      <c r="AO19" s="109">
        <f t="shared" si="9"/>
        <v>10.391220892543075</v>
      </c>
      <c r="AP19" s="111">
        <f t="shared" si="10"/>
        <v>204.14670059790569</v>
      </c>
      <c r="AR19" s="109">
        <f t="shared" si="11"/>
        <v>0.82771657999413739</v>
      </c>
      <c r="AS19" s="109">
        <f t="shared" si="12"/>
        <v>-1.2293206224247453</v>
      </c>
      <c r="AT19" s="109">
        <f t="shared" si="13"/>
        <v>0.82495837799956906</v>
      </c>
      <c r="AU19" s="109">
        <f t="shared" si="14"/>
        <v>-1.2311398372817408</v>
      </c>
      <c r="AV19" s="109">
        <f t="shared" si="15"/>
        <v>-1.8192148569955435E-3</v>
      </c>
      <c r="AW19" s="109">
        <f t="shared" si="16"/>
        <v>-2.7582019945683323E-3</v>
      </c>
      <c r="AX19" s="101">
        <f t="shared" si="17"/>
        <v>10.38581131209482</v>
      </c>
    </row>
    <row r="20" spans="1:50" x14ac:dyDescent="0.25">
      <c r="A20" s="52"/>
      <c r="B20" s="50" t="str">
        <f>IF($A20="","",VLOOKUP($A20,'list of waypoints'!$A$2:'list of waypoints'!$F$126,2))</f>
        <v/>
      </c>
      <c r="C20" s="99" t="str">
        <f>IF($A20="","",VLOOKUP($A20,'list of waypoints'!$A$2:$F$2001,3))</f>
        <v/>
      </c>
      <c r="D20" s="50" t="str">
        <f>IF($A20="","",VLOOKUP($A20,'list of waypoints'!$A$2:$F$2001,4))</f>
        <v/>
      </c>
      <c r="E20" s="99" t="str">
        <f>IF($A20="","",VLOOKUP($A20,'list of waypoints'!$A$2:$F$2001,5))</f>
        <v/>
      </c>
      <c r="F20" s="50" t="str">
        <f>IF($A20="","",VLOOKUP($A20,'list of waypoints'!$A$2:$F$2001,6))</f>
        <v/>
      </c>
      <c r="G20" s="112">
        <f t="shared" si="18"/>
        <v>204.14670059790569</v>
      </c>
      <c r="H20" s="113">
        <f t="shared" si="19"/>
        <v>10.391220892543075</v>
      </c>
      <c r="I20" s="50"/>
      <c r="J20" s="355"/>
      <c r="K20" s="355"/>
      <c r="L20" s="355"/>
      <c r="M20" s="113"/>
      <c r="N20" s="113" t="str">
        <f t="shared" si="38"/>
        <v/>
      </c>
      <c r="O20" s="98">
        <f t="shared" si="20"/>
        <v>0</v>
      </c>
      <c r="P20" s="50"/>
      <c r="Q20" s="50">
        <f>O20-P20-'cover page'!L18</f>
        <v>0</v>
      </c>
      <c r="R20" s="50"/>
      <c r="S20" s="50"/>
      <c r="T20" s="50"/>
      <c r="U20" s="50"/>
      <c r="V20" s="50"/>
      <c r="X20" s="104" t="str">
        <f t="shared" si="0"/>
        <v/>
      </c>
      <c r="Y20" s="105" t="str">
        <f t="shared" si="1"/>
        <v/>
      </c>
      <c r="Z20" s="104" t="str">
        <f t="shared" si="2"/>
        <v/>
      </c>
      <c r="AA20" s="106" t="str">
        <f t="shared" si="3"/>
        <v/>
      </c>
      <c r="AB20" s="105" t="str">
        <f t="shared" si="4"/>
        <v/>
      </c>
      <c r="AC20" s="105" t="str">
        <f t="shared" si="5"/>
        <v/>
      </c>
      <c r="AD20" s="110" t="str">
        <f t="shared" si="6"/>
        <v/>
      </c>
      <c r="AE20" s="109"/>
      <c r="AF20" s="101"/>
      <c r="AG20" s="101"/>
      <c r="AH20" s="101"/>
      <c r="AI20" s="109"/>
      <c r="AJ20" s="101"/>
      <c r="AK20" s="109"/>
      <c r="AL20" s="109">
        <f t="shared" si="7"/>
        <v>0</v>
      </c>
      <c r="AM20" s="101"/>
      <c r="AN20" s="101">
        <f t="shared" si="8"/>
        <v>0</v>
      </c>
      <c r="AO20" s="109">
        <f t="shared" si="9"/>
        <v>0</v>
      </c>
      <c r="AP20" s="111">
        <f t="shared" si="10"/>
        <v>0</v>
      </c>
      <c r="AR20" s="109">
        <f t="shared" si="11"/>
        <v>0</v>
      </c>
      <c r="AS20" s="109">
        <f t="shared" si="12"/>
        <v>0</v>
      </c>
      <c r="AT20" s="109">
        <f t="shared" si="13"/>
        <v>0</v>
      </c>
      <c r="AU20" s="109">
        <f t="shared" si="14"/>
        <v>0</v>
      </c>
      <c r="AV20" s="109">
        <f t="shared" si="15"/>
        <v>0</v>
      </c>
      <c r="AW20" s="109">
        <f t="shared" si="16"/>
        <v>0</v>
      </c>
      <c r="AX20" s="101">
        <f t="shared" si="17"/>
        <v>0</v>
      </c>
    </row>
    <row r="21" spans="1:50" x14ac:dyDescent="0.25">
      <c r="A21" s="52">
        <v>9</v>
      </c>
      <c r="B21" s="50" t="str">
        <f>IF($A21="","",VLOOKUP($A21,'list of waypoints'!$A$2:'list of waypoints'!$F$126,2))</f>
        <v>Grande-Pointe</v>
      </c>
      <c r="C21" s="99">
        <f>IF($A21="","",VLOOKUP($A21,'list of waypoints'!$A$2:$F$2001,3))</f>
        <v>4715.9979999999996</v>
      </c>
      <c r="D21" s="50" t="str">
        <f>IF($A21="","",VLOOKUP($A21,'list of waypoints'!$A$2:$F$2001,4))</f>
        <v>N</v>
      </c>
      <c r="E21" s="99">
        <f>IF($A21="","",VLOOKUP($A21,'list of waypoints'!$A$2:$F$2001,5))</f>
        <v>7032.3469999999998</v>
      </c>
      <c r="F21" s="50" t="str">
        <f>IF($A21="","",VLOOKUP($A21,'list of waypoints'!$A$2:$F$2001,6))</f>
        <v>W</v>
      </c>
      <c r="G21" s="112" t="str">
        <f t="shared" si="18"/>
        <v/>
      </c>
      <c r="H21" s="113" t="str">
        <f t="shared" si="19"/>
        <v/>
      </c>
      <c r="I21" s="50"/>
      <c r="J21" s="355"/>
      <c r="K21" s="355"/>
      <c r="L21" s="355"/>
      <c r="M21" s="113">
        <f t="shared" ref="M21" si="89">M19-H20</f>
        <v>43.706394628456636</v>
      </c>
      <c r="N21" s="113">
        <f t="shared" ref="N21" si="90">N19+H20</f>
        <v>80.718724193205247</v>
      </c>
      <c r="O21" s="98">
        <f t="shared" si="20"/>
        <v>0</v>
      </c>
      <c r="P21" s="50"/>
      <c r="Q21" s="50"/>
      <c r="R21" s="50"/>
      <c r="S21" s="50"/>
      <c r="T21" s="50"/>
      <c r="U21" s="50"/>
      <c r="V21" s="50"/>
      <c r="X21" s="104">
        <f t="shared" si="0"/>
        <v>47</v>
      </c>
      <c r="Y21" s="105">
        <f t="shared" si="1"/>
        <v>15.997999999999735</v>
      </c>
      <c r="Z21" s="104" t="str">
        <f t="shared" si="2"/>
        <v>N</v>
      </c>
      <c r="AA21" s="106">
        <f t="shared" si="3"/>
        <v>70</v>
      </c>
      <c r="AB21" s="105">
        <f t="shared" si="4"/>
        <v>32.347000000000037</v>
      </c>
      <c r="AC21" s="105" t="str">
        <f t="shared" si="5"/>
        <v>W</v>
      </c>
      <c r="AD21" s="110">
        <f t="shared" si="6"/>
        <v>4.5181990232757592</v>
      </c>
      <c r="AE21" s="109">
        <f t="shared" ref="AE21" si="91">IF(Z21="N",X21+(Y21/60),-(X21+(Y21/60)))</f>
        <v>47.266633333333331</v>
      </c>
      <c r="AF21" s="101">
        <f t="shared" ref="AF21" si="92">(7915.704468*LOG10(TAN(((45+AE21/2))*PI()/180)))-(23.268932*(SIN(AE21*PI()/180)))-(0.0525*(SIN(AE21*PI()/180)))</f>
        <v>3209.0998741391991</v>
      </c>
      <c r="AG21" s="101">
        <f t="shared" ref="AG21" si="93">IF(AC21="E",AA21+(AB21/60),-(AA21+(AB21/60)))</f>
        <v>-70.539116666666672</v>
      </c>
      <c r="AH21" s="101">
        <f t="shared" ref="AH21" si="94">IF(Z23="N",X23+(Y23/60),-(X23+(Y23/60)))</f>
        <v>47.203833333333328</v>
      </c>
      <c r="AI21" s="109">
        <f t="shared" ref="AI21" si="95">(7915.704468*LOG10(TAN(((45+(AH21/2))*PI()/180)))-(23.268932*(SIN(AH21*PI()/180)))-(0.0525*(SIN(AH21*PI()/180))))</f>
        <v>3203.5678102763409</v>
      </c>
      <c r="AJ21" s="109">
        <f t="shared" ref="AJ21" si="96">IF(AC23="E",AA23+(AB23/60),-(AA23+(AB23/60)))</f>
        <v>-70.600316666666671</v>
      </c>
      <c r="AK21" s="109">
        <f t="shared" ref="AK21" si="97">IF((AH21-AE21)=0,(AH21-AE21)*60+0.001,(AH21-AE21)*60)</f>
        <v>-3.7680000000001712</v>
      </c>
      <c r="AL21" s="109">
        <f t="shared" si="7"/>
        <v>-5.5320638628581946</v>
      </c>
      <c r="AM21" s="101">
        <f t="shared" ref="AM21" si="98">(AJ21-AG21)*60</f>
        <v>-3.6719999999999686</v>
      </c>
      <c r="AN21" s="101">
        <f t="shared" si="8"/>
        <v>33.574884160126075</v>
      </c>
      <c r="AO21" s="109">
        <f t="shared" si="9"/>
        <v>4.5225203755950858</v>
      </c>
      <c r="AP21" s="111">
        <f t="shared" si="10"/>
        <v>213.57488416012609</v>
      </c>
      <c r="AR21" s="109">
        <f t="shared" si="11"/>
        <v>0.82495837799956906</v>
      </c>
      <c r="AS21" s="109">
        <f t="shared" si="12"/>
        <v>-1.2311398372817408</v>
      </c>
      <c r="AT21" s="109">
        <f t="shared" si="13"/>
        <v>0.82386231122931652</v>
      </c>
      <c r="AU21" s="109">
        <f t="shared" si="14"/>
        <v>-1.2322079787839615</v>
      </c>
      <c r="AV21" s="109">
        <f t="shared" si="15"/>
        <v>-1.0681415022206764E-3</v>
      </c>
      <c r="AW21" s="109">
        <f t="shared" si="16"/>
        <v>-1.0960667702525351E-3</v>
      </c>
      <c r="AX21" s="101">
        <f t="shared" si="17"/>
        <v>4.5181990232757592</v>
      </c>
    </row>
    <row r="22" spans="1:50" x14ac:dyDescent="0.25">
      <c r="A22" s="52"/>
      <c r="B22" s="50" t="str">
        <f>IF($A22="","",VLOOKUP($A22,'list of waypoints'!$A$2:'list of waypoints'!$F$126,2))</f>
        <v/>
      </c>
      <c r="C22" s="99" t="str">
        <f>IF($A22="","",VLOOKUP($A22,'list of waypoints'!$A$2:$F$2001,3))</f>
        <v/>
      </c>
      <c r="D22" s="50" t="str">
        <f>IF($A22="","",VLOOKUP($A22,'list of waypoints'!$A$2:$F$2001,4))</f>
        <v/>
      </c>
      <c r="E22" s="99" t="str">
        <f>IF($A22="","",VLOOKUP($A22,'list of waypoints'!$A$2:$F$2001,5))</f>
        <v/>
      </c>
      <c r="F22" s="50" t="str">
        <f>IF($A22="","",VLOOKUP($A22,'list of waypoints'!$A$2:$F$2001,6))</f>
        <v/>
      </c>
      <c r="G22" s="112">
        <f t="shared" si="18"/>
        <v>213.57488416012609</v>
      </c>
      <c r="H22" s="113">
        <f t="shared" si="19"/>
        <v>4.5225203755950858</v>
      </c>
      <c r="I22" s="50"/>
      <c r="J22" s="355"/>
      <c r="K22" s="355"/>
      <c r="L22" s="355"/>
      <c r="M22" s="113"/>
      <c r="N22" s="113" t="str">
        <f t="shared" si="38"/>
        <v/>
      </c>
      <c r="O22" s="98">
        <f t="shared" si="20"/>
        <v>0</v>
      </c>
      <c r="P22" s="50"/>
      <c r="Q22" s="50">
        <f>O22-P22-'cover page'!L20</f>
        <v>0</v>
      </c>
      <c r="R22" s="50"/>
      <c r="S22" s="50"/>
      <c r="T22" s="50"/>
      <c r="U22" s="50"/>
      <c r="V22" s="50"/>
      <c r="X22" s="104" t="str">
        <f t="shared" si="0"/>
        <v/>
      </c>
      <c r="Y22" s="105" t="str">
        <f t="shared" si="1"/>
        <v/>
      </c>
      <c r="Z22" s="104" t="str">
        <f t="shared" si="2"/>
        <v/>
      </c>
      <c r="AA22" s="106" t="str">
        <f t="shared" si="3"/>
        <v/>
      </c>
      <c r="AB22" s="105" t="str">
        <f t="shared" si="4"/>
        <v/>
      </c>
      <c r="AC22" s="105" t="str">
        <f t="shared" si="5"/>
        <v/>
      </c>
      <c r="AD22" s="110" t="str">
        <f t="shared" si="6"/>
        <v/>
      </c>
      <c r="AE22" s="109"/>
      <c r="AF22" s="101"/>
      <c r="AG22" s="101"/>
      <c r="AH22" s="101"/>
      <c r="AI22" s="109"/>
      <c r="AJ22" s="101"/>
      <c r="AK22" s="109"/>
      <c r="AL22" s="109">
        <f t="shared" si="7"/>
        <v>0</v>
      </c>
      <c r="AM22" s="101"/>
      <c r="AN22" s="101">
        <f t="shared" si="8"/>
        <v>0</v>
      </c>
      <c r="AO22" s="109">
        <f t="shared" si="9"/>
        <v>0</v>
      </c>
      <c r="AP22" s="111">
        <f t="shared" si="10"/>
        <v>0</v>
      </c>
      <c r="AR22" s="109">
        <f t="shared" si="11"/>
        <v>0</v>
      </c>
      <c r="AS22" s="109">
        <f t="shared" si="12"/>
        <v>0</v>
      </c>
      <c r="AT22" s="109">
        <f t="shared" si="13"/>
        <v>0</v>
      </c>
      <c r="AU22" s="109">
        <f t="shared" si="14"/>
        <v>0</v>
      </c>
      <c r="AV22" s="109">
        <f t="shared" si="15"/>
        <v>0</v>
      </c>
      <c r="AW22" s="109">
        <f t="shared" si="16"/>
        <v>0</v>
      </c>
      <c r="AX22" s="101">
        <f t="shared" si="17"/>
        <v>0</v>
      </c>
    </row>
    <row r="23" spans="1:50" x14ac:dyDescent="0.25">
      <c r="A23" s="52">
        <v>10</v>
      </c>
      <c r="B23" s="50" t="str">
        <f>IF($A23="","",VLOOKUP($A23,'list of waypoints'!$A$2:'list of waypoints'!$F$126,2))</f>
        <v>Cap d'Eboulis</v>
      </c>
      <c r="C23" s="99">
        <f>IF($A23="","",VLOOKUP($A23,'list of waypoints'!$A$2:$F$2001,3))</f>
        <v>4712.2299999999996</v>
      </c>
      <c r="D23" s="50" t="str">
        <f>IF($A23="","",VLOOKUP($A23,'list of waypoints'!$A$2:$F$2001,4))</f>
        <v>N</v>
      </c>
      <c r="E23" s="99">
        <f>IF($A23="","",VLOOKUP($A23,'list of waypoints'!$A$2:$F$2001,5))</f>
        <v>7036.0190000000002</v>
      </c>
      <c r="F23" s="50" t="str">
        <f>IF($A23="","",VLOOKUP($A23,'list of waypoints'!$A$2:$F$2001,6))</f>
        <v>W</v>
      </c>
      <c r="G23" s="112" t="str">
        <f t="shared" si="18"/>
        <v/>
      </c>
      <c r="H23" s="113" t="str">
        <f t="shared" si="19"/>
        <v/>
      </c>
      <c r="I23" s="50"/>
      <c r="J23" s="355"/>
      <c r="K23" s="355"/>
      <c r="L23" s="355"/>
      <c r="M23" s="113">
        <f t="shared" ref="M23" si="99">M21-H22</f>
        <v>39.18387425286155</v>
      </c>
      <c r="N23" s="113">
        <f t="shared" ref="N23" si="100">N21+H22</f>
        <v>85.24124456880034</v>
      </c>
      <c r="O23" s="98">
        <f t="shared" si="20"/>
        <v>0</v>
      </c>
      <c r="P23" s="50"/>
      <c r="Q23" s="50"/>
      <c r="R23" s="50"/>
      <c r="S23" s="50"/>
      <c r="T23" s="50"/>
      <c r="U23" s="50"/>
      <c r="V23" s="50"/>
      <c r="X23" s="104">
        <f t="shared" si="0"/>
        <v>47</v>
      </c>
      <c r="Y23" s="105">
        <f t="shared" si="1"/>
        <v>12.229999999999563</v>
      </c>
      <c r="Z23" s="104" t="str">
        <f t="shared" si="2"/>
        <v>N</v>
      </c>
      <c r="AA23" s="106">
        <f t="shared" si="3"/>
        <v>70</v>
      </c>
      <c r="AB23" s="105">
        <f t="shared" si="4"/>
        <v>36.01900000000029</v>
      </c>
      <c r="AC23" s="105" t="str">
        <f t="shared" si="5"/>
        <v>W</v>
      </c>
      <c r="AD23" s="110">
        <f t="shared" si="6"/>
        <v>1.259466071681355</v>
      </c>
      <c r="AE23" s="109">
        <f t="shared" ref="AE23" si="101">IF(Z23="N",X23+(Y23/60),-(X23+(Y23/60)))</f>
        <v>47.203833333333328</v>
      </c>
      <c r="AF23" s="101">
        <f t="shared" ref="AF23" si="102">(7915.704468*LOG10(TAN(((45+AE23/2))*PI()/180)))-(23.268932*(SIN(AE23*PI()/180)))-(0.0525*(SIN(AE23*PI()/180)))</f>
        <v>3203.5678102763409</v>
      </c>
      <c r="AG23" s="101">
        <f t="shared" ref="AG23" si="103">IF(AC23="E",AA23+(AB23/60),-(AA23+(AB23/60)))</f>
        <v>-70.600316666666671</v>
      </c>
      <c r="AH23" s="101">
        <f t="shared" ref="AH23" si="104">IF(Z25="N",X25+(Y25/60),-(X25+(Y25/60)))</f>
        <v>47.188099999999999</v>
      </c>
      <c r="AI23" s="109">
        <f t="shared" ref="AI23" si="105">(7915.704468*LOG10(TAN(((45+(AH23/2))*PI()/180)))-(23.268932*(SIN(AH23*PI()/180)))-(0.0525*(SIN(AH23*PI()/180))))</f>
        <v>3202.1828905412103</v>
      </c>
      <c r="AJ23" s="109">
        <f t="shared" ref="AJ23" si="106">IF(AC25="E",AA25+(AB25/60),-(AA25+(AB25/60)))</f>
        <v>-70.620766666666668</v>
      </c>
      <c r="AK23" s="109">
        <f t="shared" ref="AK23" si="107">IF((AH23-AE23)=0,(AH23-AE23)*60+0.001,(AH23-AE23)*60)</f>
        <v>-0.94399999999978945</v>
      </c>
      <c r="AL23" s="109">
        <f t="shared" si="7"/>
        <v>-1.384919735130552</v>
      </c>
      <c r="AM23" s="101">
        <f t="shared" ref="AM23" si="108">(AJ23-AG23)*60</f>
        <v>-1.2269999999998049</v>
      </c>
      <c r="AN23" s="101">
        <f t="shared" si="8"/>
        <v>41.540041790319059</v>
      </c>
      <c r="AO23" s="109">
        <f t="shared" si="9"/>
        <v>1.2612017518614576</v>
      </c>
      <c r="AP23" s="111">
        <f t="shared" si="10"/>
        <v>221.54004179031907</v>
      </c>
      <c r="AR23" s="109">
        <f t="shared" si="11"/>
        <v>0.82386231122931652</v>
      </c>
      <c r="AS23" s="109">
        <f t="shared" si="12"/>
        <v>-1.2322079787839615</v>
      </c>
      <c r="AT23" s="109">
        <f t="shared" si="13"/>
        <v>0.82358771276033615</v>
      </c>
      <c r="AU23" s="109">
        <f t="shared" si="14"/>
        <v>-1.2325648986159943</v>
      </c>
      <c r="AV23" s="109">
        <f t="shared" si="15"/>
        <v>-3.569198320327871E-4</v>
      </c>
      <c r="AW23" s="109">
        <f t="shared" si="16"/>
        <v>-2.7459846898036933E-4</v>
      </c>
      <c r="AX23" s="101">
        <f t="shared" si="17"/>
        <v>1.259466071681355</v>
      </c>
    </row>
    <row r="24" spans="1:50" x14ac:dyDescent="0.25">
      <c r="A24" s="52"/>
      <c r="B24" s="50" t="str">
        <f>IF($A24="","",VLOOKUP($A24,'list of waypoints'!$A$2:'list of waypoints'!$F$126,2))</f>
        <v/>
      </c>
      <c r="C24" s="99" t="str">
        <f>IF($A24="","",VLOOKUP($A24,'list of waypoints'!$A$2:$F$2001,3))</f>
        <v/>
      </c>
      <c r="D24" s="50" t="str">
        <f>IF($A24="","",VLOOKUP($A24,'list of waypoints'!$A$2:$F$2001,4))</f>
        <v/>
      </c>
      <c r="E24" s="99" t="str">
        <f>IF($A24="","",VLOOKUP($A24,'list of waypoints'!$A$2:$F$2001,5))</f>
        <v/>
      </c>
      <c r="F24" s="50" t="str">
        <f>IF($A24="","",VLOOKUP($A24,'list of waypoints'!$A$2:$F$2001,6))</f>
        <v/>
      </c>
      <c r="G24" s="112">
        <f t="shared" si="18"/>
        <v>221.54004179031907</v>
      </c>
      <c r="H24" s="113">
        <f t="shared" si="19"/>
        <v>1.2612017518614576</v>
      </c>
      <c r="I24" s="50"/>
      <c r="J24" s="355"/>
      <c r="K24" s="355"/>
      <c r="L24" s="355"/>
      <c r="M24" s="113"/>
      <c r="N24" s="113" t="str">
        <f t="shared" si="38"/>
        <v/>
      </c>
      <c r="O24" s="98">
        <f t="shared" si="20"/>
        <v>0</v>
      </c>
      <c r="P24" s="50"/>
      <c r="Q24" s="50">
        <f>O24-P24-'cover page'!L22</f>
        <v>0</v>
      </c>
      <c r="R24" s="50"/>
      <c r="S24" s="50"/>
      <c r="T24" s="50"/>
      <c r="U24" s="50"/>
      <c r="V24" s="50"/>
      <c r="X24" s="104" t="str">
        <f t="shared" si="0"/>
        <v/>
      </c>
      <c r="Y24" s="105" t="str">
        <f t="shared" si="1"/>
        <v/>
      </c>
      <c r="Z24" s="104" t="str">
        <f t="shared" si="2"/>
        <v/>
      </c>
      <c r="AA24" s="106" t="str">
        <f t="shared" si="3"/>
        <v/>
      </c>
      <c r="AB24" s="105" t="str">
        <f t="shared" si="4"/>
        <v/>
      </c>
      <c r="AC24" s="105" t="str">
        <f t="shared" si="5"/>
        <v/>
      </c>
      <c r="AD24" s="110" t="str">
        <f t="shared" si="6"/>
        <v/>
      </c>
      <c r="AE24" s="109"/>
      <c r="AF24" s="101"/>
      <c r="AG24" s="101"/>
      <c r="AH24" s="101"/>
      <c r="AI24" s="109"/>
      <c r="AJ24" s="101"/>
      <c r="AK24" s="109"/>
      <c r="AL24" s="109">
        <f t="shared" si="7"/>
        <v>0</v>
      </c>
      <c r="AM24" s="101"/>
      <c r="AN24" s="101">
        <f t="shared" si="8"/>
        <v>0</v>
      </c>
      <c r="AO24" s="109">
        <f t="shared" si="9"/>
        <v>0</v>
      </c>
      <c r="AP24" s="111">
        <f t="shared" si="10"/>
        <v>0</v>
      </c>
      <c r="AR24" s="109">
        <f t="shared" si="11"/>
        <v>0</v>
      </c>
      <c r="AS24" s="109">
        <f t="shared" si="12"/>
        <v>0</v>
      </c>
      <c r="AT24" s="109">
        <f t="shared" si="13"/>
        <v>0</v>
      </c>
      <c r="AU24" s="109">
        <f t="shared" si="14"/>
        <v>0</v>
      </c>
      <c r="AV24" s="109">
        <f t="shared" si="15"/>
        <v>0</v>
      </c>
      <c r="AW24" s="109">
        <f t="shared" si="16"/>
        <v>0</v>
      </c>
      <c r="AX24" s="101">
        <f t="shared" si="17"/>
        <v>0</v>
      </c>
    </row>
    <row r="25" spans="1:50" x14ac:dyDescent="0.25">
      <c r="A25" s="52">
        <v>11</v>
      </c>
      <c r="B25" s="50" t="str">
        <f>IF($A25="","",VLOOKUP($A25,'list of waypoints'!$A$2:'list of waypoints'!$F$126,2))</f>
        <v>CIP 9</v>
      </c>
      <c r="C25" s="99">
        <f>IF($A25="","",VLOOKUP($A25,'list of waypoints'!$A$2:$F$2001,3))</f>
        <v>4711.2860000000001</v>
      </c>
      <c r="D25" s="50" t="str">
        <f>IF($A25="","",VLOOKUP($A25,'list of waypoints'!$A$2:$F$2001,4))</f>
        <v>N</v>
      </c>
      <c r="E25" s="99">
        <f>IF($A25="","",VLOOKUP($A25,'list of waypoints'!$A$2:$F$2001,5))</f>
        <v>7037.2460000000001</v>
      </c>
      <c r="F25" s="50" t="str">
        <f>IF($A25="","",VLOOKUP($A25,'list of waypoints'!$A$2:$F$2001,6))</f>
        <v>W</v>
      </c>
      <c r="G25" s="112" t="str">
        <f t="shared" si="18"/>
        <v/>
      </c>
      <c r="H25" s="113" t="str">
        <f t="shared" si="19"/>
        <v/>
      </c>
      <c r="I25" s="50"/>
      <c r="J25" s="355"/>
      <c r="K25" s="355"/>
      <c r="L25" s="355"/>
      <c r="M25" s="113">
        <f t="shared" ref="M25" si="109">M23-H24</f>
        <v>37.922672501000093</v>
      </c>
      <c r="N25" s="113">
        <f t="shared" ref="N25" si="110">N23+H24</f>
        <v>86.502446320661804</v>
      </c>
      <c r="O25" s="98">
        <f t="shared" si="20"/>
        <v>0</v>
      </c>
      <c r="P25" s="50"/>
      <c r="Q25" s="50"/>
      <c r="R25" s="50"/>
      <c r="S25" s="50"/>
      <c r="T25" s="50"/>
      <c r="U25" s="50"/>
      <c r="V25" s="50"/>
      <c r="X25" s="104">
        <f t="shared" si="0"/>
        <v>47</v>
      </c>
      <c r="Y25" s="105">
        <f t="shared" si="1"/>
        <v>11.285999999999774</v>
      </c>
      <c r="Z25" s="104" t="str">
        <f t="shared" si="2"/>
        <v>N</v>
      </c>
      <c r="AA25" s="106">
        <f t="shared" si="3"/>
        <v>70</v>
      </c>
      <c r="AB25" s="105">
        <f t="shared" si="4"/>
        <v>37.246000000000379</v>
      </c>
      <c r="AC25" s="105" t="str">
        <f t="shared" si="5"/>
        <v>W</v>
      </c>
      <c r="AD25" s="110">
        <f t="shared" si="6"/>
        <v>2.3470065038882302</v>
      </c>
      <c r="AE25" s="109">
        <f t="shared" ref="AE25" si="111">IF(Z25="N",X25+(Y25/60),-(X25+(Y25/60)))</f>
        <v>47.188099999999999</v>
      </c>
      <c r="AF25" s="101">
        <f t="shared" ref="AF25" si="112">(7915.704468*LOG10(TAN(((45+AE25/2))*PI()/180)))-(23.268932*(SIN(AE25*PI()/180)))-(0.0525*(SIN(AE25*PI()/180)))</f>
        <v>3202.1828905412103</v>
      </c>
      <c r="AG25" s="101">
        <f t="shared" ref="AG25" si="113">IF(AC25="E",AA25+(AB25/60),-(AA25+(AB25/60)))</f>
        <v>-70.620766666666668</v>
      </c>
      <c r="AH25" s="101">
        <f t="shared" ref="AH25" si="114">IF(Z27="N",X27+(Y27/60),-(X27+(Y27/60)))</f>
        <v>47.15861666666666</v>
      </c>
      <c r="AI25" s="109">
        <f t="shared" ref="AI25" si="115">(7915.704468*LOG10(TAN(((45+(AH25/2))*PI()/180)))-(23.268932*(SIN(AH25*PI()/180)))-(0.0525*(SIN(AH25*PI()/180))))</f>
        <v>3199.5887450489226</v>
      </c>
      <c r="AJ25" s="109">
        <f t="shared" ref="AJ25" si="116">IF(AC27="E",AA27+(AB27/60),-(AA27+(AB27/60)))</f>
        <v>-70.65858333333334</v>
      </c>
      <c r="AK25" s="109">
        <f t="shared" ref="AK25" si="117">IF((AH25-AE25)=0,(AH25-AE25)*60+0.001,(AH25-AE25)*60)</f>
        <v>-1.7690000000003181</v>
      </c>
      <c r="AL25" s="109">
        <f t="shared" si="7"/>
        <v>-2.5941454922876801</v>
      </c>
      <c r="AM25" s="101">
        <f t="shared" ref="AM25" si="118">(AJ25-AG25)*60</f>
        <v>-2.2690000000002897</v>
      </c>
      <c r="AN25" s="101">
        <f t="shared" si="8"/>
        <v>41.174948925649304</v>
      </c>
      <c r="AO25" s="109">
        <f t="shared" si="9"/>
        <v>2.3501970839777031</v>
      </c>
      <c r="AP25" s="111">
        <f t="shared" si="10"/>
        <v>221.17494892564929</v>
      </c>
      <c r="AR25" s="109">
        <f t="shared" si="11"/>
        <v>0.82358771276033615</v>
      </c>
      <c r="AS25" s="109">
        <f t="shared" si="12"/>
        <v>-1.2325648986159943</v>
      </c>
      <c r="AT25" s="109">
        <f t="shared" si="13"/>
        <v>0.82307313151920647</v>
      </c>
      <c r="AU25" s="109">
        <f t="shared" si="14"/>
        <v>-1.2332249239614568</v>
      </c>
      <c r="AV25" s="109">
        <f t="shared" si="15"/>
        <v>-6.6002534546250047E-4</v>
      </c>
      <c r="AW25" s="109">
        <f t="shared" si="16"/>
        <v>-5.1458124112968573E-4</v>
      </c>
      <c r="AX25" s="101">
        <f t="shared" si="17"/>
        <v>2.3470065038882302</v>
      </c>
    </row>
    <row r="26" spans="1:50" x14ac:dyDescent="0.25">
      <c r="A26" s="52"/>
      <c r="B26" s="50" t="str">
        <f>IF($A26="","",VLOOKUP($A26,'list of waypoints'!$A$2:'list of waypoints'!$F$126,2))</f>
        <v/>
      </c>
      <c r="C26" s="99" t="str">
        <f>IF($A26="","",VLOOKUP($A26,'list of waypoints'!$A$2:$F$2001,3))</f>
        <v/>
      </c>
      <c r="D26" s="50" t="str">
        <f>IF($A26="","",VLOOKUP($A26,'list of waypoints'!$A$2:$F$2001,4))</f>
        <v/>
      </c>
      <c r="E26" s="99" t="str">
        <f>IF($A26="","",VLOOKUP($A26,'list of waypoints'!$A$2:$F$2001,5))</f>
        <v/>
      </c>
      <c r="F26" s="50" t="str">
        <f>IF($A26="","",VLOOKUP($A26,'list of waypoints'!$A$2:$F$2001,6))</f>
        <v/>
      </c>
      <c r="G26" s="112">
        <f t="shared" si="18"/>
        <v>221.17494892564929</v>
      </c>
      <c r="H26" s="113">
        <f t="shared" si="19"/>
        <v>2.3501970839777031</v>
      </c>
      <c r="I26" s="50"/>
      <c r="J26" s="355"/>
      <c r="K26" s="355"/>
      <c r="L26" s="355"/>
      <c r="M26" s="113"/>
      <c r="N26" s="113" t="str">
        <f t="shared" si="38"/>
        <v/>
      </c>
      <c r="O26" s="98">
        <f t="shared" si="20"/>
        <v>0</v>
      </c>
      <c r="P26" s="50"/>
      <c r="Q26" s="50">
        <f>O26-P26-'cover page'!L24</f>
        <v>0</v>
      </c>
      <c r="R26" s="50"/>
      <c r="S26" s="50"/>
      <c r="T26" s="50"/>
      <c r="U26" s="50"/>
      <c r="V26" s="50"/>
      <c r="X26" s="104" t="str">
        <f t="shared" si="0"/>
        <v/>
      </c>
      <c r="Y26" s="105" t="str">
        <f t="shared" si="1"/>
        <v/>
      </c>
      <c r="Z26" s="104" t="str">
        <f t="shared" si="2"/>
        <v/>
      </c>
      <c r="AA26" s="106" t="str">
        <f t="shared" si="3"/>
        <v/>
      </c>
      <c r="AB26" s="105" t="str">
        <f t="shared" si="4"/>
        <v/>
      </c>
      <c r="AC26" s="105" t="str">
        <f t="shared" si="5"/>
        <v/>
      </c>
      <c r="AD26" s="110" t="str">
        <f t="shared" si="6"/>
        <v/>
      </c>
      <c r="AE26" s="109"/>
      <c r="AF26" s="101"/>
      <c r="AG26" s="101"/>
      <c r="AH26" s="101"/>
      <c r="AI26" s="109"/>
      <c r="AJ26" s="101"/>
      <c r="AK26" s="109"/>
      <c r="AL26" s="109">
        <f t="shared" si="7"/>
        <v>0</v>
      </c>
      <c r="AM26" s="101"/>
      <c r="AN26" s="101">
        <f t="shared" si="8"/>
        <v>0</v>
      </c>
      <c r="AO26" s="109">
        <f t="shared" si="9"/>
        <v>0</v>
      </c>
      <c r="AP26" s="111">
        <f t="shared" si="10"/>
        <v>0</v>
      </c>
      <c r="AR26" s="109">
        <f t="shared" si="11"/>
        <v>0</v>
      </c>
      <c r="AS26" s="109">
        <f t="shared" si="12"/>
        <v>0</v>
      </c>
      <c r="AT26" s="109">
        <f t="shared" si="13"/>
        <v>0</v>
      </c>
      <c r="AU26" s="109">
        <f t="shared" si="14"/>
        <v>0</v>
      </c>
      <c r="AV26" s="109">
        <f t="shared" si="15"/>
        <v>0</v>
      </c>
      <c r="AW26" s="109">
        <f t="shared" si="16"/>
        <v>0</v>
      </c>
      <c r="AX26" s="101">
        <f t="shared" si="17"/>
        <v>0</v>
      </c>
    </row>
    <row r="27" spans="1:50" x14ac:dyDescent="0.25">
      <c r="A27" s="52">
        <v>12</v>
      </c>
      <c r="B27" s="50" t="str">
        <f>IF($A27="","",VLOOKUP($A27,'list of waypoints'!$A$2:'list of waypoints'!$F$126,2))</f>
        <v>Pointe du Debarquement</v>
      </c>
      <c r="C27" s="99">
        <f>IF($A27="","",VLOOKUP($A27,'list of waypoints'!$A$2:$F$2001,3))</f>
        <v>4709.5169999999998</v>
      </c>
      <c r="D27" s="50" t="str">
        <f>IF($A27="","",VLOOKUP($A27,'list of waypoints'!$A$2:$F$2001,4))</f>
        <v>N</v>
      </c>
      <c r="E27" s="99">
        <f>IF($A27="","",VLOOKUP($A27,'list of waypoints'!$A$2:$F$2001,5))</f>
        <v>7039.5150000000003</v>
      </c>
      <c r="F27" s="50" t="str">
        <f>IF($A27="","",VLOOKUP($A27,'list of waypoints'!$A$2:$F$2001,6))</f>
        <v>W</v>
      </c>
      <c r="G27" s="112" t="str">
        <f t="shared" si="18"/>
        <v/>
      </c>
      <c r="H27" s="113" t="str">
        <f t="shared" si="19"/>
        <v/>
      </c>
      <c r="I27" s="50"/>
      <c r="J27" s="355"/>
      <c r="K27" s="355"/>
      <c r="L27" s="355"/>
      <c r="M27" s="113">
        <f t="shared" ref="M27" si="119">M25-H26</f>
        <v>35.572475417022389</v>
      </c>
      <c r="N27" s="113">
        <f t="shared" ref="N27" si="120">N25+H26</f>
        <v>88.852643404639508</v>
      </c>
      <c r="O27" s="98">
        <f t="shared" si="20"/>
        <v>0</v>
      </c>
      <c r="P27" s="50"/>
      <c r="Q27" s="50"/>
      <c r="R27" s="50"/>
      <c r="S27" s="50"/>
      <c r="T27" s="50"/>
      <c r="U27" s="50"/>
      <c r="V27" s="50"/>
      <c r="X27" s="104">
        <f t="shared" si="0"/>
        <v>47</v>
      </c>
      <c r="Y27" s="105">
        <f t="shared" si="1"/>
        <v>9.516999999999598</v>
      </c>
      <c r="Z27" s="104" t="str">
        <f t="shared" si="2"/>
        <v>N</v>
      </c>
      <c r="AA27" s="106">
        <f t="shared" si="3"/>
        <v>70</v>
      </c>
      <c r="AB27" s="105">
        <f t="shared" si="4"/>
        <v>39.5150000000001</v>
      </c>
      <c r="AC27" s="105" t="str">
        <f t="shared" si="5"/>
        <v>W</v>
      </c>
      <c r="AD27" s="110">
        <f t="shared" si="6"/>
        <v>3.4474475299002014</v>
      </c>
      <c r="AE27" s="109">
        <f t="shared" ref="AE27" si="121">IF(Z27="N",X27+(Y27/60),-(X27+(Y27/60)))</f>
        <v>47.15861666666666</v>
      </c>
      <c r="AF27" s="101">
        <f t="shared" ref="AF27" si="122">(7915.704468*LOG10(TAN(((45+AE27/2))*PI()/180)))-(23.268932*(SIN(AE27*PI()/180)))-(0.0525*(SIN(AE27*PI()/180)))</f>
        <v>3199.5887450489226</v>
      </c>
      <c r="AG27" s="101">
        <f t="shared" ref="AG27" si="123">IF(AC27="E",AA27+(AB27/60),-(AA27+(AB27/60)))</f>
        <v>-70.65858333333334</v>
      </c>
      <c r="AH27" s="101">
        <f t="shared" ref="AH27" si="124">IF(Z29="N",X29+(Y29/60),-(X29+(Y29/60)))</f>
        <v>47.110733333333336</v>
      </c>
      <c r="AI27" s="109">
        <f t="shared" ref="AI27" si="125">(7915.704468*LOG10(TAN(((45+(AH27/2))*PI()/180)))-(23.268932*(SIN(AH27*PI()/180)))-(0.0525*(SIN(AH27*PI()/180))))</f>
        <v>3195.3787263422778</v>
      </c>
      <c r="AJ27" s="109">
        <f t="shared" ref="AJ27" si="126">IF(AC29="E",AA29+(AB29/60),-(AA29+(AB29/60)))</f>
        <v>-70.70526666666666</v>
      </c>
      <c r="AK27" s="109">
        <f t="shared" ref="AK27" si="127">IF((AH27-AE27)=0,(AH27-AE27)*60+0.001,(AH27-AE27)*60)</f>
        <v>-2.8729999999994504</v>
      </c>
      <c r="AL27" s="109">
        <f t="shared" si="7"/>
        <v>-4.2100187066448598</v>
      </c>
      <c r="AM27" s="101">
        <f t="shared" ref="AM27" si="128">(AJ27-AG27)*60</f>
        <v>-2.8009999999991919</v>
      </c>
      <c r="AN27" s="101">
        <f t="shared" si="8"/>
        <v>33.636526028252213</v>
      </c>
      <c r="AO27" s="109">
        <f t="shared" si="9"/>
        <v>3.4507680065376087</v>
      </c>
      <c r="AP27" s="111">
        <f t="shared" si="10"/>
        <v>213.63652602825221</v>
      </c>
      <c r="AR27" s="109">
        <f t="shared" si="11"/>
        <v>0.82307313151920647</v>
      </c>
      <c r="AS27" s="109">
        <f t="shared" si="12"/>
        <v>-1.2332249239614568</v>
      </c>
      <c r="AT27" s="109">
        <f t="shared" si="13"/>
        <v>0.82223740969571002</v>
      </c>
      <c r="AU27" s="109">
        <f t="shared" si="14"/>
        <v>-1.2340397018339293</v>
      </c>
      <c r="AV27" s="109">
        <f t="shared" si="15"/>
        <v>-8.1477787247252742E-4</v>
      </c>
      <c r="AW27" s="109">
        <f t="shared" si="16"/>
        <v>-8.3572182349644919E-4</v>
      </c>
      <c r="AX27" s="101">
        <f t="shared" si="17"/>
        <v>3.4474475299002014</v>
      </c>
    </row>
    <row r="28" spans="1:50" x14ac:dyDescent="0.25">
      <c r="A28" s="52"/>
      <c r="B28" s="50" t="str">
        <f>IF($A28="","",VLOOKUP($A28,'list of waypoints'!$A$2:'list of waypoints'!$F$126,2))</f>
        <v/>
      </c>
      <c r="C28" s="99" t="str">
        <f>IF($A28="","",VLOOKUP($A28,'list of waypoints'!$A$2:$F$2001,3))</f>
        <v/>
      </c>
      <c r="D28" s="50" t="str">
        <f>IF($A28="","",VLOOKUP($A28,'list of waypoints'!$A$2:$F$2001,4))</f>
        <v/>
      </c>
      <c r="E28" s="99" t="str">
        <f>IF($A28="","",VLOOKUP($A28,'list of waypoints'!$A$2:$F$2001,5))</f>
        <v/>
      </c>
      <c r="F28" s="50" t="str">
        <f>IF($A28="","",VLOOKUP($A28,'list of waypoints'!$A$2:$F$2001,6))</f>
        <v/>
      </c>
      <c r="G28" s="112">
        <f t="shared" si="18"/>
        <v>213.63652602825221</v>
      </c>
      <c r="H28" s="113">
        <f t="shared" si="19"/>
        <v>3.4507680065376087</v>
      </c>
      <c r="I28" s="50"/>
      <c r="J28" s="355"/>
      <c r="K28" s="355"/>
      <c r="L28" s="355"/>
      <c r="M28" s="113"/>
      <c r="N28" s="113" t="str">
        <f t="shared" si="38"/>
        <v/>
      </c>
      <c r="O28" s="98">
        <f t="shared" si="20"/>
        <v>0</v>
      </c>
      <c r="P28" s="50"/>
      <c r="Q28" s="50">
        <f>O28-P28-'cover page'!L26</f>
        <v>0</v>
      </c>
      <c r="R28" s="50"/>
      <c r="S28" s="50"/>
      <c r="T28" s="50"/>
      <c r="U28" s="50"/>
      <c r="V28" s="50"/>
      <c r="X28" s="104" t="str">
        <f t="shared" si="0"/>
        <v/>
      </c>
      <c r="Y28" s="105" t="str">
        <f t="shared" si="1"/>
        <v/>
      </c>
      <c r="Z28" s="104" t="str">
        <f t="shared" si="2"/>
        <v/>
      </c>
      <c r="AA28" s="106" t="str">
        <f t="shared" si="3"/>
        <v/>
      </c>
      <c r="AB28" s="105" t="str">
        <f t="shared" si="4"/>
        <v/>
      </c>
      <c r="AC28" s="105" t="str">
        <f t="shared" si="5"/>
        <v/>
      </c>
      <c r="AD28" s="110" t="str">
        <f t="shared" si="6"/>
        <v/>
      </c>
      <c r="AE28" s="109"/>
      <c r="AF28" s="101"/>
      <c r="AG28" s="101"/>
      <c r="AH28" s="101"/>
      <c r="AI28" s="109"/>
      <c r="AJ28" s="101"/>
      <c r="AK28" s="109"/>
      <c r="AL28" s="109">
        <f t="shared" si="7"/>
        <v>0</v>
      </c>
      <c r="AM28" s="101"/>
      <c r="AN28" s="101">
        <f t="shared" si="8"/>
        <v>0</v>
      </c>
      <c r="AO28" s="109">
        <f t="shared" si="9"/>
        <v>0</v>
      </c>
      <c r="AP28" s="111">
        <f t="shared" si="10"/>
        <v>0</v>
      </c>
      <c r="AR28" s="109">
        <f t="shared" si="11"/>
        <v>0</v>
      </c>
      <c r="AS28" s="109">
        <f t="shared" si="12"/>
        <v>0</v>
      </c>
      <c r="AT28" s="109">
        <f t="shared" si="13"/>
        <v>0</v>
      </c>
      <c r="AU28" s="109">
        <f t="shared" si="14"/>
        <v>0</v>
      </c>
      <c r="AV28" s="109">
        <f t="shared" si="15"/>
        <v>0</v>
      </c>
      <c r="AW28" s="109">
        <f t="shared" si="16"/>
        <v>0</v>
      </c>
      <c r="AX28" s="101">
        <f t="shared" si="17"/>
        <v>0</v>
      </c>
    </row>
    <row r="29" spans="1:50" x14ac:dyDescent="0.25">
      <c r="A29" s="52">
        <v>13</v>
      </c>
      <c r="B29" s="50" t="str">
        <f>IF($A29="","",VLOOKUP($A29,'list of waypoints'!$A$2:'list of waypoints'!$F$126,2))</f>
        <v>Cap Brule</v>
      </c>
      <c r="C29" s="99">
        <f>IF($A29="","",VLOOKUP($A29,'list of waypoints'!$A$2:$F$2001,3))</f>
        <v>4706.6440000000002</v>
      </c>
      <c r="D29" s="50" t="str">
        <f>IF($A29="","",VLOOKUP($A29,'list of waypoints'!$A$2:$F$2001,4))</f>
        <v>N</v>
      </c>
      <c r="E29" s="99">
        <f>IF($A29="","",VLOOKUP($A29,'list of waypoints'!$A$2:$F$2001,5))</f>
        <v>7042.3159999999998</v>
      </c>
      <c r="F29" s="50" t="str">
        <f>IF($A29="","",VLOOKUP($A29,'list of waypoints'!$A$2:$F$2001,6))</f>
        <v>W</v>
      </c>
      <c r="G29" s="112" t="str">
        <f t="shared" si="18"/>
        <v/>
      </c>
      <c r="H29" s="113" t="str">
        <f t="shared" si="19"/>
        <v/>
      </c>
      <c r="I29" s="50"/>
      <c r="J29" s="355"/>
      <c r="K29" s="355"/>
      <c r="L29" s="355"/>
      <c r="M29" s="113">
        <f t="shared" ref="M29" si="129">M27-H28</f>
        <v>32.121707410484781</v>
      </c>
      <c r="N29" s="113">
        <f t="shared" ref="N29" si="130">N27+H28</f>
        <v>92.303411411177123</v>
      </c>
      <c r="O29" s="98">
        <f t="shared" si="20"/>
        <v>0</v>
      </c>
      <c r="P29" s="50"/>
      <c r="Q29" s="50"/>
      <c r="R29" s="50"/>
      <c r="S29" s="50"/>
      <c r="T29" s="50"/>
      <c r="U29" s="50"/>
      <c r="V29" s="50"/>
      <c r="X29" s="104">
        <f t="shared" si="0"/>
        <v>47</v>
      </c>
      <c r="Y29" s="105">
        <f t="shared" si="1"/>
        <v>6.6440000000000055</v>
      </c>
      <c r="Z29" s="104" t="str">
        <f t="shared" si="2"/>
        <v>N</v>
      </c>
      <c r="AA29" s="106">
        <f t="shared" si="3"/>
        <v>70</v>
      </c>
      <c r="AB29" s="105">
        <f t="shared" si="4"/>
        <v>42.315999999999576</v>
      </c>
      <c r="AC29" s="105" t="str">
        <f t="shared" si="5"/>
        <v>W</v>
      </c>
      <c r="AD29" s="110">
        <f t="shared" si="6"/>
        <v>3.0652565114565329</v>
      </c>
      <c r="AE29" s="109">
        <f t="shared" ref="AE29" si="131">IF(Z29="N",X29+(Y29/60),-(X29+(Y29/60)))</f>
        <v>47.110733333333336</v>
      </c>
      <c r="AF29" s="101">
        <f t="shared" ref="AF29" si="132">(7915.704468*LOG10(TAN(((45+AE29/2))*PI()/180)))-(23.268932*(SIN(AE29*PI()/180)))-(0.0525*(SIN(AE29*PI()/180)))</f>
        <v>3195.3787263422778</v>
      </c>
      <c r="AG29" s="101">
        <f t="shared" ref="AG29" si="133">IF(AC29="E",AA29+(AB29/60),-(AA29+(AB29/60)))</f>
        <v>-70.70526666666666</v>
      </c>
      <c r="AH29" s="101">
        <f t="shared" ref="AH29" si="134">IF(Z31="N",X31+(Y31/60),-(X31+(Y31/60)))</f>
        <v>47.063966666666659</v>
      </c>
      <c r="AI29" s="109">
        <f t="shared" ref="AI29" si="135">(7915.704468*LOG10(TAN(((45+(AH29/2))*PI()/180)))-(23.268932*(SIN(AH29*PI()/180)))-(0.0525*(SIN(AH29*PI()/180))))</f>
        <v>3191.2705653455769</v>
      </c>
      <c r="AJ29" s="109">
        <f t="shared" ref="AJ29" si="136">IF(AC31="E",AA31+(AB31/60),-(AA31+(AB31/60)))</f>
        <v>-70.735466666666653</v>
      </c>
      <c r="AK29" s="109">
        <f t="shared" ref="AK29" si="137">IF((AH29-AE29)=0,(AH29-AE29)*60+0.001,(AH29-AE29)*60)</f>
        <v>-2.8060000000006369</v>
      </c>
      <c r="AL29" s="109">
        <f t="shared" si="7"/>
        <v>-4.1081609967009172</v>
      </c>
      <c r="AM29" s="101">
        <f t="shared" ref="AM29" si="138">(AJ29-AG29)*60</f>
        <v>-1.8119999999996139</v>
      </c>
      <c r="AN29" s="101">
        <f t="shared" si="8"/>
        <v>23.800993690285313</v>
      </c>
      <c r="AO29" s="109">
        <f t="shared" si="9"/>
        <v>3.0668253071431879</v>
      </c>
      <c r="AP29" s="111">
        <f t="shared" si="10"/>
        <v>203.80099369028531</v>
      </c>
      <c r="AR29" s="109">
        <f t="shared" si="11"/>
        <v>0.82223740969571002</v>
      </c>
      <c r="AS29" s="109">
        <f t="shared" si="12"/>
        <v>-1.2340397018339293</v>
      </c>
      <c r="AT29" s="109">
        <f t="shared" si="13"/>
        <v>0.82142117738219378</v>
      </c>
      <c r="AU29" s="109">
        <f t="shared" si="14"/>
        <v>-1.2345667912680314</v>
      </c>
      <c r="AV29" s="109">
        <f t="shared" si="15"/>
        <v>-5.2708943410206821E-4</v>
      </c>
      <c r="AW29" s="109">
        <f t="shared" si="16"/>
        <v>-8.1623231351624081E-4</v>
      </c>
      <c r="AX29" s="101">
        <f t="shared" si="17"/>
        <v>3.0652565114565329</v>
      </c>
    </row>
    <row r="30" spans="1:50" x14ac:dyDescent="0.25">
      <c r="A30" s="52"/>
      <c r="B30" s="50" t="str">
        <f>IF($A30="","",VLOOKUP($A30,'list of waypoints'!$A$2:'list of waypoints'!$F$126,2))</f>
        <v/>
      </c>
      <c r="C30" s="99" t="str">
        <f>IF($A30="","",VLOOKUP($A30,'list of waypoints'!$A$2:$F$2001,3))</f>
        <v/>
      </c>
      <c r="D30" s="50" t="str">
        <f>IF($A30="","",VLOOKUP($A30,'list of waypoints'!$A$2:$F$2001,4))</f>
        <v/>
      </c>
      <c r="E30" s="99" t="str">
        <f>IF($A30="","",VLOOKUP($A30,'list of waypoints'!$A$2:$F$2001,5))</f>
        <v/>
      </c>
      <c r="F30" s="50" t="str">
        <f>IF($A30="","",VLOOKUP($A30,'list of waypoints'!$A$2:$F$2001,6))</f>
        <v/>
      </c>
      <c r="G30" s="112">
        <f t="shared" si="18"/>
        <v>203.80099369028531</v>
      </c>
      <c r="H30" s="113">
        <f t="shared" si="19"/>
        <v>3.0668253071431879</v>
      </c>
      <c r="I30" s="50"/>
      <c r="J30" s="355"/>
      <c r="K30" s="355"/>
      <c r="L30" s="355"/>
      <c r="M30" s="113"/>
      <c r="N30" s="113" t="str">
        <f t="shared" si="38"/>
        <v/>
      </c>
      <c r="O30" s="98">
        <f t="shared" si="20"/>
        <v>0</v>
      </c>
      <c r="P30" s="50"/>
      <c r="Q30" s="50">
        <f>O30-P30-'cover page'!L28</f>
        <v>0</v>
      </c>
      <c r="R30" s="50"/>
      <c r="S30" s="50"/>
      <c r="T30" s="50"/>
      <c r="U30" s="50"/>
      <c r="V30" s="50"/>
      <c r="X30" s="104" t="str">
        <f t="shared" si="0"/>
        <v/>
      </c>
      <c r="Y30" s="105" t="str">
        <f t="shared" si="1"/>
        <v/>
      </c>
      <c r="Z30" s="104" t="str">
        <f t="shared" si="2"/>
        <v/>
      </c>
      <c r="AA30" s="106" t="str">
        <f t="shared" si="3"/>
        <v/>
      </c>
      <c r="AB30" s="105" t="str">
        <f t="shared" si="4"/>
        <v/>
      </c>
      <c r="AC30" s="105" t="str">
        <f t="shared" si="5"/>
        <v/>
      </c>
      <c r="AD30" s="110" t="str">
        <f t="shared" si="6"/>
        <v/>
      </c>
      <c r="AE30" s="109"/>
      <c r="AF30" s="101"/>
      <c r="AG30" s="101"/>
      <c r="AH30" s="101"/>
      <c r="AI30" s="109"/>
      <c r="AJ30" s="101"/>
      <c r="AK30" s="109"/>
      <c r="AL30" s="109">
        <f t="shared" si="7"/>
        <v>0</v>
      </c>
      <c r="AM30" s="101"/>
      <c r="AN30" s="101">
        <f t="shared" si="8"/>
        <v>0</v>
      </c>
      <c r="AO30" s="109">
        <f t="shared" si="9"/>
        <v>0</v>
      </c>
      <c r="AP30" s="111">
        <f t="shared" si="10"/>
        <v>0</v>
      </c>
      <c r="AR30" s="109">
        <f t="shared" si="11"/>
        <v>0</v>
      </c>
      <c r="AS30" s="109">
        <f t="shared" si="12"/>
        <v>0</v>
      </c>
      <c r="AT30" s="109">
        <f t="shared" si="13"/>
        <v>0</v>
      </c>
      <c r="AU30" s="109">
        <f t="shared" si="14"/>
        <v>0</v>
      </c>
      <c r="AV30" s="109">
        <f t="shared" si="15"/>
        <v>0</v>
      </c>
      <c r="AW30" s="109">
        <f t="shared" si="16"/>
        <v>0</v>
      </c>
      <c r="AX30" s="101">
        <f t="shared" si="17"/>
        <v>0</v>
      </c>
    </row>
    <row r="31" spans="1:50" x14ac:dyDescent="0.25">
      <c r="A31" s="52">
        <v>14</v>
      </c>
      <c r="B31" s="50" t="str">
        <f>IF($A31="","",VLOOKUP($A31,'list of waypoints'!$A$2:'list of waypoints'!$F$126,2))</f>
        <v>Le Banc de Sable</v>
      </c>
      <c r="C31" s="99">
        <f>IF($A31="","",VLOOKUP($A31,'list of waypoints'!$A$2:$F$2001,3))</f>
        <v>4703.8379999999997</v>
      </c>
      <c r="D31" s="50" t="str">
        <f>IF($A31="","",VLOOKUP($A31,'list of waypoints'!$A$2:$F$2001,4))</f>
        <v>N</v>
      </c>
      <c r="E31" s="99">
        <f>IF($A31="","",VLOOKUP($A31,'list of waypoints'!$A$2:$F$2001,5))</f>
        <v>7044.1279999999997</v>
      </c>
      <c r="F31" s="50" t="str">
        <f>IF($A31="","",VLOOKUP($A31,'list of waypoints'!$A$2:$F$2001,6))</f>
        <v>W</v>
      </c>
      <c r="G31" s="112" t="str">
        <f t="shared" si="18"/>
        <v/>
      </c>
      <c r="H31" s="113" t="str">
        <f t="shared" si="19"/>
        <v/>
      </c>
      <c r="I31" s="50"/>
      <c r="J31" s="355"/>
      <c r="K31" s="355"/>
      <c r="L31" s="355"/>
      <c r="M31" s="113">
        <f t="shared" ref="M31" si="139">M29-H30</f>
        <v>29.054882103341594</v>
      </c>
      <c r="N31" s="113">
        <f t="shared" ref="N31" si="140">N29+H30</f>
        <v>95.370236718320314</v>
      </c>
      <c r="O31" s="98">
        <f t="shared" si="20"/>
        <v>0</v>
      </c>
      <c r="P31" s="50"/>
      <c r="Q31" s="50"/>
      <c r="R31" s="50"/>
      <c r="S31" s="50"/>
      <c r="T31" s="50"/>
      <c r="U31" s="50"/>
      <c r="V31" s="50"/>
      <c r="X31" s="104">
        <f t="shared" si="0"/>
        <v>47</v>
      </c>
      <c r="Y31" s="105">
        <f t="shared" si="1"/>
        <v>3.8379999999996528</v>
      </c>
      <c r="Z31" s="104" t="str">
        <f t="shared" si="2"/>
        <v>N</v>
      </c>
      <c r="AA31" s="106">
        <f t="shared" si="3"/>
        <v>70</v>
      </c>
      <c r="AB31" s="105">
        <f t="shared" si="4"/>
        <v>44.12799999999919</v>
      </c>
      <c r="AC31" s="105" t="str">
        <f t="shared" si="5"/>
        <v>W</v>
      </c>
      <c r="AD31" s="110">
        <f t="shared" si="6"/>
        <v>11.421465532075063</v>
      </c>
      <c r="AE31" s="109">
        <f t="shared" ref="AE31" si="141">IF(Z31="N",X31+(Y31/60),-(X31+(Y31/60)))</f>
        <v>47.063966666666659</v>
      </c>
      <c r="AF31" s="101">
        <f t="shared" ref="AF31" si="142">(7915.704468*LOG10(TAN(((45+AE31/2))*PI()/180)))-(23.268932*(SIN(AE31*PI()/180)))-(0.0525*(SIN(AE31*PI()/180)))</f>
        <v>3191.2705653455769</v>
      </c>
      <c r="AG31" s="101">
        <f t="shared" ref="AG31" si="143">IF(AC31="E",AA31+(AB31/60),-(AA31+(AB31/60)))</f>
        <v>-70.735466666666653</v>
      </c>
      <c r="AH31" s="101">
        <f t="shared" ref="AH31" si="144">IF(Z33="N",X33+(Y33/60),-(X33+(Y33/60)))</f>
        <v>46.904783333333334</v>
      </c>
      <c r="AI31" s="109">
        <f t="shared" ref="AI31" si="145">(7915.704468*LOG10(TAN(((45+(AH31/2))*PI()/180)))-(23.268932*(SIN(AH31*PI()/180)))-(0.0525*(SIN(AH31*PI()/180))))</f>
        <v>3177.3144136180294</v>
      </c>
      <c r="AJ31" s="109">
        <f t="shared" ref="AJ31" si="146">IF(AC33="E",AA33+(AB33/60),-(AA33+(AB33/60)))</f>
        <v>-70.88848333333334</v>
      </c>
      <c r="AK31" s="109">
        <f t="shared" ref="AK31" si="147">IF((AH31-AE31)=0,(AH31-AE31)*60+0.001,(AH31-AE31)*60)</f>
        <v>-9.5509999999994477</v>
      </c>
      <c r="AL31" s="109">
        <f t="shared" si="7"/>
        <v>-13.956151727547422</v>
      </c>
      <c r="AM31" s="101">
        <f t="shared" ref="AM31" si="148">(AJ31-AG31)*60</f>
        <v>-9.1810000000012337</v>
      </c>
      <c r="AN31" s="101">
        <f t="shared" si="8"/>
        <v>33.338762457616831</v>
      </c>
      <c r="AO31" s="109">
        <f t="shared" si="9"/>
        <v>11.432357465343202</v>
      </c>
      <c r="AP31" s="111">
        <f t="shared" si="10"/>
        <v>213.33876245761684</v>
      </c>
      <c r="AR31" s="109">
        <f t="shared" si="11"/>
        <v>0.82142117738219378</v>
      </c>
      <c r="AS31" s="109">
        <f t="shared" si="12"/>
        <v>-1.2345667912680314</v>
      </c>
      <c r="AT31" s="109">
        <f t="shared" si="13"/>
        <v>0.81864290410122764</v>
      </c>
      <c r="AU31" s="109">
        <f t="shared" si="14"/>
        <v>-1.2372374359117917</v>
      </c>
      <c r="AV31" s="109">
        <f t="shared" si="15"/>
        <v>-2.6706446437603226E-3</v>
      </c>
      <c r="AW31" s="109">
        <f t="shared" si="16"/>
        <v>-2.778273280966137E-3</v>
      </c>
      <c r="AX31" s="101">
        <f t="shared" si="17"/>
        <v>11.421465532075063</v>
      </c>
    </row>
    <row r="32" spans="1:50" x14ac:dyDescent="0.25">
      <c r="A32" s="52"/>
      <c r="B32" s="50" t="str">
        <f>IF($A32="","",VLOOKUP($A32,'list of waypoints'!$A$2:'list of waypoints'!$F$126,2))</f>
        <v/>
      </c>
      <c r="C32" s="99" t="str">
        <f>IF($A32="","",VLOOKUP($A32,'list of waypoints'!$A$2:$F$2001,3))</f>
        <v/>
      </c>
      <c r="D32" s="50" t="str">
        <f>IF($A32="","",VLOOKUP($A32,'list of waypoints'!$A$2:$F$2001,4))</f>
        <v/>
      </c>
      <c r="E32" s="99" t="str">
        <f>IF($A32="","",VLOOKUP($A32,'list of waypoints'!$A$2:$F$2001,5))</f>
        <v/>
      </c>
      <c r="F32" s="50" t="str">
        <f>IF($A32="","",VLOOKUP($A32,'list of waypoints'!$A$2:$F$2001,6))</f>
        <v/>
      </c>
      <c r="G32" s="112">
        <f t="shared" si="18"/>
        <v>213.33876245761684</v>
      </c>
      <c r="H32" s="113">
        <f t="shared" si="19"/>
        <v>11.432357465343202</v>
      </c>
      <c r="I32" s="50"/>
      <c r="J32" s="355"/>
      <c r="K32" s="355"/>
      <c r="L32" s="355"/>
      <c r="M32" s="113"/>
      <c r="N32" s="113" t="str">
        <f t="shared" si="38"/>
        <v/>
      </c>
      <c r="O32" s="98">
        <f t="shared" si="20"/>
        <v>0</v>
      </c>
      <c r="P32" s="50"/>
      <c r="Q32" s="50">
        <f>O32-P32-'cover page'!L30</f>
        <v>0</v>
      </c>
      <c r="R32" s="50"/>
      <c r="S32" s="50"/>
      <c r="T32" s="50"/>
      <c r="U32" s="50"/>
      <c r="V32" s="50"/>
      <c r="X32" s="104" t="str">
        <f t="shared" si="0"/>
        <v/>
      </c>
      <c r="Y32" s="105" t="str">
        <f t="shared" si="1"/>
        <v/>
      </c>
      <c r="Z32" s="104" t="str">
        <f t="shared" si="2"/>
        <v/>
      </c>
      <c r="AA32" s="106" t="str">
        <f t="shared" si="3"/>
        <v/>
      </c>
      <c r="AB32" s="105" t="str">
        <f t="shared" si="4"/>
        <v/>
      </c>
      <c r="AC32" s="105" t="str">
        <f t="shared" si="5"/>
        <v/>
      </c>
      <c r="AD32" s="110" t="str">
        <f t="shared" si="6"/>
        <v/>
      </c>
      <c r="AE32" s="109"/>
      <c r="AF32" s="101"/>
      <c r="AG32" s="101"/>
      <c r="AH32" s="101"/>
      <c r="AI32" s="109"/>
      <c r="AJ32" s="101"/>
      <c r="AK32" s="109"/>
      <c r="AL32" s="109">
        <f t="shared" si="7"/>
        <v>0</v>
      </c>
      <c r="AM32" s="101"/>
      <c r="AN32" s="101">
        <f t="shared" si="8"/>
        <v>0</v>
      </c>
      <c r="AO32" s="109">
        <f t="shared" si="9"/>
        <v>0</v>
      </c>
      <c r="AP32" s="111">
        <f t="shared" si="10"/>
        <v>0</v>
      </c>
      <c r="AR32" s="109">
        <f t="shared" si="11"/>
        <v>0</v>
      </c>
      <c r="AS32" s="109">
        <f t="shared" si="12"/>
        <v>0</v>
      </c>
      <c r="AT32" s="109">
        <f t="shared" si="13"/>
        <v>0</v>
      </c>
      <c r="AU32" s="109">
        <f t="shared" si="14"/>
        <v>0</v>
      </c>
      <c r="AV32" s="109">
        <f t="shared" si="15"/>
        <v>0</v>
      </c>
      <c r="AW32" s="109">
        <f t="shared" si="16"/>
        <v>0</v>
      </c>
      <c r="AX32" s="101">
        <f t="shared" si="17"/>
        <v>0</v>
      </c>
    </row>
    <row r="33" spans="1:50" x14ac:dyDescent="0.25">
      <c r="A33" s="52">
        <v>15</v>
      </c>
      <c r="B33" s="50" t="str">
        <f>IF($A33="","",VLOOKUP($A33,'list of waypoints'!$A$2:'list of waypoints'!$F$126,2))</f>
        <v>Pointe Saint-Michel</v>
      </c>
      <c r="C33" s="99">
        <f>IF($A33="","",VLOOKUP($A33,'list of waypoints'!$A$2:$F$2001,3))</f>
        <v>4654.2870000000003</v>
      </c>
      <c r="D33" s="50" t="str">
        <f>IF($A33="","",VLOOKUP($A33,'list of waypoints'!$A$2:$F$2001,4))</f>
        <v>N</v>
      </c>
      <c r="E33" s="99">
        <f>IF($A33="","",VLOOKUP($A33,'list of waypoints'!$A$2:$F$2001,5))</f>
        <v>7053.3090000000002</v>
      </c>
      <c r="F33" s="50" t="str">
        <f>IF($A33="","",VLOOKUP($A33,'list of waypoints'!$A$2:$F$2001,6))</f>
        <v>W</v>
      </c>
      <c r="G33" s="112" t="str">
        <f t="shared" si="18"/>
        <v/>
      </c>
      <c r="H33" s="113" t="str">
        <f t="shared" si="19"/>
        <v/>
      </c>
      <c r="I33" s="50"/>
      <c r="J33" s="355"/>
      <c r="K33" s="355"/>
      <c r="L33" s="355"/>
      <c r="M33" s="113">
        <f t="shared" ref="M33" si="149">M31-H32</f>
        <v>17.622524637998392</v>
      </c>
      <c r="N33" s="113">
        <f t="shared" ref="N33" si="150">N31+H32</f>
        <v>106.80259418366352</v>
      </c>
      <c r="O33" s="98">
        <f t="shared" si="20"/>
        <v>0</v>
      </c>
      <c r="P33" s="50"/>
      <c r="Q33" s="50"/>
      <c r="R33" s="50"/>
      <c r="S33" s="50"/>
      <c r="T33" s="50"/>
      <c r="U33" s="50"/>
      <c r="V33" s="50"/>
      <c r="X33" s="104">
        <f t="shared" si="0"/>
        <v>46</v>
      </c>
      <c r="Y33" s="105">
        <f t="shared" si="1"/>
        <v>54.287000000000063</v>
      </c>
      <c r="Z33" s="104" t="str">
        <f t="shared" si="2"/>
        <v>N</v>
      </c>
      <c r="AA33" s="106">
        <f t="shared" si="3"/>
        <v>70</v>
      </c>
      <c r="AB33" s="105">
        <f t="shared" si="4"/>
        <v>53.30900000000014</v>
      </c>
      <c r="AC33" s="105" t="str">
        <f t="shared" si="5"/>
        <v>W</v>
      </c>
      <c r="AD33" s="110">
        <f t="shared" si="6"/>
        <v>4.6168646598980594</v>
      </c>
      <c r="AE33" s="109">
        <f t="shared" ref="AE33" si="151">IF(Z33="N",X33+(Y33/60),-(X33+(Y33/60)))</f>
        <v>46.904783333333334</v>
      </c>
      <c r="AF33" s="101">
        <f t="shared" ref="AF33" si="152">(7915.704468*LOG10(TAN(((45+AE33/2))*PI()/180)))-(23.268932*(SIN(AE33*PI()/180)))-(0.0525*(SIN(AE33*PI()/180)))</f>
        <v>3177.3144136180294</v>
      </c>
      <c r="AG33" s="101">
        <f t="shared" ref="AG33" si="153">IF(AC33="E",AA33+(AB33/60),-(AA33+(AB33/60)))</f>
        <v>-70.88848333333334</v>
      </c>
      <c r="AH33" s="101">
        <f t="shared" ref="AH33" si="154">IF(Z35="N",X35+(Y35/60),-(X35+(Y35/60)))</f>
        <v>46.859216666666661</v>
      </c>
      <c r="AI33" s="109">
        <f t="shared" ref="AI33" si="155">(7915.704468*LOG10(TAN(((45+(AH33/2))*PI()/180)))-(23.268932*(SIN(AH33*PI()/180)))-(0.0525*(SIN(AH33*PI()/180))))</f>
        <v>3173.3271086853902</v>
      </c>
      <c r="AJ33" s="109">
        <f t="shared" ref="AJ33" si="156">IF(AC35="E",AA35+(AB35/60),-(AA35+(AB35/60)))</f>
        <v>-70.979199999999992</v>
      </c>
      <c r="AK33" s="109">
        <f t="shared" ref="AK33" si="157">IF((AH33-AE33)=0,(AH33-AE33)*60+0.001,(AH33-AE33)*60)</f>
        <v>-2.7340000000003783</v>
      </c>
      <c r="AL33" s="109">
        <f t="shared" si="7"/>
        <v>-3.9873049326392902</v>
      </c>
      <c r="AM33" s="101">
        <f t="shared" ref="AM33" si="158">(AJ33-AG33)*60</f>
        <v>-5.4429999999990741</v>
      </c>
      <c r="AN33" s="101">
        <f t="shared" si="8"/>
        <v>53.775117540354984</v>
      </c>
      <c r="AO33" s="109">
        <f t="shared" si="9"/>
        <v>4.626401501212495</v>
      </c>
      <c r="AP33" s="111">
        <f t="shared" si="10"/>
        <v>233.77511754035498</v>
      </c>
      <c r="AR33" s="109">
        <f t="shared" si="11"/>
        <v>0.81864290410122764</v>
      </c>
      <c r="AS33" s="109">
        <f t="shared" si="12"/>
        <v>-1.2372374359117917</v>
      </c>
      <c r="AT33" s="109">
        <f t="shared" si="13"/>
        <v>0.81784761573873543</v>
      </c>
      <c r="AU33" s="109">
        <f t="shared" si="14"/>
        <v>-1.238820740431559</v>
      </c>
      <c r="AV33" s="109">
        <f t="shared" si="15"/>
        <v>-1.5833045197672924E-3</v>
      </c>
      <c r="AW33" s="109">
        <f t="shared" si="16"/>
        <v>-7.9528836249220802E-4</v>
      </c>
      <c r="AX33" s="101">
        <f t="shared" si="17"/>
        <v>4.6168646598980594</v>
      </c>
    </row>
    <row r="34" spans="1:50" x14ac:dyDescent="0.25">
      <c r="A34" s="52"/>
      <c r="B34" s="50" t="str">
        <f>IF($A34="","",VLOOKUP($A34,'list of waypoints'!$A$2:'list of waypoints'!$F$126,2))</f>
        <v/>
      </c>
      <c r="C34" s="99" t="str">
        <f>IF($A34="","",VLOOKUP($A34,'list of waypoints'!$A$2:$F$2001,3))</f>
        <v/>
      </c>
      <c r="D34" s="50" t="str">
        <f>IF($A34="","",VLOOKUP($A34,'list of waypoints'!$A$2:$F$2001,4))</f>
        <v/>
      </c>
      <c r="E34" s="99" t="str">
        <f>IF($A34="","",VLOOKUP($A34,'list of waypoints'!$A$2:$F$2001,5))</f>
        <v/>
      </c>
      <c r="F34" s="50" t="str">
        <f>IF($A34="","",VLOOKUP($A34,'list of waypoints'!$A$2:$F$2001,6))</f>
        <v/>
      </c>
      <c r="G34" s="112">
        <f t="shared" si="18"/>
        <v>233.77511754035498</v>
      </c>
      <c r="H34" s="113">
        <f t="shared" si="19"/>
        <v>4.626401501212495</v>
      </c>
      <c r="I34" s="50"/>
      <c r="J34" s="355"/>
      <c r="K34" s="355"/>
      <c r="L34" s="355"/>
      <c r="M34" s="113"/>
      <c r="N34" s="113" t="str">
        <f t="shared" si="38"/>
        <v/>
      </c>
      <c r="O34" s="98">
        <f t="shared" si="20"/>
        <v>0</v>
      </c>
      <c r="P34" s="50"/>
      <c r="Q34" s="50">
        <f>O34-P34-'cover page'!L32</f>
        <v>0</v>
      </c>
      <c r="R34" s="50"/>
      <c r="S34" s="50"/>
      <c r="T34" s="50"/>
      <c r="U34" s="50"/>
      <c r="V34" s="50"/>
      <c r="X34" s="104" t="str">
        <f t="shared" si="0"/>
        <v/>
      </c>
      <c r="Y34" s="105" t="str">
        <f t="shared" si="1"/>
        <v/>
      </c>
      <c r="Z34" s="104" t="str">
        <f t="shared" si="2"/>
        <v/>
      </c>
      <c r="AA34" s="106" t="str">
        <f t="shared" si="3"/>
        <v/>
      </c>
      <c r="AB34" s="105" t="str">
        <f t="shared" si="4"/>
        <v/>
      </c>
      <c r="AC34" s="105" t="str">
        <f t="shared" si="5"/>
        <v/>
      </c>
      <c r="AD34" s="110" t="str">
        <f t="shared" si="6"/>
        <v/>
      </c>
      <c r="AE34" s="109"/>
      <c r="AF34" s="101"/>
      <c r="AG34" s="101"/>
      <c r="AH34" s="101"/>
      <c r="AI34" s="109"/>
      <c r="AJ34" s="101"/>
      <c r="AK34" s="109"/>
      <c r="AL34" s="109">
        <f t="shared" si="7"/>
        <v>0</v>
      </c>
      <c r="AM34" s="101"/>
      <c r="AN34" s="101">
        <f t="shared" si="8"/>
        <v>0</v>
      </c>
      <c r="AO34" s="109">
        <f t="shared" si="9"/>
        <v>0</v>
      </c>
      <c r="AP34" s="111">
        <f t="shared" si="10"/>
        <v>0</v>
      </c>
      <c r="AR34" s="109">
        <f t="shared" si="11"/>
        <v>0</v>
      </c>
      <c r="AS34" s="109">
        <f t="shared" si="12"/>
        <v>0</v>
      </c>
      <c r="AT34" s="109">
        <f t="shared" si="13"/>
        <v>0</v>
      </c>
      <c r="AU34" s="109">
        <f t="shared" si="14"/>
        <v>0</v>
      </c>
      <c r="AV34" s="109">
        <f t="shared" si="15"/>
        <v>0</v>
      </c>
      <c r="AW34" s="109">
        <f t="shared" si="16"/>
        <v>0</v>
      </c>
      <c r="AX34" s="101">
        <f t="shared" si="17"/>
        <v>0</v>
      </c>
    </row>
    <row r="35" spans="1:50" x14ac:dyDescent="0.25">
      <c r="A35" s="52">
        <v>16</v>
      </c>
      <c r="B35" s="50" t="str">
        <f>IF($A35="","",VLOOKUP($A35,'list of waypoints'!$A$2:'list of waypoints'!$F$126,2))</f>
        <v>Saint-Laurent</v>
      </c>
      <c r="C35" s="99">
        <f>IF($A35="","",VLOOKUP($A35,'list of waypoints'!$A$2:$F$2001,3))</f>
        <v>4651.5529999999999</v>
      </c>
      <c r="D35" s="50" t="str">
        <f>IF($A35="","",VLOOKUP($A35,'list of waypoints'!$A$2:$F$2001,4))</f>
        <v>N</v>
      </c>
      <c r="E35" s="99">
        <f>IF($A35="","",VLOOKUP($A35,'list of waypoints'!$A$2:$F$2001,5))</f>
        <v>7058.7520000000004</v>
      </c>
      <c r="F35" s="50" t="str">
        <f>IF($A35="","",VLOOKUP($A35,'list of waypoints'!$A$2:$F$2001,6))</f>
        <v>W</v>
      </c>
      <c r="G35" s="112" t="str">
        <f t="shared" si="18"/>
        <v/>
      </c>
      <c r="H35" s="113" t="str">
        <f t="shared" si="19"/>
        <v/>
      </c>
      <c r="I35" s="50"/>
      <c r="J35" s="355"/>
      <c r="K35" s="355"/>
      <c r="L35" s="355"/>
      <c r="M35" s="113">
        <f t="shared" ref="M35" si="159">M33-H34</f>
        <v>12.996123136785897</v>
      </c>
      <c r="N35" s="113">
        <f t="shared" ref="N35" si="160">N33+H34</f>
        <v>111.42899568487601</v>
      </c>
      <c r="O35" s="98">
        <f t="shared" si="20"/>
        <v>0</v>
      </c>
      <c r="P35" s="50"/>
      <c r="Q35" s="50"/>
      <c r="R35" s="50"/>
      <c r="S35" s="50"/>
      <c r="T35" s="50"/>
      <c r="U35" s="50"/>
      <c r="V35" s="50"/>
      <c r="X35" s="104">
        <f t="shared" si="0"/>
        <v>46</v>
      </c>
      <c r="Y35" s="105">
        <f t="shared" si="1"/>
        <v>51.552999999999827</v>
      </c>
      <c r="Z35" s="104" t="str">
        <f t="shared" si="2"/>
        <v>N</v>
      </c>
      <c r="AA35" s="106">
        <f t="shared" si="3"/>
        <v>70</v>
      </c>
      <c r="AB35" s="105">
        <f t="shared" si="4"/>
        <v>58.751999999999782</v>
      </c>
      <c r="AC35" s="105" t="str">
        <f t="shared" si="5"/>
        <v>W</v>
      </c>
      <c r="AD35" s="110">
        <f t="shared" si="6"/>
        <v>0.98209477214862895</v>
      </c>
      <c r="AE35" s="109">
        <f t="shared" ref="AE35" si="161">IF(Z35="N",X35+(Y35/60),-(X35+(Y35/60)))</f>
        <v>46.859216666666661</v>
      </c>
      <c r="AF35" s="101">
        <f t="shared" ref="AF35" si="162">(7915.704468*LOG10(TAN(((45+AE35/2))*PI()/180)))-(23.268932*(SIN(AE35*PI()/180)))-(0.0525*(SIN(AE35*PI()/180)))</f>
        <v>3173.3271086853902</v>
      </c>
      <c r="AG35" s="101">
        <f t="shared" ref="AG35" si="163">IF(AC35="E",AA35+(AB35/60),-(AA35+(AB35/60)))</f>
        <v>-70.979199999999992</v>
      </c>
      <c r="AH35" s="101">
        <f t="shared" ref="AH35" si="164">IF(Z37="N",X37+(Y37/60),-(X37+(Y37/60)))</f>
        <v>46.854233333333333</v>
      </c>
      <c r="AI35" s="109">
        <f t="shared" ref="AI35" si="165">(7915.704468*LOG10(TAN(((45+(AH35/2))*PI()/180)))-(23.268932*(SIN(AH35*PI()/180)))-(0.0525*(SIN(AH35*PI()/180))))</f>
        <v>3172.8912494215824</v>
      </c>
      <c r="AJ35" s="109">
        <f t="shared" ref="AJ35" si="166">IF(AC37="E",AA37+(AB37/60),-(AA37+(AB37/60)))</f>
        <v>-71.001999999999995</v>
      </c>
      <c r="AK35" s="109">
        <f t="shared" ref="AK35" si="167">IF((AH35-AE35)=0,(AH35-AE35)*60+0.001,(AH35-AE35)*60)</f>
        <v>-0.29899999999969396</v>
      </c>
      <c r="AL35" s="109">
        <f t="shared" si="7"/>
        <v>-0.43585926380774254</v>
      </c>
      <c r="AM35" s="101">
        <f t="shared" ref="AM35" si="168">(AJ35-AG35)*60</f>
        <v>-1.3680000000002224</v>
      </c>
      <c r="AN35" s="101">
        <f t="shared" si="8"/>
        <v>72.327571103112135</v>
      </c>
      <c r="AO35" s="109">
        <f t="shared" si="9"/>
        <v>0.9849308906710148</v>
      </c>
      <c r="AP35" s="111">
        <f t="shared" si="10"/>
        <v>252.32757110311212</v>
      </c>
      <c r="AR35" s="109">
        <f t="shared" si="11"/>
        <v>0.81784761573873543</v>
      </c>
      <c r="AS35" s="109">
        <f t="shared" si="12"/>
        <v>-1.238820740431559</v>
      </c>
      <c r="AT35" s="109">
        <f t="shared" si="13"/>
        <v>0.81776064016434447</v>
      </c>
      <c r="AU35" s="109">
        <f t="shared" si="14"/>
        <v>-1.2392186755010137</v>
      </c>
      <c r="AV35" s="109">
        <f t="shared" si="15"/>
        <v>-3.9793506945473567E-4</v>
      </c>
      <c r="AW35" s="109">
        <f t="shared" si="16"/>
        <v>-8.6975574390968369E-5</v>
      </c>
      <c r="AX35" s="101">
        <f t="shared" si="17"/>
        <v>0.98209477214862895</v>
      </c>
    </row>
    <row r="36" spans="1:50" x14ac:dyDescent="0.25">
      <c r="A36" s="52"/>
      <c r="B36" s="50" t="str">
        <f>IF($A36="","",VLOOKUP($A36,'list of waypoints'!$A$2:'list of waypoints'!$F$126,2))</f>
        <v/>
      </c>
      <c r="C36" s="99" t="str">
        <f>IF($A36="","",VLOOKUP($A36,'list of waypoints'!$A$2:$F$2001,3))</f>
        <v/>
      </c>
      <c r="D36" s="50" t="str">
        <f>IF($A36="","",VLOOKUP($A36,'list of waypoints'!$A$2:$F$2001,4))</f>
        <v/>
      </c>
      <c r="E36" s="99" t="str">
        <f>IF($A36="","",VLOOKUP($A36,'list of waypoints'!$A$2:$F$2001,5))</f>
        <v/>
      </c>
      <c r="F36" s="50" t="str">
        <f>IF($A36="","",VLOOKUP($A36,'list of waypoints'!$A$2:$F$2001,6))</f>
        <v/>
      </c>
      <c r="G36" s="112">
        <f t="shared" si="18"/>
        <v>252.32757110311212</v>
      </c>
      <c r="H36" s="113">
        <f t="shared" si="19"/>
        <v>0.9849308906710148</v>
      </c>
      <c r="I36" s="50"/>
      <c r="J36" s="355"/>
      <c r="K36" s="355"/>
      <c r="L36" s="355"/>
      <c r="M36" s="113"/>
      <c r="N36" s="113" t="str">
        <f t="shared" si="38"/>
        <v/>
      </c>
      <c r="O36" s="98">
        <f t="shared" si="20"/>
        <v>0</v>
      </c>
      <c r="P36" s="50"/>
      <c r="Q36" s="50">
        <f>O36-P36-'cover page'!L34</f>
        <v>0</v>
      </c>
      <c r="R36" s="50"/>
      <c r="S36" s="50"/>
      <c r="T36" s="50"/>
      <c r="U36" s="50"/>
      <c r="V36" s="50"/>
      <c r="X36" s="104" t="str">
        <f t="shared" si="0"/>
        <v/>
      </c>
      <c r="Y36" s="105" t="str">
        <f t="shared" si="1"/>
        <v/>
      </c>
      <c r="Z36" s="104" t="str">
        <f t="shared" si="2"/>
        <v/>
      </c>
      <c r="AA36" s="106" t="str">
        <f t="shared" si="3"/>
        <v/>
      </c>
      <c r="AB36" s="105" t="str">
        <f t="shared" si="4"/>
        <v/>
      </c>
      <c r="AC36" s="105" t="str">
        <f t="shared" si="5"/>
        <v/>
      </c>
      <c r="AD36" s="110" t="str">
        <f t="shared" si="6"/>
        <v/>
      </c>
      <c r="AE36" s="109"/>
      <c r="AF36" s="101"/>
      <c r="AG36" s="101"/>
      <c r="AH36" s="101"/>
      <c r="AI36" s="109"/>
      <c r="AJ36" s="101"/>
      <c r="AK36" s="109"/>
      <c r="AL36" s="109">
        <f t="shared" si="7"/>
        <v>0</v>
      </c>
      <c r="AM36" s="101"/>
      <c r="AN36" s="101">
        <f t="shared" si="8"/>
        <v>0</v>
      </c>
      <c r="AO36" s="109">
        <f t="shared" si="9"/>
        <v>0</v>
      </c>
      <c r="AP36" s="111">
        <f t="shared" si="10"/>
        <v>0</v>
      </c>
      <c r="AR36" s="109">
        <f t="shared" si="11"/>
        <v>0</v>
      </c>
      <c r="AS36" s="109">
        <f t="shared" si="12"/>
        <v>0</v>
      </c>
      <c r="AT36" s="109">
        <f t="shared" si="13"/>
        <v>0</v>
      </c>
      <c r="AU36" s="109">
        <f t="shared" si="14"/>
        <v>0</v>
      </c>
      <c r="AV36" s="109">
        <f t="shared" si="15"/>
        <v>0</v>
      </c>
      <c r="AW36" s="109">
        <f t="shared" si="16"/>
        <v>0</v>
      </c>
      <c r="AX36" s="101">
        <f t="shared" si="17"/>
        <v>0</v>
      </c>
    </row>
    <row r="37" spans="1:50" x14ac:dyDescent="0.25">
      <c r="A37" s="52">
        <v>17</v>
      </c>
      <c r="B37" s="50" t="str">
        <f>IF($A37="","",VLOOKUP($A37,'list of waypoints'!$A$2:'list of waypoints'!$F$126,2))</f>
        <v>CIP 10</v>
      </c>
      <c r="C37" s="99">
        <f>IF($A37="","",VLOOKUP($A37,'list of waypoints'!$A$2:$F$2001,3))</f>
        <v>4651.2539999999999</v>
      </c>
      <c r="D37" s="50" t="str">
        <f>IF($A37="","",VLOOKUP($A37,'list of waypoints'!$A$2:$F$2001,4))</f>
        <v>N</v>
      </c>
      <c r="E37" s="99">
        <f>IF($A37="","",VLOOKUP($A37,'list of waypoints'!$A$2:$F$2001,5))</f>
        <v>7100.12</v>
      </c>
      <c r="F37" s="50" t="str">
        <f>IF($A37="","",VLOOKUP($A37,'list of waypoints'!$A$2:$F$2001,6))</f>
        <v>W</v>
      </c>
      <c r="G37" s="112" t="str">
        <f t="shared" si="18"/>
        <v/>
      </c>
      <c r="H37" s="113" t="str">
        <f t="shared" si="19"/>
        <v/>
      </c>
      <c r="I37" s="50"/>
      <c r="J37" s="355"/>
      <c r="K37" s="355"/>
      <c r="L37" s="355"/>
      <c r="M37" s="113">
        <f t="shared" ref="M37" si="169">M35-H36</f>
        <v>12.011192246114883</v>
      </c>
      <c r="N37" s="113">
        <f t="shared" ref="N37" si="170">N35+H36</f>
        <v>112.41392657554702</v>
      </c>
      <c r="O37" s="98">
        <f t="shared" si="20"/>
        <v>0</v>
      </c>
      <c r="P37" s="50"/>
      <c r="Q37" s="50"/>
      <c r="R37" s="50"/>
      <c r="S37" s="50"/>
      <c r="T37" s="50"/>
      <c r="U37" s="50"/>
      <c r="V37" s="50"/>
      <c r="X37" s="104">
        <f t="shared" si="0"/>
        <v>46</v>
      </c>
      <c r="Y37" s="105">
        <f t="shared" si="1"/>
        <v>51.254000000000133</v>
      </c>
      <c r="Z37" s="104" t="str">
        <f t="shared" si="2"/>
        <v>N</v>
      </c>
      <c r="AA37" s="106">
        <f t="shared" si="3"/>
        <v>71</v>
      </c>
      <c r="AB37" s="105">
        <f t="shared" si="4"/>
        <v>0.11999999999972033</v>
      </c>
      <c r="AC37" s="105" t="str">
        <f t="shared" si="5"/>
        <v>W</v>
      </c>
      <c r="AD37" s="110">
        <f t="shared" si="6"/>
        <v>2.7980165942260551</v>
      </c>
      <c r="AE37" s="109">
        <f t="shared" ref="AE37" si="171">IF(Z37="N",X37+(Y37/60),-(X37+(Y37/60)))</f>
        <v>46.854233333333333</v>
      </c>
      <c r="AF37" s="101">
        <f t="shared" ref="AF37" si="172">(7915.704468*LOG10(TAN(((45+AE37/2))*PI()/180)))-(23.268932*(SIN(AE37*PI()/180)))-(0.0525*(SIN(AE37*PI()/180)))</f>
        <v>3172.8912494215824</v>
      </c>
      <c r="AG37" s="101">
        <f t="shared" ref="AG37" si="173">IF(AC37="E",AA37+(AB37/60),-(AA37+(AB37/60)))</f>
        <v>-71.001999999999995</v>
      </c>
      <c r="AH37" s="101">
        <f t="shared" ref="AH37" si="174">IF(Z39="N",X39+(Y39/60),-(X39+(Y39/60)))</f>
        <v>46.839866666666666</v>
      </c>
      <c r="AI37" s="109">
        <f t="shared" ref="AI37" si="175">(7915.704468*LOG10(TAN(((45+(AH37/2))*PI()/180)))-(23.268932*(SIN(AH37*PI()/180)))-(0.0525*(SIN(AH37*PI()/180))))</f>
        <v>3171.6349197186087</v>
      </c>
      <c r="AJ37" s="109">
        <f t="shared" ref="AJ37" si="176">IF(AC39="E",AA39+(AB39/60),-(AA39+(AB39/60)))</f>
        <v>-71.06686666666667</v>
      </c>
      <c r="AK37" s="109">
        <f t="shared" ref="AK37" si="177">IF((AH37-AE37)=0,(AH37-AE37)*60+0.001,(AH37-AE37)*60)</f>
        <v>-0.86200000000005161</v>
      </c>
      <c r="AL37" s="109">
        <f t="shared" si="7"/>
        <v>-1.2563297029737441</v>
      </c>
      <c r="AM37" s="101">
        <f t="shared" ref="AM37" si="178">(AJ37-AG37)*60</f>
        <v>-3.8920000000004507</v>
      </c>
      <c r="AN37" s="101">
        <f t="shared" si="8"/>
        <v>72.110025865155336</v>
      </c>
      <c r="AO37" s="109">
        <f t="shared" si="9"/>
        <v>2.8060800231473513</v>
      </c>
      <c r="AP37" s="111">
        <f t="shared" si="10"/>
        <v>252.11002586515534</v>
      </c>
      <c r="AR37" s="109">
        <f t="shared" si="11"/>
        <v>0.81776064016434447</v>
      </c>
      <c r="AS37" s="109">
        <f t="shared" si="12"/>
        <v>-1.2392186755010137</v>
      </c>
      <c r="AT37" s="109">
        <f t="shared" si="13"/>
        <v>0.81750989452847467</v>
      </c>
      <c r="AU37" s="109">
        <f t="shared" si="14"/>
        <v>-1.2403508124091409</v>
      </c>
      <c r="AV37" s="109">
        <f t="shared" si="15"/>
        <v>-1.1321369081271904E-3</v>
      </c>
      <c r="AW37" s="109">
        <f t="shared" si="16"/>
        <v>-2.5074563586979792E-4</v>
      </c>
      <c r="AX37" s="101">
        <f t="shared" si="17"/>
        <v>2.7980165942260551</v>
      </c>
    </row>
    <row r="38" spans="1:50" x14ac:dyDescent="0.25">
      <c r="A38" s="52"/>
      <c r="B38" s="50" t="str">
        <f>IF($A38="","",VLOOKUP($A38,'list of waypoints'!$A$2:'list of waypoints'!$F$126,2))</f>
        <v/>
      </c>
      <c r="C38" s="99" t="str">
        <f>IF($A38="","",VLOOKUP($A38,'list of waypoints'!$A$2:$F$2001,3))</f>
        <v/>
      </c>
      <c r="D38" s="50" t="str">
        <f>IF($A38="","",VLOOKUP($A38,'list of waypoints'!$A$2:$F$2001,4))</f>
        <v/>
      </c>
      <c r="E38" s="99" t="str">
        <f>IF($A38="","",VLOOKUP($A38,'list of waypoints'!$A$2:$F$2001,5))</f>
        <v/>
      </c>
      <c r="F38" s="50" t="str">
        <f>IF($A38="","",VLOOKUP($A38,'list of waypoints'!$A$2:$F$2001,6))</f>
        <v/>
      </c>
      <c r="G38" s="112">
        <f t="shared" si="18"/>
        <v>252.11002586515534</v>
      </c>
      <c r="H38" s="113">
        <f t="shared" si="19"/>
        <v>2.8060800231473513</v>
      </c>
      <c r="I38" s="50"/>
      <c r="J38" s="355"/>
      <c r="K38" s="355"/>
      <c r="L38" s="355"/>
      <c r="M38" s="113"/>
      <c r="N38" s="113" t="str">
        <f t="shared" si="38"/>
        <v/>
      </c>
      <c r="O38" s="98">
        <f t="shared" si="20"/>
        <v>0</v>
      </c>
      <c r="P38" s="50"/>
      <c r="Q38" s="50">
        <f>O38-P38-'cover page'!L36</f>
        <v>0</v>
      </c>
      <c r="R38" s="50"/>
      <c r="S38" s="50"/>
      <c r="T38" s="50"/>
      <c r="U38" s="50"/>
      <c r="V38" s="50"/>
      <c r="X38" s="104" t="str">
        <f t="shared" si="0"/>
        <v/>
      </c>
      <c r="Y38" s="105" t="str">
        <f t="shared" si="1"/>
        <v/>
      </c>
      <c r="Z38" s="104" t="str">
        <f t="shared" si="2"/>
        <v/>
      </c>
      <c r="AA38" s="106" t="str">
        <f t="shared" si="3"/>
        <v/>
      </c>
      <c r="AB38" s="105" t="str">
        <f t="shared" si="4"/>
        <v/>
      </c>
      <c r="AC38" s="105" t="str">
        <f t="shared" si="5"/>
        <v/>
      </c>
      <c r="AD38" s="110" t="str">
        <f t="shared" si="6"/>
        <v/>
      </c>
      <c r="AE38" s="109"/>
      <c r="AF38" s="101"/>
      <c r="AG38" s="101"/>
      <c r="AH38" s="101"/>
      <c r="AI38" s="109"/>
      <c r="AJ38" s="101"/>
      <c r="AK38" s="109"/>
      <c r="AL38" s="109">
        <f t="shared" si="7"/>
        <v>0</v>
      </c>
      <c r="AM38" s="101"/>
      <c r="AN38" s="101">
        <f t="shared" si="8"/>
        <v>0</v>
      </c>
      <c r="AO38" s="109">
        <f t="shared" si="9"/>
        <v>0</v>
      </c>
      <c r="AP38" s="111">
        <f t="shared" si="10"/>
        <v>0</v>
      </c>
      <c r="AR38" s="109">
        <f t="shared" si="11"/>
        <v>0</v>
      </c>
      <c r="AS38" s="109">
        <f t="shared" si="12"/>
        <v>0</v>
      </c>
      <c r="AT38" s="109">
        <f t="shared" si="13"/>
        <v>0</v>
      </c>
      <c r="AU38" s="109">
        <f t="shared" si="14"/>
        <v>0</v>
      </c>
      <c r="AV38" s="109">
        <f t="shared" si="15"/>
        <v>0</v>
      </c>
      <c r="AW38" s="109">
        <f t="shared" si="16"/>
        <v>0</v>
      </c>
      <c r="AX38" s="101">
        <f t="shared" si="17"/>
        <v>0</v>
      </c>
    </row>
    <row r="39" spans="1:50" x14ac:dyDescent="0.25">
      <c r="A39" s="52">
        <v>18</v>
      </c>
      <c r="B39" s="50" t="str">
        <f>IF($A39="","",VLOOKUP($A39,'list of waypoints'!$A$2:'list of waypoints'!$F$126,2))</f>
        <v>Power Cables</v>
      </c>
      <c r="C39" s="99">
        <f>IF($A39="","",VLOOKUP($A39,'list of waypoints'!$A$2:$F$2001,3))</f>
        <v>4650.3919999999998</v>
      </c>
      <c r="D39" s="50" t="str">
        <f>IF($A39="","",VLOOKUP($A39,'list of waypoints'!$A$2:$F$2001,4))</f>
        <v>N</v>
      </c>
      <c r="E39" s="99">
        <f>IF($A39="","",VLOOKUP($A39,'list of waypoints'!$A$2:$F$2001,5))</f>
        <v>7104.0119999999997</v>
      </c>
      <c r="F39" s="50" t="str">
        <f>IF($A39="","",VLOOKUP($A39,'list of waypoints'!$A$2:$F$2001,6))</f>
        <v>W</v>
      </c>
      <c r="G39" s="112" t="str">
        <f t="shared" si="18"/>
        <v/>
      </c>
      <c r="H39" s="113" t="str">
        <f t="shared" si="19"/>
        <v/>
      </c>
      <c r="I39" s="50"/>
      <c r="J39" s="355"/>
      <c r="K39" s="355"/>
      <c r="L39" s="355"/>
      <c r="M39" s="113">
        <f t="shared" ref="M39" si="179">M37-H38</f>
        <v>9.2051122229675322</v>
      </c>
      <c r="N39" s="113">
        <f t="shared" ref="N39" si="180">N37+H38</f>
        <v>115.22000659869437</v>
      </c>
      <c r="O39" s="98">
        <f t="shared" si="20"/>
        <v>0</v>
      </c>
      <c r="P39" s="50"/>
      <c r="Q39" s="50"/>
      <c r="R39" s="50"/>
      <c r="S39" s="50"/>
      <c r="T39" s="50"/>
      <c r="U39" s="50"/>
      <c r="V39" s="50"/>
      <c r="X39" s="104">
        <f t="shared" si="0"/>
        <v>46</v>
      </c>
      <c r="Y39" s="105">
        <f t="shared" si="1"/>
        <v>50.392000000000081</v>
      </c>
      <c r="Z39" s="104" t="str">
        <f t="shared" si="2"/>
        <v>N</v>
      </c>
      <c r="AA39" s="106">
        <f t="shared" si="3"/>
        <v>71</v>
      </c>
      <c r="AB39" s="105">
        <f t="shared" si="4"/>
        <v>4.012000000000171</v>
      </c>
      <c r="AC39" s="105" t="str">
        <f t="shared" si="5"/>
        <v>W</v>
      </c>
      <c r="AD39" s="110">
        <f t="shared" si="6"/>
        <v>2.6301601422631689</v>
      </c>
      <c r="AE39" s="109">
        <f t="shared" ref="AE39" si="181">IF(Z39="N",X39+(Y39/60),-(X39+(Y39/60)))</f>
        <v>46.839866666666666</v>
      </c>
      <c r="AF39" s="101">
        <f t="shared" ref="AF39" si="182">(7915.704468*LOG10(TAN(((45+AE39/2))*PI()/180)))-(23.268932*(SIN(AE39*PI()/180)))-(0.0525*(SIN(AE39*PI()/180)))</f>
        <v>3171.6349197186087</v>
      </c>
      <c r="AG39" s="101">
        <f t="shared" ref="AG39" si="183">IF(AC39="E",AA39+(AB39/60),-(AA39+(AB39/60)))</f>
        <v>-71.06686666666667</v>
      </c>
      <c r="AH39" s="101">
        <f t="shared" ref="AH39" si="184">IF(Z41="N",X41+(Y41/60),-(X41+(Y41/60)))</f>
        <v>46.839683333333333</v>
      </c>
      <c r="AI39" s="109">
        <f t="shared" ref="AI39" si="185">(7915.704468*LOG10(TAN(((45+(AH39/2))*PI()/180)))-(23.268932*(SIN(AH39*PI()/180)))-(0.0525*(SIN(AH39*PI()/180))))</f>
        <v>3171.6188898538708</v>
      </c>
      <c r="AJ39" s="109">
        <f t="shared" ref="AJ39" si="186">IF(AC41="E",AA41+(AB41/60),-(AA41+(AB41/60)))</f>
        <v>-71.130949999999999</v>
      </c>
      <c r="AK39" s="109">
        <f t="shared" ref="AK39" si="187">IF((AH39-AE39)=0,(AH39-AE39)*60+0.001,(AH39-AE39)*60)</f>
        <v>-1.0999999999938836E-2</v>
      </c>
      <c r="AL39" s="109">
        <f t="shared" si="7"/>
        <v>-1.6029864737902244E-2</v>
      </c>
      <c r="AM39" s="101">
        <f t="shared" ref="AM39" si="188">(AJ39-AG39)*60</f>
        <v>-3.8449999999997431</v>
      </c>
      <c r="AN39" s="101">
        <f t="shared" si="8"/>
        <v>89.761134388909852</v>
      </c>
      <c r="AO39" s="109">
        <f t="shared" si="9"/>
        <v>2.638535524027918</v>
      </c>
      <c r="AP39" s="111">
        <f t="shared" si="10"/>
        <v>269.76113438890985</v>
      </c>
      <c r="AR39" s="109">
        <f t="shared" si="11"/>
        <v>0.81750989452847467</v>
      </c>
      <c r="AS39" s="109">
        <f t="shared" si="12"/>
        <v>-1.2403508124091409</v>
      </c>
      <c r="AT39" s="109">
        <f t="shared" si="13"/>
        <v>0.81750669475817928</v>
      </c>
      <c r="AU39" s="109">
        <f t="shared" si="14"/>
        <v>-1.2414692775714606</v>
      </c>
      <c r="AV39" s="109">
        <f t="shared" si="15"/>
        <v>-1.1184651623197261E-3</v>
      </c>
      <c r="AW39" s="109">
        <f t="shared" si="16"/>
        <v>-3.1997702953923124E-6</v>
      </c>
      <c r="AX39" s="101">
        <f t="shared" si="17"/>
        <v>2.6301601422631689</v>
      </c>
    </row>
    <row r="40" spans="1:50" x14ac:dyDescent="0.25">
      <c r="A40" s="52"/>
      <c r="B40" s="50" t="str">
        <f>IF($A40="","",VLOOKUP($A40,'list of waypoints'!$A$2:'list of waypoints'!$F$126,2))</f>
        <v/>
      </c>
      <c r="C40" s="99" t="str">
        <f>IF($A40="","",VLOOKUP($A40,'list of waypoints'!$A$2:$F$2001,3))</f>
        <v/>
      </c>
      <c r="D40" s="50" t="str">
        <f>IF($A40="","",VLOOKUP($A40,'list of waypoints'!$A$2:$F$2001,4))</f>
        <v/>
      </c>
      <c r="E40" s="99" t="str">
        <f>IF($A40="","",VLOOKUP($A40,'list of waypoints'!$A$2:$F$2001,5))</f>
        <v/>
      </c>
      <c r="F40" s="50" t="str">
        <f>IF($A40="","",VLOOKUP($A40,'list of waypoints'!$A$2:$F$2001,6))</f>
        <v/>
      </c>
      <c r="G40" s="112">
        <f t="shared" si="18"/>
        <v>269.76113438890985</v>
      </c>
      <c r="H40" s="113">
        <f t="shared" si="19"/>
        <v>2.638535524027918</v>
      </c>
      <c r="I40" s="50"/>
      <c r="J40" s="357"/>
      <c r="K40" s="357"/>
      <c r="L40" s="357"/>
      <c r="M40" s="113"/>
      <c r="N40" s="113" t="str">
        <f t="shared" si="38"/>
        <v/>
      </c>
      <c r="O40" s="98">
        <f t="shared" si="20"/>
        <v>0</v>
      </c>
      <c r="P40" s="50"/>
      <c r="Q40" s="50">
        <f>O40-P40-'cover page'!L38</f>
        <v>0</v>
      </c>
      <c r="R40" s="50"/>
      <c r="S40" s="50"/>
      <c r="T40" s="50"/>
      <c r="U40" s="50"/>
      <c r="V40" s="50"/>
      <c r="X40" s="104" t="str">
        <f t="shared" si="0"/>
        <v/>
      </c>
      <c r="Y40" s="105" t="str">
        <f t="shared" si="1"/>
        <v/>
      </c>
      <c r="Z40" s="104" t="str">
        <f t="shared" si="2"/>
        <v/>
      </c>
      <c r="AA40" s="106" t="str">
        <f t="shared" si="3"/>
        <v/>
      </c>
      <c r="AB40" s="105" t="str">
        <f t="shared" si="4"/>
        <v/>
      </c>
      <c r="AC40" s="105" t="str">
        <f t="shared" si="5"/>
        <v/>
      </c>
      <c r="AD40" s="110" t="str">
        <f t="shared" si="6"/>
        <v/>
      </c>
      <c r="AE40" s="109"/>
      <c r="AF40" s="101"/>
      <c r="AG40" s="101"/>
      <c r="AH40" s="101"/>
      <c r="AI40" s="109"/>
      <c r="AJ40" s="101"/>
      <c r="AK40" s="109"/>
      <c r="AL40" s="109">
        <f t="shared" si="7"/>
        <v>0</v>
      </c>
      <c r="AM40" s="101"/>
      <c r="AN40" s="101">
        <f t="shared" si="8"/>
        <v>0</v>
      </c>
      <c r="AO40" s="109">
        <f t="shared" si="9"/>
        <v>0</v>
      </c>
      <c r="AP40" s="111">
        <f t="shared" si="10"/>
        <v>0</v>
      </c>
      <c r="AR40" s="109">
        <f t="shared" si="11"/>
        <v>0</v>
      </c>
      <c r="AS40" s="109">
        <f t="shared" si="12"/>
        <v>0</v>
      </c>
      <c r="AT40" s="109">
        <f t="shared" si="13"/>
        <v>0</v>
      </c>
      <c r="AU40" s="109">
        <f t="shared" si="14"/>
        <v>0</v>
      </c>
      <c r="AV40" s="109">
        <f t="shared" si="15"/>
        <v>0</v>
      </c>
      <c r="AW40" s="109">
        <f t="shared" si="16"/>
        <v>0</v>
      </c>
      <c r="AX40" s="101">
        <f t="shared" si="17"/>
        <v>0</v>
      </c>
    </row>
    <row r="41" spans="1:50" x14ac:dyDescent="0.25">
      <c r="A41" s="52">
        <v>19</v>
      </c>
      <c r="B41" s="50" t="str">
        <f>IF($A41="","",VLOOKUP($A41,'list of waypoints'!$A$2:'list of waypoints'!$F$126,2))</f>
        <v>CIP 11</v>
      </c>
      <c r="C41" s="99">
        <f>IF($A41="","",VLOOKUP($A41,'list of waypoints'!$A$2:$F$2001,3))</f>
        <v>4650.3810000000003</v>
      </c>
      <c r="D41" s="50" t="str">
        <f>IF($A41="","",VLOOKUP($A41,'list of waypoints'!$A$2:$F$2001,4))</f>
        <v>N</v>
      </c>
      <c r="E41" s="99">
        <f>IF($A41="","",VLOOKUP($A41,'list of waypoints'!$A$2:$F$2001,5))</f>
        <v>7107.857</v>
      </c>
      <c r="F41" s="50" t="str">
        <f>IF($A41="","",VLOOKUP($A41,'list of waypoints'!$A$2:$F$2001,6))</f>
        <v>W</v>
      </c>
      <c r="G41" s="112" t="str">
        <f t="shared" si="18"/>
        <v/>
      </c>
      <c r="H41" s="113" t="str">
        <f t="shared" si="19"/>
        <v/>
      </c>
      <c r="I41" s="50"/>
      <c r="J41" s="50"/>
      <c r="K41" s="50"/>
      <c r="L41" s="50"/>
      <c r="M41" s="113">
        <f t="shared" ref="M41" si="189">M39-H40</f>
        <v>6.5665766989396142</v>
      </c>
      <c r="N41" s="113">
        <f t="shared" ref="N41" si="190">N39+H40</f>
        <v>117.85854212272228</v>
      </c>
      <c r="O41" s="98">
        <f t="shared" si="20"/>
        <v>0</v>
      </c>
      <c r="P41" s="50"/>
      <c r="Q41" s="50"/>
      <c r="R41" s="50"/>
      <c r="S41" s="50"/>
      <c r="T41" s="50"/>
      <c r="U41" s="50"/>
      <c r="V41" s="50"/>
      <c r="X41" s="104">
        <f t="shared" si="0"/>
        <v>46</v>
      </c>
      <c r="Y41" s="105">
        <f t="shared" si="1"/>
        <v>50.381000000000142</v>
      </c>
      <c r="Z41" s="104" t="str">
        <f t="shared" si="2"/>
        <v>N</v>
      </c>
      <c r="AA41" s="106">
        <f t="shared" si="3"/>
        <v>71</v>
      </c>
      <c r="AB41" s="105">
        <f t="shared" si="4"/>
        <v>7.8569999999999141</v>
      </c>
      <c r="AC41" s="105" t="str">
        <f t="shared" si="5"/>
        <v>W</v>
      </c>
      <c r="AD41" s="110">
        <f t="shared" si="6"/>
        <v>0.92310847792695827</v>
      </c>
      <c r="AE41" s="109">
        <f t="shared" ref="AE41" si="191">IF(Z41="N",X41+(Y41/60),-(X41+(Y41/60)))</f>
        <v>46.839683333333333</v>
      </c>
      <c r="AF41" s="101">
        <f t="shared" ref="AF41" si="192">(7915.704468*LOG10(TAN(((45+AE41/2))*PI()/180)))-(23.268932*(SIN(AE41*PI()/180)))-(0.0525*(SIN(AE41*PI()/180)))</f>
        <v>3171.6188898538708</v>
      </c>
      <c r="AG41" s="101">
        <f t="shared" ref="AG41" si="193">IF(AC41="E",AA41+(AB41/60),-(AA41+(AB41/60)))</f>
        <v>-71.130949999999999</v>
      </c>
      <c r="AH41" s="101">
        <f t="shared" ref="AH41" si="194">IF(Z43="N",X43+(Y43/60),-(X43+(Y43/60)))</f>
        <v>46.842083333333328</v>
      </c>
      <c r="AI41" s="109">
        <f t="shared" ref="AI41" si="195">(7915.704468*LOG10(TAN(((45+(AH41/2))*PI()/180)))-(23.268932*(SIN(AH41*PI()/180)))-(0.0525*(SIN(AH41*PI()/180))))</f>
        <v>3171.8287397123268</v>
      </c>
      <c r="AJ41" s="109">
        <f t="shared" ref="AJ41" si="196">IF(AC43="E",AA43+(AB43/60),-(AA43+(AB43/60)))</f>
        <v>-71.153166666666664</v>
      </c>
      <c r="AK41" s="109">
        <f t="shared" ref="AK41" si="197">IF((AH41-AE41)=0,(AH41-AE41)*60+0.001,(AH41-AE41)*60)</f>
        <v>0.1439999999996644</v>
      </c>
      <c r="AL41" s="109">
        <f t="shared" si="7"/>
        <v>0.20984985845598203</v>
      </c>
      <c r="AM41" s="101">
        <f t="shared" ref="AM41" si="198">(AJ41-AG41)*60</f>
        <v>-1.3329999999999131</v>
      </c>
      <c r="AN41" s="101">
        <f t="shared" si="8"/>
        <v>81.053536686418511</v>
      </c>
      <c r="AO41" s="109">
        <f t="shared" si="9"/>
        <v>0.92597647985316878</v>
      </c>
      <c r="AP41" s="111">
        <f t="shared" si="10"/>
        <v>278.94646331358149</v>
      </c>
      <c r="AR41" s="109">
        <f t="shared" si="11"/>
        <v>0.81750669475817928</v>
      </c>
      <c r="AS41" s="109">
        <f t="shared" si="12"/>
        <v>-1.2414692775714606</v>
      </c>
      <c r="AT41" s="109">
        <f t="shared" si="13"/>
        <v>0.81754858266022712</v>
      </c>
      <c r="AU41" s="109">
        <f t="shared" si="14"/>
        <v>-1.2418570315536119</v>
      </c>
      <c r="AV41" s="109">
        <f t="shared" si="15"/>
        <v>-3.8775398215129542E-4</v>
      </c>
      <c r="AW41" s="109">
        <f t="shared" si="16"/>
        <v>4.1887902047843539E-5</v>
      </c>
      <c r="AX41" s="101">
        <f t="shared" si="17"/>
        <v>0.92310847792695827</v>
      </c>
    </row>
    <row r="42" spans="1:50" x14ac:dyDescent="0.25">
      <c r="A42" s="52"/>
      <c r="B42" s="50" t="str">
        <f>IF($A42="","",VLOOKUP($A42,'list of waypoints'!$A$2:'list of waypoints'!$F$126,2))</f>
        <v/>
      </c>
      <c r="C42" s="99" t="str">
        <f>IF($A42="","",VLOOKUP($A42,'list of waypoints'!$A$2:$F$2001,3))</f>
        <v/>
      </c>
      <c r="D42" s="50" t="str">
        <f>IF($A42="","",VLOOKUP($A42,'list of waypoints'!$A$2:$F$2001,4))</f>
        <v/>
      </c>
      <c r="E42" s="99" t="str">
        <f>IF($A42="","",VLOOKUP($A42,'list of waypoints'!$A$2:$F$2001,5))</f>
        <v/>
      </c>
      <c r="F42" s="50" t="str">
        <f>IF($A42="","",VLOOKUP($A42,'list of waypoints'!$A$2:$F$2001,6))</f>
        <v/>
      </c>
      <c r="G42" s="112">
        <f t="shared" si="18"/>
        <v>278.94646331358149</v>
      </c>
      <c r="H42" s="113">
        <f t="shared" si="19"/>
        <v>0.92597647985316878</v>
      </c>
      <c r="I42" s="50"/>
      <c r="J42" s="50"/>
      <c r="K42" s="50"/>
      <c r="L42" s="50"/>
      <c r="M42" s="113"/>
      <c r="N42" s="113" t="str">
        <f t="shared" si="38"/>
        <v/>
      </c>
      <c r="O42" s="98">
        <f t="shared" si="20"/>
        <v>0</v>
      </c>
      <c r="P42" s="50"/>
      <c r="Q42" s="50">
        <f>O42-P42-'cover page'!L40</f>
        <v>0</v>
      </c>
      <c r="R42" s="50"/>
      <c r="S42" s="50"/>
      <c r="T42" s="50"/>
      <c r="U42" s="50"/>
      <c r="V42" s="50"/>
      <c r="X42" s="104" t="str">
        <f t="shared" si="0"/>
        <v/>
      </c>
      <c r="Y42" s="105" t="str">
        <f t="shared" si="1"/>
        <v/>
      </c>
      <c r="Z42" s="104" t="str">
        <f t="shared" si="2"/>
        <v/>
      </c>
      <c r="AA42" s="106" t="str">
        <f t="shared" si="3"/>
        <v/>
      </c>
      <c r="AB42" s="105" t="str">
        <f t="shared" si="4"/>
        <v/>
      </c>
      <c r="AC42" s="105" t="str">
        <f t="shared" si="5"/>
        <v/>
      </c>
      <c r="AD42" s="110" t="str">
        <f t="shared" si="6"/>
        <v/>
      </c>
      <c r="AE42" s="109"/>
      <c r="AF42" s="101"/>
      <c r="AG42" s="101"/>
      <c r="AH42" s="101"/>
      <c r="AI42" s="109"/>
      <c r="AJ42" s="101"/>
      <c r="AK42" s="109"/>
      <c r="AL42" s="109">
        <f t="shared" si="7"/>
        <v>0</v>
      </c>
      <c r="AM42" s="101"/>
      <c r="AN42" s="101">
        <f t="shared" si="8"/>
        <v>0</v>
      </c>
      <c r="AO42" s="109">
        <f t="shared" si="9"/>
        <v>0</v>
      </c>
      <c r="AP42" s="111">
        <f t="shared" si="10"/>
        <v>0</v>
      </c>
      <c r="AR42" s="109">
        <f t="shared" si="11"/>
        <v>0</v>
      </c>
      <c r="AS42" s="109">
        <f t="shared" si="12"/>
        <v>0</v>
      </c>
      <c r="AT42" s="109">
        <f t="shared" si="13"/>
        <v>0</v>
      </c>
      <c r="AU42" s="109">
        <f t="shared" si="14"/>
        <v>0</v>
      </c>
      <c r="AV42" s="109">
        <f t="shared" si="15"/>
        <v>0</v>
      </c>
      <c r="AW42" s="109">
        <f t="shared" si="16"/>
        <v>0</v>
      </c>
      <c r="AX42" s="101">
        <f t="shared" si="17"/>
        <v>0</v>
      </c>
    </row>
    <row r="43" spans="1:50" x14ac:dyDescent="0.25">
      <c r="A43" s="52">
        <v>20</v>
      </c>
      <c r="B43" s="50" t="str">
        <f>IF($A43="","",VLOOKUP($A43,'list of waypoints'!$A$2:'list of waypoints'!$F$126,2))</f>
        <v>Levy Shipyard</v>
      </c>
      <c r="C43" s="99">
        <f>IF($A43="","",VLOOKUP($A43,'list of waypoints'!$A$2:$F$2001,3))</f>
        <v>4650.5249999999996</v>
      </c>
      <c r="D43" s="50" t="str">
        <f>IF($A43="","",VLOOKUP($A43,'list of waypoints'!$A$2:$F$2001,4))</f>
        <v>N</v>
      </c>
      <c r="E43" s="99">
        <f>IF($A43="","",VLOOKUP($A43,'list of waypoints'!$A$2:$F$2001,5))</f>
        <v>7109.19</v>
      </c>
      <c r="F43" s="50" t="str">
        <f>IF($A43="","",VLOOKUP($A43,'list of waypoints'!$A$2:$F$2001,6))</f>
        <v>W</v>
      </c>
      <c r="G43" s="112" t="str">
        <f t="shared" si="18"/>
        <v/>
      </c>
      <c r="H43" s="113" t="str">
        <f t="shared" si="19"/>
        <v/>
      </c>
      <c r="I43" s="50"/>
      <c r="J43" s="50"/>
      <c r="K43" s="50"/>
      <c r="L43" s="50"/>
      <c r="M43" s="113">
        <f t="shared" ref="M43" si="199">M41-H42</f>
        <v>5.640600219086445</v>
      </c>
      <c r="N43" s="113">
        <f t="shared" ref="N43" si="200">N41+H42</f>
        <v>118.78451860257545</v>
      </c>
      <c r="O43" s="98">
        <f t="shared" si="20"/>
        <v>0</v>
      </c>
      <c r="P43" s="50"/>
      <c r="Q43" s="50"/>
      <c r="R43" s="50"/>
      <c r="S43" s="50"/>
      <c r="T43" s="50"/>
      <c r="U43" s="50"/>
      <c r="V43" s="50"/>
      <c r="X43" s="104">
        <f t="shared" si="0"/>
        <v>46</v>
      </c>
      <c r="Y43" s="105">
        <f t="shared" si="1"/>
        <v>50.524999999999665</v>
      </c>
      <c r="Z43" s="104" t="str">
        <f t="shared" si="2"/>
        <v>N</v>
      </c>
      <c r="AA43" s="106">
        <f t="shared" si="3"/>
        <v>71</v>
      </c>
      <c r="AB43" s="105">
        <f t="shared" si="4"/>
        <v>9.189999999999543</v>
      </c>
      <c r="AC43" s="105" t="str">
        <f t="shared" si="5"/>
        <v>W</v>
      </c>
      <c r="AD43" s="110">
        <f t="shared" si="6"/>
        <v>5.6335383822059848</v>
      </c>
      <c r="AE43" s="109">
        <f t="shared" ref="AE43" si="201">IF(Z43="N",X43+(Y43/60),-(X43+(Y43/60)))</f>
        <v>46.842083333333328</v>
      </c>
      <c r="AF43" s="101">
        <f t="shared" ref="AF43" si="202">(7915.704468*LOG10(TAN(((45+AE43/2))*PI()/180)))-(23.268932*(SIN(AE43*PI()/180)))-(0.0525*(SIN(AE43*PI()/180)))</f>
        <v>3171.8287397123268</v>
      </c>
      <c r="AG43" s="101">
        <f t="shared" ref="AG43" si="203">IF(AC43="E",AA43+(AB43/60),-(AA43+(AB43/60)))</f>
        <v>-71.153166666666664</v>
      </c>
      <c r="AH43" s="101">
        <f t="shared" ref="AH43" si="204">IF(Z45="N",X45+(Y45/60),-(X45+(Y45/60)))</f>
        <v>46.768916666666669</v>
      </c>
      <c r="AI43" s="109">
        <f t="shared" ref="AI43" si="205">(7915.704468*LOG10(TAN(((45+(AH43/2))*PI()/180)))-(23.268932*(SIN(AH43*PI()/180)))-(0.0525*(SIN(AH43*PI()/180))))</f>
        <v>3165.4354682226335</v>
      </c>
      <c r="AJ43" s="109">
        <f t="shared" ref="AJ43" si="206">IF(AC45="E",AA45+(AB45/60),-(AA45+(AB45/60)))</f>
        <v>-71.239133333333328</v>
      </c>
      <c r="AK43" s="109">
        <f t="shared" ref="AK43" si="207">IF((AH43-AE43)=0,(AH43-AE43)*60+0.001,(AH43-AE43)*60)</f>
        <v>-4.3899999999995032</v>
      </c>
      <c r="AL43" s="109">
        <f t="shared" si="7"/>
        <v>-6.3932714896932339</v>
      </c>
      <c r="AM43" s="101">
        <f t="shared" ref="AM43" si="208">(AJ43-AG43)*60</f>
        <v>-5.1579999999998449</v>
      </c>
      <c r="AN43" s="101">
        <f t="shared" si="8"/>
        <v>38.896092982866271</v>
      </c>
      <c r="AO43" s="109">
        <f t="shared" si="9"/>
        <v>5.6406002190864237</v>
      </c>
      <c r="AP43" s="111">
        <f t="shared" si="10"/>
        <v>218.89609298286626</v>
      </c>
      <c r="AR43" s="109">
        <f t="shared" si="11"/>
        <v>0.81754858266022712</v>
      </c>
      <c r="AS43" s="109">
        <f t="shared" si="12"/>
        <v>-1.2418570315536119</v>
      </c>
      <c r="AT43" s="109">
        <f t="shared" si="13"/>
        <v>0.81627158342418471</v>
      </c>
      <c r="AU43" s="109">
        <f t="shared" si="14"/>
        <v>-1.2433574329339097</v>
      </c>
      <c r="AV43" s="109">
        <f t="shared" si="15"/>
        <v>-1.5004013802977223E-3</v>
      </c>
      <c r="AW43" s="109">
        <f t="shared" si="16"/>
        <v>-1.2769992360424087E-3</v>
      </c>
      <c r="AX43" s="101">
        <f t="shared" si="17"/>
        <v>5.6335383822059848</v>
      </c>
    </row>
    <row r="44" spans="1:50" x14ac:dyDescent="0.25">
      <c r="A44" s="52"/>
      <c r="B44" s="50" t="str">
        <f>IF($A44="","",VLOOKUP($A44,'list of waypoints'!$A$2:'list of waypoints'!$F$126,2))</f>
        <v/>
      </c>
      <c r="C44" s="99" t="str">
        <f>IF($A44="","",VLOOKUP($A44,'list of waypoints'!$A$2:$F$2001,3))</f>
        <v/>
      </c>
      <c r="D44" s="50" t="str">
        <f>IF($A44="","",VLOOKUP($A44,'list of waypoints'!$A$2:$F$2001,4))</f>
        <v/>
      </c>
      <c r="E44" s="99" t="str">
        <f>IF($A44="","",VLOOKUP($A44,'list of waypoints'!$A$2:$F$2001,5))</f>
        <v/>
      </c>
      <c r="F44" s="50" t="str">
        <f>IF($A44="","",VLOOKUP($A44,'list of waypoints'!$A$2:$F$2001,6))</f>
        <v/>
      </c>
      <c r="G44" s="112">
        <f t="shared" si="18"/>
        <v>218.89609298286626</v>
      </c>
      <c r="H44" s="113">
        <f t="shared" si="19"/>
        <v>5.6406002190864237</v>
      </c>
      <c r="I44" s="50"/>
      <c r="J44" s="50"/>
      <c r="K44" s="50"/>
      <c r="L44" s="50"/>
      <c r="M44" s="113"/>
      <c r="N44" s="113" t="str">
        <f t="shared" si="38"/>
        <v/>
      </c>
      <c r="O44" s="98">
        <f t="shared" si="20"/>
        <v>0</v>
      </c>
      <c r="P44" s="50"/>
      <c r="Q44" s="50">
        <f>O44-P44-'cover page'!L42</f>
        <v>0</v>
      </c>
      <c r="R44" s="50"/>
      <c r="S44" s="50"/>
      <c r="T44" s="50"/>
      <c r="U44" s="50"/>
      <c r="V44" s="50"/>
      <c r="X44" s="104" t="str">
        <f t="shared" si="0"/>
        <v/>
      </c>
      <c r="Y44" s="105" t="str">
        <f t="shared" si="1"/>
        <v/>
      </c>
      <c r="Z44" s="104" t="str">
        <f t="shared" si="2"/>
        <v/>
      </c>
      <c r="AA44" s="106" t="str">
        <f t="shared" si="3"/>
        <v/>
      </c>
      <c r="AB44" s="105" t="str">
        <f t="shared" si="4"/>
        <v/>
      </c>
      <c r="AC44" s="105" t="str">
        <f t="shared" si="5"/>
        <v/>
      </c>
      <c r="AD44" s="110" t="str">
        <f t="shared" si="6"/>
        <v/>
      </c>
      <c r="AE44" s="109"/>
      <c r="AF44" s="101"/>
      <c r="AG44" s="101"/>
      <c r="AH44" s="101"/>
      <c r="AI44" s="109"/>
      <c r="AJ44" s="101"/>
      <c r="AK44" s="109"/>
      <c r="AL44" s="109">
        <f t="shared" si="7"/>
        <v>0</v>
      </c>
      <c r="AM44" s="101"/>
      <c r="AN44" s="101">
        <f t="shared" si="8"/>
        <v>0</v>
      </c>
      <c r="AO44" s="109">
        <f t="shared" si="9"/>
        <v>0</v>
      </c>
      <c r="AP44" s="111">
        <f t="shared" si="10"/>
        <v>0</v>
      </c>
      <c r="AR44" s="109">
        <f t="shared" si="11"/>
        <v>0</v>
      </c>
      <c r="AS44" s="109">
        <f t="shared" si="12"/>
        <v>0</v>
      </c>
      <c r="AT44" s="109">
        <f t="shared" si="13"/>
        <v>0</v>
      </c>
      <c r="AU44" s="109">
        <f t="shared" si="14"/>
        <v>0</v>
      </c>
      <c r="AV44" s="109">
        <f t="shared" si="15"/>
        <v>0</v>
      </c>
      <c r="AW44" s="109">
        <f t="shared" si="16"/>
        <v>0</v>
      </c>
      <c r="AX44" s="101">
        <f t="shared" si="17"/>
        <v>0</v>
      </c>
    </row>
    <row r="45" spans="1:50" x14ac:dyDescent="0.25">
      <c r="A45" s="52">
        <v>25</v>
      </c>
      <c r="B45" s="50" t="str">
        <f>IF($A45="","",VLOOKUP($A45,'list of waypoints'!$A$2:'list of waypoints'!$F$126,2))</f>
        <v>Quebec Hbr South</v>
      </c>
      <c r="C45" s="99">
        <f>IF($A45="","",VLOOKUP($A45,'list of waypoints'!$A$2:$F$2001,3))</f>
        <v>4646.1350000000002</v>
      </c>
      <c r="D45" s="50" t="str">
        <f>IF($A45="","",VLOOKUP($A45,'list of waypoints'!$A$2:$F$2001,4))</f>
        <v>N</v>
      </c>
      <c r="E45" s="99">
        <f>IF($A45="","",VLOOKUP($A45,'list of waypoints'!$A$2:$F$2001,5))</f>
        <v>7114.348</v>
      </c>
      <c r="F45" s="50" t="str">
        <f>IF($A45="","",VLOOKUP($A45,'list of waypoints'!$A$2:$F$2001,6))</f>
        <v>W</v>
      </c>
      <c r="G45" s="112" t="str">
        <f t="shared" si="18"/>
        <v/>
      </c>
      <c r="H45" s="113" t="str">
        <f t="shared" si="19"/>
        <v/>
      </c>
      <c r="I45" s="50"/>
      <c r="J45" s="50"/>
      <c r="K45" s="50"/>
      <c r="L45" s="50"/>
      <c r="M45" s="113">
        <f t="shared" ref="M45" si="209">M43-H44</f>
        <v>2.1316282072803006E-14</v>
      </c>
      <c r="N45" s="113">
        <f t="shared" ref="N45" si="210">N43+H44</f>
        <v>124.42511882166187</v>
      </c>
      <c r="O45" s="98">
        <f t="shared" si="20"/>
        <v>0</v>
      </c>
      <c r="P45" s="50"/>
      <c r="Q45" s="50"/>
      <c r="R45" s="50"/>
      <c r="S45" s="50"/>
      <c r="T45" s="50"/>
      <c r="U45" s="50"/>
      <c r="V45" s="50"/>
      <c r="X45" s="104">
        <f t="shared" si="0"/>
        <v>46</v>
      </c>
      <c r="Y45" s="105">
        <f t="shared" si="1"/>
        <v>46.135000000000304</v>
      </c>
      <c r="Z45" s="104" t="str">
        <f t="shared" si="2"/>
        <v>N</v>
      </c>
      <c r="AA45" s="106">
        <f t="shared" si="3"/>
        <v>71</v>
      </c>
      <c r="AB45" s="105">
        <f t="shared" si="4"/>
        <v>14.347999999999672</v>
      </c>
      <c r="AC45" s="105" t="str">
        <f t="shared" si="5"/>
        <v>W</v>
      </c>
      <c r="AD45" s="110" t="e">
        <f t="shared" si="6"/>
        <v>#VALUE!</v>
      </c>
      <c r="AE45" s="109">
        <f t="shared" ref="AE45" si="211">IF(Z45="N",X45+(Y45/60),-(X45+(Y45/60)))</f>
        <v>46.768916666666669</v>
      </c>
      <c r="AF45" s="101">
        <f t="shared" ref="AF45" si="212">(7915.704468*LOG10(TAN(((45+AE45/2))*PI()/180)))-(23.268932*(SIN(AE45*PI()/180)))-(0.0525*(SIN(AE45*PI()/180)))</f>
        <v>3165.4354682226335</v>
      </c>
      <c r="AG45" s="101">
        <f t="shared" ref="AG45" si="213">IF(AC45="E",AA45+(AB45/60),-(AA45+(AB45/60)))</f>
        <v>-71.239133333333328</v>
      </c>
      <c r="AH45" s="101" t="e">
        <f t="shared" ref="AH45" si="214">IF(Z47="N",X47+(Y47/60),-(X47+(Y47/60)))</f>
        <v>#VALUE!</v>
      </c>
      <c r="AI45" s="109" t="e">
        <f t="shared" ref="AI45" si="215">(7915.704468*LOG10(TAN(((45+(AH45/2))*PI()/180)))-(23.268932*(SIN(AH45*PI()/180)))-(0.0525*(SIN(AH45*PI()/180))))</f>
        <v>#VALUE!</v>
      </c>
      <c r="AJ45" s="109" t="e">
        <f t="shared" ref="AJ45" si="216">IF(AC47="E",AA47+(AB47/60),-(AA47+(AB47/60)))</f>
        <v>#VALUE!</v>
      </c>
      <c r="AK45" s="109" t="e">
        <f t="shared" ref="AK45" si="217">IF((AH45-AE45)=0,(AH45-AE45)*60+0.001,(AH45-AE45)*60)</f>
        <v>#VALUE!</v>
      </c>
      <c r="AL45" s="109" t="e">
        <f t="shared" si="7"/>
        <v>#VALUE!</v>
      </c>
      <c r="AM45" s="101" t="e">
        <f t="shared" ref="AM45" si="218">(AJ45-AG45)*60</f>
        <v>#VALUE!</v>
      </c>
      <c r="AN45" s="101" t="e">
        <f t="shared" si="8"/>
        <v>#VALUE!</v>
      </c>
      <c r="AO45" s="109" t="e">
        <f t="shared" si="9"/>
        <v>#VALUE!</v>
      </c>
      <c r="AP45" s="111" t="e">
        <f t="shared" si="10"/>
        <v>#VALUE!</v>
      </c>
      <c r="AR45" s="109">
        <f t="shared" si="11"/>
        <v>0.81627158342418471</v>
      </c>
      <c r="AS45" s="109">
        <f t="shared" si="12"/>
        <v>-1.2433574329339097</v>
      </c>
      <c r="AT45" s="109" t="e">
        <f t="shared" si="13"/>
        <v>#VALUE!</v>
      </c>
      <c r="AU45" s="109" t="e">
        <f t="shared" si="14"/>
        <v>#VALUE!</v>
      </c>
      <c r="AV45" s="109" t="e">
        <f t="shared" si="15"/>
        <v>#VALUE!</v>
      </c>
      <c r="AW45" s="109" t="e">
        <f t="shared" si="16"/>
        <v>#VALUE!</v>
      </c>
      <c r="AX45" s="101" t="e">
        <f t="shared" si="17"/>
        <v>#VALUE!</v>
      </c>
    </row>
    <row r="46" spans="1:50" x14ac:dyDescent="0.25">
      <c r="A46" s="52"/>
      <c r="B46" s="50" t="str">
        <f>IF($A46="","",VLOOKUP($A46,'list of waypoints'!$A$2:'list of waypoints'!$F$126,2))</f>
        <v/>
      </c>
      <c r="C46" s="99" t="str">
        <f>IF($A46="","",VLOOKUP($A46,'list of waypoints'!$A$2:$F$2001,3))</f>
        <v/>
      </c>
      <c r="D46" s="50" t="str">
        <f>IF($A46="","",VLOOKUP($A46,'list of waypoints'!$A$2:$F$2001,4))</f>
        <v/>
      </c>
      <c r="E46" s="99" t="str">
        <f>IF($A46="","",VLOOKUP($A46,'list of waypoints'!$A$2:$F$2001,5))</f>
        <v/>
      </c>
      <c r="F46" s="50" t="str">
        <f>IF($A46="","",VLOOKUP($A46,'list of waypoints'!$A$2:$F$2001,6))</f>
        <v/>
      </c>
      <c r="G46" s="112" t="e">
        <f t="shared" si="18"/>
        <v>#VALUE!</v>
      </c>
      <c r="H46" s="113" t="e">
        <f t="shared" si="19"/>
        <v>#VALUE!</v>
      </c>
      <c r="I46" s="50"/>
      <c r="J46" s="50"/>
      <c r="K46" s="50"/>
      <c r="L46" s="50"/>
      <c r="M46" s="113"/>
      <c r="N46" s="113" t="str">
        <f t="shared" si="38"/>
        <v/>
      </c>
      <c r="O46" s="98">
        <f t="shared" si="20"/>
        <v>0</v>
      </c>
      <c r="P46" s="50"/>
      <c r="Q46" s="50">
        <f>O46-P46-'cover page'!L44</f>
        <v>0</v>
      </c>
      <c r="R46" s="50"/>
      <c r="S46" s="50"/>
      <c r="T46" s="50"/>
      <c r="U46" s="50"/>
      <c r="V46" s="50"/>
      <c r="X46" s="104" t="str">
        <f t="shared" si="0"/>
        <v/>
      </c>
      <c r="Y46" s="105" t="str">
        <f t="shared" si="1"/>
        <v/>
      </c>
      <c r="Z46" s="104" t="str">
        <f t="shared" si="2"/>
        <v/>
      </c>
      <c r="AA46" s="106" t="str">
        <f t="shared" si="3"/>
        <v/>
      </c>
      <c r="AB46" s="105" t="str">
        <f t="shared" si="4"/>
        <v/>
      </c>
      <c r="AC46" s="105" t="str">
        <f t="shared" si="5"/>
        <v/>
      </c>
      <c r="AD46" s="110" t="str">
        <f t="shared" si="6"/>
        <v/>
      </c>
      <c r="AE46" s="109"/>
      <c r="AF46" s="101"/>
      <c r="AG46" s="101"/>
      <c r="AH46" s="101"/>
      <c r="AI46" s="109"/>
      <c r="AJ46" s="101"/>
      <c r="AK46" s="109"/>
      <c r="AL46" s="109">
        <f t="shared" si="7"/>
        <v>0</v>
      </c>
      <c r="AM46" s="101"/>
      <c r="AN46" s="101">
        <f t="shared" si="8"/>
        <v>0</v>
      </c>
      <c r="AO46" s="109">
        <f t="shared" si="9"/>
        <v>0</v>
      </c>
      <c r="AP46" s="111">
        <f t="shared" si="10"/>
        <v>0</v>
      </c>
      <c r="AR46" s="109">
        <f t="shared" si="11"/>
        <v>0</v>
      </c>
      <c r="AS46" s="109">
        <f t="shared" si="12"/>
        <v>0</v>
      </c>
      <c r="AT46" s="109">
        <f t="shared" si="13"/>
        <v>0</v>
      </c>
      <c r="AU46" s="109">
        <f t="shared" si="14"/>
        <v>0</v>
      </c>
      <c r="AV46" s="109">
        <f t="shared" si="15"/>
        <v>0</v>
      </c>
      <c r="AW46" s="109">
        <f t="shared" si="16"/>
        <v>0</v>
      </c>
      <c r="AX46" s="101">
        <f t="shared" si="17"/>
        <v>0</v>
      </c>
    </row>
    <row r="47" spans="1:50" x14ac:dyDescent="0.25">
      <c r="A47" s="52"/>
      <c r="B47" s="50" t="str">
        <f>IF($A47="","",VLOOKUP($A47,'list of waypoints'!$A$2:'list of waypoints'!$F$126,2))</f>
        <v/>
      </c>
      <c r="C47" s="99" t="str">
        <f>IF($A47="","",VLOOKUP($A47,'list of waypoints'!$A$2:$F$2001,3))</f>
        <v/>
      </c>
      <c r="D47" s="50" t="str">
        <f>IF($A47="","",VLOOKUP($A47,'list of waypoints'!$A$2:$F$2001,4))</f>
        <v/>
      </c>
      <c r="E47" s="99" t="str">
        <f>IF($A47="","",VLOOKUP($A47,'list of waypoints'!$A$2:$F$2001,5))</f>
        <v/>
      </c>
      <c r="F47" s="50" t="str">
        <f>IF($A47="","",VLOOKUP($A47,'list of waypoints'!$A$2:$F$2001,6))</f>
        <v/>
      </c>
      <c r="G47" s="112" t="str">
        <f t="shared" si="18"/>
        <v/>
      </c>
      <c r="H47" s="113" t="str">
        <f t="shared" si="19"/>
        <v/>
      </c>
      <c r="I47" s="50"/>
      <c r="J47" s="50"/>
      <c r="K47" s="50"/>
      <c r="L47" s="50"/>
      <c r="M47" s="113" t="e">
        <f t="shared" ref="M47" si="219">M45-H46</f>
        <v>#VALUE!</v>
      </c>
      <c r="N47" s="113" t="e">
        <f t="shared" ref="N47" si="220">N45+H46</f>
        <v>#VALUE!</v>
      </c>
      <c r="O47" s="98">
        <f t="shared" si="20"/>
        <v>0</v>
      </c>
      <c r="P47" s="50"/>
      <c r="Q47" s="50"/>
      <c r="R47" s="50"/>
      <c r="S47" s="50"/>
      <c r="T47" s="50"/>
      <c r="U47" s="50"/>
      <c r="V47" s="50"/>
      <c r="X47" s="104" t="str">
        <f t="shared" si="0"/>
        <v/>
      </c>
      <c r="Y47" s="105" t="str">
        <f t="shared" si="1"/>
        <v/>
      </c>
      <c r="Z47" s="104" t="str">
        <f t="shared" si="2"/>
        <v/>
      </c>
      <c r="AA47" s="106" t="str">
        <f t="shared" si="3"/>
        <v/>
      </c>
      <c r="AB47" s="105" t="str">
        <f t="shared" si="4"/>
        <v/>
      </c>
      <c r="AC47" s="105" t="str">
        <f t="shared" si="5"/>
        <v/>
      </c>
      <c r="AD47" s="110" t="str">
        <f t="shared" si="6"/>
        <v/>
      </c>
      <c r="AE47" s="109" t="e">
        <f t="shared" ref="AE47" si="221">IF(Z47="N",X47+(Y47/60),-(X47+(Y47/60)))</f>
        <v>#VALUE!</v>
      </c>
      <c r="AF47" s="101" t="e">
        <f t="shared" ref="AF47" si="222">(7915.704468*LOG10(TAN(((45+AE47/2))*PI()/180)))-(23.268932*(SIN(AE47*PI()/180)))-(0.0525*(SIN(AE47*PI()/180)))</f>
        <v>#VALUE!</v>
      </c>
      <c r="AG47" s="101" t="e">
        <f t="shared" ref="AG47" si="223">IF(AC47="E",AA47+(AB47/60),-(AA47+(AB47/60)))</f>
        <v>#VALUE!</v>
      </c>
      <c r="AH47" s="101" t="e">
        <f t="shared" ref="AH47" si="224">IF(Z49="N",X49+(Y49/60),-(X49+(Y49/60)))</f>
        <v>#VALUE!</v>
      </c>
      <c r="AI47" s="109" t="e">
        <f t="shared" ref="AI47" si="225">(7915.704468*LOG10(TAN(((45+(AH47/2))*PI()/180)))-(23.268932*(SIN(AH47*PI()/180)))-(0.0525*(SIN(AH47*PI()/180))))</f>
        <v>#VALUE!</v>
      </c>
      <c r="AJ47" s="109" t="e">
        <f t="shared" ref="AJ47" si="226">IF(AC49="E",AA49+(AB49/60),-(AA49+(AB49/60)))</f>
        <v>#VALUE!</v>
      </c>
      <c r="AK47" s="109" t="e">
        <f t="shared" ref="AK47" si="227">IF((AH47-AE47)=0,(AH47-AE47)*60+0.001,(AH47-AE47)*60)</f>
        <v>#VALUE!</v>
      </c>
      <c r="AL47" s="109" t="e">
        <f t="shared" si="7"/>
        <v>#VALUE!</v>
      </c>
      <c r="AM47" s="101" t="e">
        <f t="shared" ref="AM47" si="228">(AJ47-AG47)*60</f>
        <v>#VALUE!</v>
      </c>
      <c r="AN47" s="101" t="e">
        <f t="shared" si="8"/>
        <v>#VALUE!</v>
      </c>
      <c r="AO47" s="109" t="e">
        <f t="shared" si="9"/>
        <v>#VALUE!</v>
      </c>
      <c r="AP47" s="111" t="e">
        <f t="shared" si="10"/>
        <v>#VALUE!</v>
      </c>
      <c r="AR47" s="109" t="e">
        <f t="shared" si="11"/>
        <v>#VALUE!</v>
      </c>
      <c r="AS47" s="109" t="e">
        <f t="shared" si="12"/>
        <v>#VALUE!</v>
      </c>
      <c r="AT47" s="109" t="e">
        <f t="shared" si="13"/>
        <v>#VALUE!</v>
      </c>
      <c r="AU47" s="109" t="e">
        <f t="shared" si="14"/>
        <v>#VALUE!</v>
      </c>
      <c r="AV47" s="109" t="e">
        <f t="shared" si="15"/>
        <v>#VALUE!</v>
      </c>
      <c r="AW47" s="109" t="e">
        <f t="shared" si="16"/>
        <v>#VALUE!</v>
      </c>
      <c r="AX47" s="101" t="e">
        <f t="shared" si="17"/>
        <v>#VALUE!</v>
      </c>
    </row>
    <row r="48" spans="1:50" x14ac:dyDescent="0.25">
      <c r="A48" s="52"/>
      <c r="B48" s="50" t="str">
        <f>IF($A48="","",VLOOKUP($A48,'list of waypoints'!$A$2:'list of waypoints'!$F$126,2))</f>
        <v/>
      </c>
      <c r="C48" s="99" t="str">
        <f>IF($A48="","",VLOOKUP($A48,'list of waypoints'!$A$2:$F$2001,3))</f>
        <v/>
      </c>
      <c r="D48" s="50" t="str">
        <f>IF($A48="","",VLOOKUP($A48,'list of waypoints'!$A$2:$F$2001,4))</f>
        <v/>
      </c>
      <c r="E48" s="99" t="str">
        <f>IF($A48="","",VLOOKUP($A48,'list of waypoints'!$A$2:$F$2001,5))</f>
        <v/>
      </c>
      <c r="F48" s="50" t="str">
        <f>IF($A48="","",VLOOKUP($A48,'list of waypoints'!$A$2:$F$2001,6))</f>
        <v/>
      </c>
      <c r="G48" s="112" t="str">
        <f t="shared" si="18"/>
        <v/>
      </c>
      <c r="H48" s="113" t="str">
        <f t="shared" si="19"/>
        <v/>
      </c>
      <c r="I48" s="50"/>
      <c r="J48" s="50"/>
      <c r="K48" s="50"/>
      <c r="L48" s="50"/>
      <c r="M48" s="113"/>
      <c r="N48" s="113" t="str">
        <f t="shared" si="38"/>
        <v/>
      </c>
      <c r="O48" s="98">
        <f t="shared" si="20"/>
        <v>0</v>
      </c>
      <c r="P48" s="50"/>
      <c r="Q48" s="50">
        <f>O48-P48-'cover page'!L46</f>
        <v>0</v>
      </c>
      <c r="R48" s="50"/>
      <c r="S48" s="50"/>
      <c r="T48" s="50"/>
      <c r="U48" s="50"/>
      <c r="V48" s="50"/>
      <c r="X48" s="104" t="str">
        <f t="shared" si="0"/>
        <v/>
      </c>
      <c r="Y48" s="105" t="str">
        <f t="shared" si="1"/>
        <v/>
      </c>
      <c r="Z48" s="104" t="str">
        <f t="shared" si="2"/>
        <v/>
      </c>
      <c r="AA48" s="106" t="str">
        <f t="shared" si="3"/>
        <v/>
      </c>
      <c r="AB48" s="105" t="str">
        <f t="shared" si="4"/>
        <v/>
      </c>
      <c r="AC48" s="105" t="str">
        <f t="shared" si="5"/>
        <v/>
      </c>
      <c r="AD48" s="110" t="str">
        <f t="shared" si="6"/>
        <v/>
      </c>
      <c r="AE48" s="109"/>
      <c r="AF48" s="101"/>
      <c r="AG48" s="101"/>
      <c r="AH48" s="101"/>
      <c r="AI48" s="109"/>
      <c r="AJ48" s="101"/>
      <c r="AK48" s="109"/>
      <c r="AL48" s="109">
        <f t="shared" si="7"/>
        <v>0</v>
      </c>
      <c r="AM48" s="101"/>
      <c r="AN48" s="101">
        <f t="shared" si="8"/>
        <v>0</v>
      </c>
      <c r="AO48" s="109">
        <f t="shared" si="9"/>
        <v>0</v>
      </c>
      <c r="AP48" s="111">
        <f t="shared" si="10"/>
        <v>0</v>
      </c>
      <c r="AR48" s="109">
        <f t="shared" si="11"/>
        <v>0</v>
      </c>
      <c r="AS48" s="109">
        <f t="shared" si="12"/>
        <v>0</v>
      </c>
      <c r="AT48" s="109">
        <f t="shared" si="13"/>
        <v>0</v>
      </c>
      <c r="AU48" s="109">
        <f t="shared" si="14"/>
        <v>0</v>
      </c>
      <c r="AV48" s="109">
        <f t="shared" si="15"/>
        <v>0</v>
      </c>
      <c r="AW48" s="109">
        <f t="shared" si="16"/>
        <v>0</v>
      </c>
      <c r="AX48" s="101">
        <f t="shared" si="17"/>
        <v>0</v>
      </c>
    </row>
    <row r="49" spans="1:50" x14ac:dyDescent="0.25">
      <c r="A49" s="52"/>
      <c r="B49" s="50" t="str">
        <f>IF($A49="","",VLOOKUP($A49,'list of waypoints'!$A$2:'list of waypoints'!$F$126,2))</f>
        <v/>
      </c>
      <c r="C49" s="99" t="str">
        <f>IF($A49="","",VLOOKUP($A49,'list of waypoints'!$A$2:$F$2001,3))</f>
        <v/>
      </c>
      <c r="D49" s="50" t="str">
        <f>IF($A49="","",VLOOKUP($A49,'list of waypoints'!$A$2:$F$2001,4))</f>
        <v/>
      </c>
      <c r="E49" s="99" t="str">
        <f>IF($A49="","",VLOOKUP($A49,'list of waypoints'!$A$2:$F$2001,5))</f>
        <v/>
      </c>
      <c r="F49" s="50" t="str">
        <f>IF($A49="","",VLOOKUP($A49,'list of waypoints'!$A$2:$F$2001,6))</f>
        <v/>
      </c>
      <c r="G49" s="112" t="str">
        <f t="shared" si="18"/>
        <v/>
      </c>
      <c r="H49" s="113" t="str">
        <f t="shared" si="19"/>
        <v/>
      </c>
      <c r="I49" s="50"/>
      <c r="J49" s="50"/>
      <c r="K49" s="50"/>
      <c r="L49" s="50"/>
      <c r="M49" s="113" t="e">
        <f t="shared" ref="M49" si="229">M47-H48</f>
        <v>#VALUE!</v>
      </c>
      <c r="N49" s="113" t="e">
        <f t="shared" ref="N49" si="230">N47+H48</f>
        <v>#VALUE!</v>
      </c>
      <c r="O49" s="98">
        <f t="shared" si="20"/>
        <v>0</v>
      </c>
      <c r="P49" s="50"/>
      <c r="Q49" s="50"/>
      <c r="R49" s="50"/>
      <c r="S49" s="50"/>
      <c r="T49" s="50"/>
      <c r="U49" s="50"/>
      <c r="V49" s="50"/>
      <c r="X49" s="104" t="str">
        <f t="shared" si="0"/>
        <v/>
      </c>
      <c r="Y49" s="105" t="str">
        <f t="shared" si="1"/>
        <v/>
      </c>
      <c r="Z49" s="104" t="str">
        <f t="shared" si="2"/>
        <v/>
      </c>
      <c r="AA49" s="106" t="str">
        <f t="shared" si="3"/>
        <v/>
      </c>
      <c r="AB49" s="105" t="str">
        <f t="shared" si="4"/>
        <v/>
      </c>
      <c r="AC49" s="105" t="str">
        <f t="shared" si="5"/>
        <v/>
      </c>
      <c r="AD49" s="110" t="str">
        <f t="shared" si="6"/>
        <v/>
      </c>
      <c r="AE49" s="109" t="e">
        <f t="shared" ref="AE49" si="231">IF(Z49="N",X49+(Y49/60),-(X49+(Y49/60)))</f>
        <v>#VALUE!</v>
      </c>
      <c r="AF49" s="101" t="e">
        <f t="shared" ref="AF49" si="232">(7915.704468*LOG10(TAN(((45+AE49/2))*PI()/180)))-(23.268932*(SIN(AE49*PI()/180)))-(0.0525*(SIN(AE49*PI()/180)))</f>
        <v>#VALUE!</v>
      </c>
      <c r="AG49" s="101" t="e">
        <f t="shared" ref="AG49" si="233">IF(AC49="E",AA49+(AB49/60),-(AA49+(AB49/60)))</f>
        <v>#VALUE!</v>
      </c>
      <c r="AH49" s="101" t="e">
        <f t="shared" ref="AH49" si="234">IF(Z51="N",X51+(Y51/60),-(X51+(Y51/60)))</f>
        <v>#VALUE!</v>
      </c>
      <c r="AI49" s="109" t="e">
        <f t="shared" ref="AI49" si="235">(7915.704468*LOG10(TAN(((45+(AH49/2))*PI()/180)))-(23.268932*(SIN(AH49*PI()/180)))-(0.0525*(SIN(AH49*PI()/180))))</f>
        <v>#VALUE!</v>
      </c>
      <c r="AJ49" s="109" t="e">
        <f t="shared" ref="AJ49" si="236">IF(AC51="E",AA51+(AB51/60),-(AA51+(AB51/60)))</f>
        <v>#VALUE!</v>
      </c>
      <c r="AK49" s="109" t="e">
        <f t="shared" ref="AK49" si="237">IF((AH49-AE49)=0,(AH49-AE49)*60+0.001,(AH49-AE49)*60)</f>
        <v>#VALUE!</v>
      </c>
      <c r="AL49" s="109" t="e">
        <f t="shared" si="7"/>
        <v>#VALUE!</v>
      </c>
      <c r="AM49" s="101" t="e">
        <f t="shared" ref="AM49" si="238">(AJ49-AG49)*60</f>
        <v>#VALUE!</v>
      </c>
      <c r="AN49" s="101" t="e">
        <f t="shared" si="8"/>
        <v>#VALUE!</v>
      </c>
      <c r="AO49" s="109" t="e">
        <f t="shared" si="9"/>
        <v>#VALUE!</v>
      </c>
      <c r="AP49" s="111" t="e">
        <f t="shared" si="10"/>
        <v>#VALUE!</v>
      </c>
      <c r="AR49" s="109" t="e">
        <f t="shared" si="11"/>
        <v>#VALUE!</v>
      </c>
      <c r="AS49" s="109" t="e">
        <f t="shared" si="12"/>
        <v>#VALUE!</v>
      </c>
      <c r="AT49" s="109" t="e">
        <f t="shared" si="13"/>
        <v>#VALUE!</v>
      </c>
      <c r="AU49" s="109" t="e">
        <f t="shared" si="14"/>
        <v>#VALUE!</v>
      </c>
      <c r="AV49" s="109" t="e">
        <f t="shared" si="15"/>
        <v>#VALUE!</v>
      </c>
      <c r="AW49" s="109" t="e">
        <f t="shared" si="16"/>
        <v>#VALUE!</v>
      </c>
      <c r="AX49" s="101" t="e">
        <f t="shared" si="17"/>
        <v>#VALUE!</v>
      </c>
    </row>
    <row r="50" spans="1:50" x14ac:dyDescent="0.25">
      <c r="A50" s="52"/>
      <c r="B50" s="50" t="str">
        <f>IF($A50="","",VLOOKUP($A50,'list of waypoints'!$A$2:'list of waypoints'!$F$126,2))</f>
        <v/>
      </c>
      <c r="C50" s="99" t="str">
        <f>IF($A50="","",VLOOKUP($A50,'list of waypoints'!$A$2:$F$2001,3))</f>
        <v/>
      </c>
      <c r="D50" s="50" t="str">
        <f>IF($A50="","",VLOOKUP($A50,'list of waypoints'!$A$2:$F$2001,4))</f>
        <v/>
      </c>
      <c r="E50" s="99" t="str">
        <f>IF($A50="","",VLOOKUP($A50,'list of waypoints'!$A$2:$F$2001,5))</f>
        <v/>
      </c>
      <c r="F50" s="50" t="str">
        <f>IF($A50="","",VLOOKUP($A50,'list of waypoints'!$A$2:$F$2001,6))</f>
        <v/>
      </c>
      <c r="G50" s="112" t="str">
        <f t="shared" si="18"/>
        <v/>
      </c>
      <c r="H50" s="113" t="str">
        <f t="shared" si="19"/>
        <v/>
      </c>
      <c r="I50" s="50"/>
      <c r="J50" s="50"/>
      <c r="K50" s="50"/>
      <c r="L50" s="50"/>
      <c r="M50" s="113"/>
      <c r="N50" s="113" t="str">
        <f t="shared" si="38"/>
        <v/>
      </c>
      <c r="O50" s="98">
        <f t="shared" si="20"/>
        <v>0</v>
      </c>
      <c r="P50" s="50"/>
      <c r="Q50" s="50">
        <f>O50-P50-'cover page'!L48</f>
        <v>0</v>
      </c>
      <c r="R50" s="50"/>
      <c r="S50" s="50"/>
      <c r="T50" s="50"/>
      <c r="U50" s="50"/>
      <c r="V50" s="50"/>
      <c r="X50" s="104" t="str">
        <f t="shared" si="0"/>
        <v/>
      </c>
      <c r="Y50" s="105" t="str">
        <f t="shared" si="1"/>
        <v/>
      </c>
      <c r="Z50" s="104" t="str">
        <f t="shared" si="2"/>
        <v/>
      </c>
      <c r="AA50" s="106" t="str">
        <f t="shared" si="3"/>
        <v/>
      </c>
      <c r="AB50" s="105" t="str">
        <f t="shared" si="4"/>
        <v/>
      </c>
      <c r="AC50" s="105" t="str">
        <f t="shared" si="5"/>
        <v/>
      </c>
      <c r="AD50" s="110" t="str">
        <f t="shared" si="6"/>
        <v/>
      </c>
      <c r="AE50" s="109"/>
      <c r="AF50" s="101"/>
      <c r="AG50" s="101"/>
      <c r="AH50" s="101"/>
      <c r="AI50" s="109"/>
      <c r="AJ50" s="101"/>
      <c r="AK50" s="109"/>
      <c r="AL50" s="109">
        <f t="shared" si="7"/>
        <v>0</v>
      </c>
      <c r="AM50" s="101"/>
      <c r="AN50" s="101">
        <f t="shared" si="8"/>
        <v>0</v>
      </c>
      <c r="AO50" s="109">
        <f t="shared" si="9"/>
        <v>0</v>
      </c>
      <c r="AP50" s="111">
        <f t="shared" si="10"/>
        <v>0</v>
      </c>
      <c r="AR50" s="109">
        <f t="shared" si="11"/>
        <v>0</v>
      </c>
      <c r="AS50" s="109">
        <f t="shared" si="12"/>
        <v>0</v>
      </c>
      <c r="AT50" s="109">
        <f t="shared" si="13"/>
        <v>0</v>
      </c>
      <c r="AU50" s="109">
        <f t="shared" si="14"/>
        <v>0</v>
      </c>
      <c r="AV50" s="109">
        <f t="shared" si="15"/>
        <v>0</v>
      </c>
      <c r="AW50" s="109">
        <f t="shared" si="16"/>
        <v>0</v>
      </c>
      <c r="AX50" s="101">
        <f t="shared" si="17"/>
        <v>0</v>
      </c>
    </row>
    <row r="51" spans="1:50" x14ac:dyDescent="0.25">
      <c r="A51" s="52"/>
      <c r="B51" s="50" t="str">
        <f>IF($A51="","",VLOOKUP($A51,'list of waypoints'!$A$2:'list of waypoints'!$F$126,2))</f>
        <v/>
      </c>
      <c r="C51" s="99" t="str">
        <f>IF($A51="","",VLOOKUP($A51,'list of waypoints'!$A$2:$F$2001,3))</f>
        <v/>
      </c>
      <c r="D51" s="50" t="str">
        <f>IF($A51="","",VLOOKUP($A51,'list of waypoints'!$A$2:$F$2001,4))</f>
        <v/>
      </c>
      <c r="E51" s="99" t="str">
        <f>IF($A51="","",VLOOKUP($A51,'list of waypoints'!$A$2:$F$2001,5))</f>
        <v/>
      </c>
      <c r="F51" s="50" t="str">
        <f>IF($A51="","",VLOOKUP($A51,'list of waypoints'!$A$2:$F$2001,6))</f>
        <v/>
      </c>
      <c r="G51" s="112" t="str">
        <f t="shared" si="18"/>
        <v/>
      </c>
      <c r="H51" s="113" t="str">
        <f t="shared" si="19"/>
        <v/>
      </c>
      <c r="I51" s="50"/>
      <c r="J51" s="50"/>
      <c r="K51" s="50"/>
      <c r="L51" s="50"/>
      <c r="M51" s="113" t="e">
        <f t="shared" ref="M51" si="239">M49-H50</f>
        <v>#VALUE!</v>
      </c>
      <c r="N51" s="113" t="e">
        <f t="shared" ref="N51" si="240">N49+H50</f>
        <v>#VALUE!</v>
      </c>
      <c r="O51" s="98">
        <f t="shared" si="20"/>
        <v>0</v>
      </c>
      <c r="P51" s="50"/>
      <c r="Q51" s="50"/>
      <c r="R51" s="50"/>
      <c r="S51" s="50"/>
      <c r="T51" s="50"/>
      <c r="U51" s="50"/>
      <c r="V51" s="50"/>
      <c r="X51" s="104" t="str">
        <f t="shared" si="0"/>
        <v/>
      </c>
      <c r="Y51" s="105" t="str">
        <f t="shared" si="1"/>
        <v/>
      </c>
      <c r="Z51" s="104" t="str">
        <f t="shared" si="2"/>
        <v/>
      </c>
      <c r="AA51" s="106" t="str">
        <f t="shared" si="3"/>
        <v/>
      </c>
      <c r="AB51" s="105" t="str">
        <f t="shared" si="4"/>
        <v/>
      </c>
      <c r="AC51" s="105" t="str">
        <f t="shared" si="5"/>
        <v/>
      </c>
      <c r="AD51" s="110" t="str">
        <f t="shared" si="6"/>
        <v/>
      </c>
      <c r="AE51" s="109" t="e">
        <f t="shared" ref="AE51" si="241">IF(Z51="N",X51+(Y51/60),-(X51+(Y51/60)))</f>
        <v>#VALUE!</v>
      </c>
      <c r="AF51" s="101" t="e">
        <f t="shared" ref="AF51" si="242">(7915.704468*LOG10(TAN(((45+AE51/2))*PI()/180)))-(23.268932*(SIN(AE51*PI()/180)))-(0.0525*(SIN(AE51*PI()/180)))</f>
        <v>#VALUE!</v>
      </c>
      <c r="AG51" s="101" t="e">
        <f t="shared" ref="AG51" si="243">IF(AC51="E",AA51+(AB51/60),-(AA51+(AB51/60)))</f>
        <v>#VALUE!</v>
      </c>
      <c r="AH51" s="101" t="e">
        <f t="shared" ref="AH51" si="244">IF(Z53="N",X53+(Y53/60),-(X53+(Y53/60)))</f>
        <v>#VALUE!</v>
      </c>
      <c r="AI51" s="109" t="e">
        <f t="shared" ref="AI51" si="245">(7915.704468*LOG10(TAN(((45+(AH51/2))*PI()/180)))-(23.268932*(SIN(AH51*PI()/180)))-(0.0525*(SIN(AH51*PI()/180))))</f>
        <v>#VALUE!</v>
      </c>
      <c r="AJ51" s="109" t="e">
        <f t="shared" ref="AJ51" si="246">IF(AC53="E",AA53+(AB53/60),-(AA53+(AB53/60)))</f>
        <v>#VALUE!</v>
      </c>
      <c r="AK51" s="109" t="e">
        <f t="shared" ref="AK51" si="247">IF((AH51-AE51)=0,(AH51-AE51)*60+0.001,(AH51-AE51)*60)</f>
        <v>#VALUE!</v>
      </c>
      <c r="AL51" s="109" t="e">
        <f t="shared" si="7"/>
        <v>#VALUE!</v>
      </c>
      <c r="AM51" s="101" t="e">
        <f t="shared" ref="AM51" si="248">(AJ51-AG51)*60</f>
        <v>#VALUE!</v>
      </c>
      <c r="AN51" s="101" t="e">
        <f t="shared" si="8"/>
        <v>#VALUE!</v>
      </c>
      <c r="AO51" s="109" t="e">
        <f t="shared" si="9"/>
        <v>#VALUE!</v>
      </c>
      <c r="AP51" s="111" t="e">
        <f t="shared" si="10"/>
        <v>#VALUE!</v>
      </c>
      <c r="AR51" s="109" t="e">
        <f t="shared" si="11"/>
        <v>#VALUE!</v>
      </c>
      <c r="AS51" s="109" t="e">
        <f t="shared" si="12"/>
        <v>#VALUE!</v>
      </c>
      <c r="AT51" s="109" t="e">
        <f t="shared" si="13"/>
        <v>#VALUE!</v>
      </c>
      <c r="AU51" s="109" t="e">
        <f t="shared" si="14"/>
        <v>#VALUE!</v>
      </c>
      <c r="AV51" s="109" t="e">
        <f t="shared" si="15"/>
        <v>#VALUE!</v>
      </c>
      <c r="AW51" s="109" t="e">
        <f t="shared" si="16"/>
        <v>#VALUE!</v>
      </c>
      <c r="AX51" s="101" t="e">
        <f t="shared" si="17"/>
        <v>#VALUE!</v>
      </c>
    </row>
    <row r="52" spans="1:50" x14ac:dyDescent="0.25">
      <c r="A52" s="52"/>
      <c r="B52" s="50" t="str">
        <f>IF($A52="","",VLOOKUP($A52,'list of waypoints'!$A$2:'list of waypoints'!$F$126,2))</f>
        <v/>
      </c>
      <c r="C52" s="99" t="str">
        <f>IF($A52="","",VLOOKUP($A52,'list of waypoints'!$A$2:$F$2001,3))</f>
        <v/>
      </c>
      <c r="D52" s="50" t="str">
        <f>IF($A52="","",VLOOKUP($A52,'list of waypoints'!$A$2:$F$2001,4))</f>
        <v/>
      </c>
      <c r="E52" s="99" t="str">
        <f>IF($A52="","",VLOOKUP($A52,'list of waypoints'!$A$2:$F$2001,5))</f>
        <v/>
      </c>
      <c r="F52" s="50" t="str">
        <f>IF($A52="","",VLOOKUP($A52,'list of waypoints'!$A$2:$F$2001,6))</f>
        <v/>
      </c>
      <c r="G52" s="112" t="str">
        <f t="shared" si="18"/>
        <v/>
      </c>
      <c r="H52" s="113" t="str">
        <f t="shared" si="19"/>
        <v/>
      </c>
      <c r="I52" s="50"/>
      <c r="J52" s="50"/>
      <c r="K52" s="50"/>
      <c r="L52" s="50"/>
      <c r="M52" s="113"/>
      <c r="N52" s="113" t="str">
        <f t="shared" si="38"/>
        <v/>
      </c>
      <c r="O52" s="98">
        <f t="shared" si="20"/>
        <v>0</v>
      </c>
      <c r="P52" s="50"/>
      <c r="Q52" s="50">
        <f>O52-P52-'cover page'!L50</f>
        <v>0</v>
      </c>
      <c r="R52" s="50"/>
      <c r="S52" s="50"/>
      <c r="T52" s="50"/>
      <c r="U52" s="50"/>
      <c r="V52" s="50"/>
      <c r="X52" s="104" t="str">
        <f t="shared" si="0"/>
        <v/>
      </c>
      <c r="Y52" s="105" t="str">
        <f t="shared" si="1"/>
        <v/>
      </c>
      <c r="Z52" s="104" t="str">
        <f t="shared" si="2"/>
        <v/>
      </c>
      <c r="AA52" s="106" t="str">
        <f t="shared" si="3"/>
        <v/>
      </c>
      <c r="AB52" s="105" t="str">
        <f t="shared" si="4"/>
        <v/>
      </c>
      <c r="AC52" s="105" t="str">
        <f t="shared" si="5"/>
        <v/>
      </c>
      <c r="AD52" s="110" t="str">
        <f t="shared" si="6"/>
        <v/>
      </c>
      <c r="AE52" s="109"/>
      <c r="AF52" s="101"/>
      <c r="AG52" s="101"/>
      <c r="AH52" s="101"/>
      <c r="AI52" s="109"/>
      <c r="AJ52" s="101"/>
      <c r="AK52" s="109"/>
      <c r="AL52" s="109">
        <f t="shared" si="7"/>
        <v>0</v>
      </c>
      <c r="AM52" s="101"/>
      <c r="AN52" s="101">
        <f t="shared" si="8"/>
        <v>0</v>
      </c>
      <c r="AO52" s="109">
        <f t="shared" si="9"/>
        <v>0</v>
      </c>
      <c r="AP52" s="111">
        <f t="shared" si="10"/>
        <v>0</v>
      </c>
      <c r="AR52" s="109">
        <f t="shared" si="11"/>
        <v>0</v>
      </c>
      <c r="AS52" s="109">
        <f t="shared" si="12"/>
        <v>0</v>
      </c>
      <c r="AT52" s="109">
        <f t="shared" si="13"/>
        <v>0</v>
      </c>
      <c r="AU52" s="109">
        <f t="shared" si="14"/>
        <v>0</v>
      </c>
      <c r="AV52" s="109">
        <f t="shared" si="15"/>
        <v>0</v>
      </c>
      <c r="AW52" s="109">
        <f t="shared" si="16"/>
        <v>0</v>
      </c>
      <c r="AX52" s="101">
        <f t="shared" si="17"/>
        <v>0</v>
      </c>
    </row>
    <row r="53" spans="1:50" x14ac:dyDescent="0.25">
      <c r="A53" s="52"/>
      <c r="B53" s="50" t="str">
        <f>IF($A53="","",VLOOKUP($A53,'list of waypoints'!$A$2:'list of waypoints'!$F$126,2))</f>
        <v/>
      </c>
      <c r="C53" s="99" t="str">
        <f>IF($A53="","",VLOOKUP($A53,'list of waypoints'!$A$2:$F$2001,3))</f>
        <v/>
      </c>
      <c r="D53" s="50" t="str">
        <f>IF($A53="","",VLOOKUP($A53,'list of waypoints'!$A$2:$F$2001,4))</f>
        <v/>
      </c>
      <c r="E53" s="99" t="str">
        <f>IF($A53="","",VLOOKUP($A53,'list of waypoints'!$A$2:$F$2001,5))</f>
        <v/>
      </c>
      <c r="F53" s="50" t="str">
        <f>IF($A53="","",VLOOKUP($A53,'list of waypoints'!$A$2:$F$2001,6))</f>
        <v/>
      </c>
      <c r="G53" s="112" t="str">
        <f t="shared" si="18"/>
        <v/>
      </c>
      <c r="H53" s="113" t="str">
        <f t="shared" si="19"/>
        <v/>
      </c>
      <c r="I53" s="50"/>
      <c r="J53" s="50"/>
      <c r="K53" s="50"/>
      <c r="L53" s="50"/>
      <c r="M53" s="113" t="e">
        <f t="shared" ref="M53" si="249">M51-H52</f>
        <v>#VALUE!</v>
      </c>
      <c r="N53" s="113" t="e">
        <f t="shared" ref="N53" si="250">N51+H52</f>
        <v>#VALUE!</v>
      </c>
      <c r="O53" s="98">
        <f t="shared" si="20"/>
        <v>0</v>
      </c>
      <c r="P53" s="50"/>
      <c r="Q53" s="50"/>
      <c r="R53" s="50"/>
      <c r="S53" s="50"/>
      <c r="T53" s="50"/>
      <c r="U53" s="50"/>
      <c r="V53" s="50"/>
      <c r="X53" s="104" t="str">
        <f t="shared" si="0"/>
        <v/>
      </c>
      <c r="Y53" s="105" t="str">
        <f t="shared" si="1"/>
        <v/>
      </c>
      <c r="Z53" s="104" t="str">
        <f t="shared" si="2"/>
        <v/>
      </c>
      <c r="AA53" s="106" t="str">
        <f t="shared" si="3"/>
        <v/>
      </c>
      <c r="AB53" s="105" t="str">
        <f t="shared" si="4"/>
        <v/>
      </c>
      <c r="AC53" s="105" t="str">
        <f t="shared" si="5"/>
        <v/>
      </c>
      <c r="AD53" s="110" t="str">
        <f t="shared" si="6"/>
        <v/>
      </c>
      <c r="AE53" s="109" t="e">
        <f t="shared" ref="AE53" si="251">IF(Z53="N",X53+(Y53/60),-(X53+(Y53/60)))</f>
        <v>#VALUE!</v>
      </c>
      <c r="AF53" s="101" t="e">
        <f t="shared" ref="AF53" si="252">(7915.704468*LOG10(TAN(((45+AE53/2))*PI()/180)))-(23.268932*(SIN(AE53*PI()/180)))-(0.0525*(SIN(AE53*PI()/180)))</f>
        <v>#VALUE!</v>
      </c>
      <c r="AG53" s="101" t="e">
        <f t="shared" ref="AG53" si="253">IF(AC53="E",AA53+(AB53/60),-(AA53+(AB53/60)))</f>
        <v>#VALUE!</v>
      </c>
      <c r="AH53" s="101" t="e">
        <f t="shared" ref="AH53" si="254">IF(Z55="N",X55+(Y55/60),-(X55+(Y55/60)))</f>
        <v>#VALUE!</v>
      </c>
      <c r="AI53" s="109" t="e">
        <f t="shared" ref="AI53" si="255">(7915.704468*LOG10(TAN(((45+(AH53/2))*PI()/180)))-(23.268932*(SIN(AH53*PI()/180)))-(0.0525*(SIN(AH53*PI()/180))))</f>
        <v>#VALUE!</v>
      </c>
      <c r="AJ53" s="109" t="e">
        <f t="shared" ref="AJ53" si="256">IF(AC55="E",AA55+(AB55/60),-(AA55+(AB55/60)))</f>
        <v>#VALUE!</v>
      </c>
      <c r="AK53" s="109" t="e">
        <f t="shared" ref="AK53" si="257">IF((AH53-AE53)=0,(AH53-AE53)*60+0.001,(AH53-AE53)*60)</f>
        <v>#VALUE!</v>
      </c>
      <c r="AL53" s="109" t="e">
        <f t="shared" si="7"/>
        <v>#VALUE!</v>
      </c>
      <c r="AM53" s="101" t="e">
        <f t="shared" ref="AM53" si="258">(AJ53-AG53)*60</f>
        <v>#VALUE!</v>
      </c>
      <c r="AN53" s="101" t="e">
        <f t="shared" si="8"/>
        <v>#VALUE!</v>
      </c>
      <c r="AO53" s="109" t="e">
        <f t="shared" si="9"/>
        <v>#VALUE!</v>
      </c>
      <c r="AP53" s="111" t="e">
        <f t="shared" si="10"/>
        <v>#VALUE!</v>
      </c>
      <c r="AR53" s="109" t="e">
        <f t="shared" si="11"/>
        <v>#VALUE!</v>
      </c>
      <c r="AS53" s="109" t="e">
        <f t="shared" si="12"/>
        <v>#VALUE!</v>
      </c>
      <c r="AT53" s="109" t="e">
        <f t="shared" si="13"/>
        <v>#VALUE!</v>
      </c>
      <c r="AU53" s="109" t="e">
        <f t="shared" si="14"/>
        <v>#VALUE!</v>
      </c>
      <c r="AV53" s="109" t="e">
        <f t="shared" si="15"/>
        <v>#VALUE!</v>
      </c>
      <c r="AW53" s="109" t="e">
        <f t="shared" si="16"/>
        <v>#VALUE!</v>
      </c>
      <c r="AX53" s="101" t="e">
        <f t="shared" si="17"/>
        <v>#VALUE!</v>
      </c>
    </row>
    <row r="54" spans="1:50" x14ac:dyDescent="0.25">
      <c r="A54" s="52"/>
      <c r="B54" s="50" t="str">
        <f>IF($A54="","",VLOOKUP($A54,'list of waypoints'!$A$2:'list of waypoints'!$F$126,2))</f>
        <v/>
      </c>
      <c r="C54" s="99" t="str">
        <f>IF($A54="","",VLOOKUP($A54,'list of waypoints'!$A$2:$F$2001,3))</f>
        <v/>
      </c>
      <c r="D54" s="50" t="str">
        <f>IF($A54="","",VLOOKUP($A54,'list of waypoints'!$A$2:$F$2001,4))</f>
        <v/>
      </c>
      <c r="E54" s="99" t="str">
        <f>IF($A54="","",VLOOKUP($A54,'list of waypoints'!$A$2:$F$2001,5))</f>
        <v/>
      </c>
      <c r="F54" s="50" t="str">
        <f>IF($A54="","",VLOOKUP($A54,'list of waypoints'!$A$2:$F$2001,6))</f>
        <v/>
      </c>
      <c r="G54" s="112" t="str">
        <f t="shared" si="18"/>
        <v/>
      </c>
      <c r="H54" s="113" t="str">
        <f t="shared" si="19"/>
        <v/>
      </c>
      <c r="I54" s="50"/>
      <c r="J54" s="50"/>
      <c r="K54" s="50"/>
      <c r="L54" s="50"/>
      <c r="M54" s="113"/>
      <c r="N54" s="113" t="str">
        <f t="shared" si="38"/>
        <v/>
      </c>
      <c r="O54" s="98">
        <f t="shared" si="20"/>
        <v>0</v>
      </c>
      <c r="P54" s="50"/>
      <c r="Q54" s="50">
        <f>O54-P54-'cover page'!L52</f>
        <v>0</v>
      </c>
      <c r="R54" s="50"/>
      <c r="S54" s="50"/>
      <c r="T54" s="50"/>
      <c r="U54" s="50"/>
      <c r="V54" s="50"/>
      <c r="X54" s="104" t="str">
        <f t="shared" si="0"/>
        <v/>
      </c>
      <c r="Y54" s="105" t="str">
        <f t="shared" si="1"/>
        <v/>
      </c>
      <c r="Z54" s="104" t="str">
        <f t="shared" si="2"/>
        <v/>
      </c>
      <c r="AA54" s="106" t="str">
        <f t="shared" si="3"/>
        <v/>
      </c>
      <c r="AB54" s="105" t="str">
        <f t="shared" si="4"/>
        <v/>
      </c>
      <c r="AC54" s="105" t="str">
        <f t="shared" si="5"/>
        <v/>
      </c>
      <c r="AD54" s="110" t="str">
        <f t="shared" si="6"/>
        <v/>
      </c>
      <c r="AE54" s="109"/>
      <c r="AF54" s="101"/>
      <c r="AG54" s="101"/>
      <c r="AH54" s="101"/>
      <c r="AI54" s="109"/>
      <c r="AJ54" s="101"/>
      <c r="AK54" s="109"/>
      <c r="AL54" s="109">
        <f t="shared" si="7"/>
        <v>0</v>
      </c>
      <c r="AM54" s="101"/>
      <c r="AN54" s="101">
        <f t="shared" si="8"/>
        <v>0</v>
      </c>
      <c r="AO54" s="109">
        <f t="shared" si="9"/>
        <v>0</v>
      </c>
      <c r="AP54" s="111">
        <f t="shared" si="10"/>
        <v>0</v>
      </c>
      <c r="AR54" s="109">
        <f t="shared" si="11"/>
        <v>0</v>
      </c>
      <c r="AS54" s="109">
        <f t="shared" si="12"/>
        <v>0</v>
      </c>
      <c r="AT54" s="109">
        <f t="shared" si="13"/>
        <v>0</v>
      </c>
      <c r="AU54" s="109">
        <f t="shared" si="14"/>
        <v>0</v>
      </c>
      <c r="AV54" s="109">
        <f t="shared" si="15"/>
        <v>0</v>
      </c>
      <c r="AW54" s="109">
        <f t="shared" si="16"/>
        <v>0</v>
      </c>
      <c r="AX54" s="101">
        <f t="shared" si="17"/>
        <v>0</v>
      </c>
    </row>
    <row r="55" spans="1:50" x14ac:dyDescent="0.25">
      <c r="A55" s="52"/>
      <c r="B55" s="50" t="str">
        <f>IF($A55="","",VLOOKUP($A55,'list of waypoints'!$A$2:'list of waypoints'!$F$126,2))</f>
        <v/>
      </c>
      <c r="C55" s="99" t="str">
        <f>IF($A55="","",VLOOKUP($A55,'list of waypoints'!$A$2:$F$2001,3))</f>
        <v/>
      </c>
      <c r="D55" s="50" t="str">
        <f>IF($A55="","",VLOOKUP($A55,'list of waypoints'!$A$2:$F$2001,4))</f>
        <v/>
      </c>
      <c r="E55" s="99" t="str">
        <f>IF($A55="","",VLOOKUP($A55,'list of waypoints'!$A$2:$F$2001,5))</f>
        <v/>
      </c>
      <c r="F55" s="50" t="str">
        <f>IF($A55="","",VLOOKUP($A55,'list of waypoints'!$A$2:$F$2001,6))</f>
        <v/>
      </c>
      <c r="G55" s="112" t="str">
        <f t="shared" si="18"/>
        <v/>
      </c>
      <c r="H55" s="113" t="str">
        <f t="shared" si="19"/>
        <v/>
      </c>
      <c r="I55" s="50"/>
      <c r="J55" s="50"/>
      <c r="K55" s="50"/>
      <c r="L55" s="50"/>
      <c r="M55" s="113" t="e">
        <f t="shared" ref="M55" si="259">M53-H54</f>
        <v>#VALUE!</v>
      </c>
      <c r="N55" s="113" t="e">
        <f t="shared" ref="N55" si="260">N53+H54</f>
        <v>#VALUE!</v>
      </c>
      <c r="O55" s="98">
        <f t="shared" si="20"/>
        <v>0</v>
      </c>
      <c r="P55" s="50"/>
      <c r="Q55" s="50"/>
      <c r="R55" s="50"/>
      <c r="S55" s="50"/>
      <c r="T55" s="50"/>
      <c r="U55" s="50"/>
      <c r="V55" s="50"/>
      <c r="X55" s="104" t="str">
        <f t="shared" si="0"/>
        <v/>
      </c>
      <c r="Y55" s="105" t="str">
        <f t="shared" si="1"/>
        <v/>
      </c>
      <c r="Z55" s="104" t="str">
        <f t="shared" si="2"/>
        <v/>
      </c>
      <c r="AA55" s="106" t="str">
        <f t="shared" si="3"/>
        <v/>
      </c>
      <c r="AB55" s="105" t="str">
        <f t="shared" si="4"/>
        <v/>
      </c>
      <c r="AC55" s="105" t="str">
        <f t="shared" si="5"/>
        <v/>
      </c>
      <c r="AD55" s="110" t="str">
        <f t="shared" si="6"/>
        <v/>
      </c>
      <c r="AE55" s="109" t="e">
        <f t="shared" ref="AE55" si="261">IF(Z55="N",X55+(Y55/60),-(X55+(Y55/60)))</f>
        <v>#VALUE!</v>
      </c>
      <c r="AF55" s="101" t="e">
        <f t="shared" ref="AF55" si="262">(7915.704468*LOG10(TAN(((45+AE55/2))*PI()/180)))-(23.268932*(SIN(AE55*PI()/180)))-(0.0525*(SIN(AE55*PI()/180)))</f>
        <v>#VALUE!</v>
      </c>
      <c r="AG55" s="101" t="e">
        <f t="shared" ref="AG55" si="263">IF(AC55="E",AA55+(AB55/60),-(AA55+(AB55/60)))</f>
        <v>#VALUE!</v>
      </c>
      <c r="AH55" s="101" t="e">
        <f t="shared" ref="AH55" si="264">IF(Z57="N",X57+(Y57/60),-(X57+(Y57/60)))</f>
        <v>#VALUE!</v>
      </c>
      <c r="AI55" s="109" t="e">
        <f t="shared" ref="AI55" si="265">(7915.704468*LOG10(TAN(((45+(AH55/2))*PI()/180)))-(23.268932*(SIN(AH55*PI()/180)))-(0.0525*(SIN(AH55*PI()/180))))</f>
        <v>#VALUE!</v>
      </c>
      <c r="AJ55" s="109" t="e">
        <f t="shared" ref="AJ55" si="266">IF(AC57="E",AA57+(AB57/60),-(AA57+(AB57/60)))</f>
        <v>#VALUE!</v>
      </c>
      <c r="AK55" s="109" t="e">
        <f t="shared" ref="AK55" si="267">IF((AH55-AE55)=0,(AH55-AE55)*60+0.001,(AH55-AE55)*60)</f>
        <v>#VALUE!</v>
      </c>
      <c r="AL55" s="109" t="e">
        <f t="shared" si="7"/>
        <v>#VALUE!</v>
      </c>
      <c r="AM55" s="101" t="e">
        <f t="shared" ref="AM55" si="268">(AJ55-AG55)*60</f>
        <v>#VALUE!</v>
      </c>
      <c r="AN55" s="101" t="e">
        <f t="shared" si="8"/>
        <v>#VALUE!</v>
      </c>
      <c r="AO55" s="109" t="e">
        <f t="shared" si="9"/>
        <v>#VALUE!</v>
      </c>
      <c r="AP55" s="111" t="e">
        <f t="shared" si="10"/>
        <v>#VALUE!</v>
      </c>
      <c r="AR55" s="109" t="e">
        <f t="shared" si="11"/>
        <v>#VALUE!</v>
      </c>
      <c r="AS55" s="109" t="e">
        <f t="shared" si="12"/>
        <v>#VALUE!</v>
      </c>
      <c r="AT55" s="109" t="e">
        <f t="shared" si="13"/>
        <v>#VALUE!</v>
      </c>
      <c r="AU55" s="109" t="e">
        <f t="shared" si="14"/>
        <v>#VALUE!</v>
      </c>
      <c r="AV55" s="109" t="e">
        <f t="shared" si="15"/>
        <v>#VALUE!</v>
      </c>
      <c r="AW55" s="109" t="e">
        <f t="shared" si="16"/>
        <v>#VALUE!</v>
      </c>
      <c r="AX55" s="101" t="e">
        <f t="shared" si="17"/>
        <v>#VALUE!</v>
      </c>
    </row>
    <row r="56" spans="1:50" x14ac:dyDescent="0.25">
      <c r="A56" s="52"/>
      <c r="B56" s="50" t="str">
        <f>IF($A56="","",VLOOKUP($A56,'list of waypoints'!$A$2:'list of waypoints'!$F$126,2))</f>
        <v/>
      </c>
      <c r="C56" s="99" t="str">
        <f>IF($A56="","",VLOOKUP($A56,'list of waypoints'!$A$2:$F$2001,3))</f>
        <v/>
      </c>
      <c r="D56" s="50" t="str">
        <f>IF($A56="","",VLOOKUP($A56,'list of waypoints'!$A$2:$F$2001,4))</f>
        <v/>
      </c>
      <c r="E56" s="99" t="str">
        <f>IF($A56="","",VLOOKUP($A56,'list of waypoints'!$A$2:$F$2001,5))</f>
        <v/>
      </c>
      <c r="F56" s="50" t="str">
        <f>IF($A56="","",VLOOKUP($A56,'list of waypoints'!$A$2:$F$2001,6))</f>
        <v/>
      </c>
      <c r="G56" s="112" t="str">
        <f t="shared" si="18"/>
        <v/>
      </c>
      <c r="H56" s="113" t="str">
        <f t="shared" si="19"/>
        <v/>
      </c>
      <c r="I56" s="50"/>
      <c r="J56" s="50"/>
      <c r="K56" s="50"/>
      <c r="L56" s="50"/>
      <c r="M56" s="113"/>
      <c r="N56" s="113" t="str">
        <f t="shared" si="38"/>
        <v/>
      </c>
      <c r="O56" s="98">
        <f t="shared" si="20"/>
        <v>0</v>
      </c>
      <c r="P56" s="50"/>
      <c r="Q56" s="50">
        <f>O56-P56-'cover page'!L54</f>
        <v>0</v>
      </c>
      <c r="R56" s="50"/>
      <c r="S56" s="50"/>
      <c r="T56" s="50"/>
      <c r="U56" s="50"/>
      <c r="V56" s="50"/>
      <c r="X56" s="104" t="str">
        <f t="shared" si="0"/>
        <v/>
      </c>
      <c r="Y56" s="105" t="str">
        <f t="shared" si="1"/>
        <v/>
      </c>
      <c r="Z56" s="104" t="str">
        <f t="shared" si="2"/>
        <v/>
      </c>
      <c r="AA56" s="106" t="str">
        <f t="shared" si="3"/>
        <v/>
      </c>
      <c r="AB56" s="105" t="str">
        <f t="shared" si="4"/>
        <v/>
      </c>
      <c r="AC56" s="105" t="str">
        <f t="shared" si="5"/>
        <v/>
      </c>
      <c r="AD56" s="110" t="str">
        <f t="shared" si="6"/>
        <v/>
      </c>
      <c r="AE56" s="109"/>
      <c r="AF56" s="101"/>
      <c r="AG56" s="101"/>
      <c r="AH56" s="101"/>
      <c r="AI56" s="109"/>
      <c r="AJ56" s="101"/>
      <c r="AK56" s="109"/>
      <c r="AL56" s="109">
        <f t="shared" si="7"/>
        <v>0</v>
      </c>
      <c r="AM56" s="101"/>
      <c r="AN56" s="101">
        <f t="shared" si="8"/>
        <v>0</v>
      </c>
      <c r="AO56" s="109">
        <f t="shared" si="9"/>
        <v>0</v>
      </c>
      <c r="AP56" s="111">
        <f t="shared" si="10"/>
        <v>0</v>
      </c>
      <c r="AR56" s="109">
        <f t="shared" si="11"/>
        <v>0</v>
      </c>
      <c r="AS56" s="109">
        <f t="shared" si="12"/>
        <v>0</v>
      </c>
      <c r="AT56" s="109">
        <f t="shared" si="13"/>
        <v>0</v>
      </c>
      <c r="AU56" s="109">
        <f t="shared" si="14"/>
        <v>0</v>
      </c>
      <c r="AV56" s="109">
        <f t="shared" si="15"/>
        <v>0</v>
      </c>
      <c r="AW56" s="109">
        <f t="shared" si="16"/>
        <v>0</v>
      </c>
      <c r="AX56" s="101">
        <f t="shared" si="17"/>
        <v>0</v>
      </c>
    </row>
    <row r="57" spans="1:50" x14ac:dyDescent="0.25">
      <c r="A57" s="52"/>
      <c r="B57" s="50" t="str">
        <f>IF($A57="","",VLOOKUP($A57,'list of waypoints'!$A$2:'list of waypoints'!$F$126,2))</f>
        <v/>
      </c>
      <c r="C57" s="99" t="str">
        <f>IF($A57="","",VLOOKUP($A57,'list of waypoints'!$A$2:$F$2001,3))</f>
        <v/>
      </c>
      <c r="D57" s="50" t="str">
        <f>IF($A57="","",VLOOKUP($A57,'list of waypoints'!$A$2:$F$2001,4))</f>
        <v/>
      </c>
      <c r="E57" s="99" t="str">
        <f>IF($A57="","",VLOOKUP($A57,'list of waypoints'!$A$2:$F$2001,5))</f>
        <v/>
      </c>
      <c r="F57" s="50" t="str">
        <f>IF($A57="","",VLOOKUP($A57,'list of waypoints'!$A$2:$F$2001,6))</f>
        <v/>
      </c>
      <c r="G57" s="112" t="str">
        <f t="shared" si="18"/>
        <v/>
      </c>
      <c r="H57" s="113" t="str">
        <f t="shared" si="19"/>
        <v/>
      </c>
      <c r="I57" s="50"/>
      <c r="J57" s="50"/>
      <c r="K57" s="50"/>
      <c r="L57" s="50"/>
      <c r="M57" s="113" t="e">
        <f t="shared" ref="M57" si="269">M55-H56</f>
        <v>#VALUE!</v>
      </c>
      <c r="N57" s="113" t="e">
        <f t="shared" ref="N57" si="270">N55+H56</f>
        <v>#VALUE!</v>
      </c>
      <c r="O57" s="98">
        <f t="shared" si="20"/>
        <v>0</v>
      </c>
      <c r="P57" s="50"/>
      <c r="Q57" s="50"/>
      <c r="R57" s="50"/>
      <c r="S57" s="50"/>
      <c r="T57" s="50"/>
      <c r="U57" s="50"/>
      <c r="V57" s="50"/>
      <c r="X57" s="104" t="str">
        <f t="shared" si="0"/>
        <v/>
      </c>
      <c r="Y57" s="105" t="str">
        <f t="shared" si="1"/>
        <v/>
      </c>
      <c r="Z57" s="104" t="str">
        <f t="shared" si="2"/>
        <v/>
      </c>
      <c r="AA57" s="106" t="str">
        <f t="shared" si="3"/>
        <v/>
      </c>
      <c r="AB57" s="105" t="str">
        <f t="shared" si="4"/>
        <v/>
      </c>
      <c r="AC57" s="105" t="str">
        <f t="shared" si="5"/>
        <v/>
      </c>
      <c r="AD57" s="110" t="str">
        <f t="shared" si="6"/>
        <v/>
      </c>
      <c r="AE57" s="109" t="e">
        <f t="shared" ref="AE57" si="271">IF(Z57="N",X57+(Y57/60),-(X57+(Y57/60)))</f>
        <v>#VALUE!</v>
      </c>
      <c r="AF57" s="101" t="e">
        <f t="shared" ref="AF57" si="272">(7915.704468*LOG10(TAN(((45+AE57/2))*PI()/180)))-(23.268932*(SIN(AE57*PI()/180)))-(0.0525*(SIN(AE57*PI()/180)))</f>
        <v>#VALUE!</v>
      </c>
      <c r="AG57" s="101" t="e">
        <f t="shared" ref="AG57" si="273">IF(AC57="E",AA57+(AB57/60),-(AA57+(AB57/60)))</f>
        <v>#VALUE!</v>
      </c>
      <c r="AH57" s="101" t="e">
        <f t="shared" ref="AH57" si="274">IF(Z59="N",X59+(Y59/60),-(X59+(Y59/60)))</f>
        <v>#VALUE!</v>
      </c>
      <c r="AI57" s="109" t="e">
        <f t="shared" ref="AI57" si="275">(7915.704468*LOG10(TAN(((45+(AH57/2))*PI()/180)))-(23.268932*(SIN(AH57*PI()/180)))-(0.0525*(SIN(AH57*PI()/180))))</f>
        <v>#VALUE!</v>
      </c>
      <c r="AJ57" s="109" t="e">
        <f t="shared" ref="AJ57" si="276">IF(AC59="E",AA59+(AB59/60),-(AA59+(AB59/60)))</f>
        <v>#VALUE!</v>
      </c>
      <c r="AK57" s="109" t="e">
        <f t="shared" ref="AK57" si="277">IF((AH57-AE57)=0,(AH57-AE57)*60+0.001,(AH57-AE57)*60)</f>
        <v>#VALUE!</v>
      </c>
      <c r="AL57" s="109" t="e">
        <f t="shared" si="7"/>
        <v>#VALUE!</v>
      </c>
      <c r="AM57" s="101" t="e">
        <f t="shared" ref="AM57" si="278">(AJ57-AG57)*60</f>
        <v>#VALUE!</v>
      </c>
      <c r="AN57" s="101" t="e">
        <f t="shared" si="8"/>
        <v>#VALUE!</v>
      </c>
      <c r="AO57" s="109" t="e">
        <f t="shared" si="9"/>
        <v>#VALUE!</v>
      </c>
      <c r="AP57" s="111" t="e">
        <f t="shared" si="10"/>
        <v>#VALUE!</v>
      </c>
      <c r="AR57" s="109" t="e">
        <f t="shared" si="11"/>
        <v>#VALUE!</v>
      </c>
      <c r="AS57" s="109" t="e">
        <f t="shared" si="12"/>
        <v>#VALUE!</v>
      </c>
      <c r="AT57" s="109" t="e">
        <f t="shared" si="13"/>
        <v>#VALUE!</v>
      </c>
      <c r="AU57" s="109" t="e">
        <f t="shared" si="14"/>
        <v>#VALUE!</v>
      </c>
      <c r="AV57" s="109" t="e">
        <f t="shared" si="15"/>
        <v>#VALUE!</v>
      </c>
      <c r="AW57" s="109" t="e">
        <f t="shared" si="16"/>
        <v>#VALUE!</v>
      </c>
      <c r="AX57" s="101" t="e">
        <f t="shared" si="17"/>
        <v>#VALUE!</v>
      </c>
    </row>
    <row r="58" spans="1:50" x14ac:dyDescent="0.25">
      <c r="A58" s="52"/>
      <c r="B58" s="50" t="str">
        <f>IF($A58="","",VLOOKUP($A58,'list of waypoints'!$A$2:'list of waypoints'!$F$126,2))</f>
        <v/>
      </c>
      <c r="C58" s="99" t="str">
        <f>IF($A58="","",VLOOKUP($A58,'list of waypoints'!$A$2:$F$2001,3))</f>
        <v/>
      </c>
      <c r="D58" s="50" t="str">
        <f>IF($A58="","",VLOOKUP($A58,'list of waypoints'!$A$2:$F$2001,4))</f>
        <v/>
      </c>
      <c r="E58" s="99" t="str">
        <f>IF($A58="","",VLOOKUP($A58,'list of waypoints'!$A$2:$F$2001,5))</f>
        <v/>
      </c>
      <c r="F58" s="50" t="str">
        <f>IF($A58="","",VLOOKUP($A58,'list of waypoints'!$A$2:$F$2001,6))</f>
        <v/>
      </c>
      <c r="G58" s="112" t="str">
        <f t="shared" si="18"/>
        <v/>
      </c>
      <c r="H58" s="113" t="str">
        <f t="shared" si="19"/>
        <v/>
      </c>
      <c r="I58" s="50"/>
      <c r="J58" s="50"/>
      <c r="K58" s="50"/>
      <c r="L58" s="50"/>
      <c r="M58" s="113"/>
      <c r="N58" s="113" t="str">
        <f t="shared" si="38"/>
        <v/>
      </c>
      <c r="O58" s="98">
        <f t="shared" si="20"/>
        <v>0</v>
      </c>
      <c r="P58" s="50"/>
      <c r="Q58" s="50">
        <f>O58-P58-'cover page'!L56</f>
        <v>0</v>
      </c>
      <c r="R58" s="50"/>
      <c r="S58" s="50"/>
      <c r="T58" s="50"/>
      <c r="U58" s="50"/>
      <c r="V58" s="50"/>
      <c r="X58" s="104" t="str">
        <f t="shared" si="0"/>
        <v/>
      </c>
      <c r="Y58" s="105" t="str">
        <f t="shared" si="1"/>
        <v/>
      </c>
      <c r="Z58" s="104" t="str">
        <f t="shared" si="2"/>
        <v/>
      </c>
      <c r="AA58" s="106" t="str">
        <f t="shared" si="3"/>
        <v/>
      </c>
      <c r="AB58" s="105" t="str">
        <f t="shared" si="4"/>
        <v/>
      </c>
      <c r="AC58" s="105" t="str">
        <f t="shared" si="5"/>
        <v/>
      </c>
      <c r="AD58" s="110" t="str">
        <f t="shared" si="6"/>
        <v/>
      </c>
      <c r="AE58" s="109"/>
      <c r="AF58" s="101"/>
      <c r="AG58" s="101"/>
      <c r="AH58" s="101"/>
      <c r="AI58" s="109"/>
      <c r="AJ58" s="101"/>
      <c r="AK58" s="109"/>
      <c r="AL58" s="109">
        <f t="shared" si="7"/>
        <v>0</v>
      </c>
      <c r="AM58" s="101"/>
      <c r="AN58" s="101">
        <f t="shared" si="8"/>
        <v>0</v>
      </c>
      <c r="AO58" s="109">
        <f t="shared" si="9"/>
        <v>0</v>
      </c>
      <c r="AP58" s="111">
        <f t="shared" si="10"/>
        <v>0</v>
      </c>
      <c r="AR58" s="109">
        <f t="shared" si="11"/>
        <v>0</v>
      </c>
      <c r="AS58" s="109">
        <f t="shared" si="12"/>
        <v>0</v>
      </c>
      <c r="AT58" s="109">
        <f t="shared" si="13"/>
        <v>0</v>
      </c>
      <c r="AU58" s="109">
        <f t="shared" si="14"/>
        <v>0</v>
      </c>
      <c r="AV58" s="109">
        <f t="shared" si="15"/>
        <v>0</v>
      </c>
      <c r="AW58" s="109">
        <f t="shared" si="16"/>
        <v>0</v>
      </c>
      <c r="AX58" s="101">
        <f t="shared" si="17"/>
        <v>0</v>
      </c>
    </row>
    <row r="59" spans="1:50" x14ac:dyDescent="0.25">
      <c r="A59" s="52"/>
      <c r="B59" s="50" t="str">
        <f>IF($A59="","",VLOOKUP($A59,'list of waypoints'!$A$2:'list of waypoints'!$F$126,2))</f>
        <v/>
      </c>
      <c r="C59" s="99" t="str">
        <f>IF($A59="","",VLOOKUP($A59,'list of waypoints'!$A$2:$F$2001,3))</f>
        <v/>
      </c>
      <c r="D59" s="50" t="str">
        <f>IF($A59="","",VLOOKUP($A59,'list of waypoints'!$A$2:$F$2001,4))</f>
        <v/>
      </c>
      <c r="E59" s="99" t="str">
        <f>IF($A59="","",VLOOKUP($A59,'list of waypoints'!$A$2:$F$2001,5))</f>
        <v/>
      </c>
      <c r="F59" s="50" t="str">
        <f>IF($A59="","",VLOOKUP($A59,'list of waypoints'!$A$2:$F$2001,6))</f>
        <v/>
      </c>
      <c r="G59" s="112" t="str">
        <f t="shared" si="18"/>
        <v/>
      </c>
      <c r="H59" s="113" t="str">
        <f t="shared" si="19"/>
        <v/>
      </c>
      <c r="I59" s="50"/>
      <c r="J59" s="50"/>
      <c r="K59" s="50"/>
      <c r="L59" s="50"/>
      <c r="M59" s="113" t="e">
        <f t="shared" ref="M59" si="279">M57-H58</f>
        <v>#VALUE!</v>
      </c>
      <c r="N59" s="113" t="e">
        <f t="shared" ref="N59" si="280">N57+H58</f>
        <v>#VALUE!</v>
      </c>
      <c r="O59" s="98">
        <f t="shared" si="20"/>
        <v>0</v>
      </c>
      <c r="P59" s="50"/>
      <c r="Q59" s="50"/>
      <c r="R59" s="50"/>
      <c r="S59" s="50"/>
      <c r="T59" s="50"/>
      <c r="U59" s="50"/>
      <c r="V59" s="50"/>
      <c r="X59" s="104" t="str">
        <f t="shared" si="0"/>
        <v/>
      </c>
      <c r="Y59" s="105" t="str">
        <f t="shared" si="1"/>
        <v/>
      </c>
      <c r="Z59" s="104" t="str">
        <f t="shared" si="2"/>
        <v/>
      </c>
      <c r="AA59" s="106" t="str">
        <f t="shared" si="3"/>
        <v/>
      </c>
      <c r="AB59" s="105" t="str">
        <f t="shared" si="4"/>
        <v/>
      </c>
      <c r="AC59" s="105" t="str">
        <f t="shared" si="5"/>
        <v/>
      </c>
      <c r="AD59" s="110" t="str">
        <f t="shared" si="6"/>
        <v/>
      </c>
      <c r="AE59" s="109" t="e">
        <f t="shared" ref="AE59" si="281">IF(Z59="N",X59+(Y59/60),-(X59+(Y59/60)))</f>
        <v>#VALUE!</v>
      </c>
      <c r="AF59" s="101" t="e">
        <f t="shared" ref="AF59" si="282">(7915.704468*LOG10(TAN(((45+AE59/2))*PI()/180)))-(23.268932*(SIN(AE59*PI()/180)))-(0.0525*(SIN(AE59*PI()/180)))</f>
        <v>#VALUE!</v>
      </c>
      <c r="AG59" s="101" t="e">
        <f t="shared" ref="AG59" si="283">IF(AC59="E",AA59+(AB59/60),-(AA59+(AB59/60)))</f>
        <v>#VALUE!</v>
      </c>
      <c r="AH59" s="101" t="e">
        <f t="shared" ref="AH59" si="284">IF(Z61="N",X61+(Y61/60),-(X61+(Y61/60)))</f>
        <v>#VALUE!</v>
      </c>
      <c r="AI59" s="109" t="e">
        <f t="shared" ref="AI59" si="285">(7915.704468*LOG10(TAN(((45+(AH59/2))*PI()/180)))-(23.268932*(SIN(AH59*PI()/180)))-(0.0525*(SIN(AH59*PI()/180))))</f>
        <v>#VALUE!</v>
      </c>
      <c r="AJ59" s="109" t="e">
        <f t="shared" ref="AJ59" si="286">IF(AC61="E",AA61+(AB61/60),-(AA61+(AB61/60)))</f>
        <v>#VALUE!</v>
      </c>
      <c r="AK59" s="109" t="e">
        <f t="shared" ref="AK59" si="287">IF((AH59-AE59)=0,(AH59-AE59)*60+0.001,(AH59-AE59)*60)</f>
        <v>#VALUE!</v>
      </c>
      <c r="AL59" s="109" t="e">
        <f t="shared" si="7"/>
        <v>#VALUE!</v>
      </c>
      <c r="AM59" s="101" t="e">
        <f t="shared" ref="AM59" si="288">(AJ59-AG59)*60</f>
        <v>#VALUE!</v>
      </c>
      <c r="AN59" s="101" t="e">
        <f t="shared" si="8"/>
        <v>#VALUE!</v>
      </c>
      <c r="AO59" s="109" t="e">
        <f t="shared" si="9"/>
        <v>#VALUE!</v>
      </c>
      <c r="AP59" s="111" t="e">
        <f t="shared" si="10"/>
        <v>#VALUE!</v>
      </c>
      <c r="AR59" s="109" t="e">
        <f t="shared" si="11"/>
        <v>#VALUE!</v>
      </c>
      <c r="AS59" s="109" t="e">
        <f t="shared" si="12"/>
        <v>#VALUE!</v>
      </c>
      <c r="AT59" s="109" t="e">
        <f t="shared" si="13"/>
        <v>#VALUE!</v>
      </c>
      <c r="AU59" s="109" t="e">
        <f t="shared" si="14"/>
        <v>#VALUE!</v>
      </c>
      <c r="AV59" s="109" t="e">
        <f t="shared" si="15"/>
        <v>#VALUE!</v>
      </c>
      <c r="AW59" s="109" t="e">
        <f t="shared" si="16"/>
        <v>#VALUE!</v>
      </c>
      <c r="AX59" s="101" t="e">
        <f t="shared" si="17"/>
        <v>#VALUE!</v>
      </c>
    </row>
    <row r="60" spans="1:50" x14ac:dyDescent="0.25">
      <c r="A60" s="52"/>
      <c r="B60" s="50" t="str">
        <f>IF($A60="","",VLOOKUP($A60,'list of waypoints'!$A$2:'list of waypoints'!$F$126,2))</f>
        <v/>
      </c>
      <c r="C60" s="99" t="str">
        <f>IF($A60="","",VLOOKUP($A60,'list of waypoints'!$A$2:$F$2001,3))</f>
        <v/>
      </c>
      <c r="D60" s="50" t="str">
        <f>IF($A60="","",VLOOKUP($A60,'list of waypoints'!$A$2:$F$2001,4))</f>
        <v/>
      </c>
      <c r="E60" s="99" t="str">
        <f>IF($A60="","",VLOOKUP($A60,'list of waypoints'!$A$2:$F$2001,5))</f>
        <v/>
      </c>
      <c r="F60" s="50" t="str">
        <f>IF($A60="","",VLOOKUP($A60,'list of waypoints'!$A$2:$F$2001,6))</f>
        <v/>
      </c>
      <c r="G60" s="112" t="str">
        <f t="shared" si="18"/>
        <v/>
      </c>
      <c r="H60" s="113" t="str">
        <f t="shared" si="19"/>
        <v/>
      </c>
      <c r="I60" s="50"/>
      <c r="J60" s="50"/>
      <c r="K60" s="50"/>
      <c r="L60" s="50"/>
      <c r="M60" s="113"/>
      <c r="N60" s="113" t="str">
        <f t="shared" si="38"/>
        <v/>
      </c>
      <c r="O60" s="98">
        <f t="shared" si="20"/>
        <v>0</v>
      </c>
      <c r="P60" s="50"/>
      <c r="Q60" s="50">
        <f>O60-P60-'cover page'!L58</f>
        <v>0</v>
      </c>
      <c r="R60" s="50"/>
      <c r="S60" s="50"/>
      <c r="T60" s="50"/>
      <c r="U60" s="50"/>
      <c r="V60" s="50"/>
      <c r="X60" s="104" t="str">
        <f t="shared" si="0"/>
        <v/>
      </c>
      <c r="Y60" s="105" t="str">
        <f t="shared" si="1"/>
        <v/>
      </c>
      <c r="Z60" s="104" t="str">
        <f t="shared" si="2"/>
        <v/>
      </c>
      <c r="AA60" s="106" t="str">
        <f t="shared" si="3"/>
        <v/>
      </c>
      <c r="AB60" s="105" t="str">
        <f t="shared" si="4"/>
        <v/>
      </c>
      <c r="AC60" s="105" t="str">
        <f t="shared" si="5"/>
        <v/>
      </c>
      <c r="AD60" s="110" t="str">
        <f t="shared" si="6"/>
        <v/>
      </c>
      <c r="AE60" s="109"/>
      <c r="AF60" s="101"/>
      <c r="AG60" s="101"/>
      <c r="AH60" s="101"/>
      <c r="AI60" s="109"/>
      <c r="AJ60" s="101"/>
      <c r="AK60" s="109"/>
      <c r="AL60" s="109">
        <f t="shared" si="7"/>
        <v>0</v>
      </c>
      <c r="AM60" s="101"/>
      <c r="AN60" s="101">
        <f t="shared" si="8"/>
        <v>0</v>
      </c>
      <c r="AO60" s="109">
        <f t="shared" si="9"/>
        <v>0</v>
      </c>
      <c r="AP60" s="111">
        <f t="shared" si="10"/>
        <v>0</v>
      </c>
      <c r="AR60" s="109">
        <f t="shared" si="11"/>
        <v>0</v>
      </c>
      <c r="AS60" s="109">
        <f t="shared" si="12"/>
        <v>0</v>
      </c>
      <c r="AT60" s="109">
        <f t="shared" si="13"/>
        <v>0</v>
      </c>
      <c r="AU60" s="109">
        <f t="shared" si="14"/>
        <v>0</v>
      </c>
      <c r="AV60" s="109">
        <f t="shared" si="15"/>
        <v>0</v>
      </c>
      <c r="AW60" s="109">
        <f t="shared" si="16"/>
        <v>0</v>
      </c>
      <c r="AX60" s="101">
        <f t="shared" si="17"/>
        <v>0</v>
      </c>
    </row>
    <row r="61" spans="1:50" x14ac:dyDescent="0.25">
      <c r="A61" s="52"/>
      <c r="B61" s="50" t="str">
        <f>IF($A61="","",VLOOKUP($A61,'list of waypoints'!$A$2:'list of waypoints'!$F$126,2))</f>
        <v/>
      </c>
      <c r="C61" s="99" t="str">
        <f>IF($A61="","",VLOOKUP($A61,'list of waypoints'!$A$2:$F$2001,3))</f>
        <v/>
      </c>
      <c r="D61" s="50" t="str">
        <f>IF($A61="","",VLOOKUP($A61,'list of waypoints'!$A$2:$F$2001,4))</f>
        <v/>
      </c>
      <c r="E61" s="99" t="str">
        <f>IF($A61="","",VLOOKUP($A61,'list of waypoints'!$A$2:$F$2001,5))</f>
        <v/>
      </c>
      <c r="F61" s="50" t="str">
        <f>IF($A61="","",VLOOKUP($A61,'list of waypoints'!$A$2:$F$2001,6))</f>
        <v/>
      </c>
      <c r="G61" s="112" t="str">
        <f t="shared" si="18"/>
        <v/>
      </c>
      <c r="H61" s="113" t="str">
        <f t="shared" si="19"/>
        <v/>
      </c>
      <c r="I61" s="50"/>
      <c r="J61" s="50"/>
      <c r="K61" s="50"/>
      <c r="L61" s="50"/>
      <c r="M61" s="113" t="e">
        <f t="shared" ref="M61" si="289">M59-H60</f>
        <v>#VALUE!</v>
      </c>
      <c r="N61" s="113" t="e">
        <f t="shared" ref="N61" si="290">N59+H60</f>
        <v>#VALUE!</v>
      </c>
      <c r="O61" s="98">
        <f t="shared" si="20"/>
        <v>0</v>
      </c>
      <c r="P61" s="50"/>
      <c r="Q61" s="50"/>
      <c r="R61" s="50"/>
      <c r="S61" s="50"/>
      <c r="T61" s="50"/>
      <c r="U61" s="50"/>
      <c r="V61" s="50"/>
      <c r="X61" s="104" t="str">
        <f t="shared" si="0"/>
        <v/>
      </c>
      <c r="Y61" s="105" t="str">
        <f t="shared" si="1"/>
        <v/>
      </c>
      <c r="Z61" s="104" t="str">
        <f t="shared" si="2"/>
        <v/>
      </c>
      <c r="AA61" s="106" t="str">
        <f t="shared" si="3"/>
        <v/>
      </c>
      <c r="AB61" s="105" t="str">
        <f t="shared" si="4"/>
        <v/>
      </c>
      <c r="AC61" s="105" t="str">
        <f t="shared" si="5"/>
        <v/>
      </c>
      <c r="AD61" s="110" t="str">
        <f t="shared" si="6"/>
        <v/>
      </c>
      <c r="AE61" s="109" t="e">
        <f t="shared" ref="AE61" si="291">IF(Z61="N",X61+(Y61/60),-(X61+(Y61/60)))</f>
        <v>#VALUE!</v>
      </c>
      <c r="AF61" s="101" t="e">
        <f t="shared" ref="AF61" si="292">(7915.704468*LOG10(TAN(((45+AE61/2))*PI()/180)))-(23.268932*(SIN(AE61*PI()/180)))-(0.0525*(SIN(AE61*PI()/180)))</f>
        <v>#VALUE!</v>
      </c>
      <c r="AG61" s="101" t="e">
        <f t="shared" ref="AG61" si="293">IF(AC61="E",AA61+(AB61/60),-(AA61+(AB61/60)))</f>
        <v>#VALUE!</v>
      </c>
      <c r="AH61" s="101" t="e">
        <f t="shared" ref="AH61" si="294">IF(Z63="N",X63+(Y63/60),-(X63+(Y63/60)))</f>
        <v>#VALUE!</v>
      </c>
      <c r="AI61" s="109" t="e">
        <f t="shared" ref="AI61" si="295">(7915.704468*LOG10(TAN(((45+(AH61/2))*PI()/180)))-(23.268932*(SIN(AH61*PI()/180)))-(0.0525*(SIN(AH61*PI()/180))))</f>
        <v>#VALUE!</v>
      </c>
      <c r="AJ61" s="109" t="e">
        <f t="shared" ref="AJ61" si="296">IF(AC63="E",AA63+(AB63/60),-(AA63+(AB63/60)))</f>
        <v>#VALUE!</v>
      </c>
      <c r="AK61" s="109" t="e">
        <f t="shared" ref="AK61" si="297">IF((AH61-AE61)=0,(AH61-AE61)*60+0.001,(AH61-AE61)*60)</f>
        <v>#VALUE!</v>
      </c>
      <c r="AL61" s="109" t="e">
        <f t="shared" si="7"/>
        <v>#VALUE!</v>
      </c>
      <c r="AM61" s="101" t="e">
        <f t="shared" ref="AM61" si="298">(AJ61-AG61)*60</f>
        <v>#VALUE!</v>
      </c>
      <c r="AN61" s="101" t="e">
        <f t="shared" si="8"/>
        <v>#VALUE!</v>
      </c>
      <c r="AO61" s="109" t="e">
        <f t="shared" si="9"/>
        <v>#VALUE!</v>
      </c>
      <c r="AP61" s="111" t="e">
        <f t="shared" si="10"/>
        <v>#VALUE!</v>
      </c>
      <c r="AR61" s="109" t="e">
        <f t="shared" si="11"/>
        <v>#VALUE!</v>
      </c>
      <c r="AS61" s="109" t="e">
        <f t="shared" si="12"/>
        <v>#VALUE!</v>
      </c>
      <c r="AT61" s="109" t="e">
        <f t="shared" si="13"/>
        <v>#VALUE!</v>
      </c>
      <c r="AU61" s="109" t="e">
        <f t="shared" si="14"/>
        <v>#VALUE!</v>
      </c>
      <c r="AV61" s="109" t="e">
        <f t="shared" si="15"/>
        <v>#VALUE!</v>
      </c>
      <c r="AW61" s="109" t="e">
        <f t="shared" si="16"/>
        <v>#VALUE!</v>
      </c>
      <c r="AX61" s="101" t="e">
        <f t="shared" si="17"/>
        <v>#VALUE!</v>
      </c>
    </row>
    <row r="62" spans="1:50" x14ac:dyDescent="0.25">
      <c r="A62" s="52"/>
      <c r="B62" s="50" t="str">
        <f>IF($A62="","",VLOOKUP($A62,'list of waypoints'!$A$2:'list of waypoints'!$F$126,2))</f>
        <v/>
      </c>
      <c r="C62" s="99" t="str">
        <f>IF($A62="","",VLOOKUP($A62,'list of waypoints'!$A$2:$F$2001,3))</f>
        <v/>
      </c>
      <c r="D62" s="50" t="str">
        <f>IF($A62="","",VLOOKUP($A62,'list of waypoints'!$A$2:$F$2001,4))</f>
        <v/>
      </c>
      <c r="E62" s="99" t="str">
        <f>IF($A62="","",VLOOKUP($A62,'list of waypoints'!$A$2:$F$2001,5))</f>
        <v/>
      </c>
      <c r="F62" s="50" t="str">
        <f>IF($A62="","",VLOOKUP($A62,'list of waypoints'!$A$2:$F$2001,6))</f>
        <v/>
      </c>
      <c r="G62" s="112" t="str">
        <f t="shared" si="18"/>
        <v/>
      </c>
      <c r="H62" s="113" t="str">
        <f t="shared" si="19"/>
        <v/>
      </c>
      <c r="I62" s="50"/>
      <c r="J62" s="50"/>
      <c r="K62" s="50"/>
      <c r="L62" s="50"/>
      <c r="M62" s="113"/>
      <c r="N62" s="113" t="str">
        <f t="shared" si="38"/>
        <v/>
      </c>
      <c r="O62" s="98">
        <f t="shared" si="20"/>
        <v>0</v>
      </c>
      <c r="P62" s="50"/>
      <c r="Q62" s="50">
        <f>O62-P62-'cover page'!L60</f>
        <v>0</v>
      </c>
      <c r="R62" s="50"/>
      <c r="S62" s="50"/>
      <c r="T62" s="50"/>
      <c r="U62" s="50"/>
      <c r="V62" s="50"/>
      <c r="X62" s="104" t="str">
        <f t="shared" si="0"/>
        <v/>
      </c>
      <c r="Y62" s="105" t="str">
        <f t="shared" si="1"/>
        <v/>
      </c>
      <c r="Z62" s="104" t="str">
        <f t="shared" si="2"/>
        <v/>
      </c>
      <c r="AA62" s="106" t="str">
        <f t="shared" si="3"/>
        <v/>
      </c>
      <c r="AB62" s="105" t="str">
        <f t="shared" si="4"/>
        <v/>
      </c>
      <c r="AC62" s="105" t="str">
        <f t="shared" si="5"/>
        <v/>
      </c>
      <c r="AD62" s="110" t="str">
        <f t="shared" si="6"/>
        <v/>
      </c>
      <c r="AE62" s="109"/>
      <c r="AF62" s="101"/>
      <c r="AG62" s="101"/>
      <c r="AH62" s="101"/>
      <c r="AI62" s="109"/>
      <c r="AJ62" s="101"/>
      <c r="AK62" s="109"/>
      <c r="AL62" s="109">
        <f t="shared" si="7"/>
        <v>0</v>
      </c>
      <c r="AM62" s="101"/>
      <c r="AN62" s="101">
        <f t="shared" si="8"/>
        <v>0</v>
      </c>
      <c r="AO62" s="109">
        <f t="shared" si="9"/>
        <v>0</v>
      </c>
      <c r="AP62" s="111">
        <f t="shared" si="10"/>
        <v>0</v>
      </c>
      <c r="AR62" s="109">
        <f t="shared" si="11"/>
        <v>0</v>
      </c>
      <c r="AS62" s="109">
        <f t="shared" si="12"/>
        <v>0</v>
      </c>
      <c r="AT62" s="109">
        <f t="shared" si="13"/>
        <v>0</v>
      </c>
      <c r="AU62" s="109">
        <f t="shared" si="14"/>
        <v>0</v>
      </c>
      <c r="AV62" s="109">
        <f t="shared" si="15"/>
        <v>0</v>
      </c>
      <c r="AW62" s="109">
        <f t="shared" si="16"/>
        <v>0</v>
      </c>
      <c r="AX62" s="101">
        <f t="shared" si="17"/>
        <v>0</v>
      </c>
    </row>
    <row r="63" spans="1:50" x14ac:dyDescent="0.25">
      <c r="A63" s="52"/>
      <c r="B63" s="50" t="str">
        <f>IF($A63="","",VLOOKUP($A63,'list of waypoints'!$A$2:'list of waypoints'!$F$126,2))</f>
        <v/>
      </c>
      <c r="C63" s="99" t="str">
        <f>IF($A63="","",VLOOKUP($A63,'list of waypoints'!$A$2:$F$2001,3))</f>
        <v/>
      </c>
      <c r="D63" s="50" t="str">
        <f>IF($A63="","",VLOOKUP($A63,'list of waypoints'!$A$2:$F$2001,4))</f>
        <v/>
      </c>
      <c r="E63" s="99" t="str">
        <f>IF($A63="","",VLOOKUP($A63,'list of waypoints'!$A$2:$F$2001,5))</f>
        <v/>
      </c>
      <c r="F63" s="50" t="str">
        <f>IF($A63="","",VLOOKUP($A63,'list of waypoints'!$A$2:$F$2001,6))</f>
        <v/>
      </c>
      <c r="G63" s="112" t="str">
        <f t="shared" si="18"/>
        <v/>
      </c>
      <c r="H63" s="113" t="str">
        <f t="shared" si="19"/>
        <v/>
      </c>
      <c r="I63" s="50"/>
      <c r="J63" s="50"/>
      <c r="K63" s="50"/>
      <c r="L63" s="50"/>
      <c r="M63" s="113" t="e">
        <f t="shared" ref="M63" si="299">M61-H62</f>
        <v>#VALUE!</v>
      </c>
      <c r="N63" s="113" t="e">
        <f t="shared" ref="N63" si="300">N61+H62</f>
        <v>#VALUE!</v>
      </c>
      <c r="O63" s="98">
        <f t="shared" si="20"/>
        <v>0</v>
      </c>
      <c r="P63" s="50"/>
      <c r="Q63" s="50"/>
      <c r="R63" s="50"/>
      <c r="S63" s="50"/>
      <c r="T63" s="50"/>
      <c r="U63" s="50"/>
      <c r="V63" s="50"/>
      <c r="X63" s="104" t="str">
        <f t="shared" si="0"/>
        <v/>
      </c>
      <c r="Y63" s="105" t="str">
        <f t="shared" si="1"/>
        <v/>
      </c>
      <c r="Z63" s="104" t="str">
        <f t="shared" si="2"/>
        <v/>
      </c>
      <c r="AA63" s="106" t="str">
        <f t="shared" si="3"/>
        <v/>
      </c>
      <c r="AB63" s="105" t="str">
        <f t="shared" si="4"/>
        <v/>
      </c>
      <c r="AC63" s="105" t="str">
        <f t="shared" si="5"/>
        <v/>
      </c>
      <c r="AD63" s="110" t="str">
        <f t="shared" si="6"/>
        <v/>
      </c>
      <c r="AE63" s="109" t="e">
        <f t="shared" ref="AE63" si="301">IF(Z63="N",X63+(Y63/60),-(X63+(Y63/60)))</f>
        <v>#VALUE!</v>
      </c>
      <c r="AF63" s="101" t="e">
        <f t="shared" ref="AF63" si="302">(7915.704468*LOG10(TAN(((45+AE63/2))*PI()/180)))-(23.268932*(SIN(AE63*PI()/180)))-(0.0525*(SIN(AE63*PI()/180)))</f>
        <v>#VALUE!</v>
      </c>
      <c r="AG63" s="101" t="e">
        <f t="shared" ref="AG63" si="303">IF(AC63="E",AA63+(AB63/60),-(AA63+(AB63/60)))</f>
        <v>#VALUE!</v>
      </c>
      <c r="AH63" s="101" t="e">
        <f t="shared" ref="AH63" si="304">IF(Z65="N",X65+(Y65/60),-(X65+(Y65/60)))</f>
        <v>#VALUE!</v>
      </c>
      <c r="AI63" s="109" t="e">
        <f t="shared" ref="AI63" si="305">(7915.704468*LOG10(TAN(((45+(AH63/2))*PI()/180)))-(23.268932*(SIN(AH63*PI()/180)))-(0.0525*(SIN(AH63*PI()/180))))</f>
        <v>#VALUE!</v>
      </c>
      <c r="AJ63" s="109" t="e">
        <f t="shared" ref="AJ63" si="306">IF(AC65="E",AA65+(AB65/60),-(AA65+(AB65/60)))</f>
        <v>#VALUE!</v>
      </c>
      <c r="AK63" s="109" t="e">
        <f t="shared" ref="AK63" si="307">IF((AH63-AE63)=0,(AH63-AE63)*60+0.001,(AH63-AE63)*60)</f>
        <v>#VALUE!</v>
      </c>
      <c r="AL63" s="109" t="e">
        <f t="shared" si="7"/>
        <v>#VALUE!</v>
      </c>
      <c r="AM63" s="101" t="e">
        <f t="shared" ref="AM63" si="308">(AJ63-AG63)*60</f>
        <v>#VALUE!</v>
      </c>
      <c r="AN63" s="101" t="e">
        <f t="shared" si="8"/>
        <v>#VALUE!</v>
      </c>
      <c r="AO63" s="109" t="e">
        <f t="shared" si="9"/>
        <v>#VALUE!</v>
      </c>
      <c r="AP63" s="111" t="e">
        <f t="shared" si="10"/>
        <v>#VALUE!</v>
      </c>
      <c r="AR63" s="109" t="e">
        <f t="shared" si="11"/>
        <v>#VALUE!</v>
      </c>
      <c r="AS63" s="109" t="e">
        <f t="shared" si="12"/>
        <v>#VALUE!</v>
      </c>
      <c r="AT63" s="109" t="e">
        <f t="shared" si="13"/>
        <v>#VALUE!</v>
      </c>
      <c r="AU63" s="109" t="e">
        <f t="shared" si="14"/>
        <v>#VALUE!</v>
      </c>
      <c r="AV63" s="109" t="e">
        <f t="shared" si="15"/>
        <v>#VALUE!</v>
      </c>
      <c r="AW63" s="109" t="e">
        <f t="shared" si="16"/>
        <v>#VALUE!</v>
      </c>
      <c r="AX63" s="101" t="e">
        <f t="shared" si="17"/>
        <v>#VALUE!</v>
      </c>
    </row>
    <row r="64" spans="1:50" x14ac:dyDescent="0.25">
      <c r="A64" s="52"/>
      <c r="B64" s="50" t="str">
        <f>IF($A64="","",VLOOKUP($A64,'list of waypoints'!$A$2:'list of waypoints'!$F$126,2))</f>
        <v/>
      </c>
      <c r="C64" s="99" t="str">
        <f>IF($A64="","",VLOOKUP($A64,'list of waypoints'!$A$2:$F$2001,3))</f>
        <v/>
      </c>
      <c r="D64" s="50" t="str">
        <f>IF($A64="","",VLOOKUP($A64,'list of waypoints'!$A$2:$F$2001,4))</f>
        <v/>
      </c>
      <c r="E64" s="99" t="str">
        <f>IF($A64="","",VLOOKUP($A64,'list of waypoints'!$A$2:$F$2001,5))</f>
        <v/>
      </c>
      <c r="F64" s="50" t="str">
        <f>IF($A64="","",VLOOKUP($A64,'list of waypoints'!$A$2:$F$2001,6))</f>
        <v/>
      </c>
      <c r="G64" s="112" t="str">
        <f t="shared" si="18"/>
        <v/>
      </c>
      <c r="H64" s="113" t="str">
        <f t="shared" si="19"/>
        <v/>
      </c>
      <c r="I64" s="50"/>
      <c r="J64" s="50"/>
      <c r="K64" s="50"/>
      <c r="L64" s="50"/>
      <c r="M64" s="113"/>
      <c r="N64" s="113" t="str">
        <f t="shared" si="38"/>
        <v/>
      </c>
      <c r="O64" s="98">
        <f t="shared" si="20"/>
        <v>0</v>
      </c>
      <c r="P64" s="50"/>
      <c r="Q64" s="50">
        <f>O64-P64-'cover page'!L62</f>
        <v>0</v>
      </c>
      <c r="R64" s="50"/>
      <c r="S64" s="50"/>
      <c r="T64" s="50"/>
      <c r="U64" s="50"/>
      <c r="V64" s="50"/>
      <c r="X64" s="104" t="str">
        <f t="shared" si="0"/>
        <v/>
      </c>
      <c r="Y64" s="105" t="str">
        <f t="shared" si="1"/>
        <v/>
      </c>
      <c r="Z64" s="104" t="str">
        <f t="shared" si="2"/>
        <v/>
      </c>
      <c r="AA64" s="106" t="str">
        <f t="shared" si="3"/>
        <v/>
      </c>
      <c r="AB64" s="105" t="str">
        <f t="shared" si="4"/>
        <v/>
      </c>
      <c r="AC64" s="105" t="str">
        <f t="shared" si="5"/>
        <v/>
      </c>
      <c r="AD64" s="110" t="str">
        <f t="shared" si="6"/>
        <v/>
      </c>
      <c r="AE64" s="109"/>
      <c r="AF64" s="101"/>
      <c r="AG64" s="101"/>
      <c r="AH64" s="101"/>
      <c r="AI64" s="109"/>
      <c r="AJ64" s="101"/>
      <c r="AK64" s="109"/>
      <c r="AL64" s="109">
        <f t="shared" si="7"/>
        <v>0</v>
      </c>
      <c r="AM64" s="101"/>
      <c r="AN64" s="101">
        <f t="shared" si="8"/>
        <v>0</v>
      </c>
      <c r="AO64" s="109">
        <f t="shared" si="9"/>
        <v>0</v>
      </c>
      <c r="AP64" s="111">
        <f t="shared" si="10"/>
        <v>0</v>
      </c>
      <c r="AR64" s="109">
        <f t="shared" si="11"/>
        <v>0</v>
      </c>
      <c r="AS64" s="109">
        <f t="shared" si="12"/>
        <v>0</v>
      </c>
      <c r="AT64" s="109">
        <f t="shared" si="13"/>
        <v>0</v>
      </c>
      <c r="AU64" s="109">
        <f t="shared" si="14"/>
        <v>0</v>
      </c>
      <c r="AV64" s="109">
        <f t="shared" si="15"/>
        <v>0</v>
      </c>
      <c r="AW64" s="109">
        <f t="shared" si="16"/>
        <v>0</v>
      </c>
      <c r="AX64" s="101">
        <f t="shared" si="17"/>
        <v>0</v>
      </c>
    </row>
    <row r="65" spans="1:50" x14ac:dyDescent="0.25">
      <c r="A65" s="52"/>
      <c r="B65" s="50" t="str">
        <f>IF($A65="","",VLOOKUP($A65,'list of waypoints'!$A$2:'list of waypoints'!$F$126,2))</f>
        <v/>
      </c>
      <c r="C65" s="99" t="str">
        <f>IF($A65="","",VLOOKUP($A65,'list of waypoints'!$A$2:$F$2001,3))</f>
        <v/>
      </c>
      <c r="D65" s="50" t="str">
        <f>IF($A65="","",VLOOKUP($A65,'list of waypoints'!$A$2:$F$2001,4))</f>
        <v/>
      </c>
      <c r="E65" s="99" t="str">
        <f>IF($A65="","",VLOOKUP($A65,'list of waypoints'!$A$2:$F$2001,5))</f>
        <v/>
      </c>
      <c r="F65" s="50" t="str">
        <f>IF($A65="","",VLOOKUP($A65,'list of waypoints'!$A$2:$F$2001,6))</f>
        <v/>
      </c>
      <c r="G65" s="112" t="str">
        <f t="shared" si="18"/>
        <v/>
      </c>
      <c r="H65" s="113" t="str">
        <f t="shared" si="19"/>
        <v/>
      </c>
      <c r="I65" s="50"/>
      <c r="J65" s="50"/>
      <c r="K65" s="50"/>
      <c r="L65" s="50"/>
      <c r="M65" s="113" t="e">
        <f t="shared" ref="M65" si="309">M63-H64</f>
        <v>#VALUE!</v>
      </c>
      <c r="N65" s="113" t="e">
        <f t="shared" ref="N65" si="310">N63+H64</f>
        <v>#VALUE!</v>
      </c>
      <c r="O65" s="98">
        <f t="shared" si="20"/>
        <v>0</v>
      </c>
      <c r="P65" s="50"/>
      <c r="Q65" s="50"/>
      <c r="R65" s="50"/>
      <c r="S65" s="50"/>
      <c r="T65" s="50"/>
      <c r="U65" s="50"/>
      <c r="V65" s="50"/>
      <c r="X65" s="104" t="str">
        <f t="shared" si="0"/>
        <v/>
      </c>
      <c r="Y65" s="105" t="str">
        <f t="shared" si="1"/>
        <v/>
      </c>
      <c r="Z65" s="104" t="str">
        <f t="shared" si="2"/>
        <v/>
      </c>
      <c r="AA65" s="106" t="str">
        <f t="shared" si="3"/>
        <v/>
      </c>
      <c r="AB65" s="105" t="str">
        <f t="shared" si="4"/>
        <v/>
      </c>
      <c r="AC65" s="105" t="str">
        <f t="shared" si="5"/>
        <v/>
      </c>
      <c r="AD65" s="110" t="str">
        <f t="shared" si="6"/>
        <v/>
      </c>
      <c r="AE65" s="109" t="e">
        <f t="shared" ref="AE65" si="311">IF(Z65="N",X65+(Y65/60),-(X65+(Y65/60)))</f>
        <v>#VALUE!</v>
      </c>
      <c r="AF65" s="101" t="e">
        <f t="shared" ref="AF65" si="312">(7915.704468*LOG10(TAN(((45+AE65/2))*PI()/180)))-(23.268932*(SIN(AE65*PI()/180)))-(0.0525*(SIN(AE65*PI()/180)))</f>
        <v>#VALUE!</v>
      </c>
      <c r="AG65" s="101" t="e">
        <f t="shared" ref="AG65" si="313">IF(AC65="E",AA65+(AB65/60),-(AA65+(AB65/60)))</f>
        <v>#VALUE!</v>
      </c>
      <c r="AH65" s="101" t="e">
        <f t="shared" ref="AH65" si="314">IF(Z67="N",X67+(Y67/60),-(X67+(Y67/60)))</f>
        <v>#VALUE!</v>
      </c>
      <c r="AI65" s="109" t="e">
        <f t="shared" ref="AI65" si="315">(7915.704468*LOG10(TAN(((45+(AH65/2))*PI()/180)))-(23.268932*(SIN(AH65*PI()/180)))-(0.0525*(SIN(AH65*PI()/180))))</f>
        <v>#VALUE!</v>
      </c>
      <c r="AJ65" s="109" t="e">
        <f t="shared" ref="AJ65" si="316">IF(AC67="E",AA67+(AB67/60),-(AA67+(AB67/60)))</f>
        <v>#VALUE!</v>
      </c>
      <c r="AK65" s="109" t="e">
        <f t="shared" ref="AK65" si="317">IF((AH65-AE65)=0,(AH65-AE65)*60+0.001,(AH65-AE65)*60)</f>
        <v>#VALUE!</v>
      </c>
      <c r="AL65" s="109" t="e">
        <f t="shared" si="7"/>
        <v>#VALUE!</v>
      </c>
      <c r="AM65" s="101" t="e">
        <f t="shared" ref="AM65" si="318">(AJ65-AG65)*60</f>
        <v>#VALUE!</v>
      </c>
      <c r="AN65" s="101" t="e">
        <f t="shared" si="8"/>
        <v>#VALUE!</v>
      </c>
      <c r="AO65" s="109" t="e">
        <f t="shared" si="9"/>
        <v>#VALUE!</v>
      </c>
      <c r="AP65" s="111" t="e">
        <f t="shared" si="10"/>
        <v>#VALUE!</v>
      </c>
      <c r="AR65" s="109" t="e">
        <f t="shared" si="11"/>
        <v>#VALUE!</v>
      </c>
      <c r="AS65" s="109" t="e">
        <f t="shared" si="12"/>
        <v>#VALUE!</v>
      </c>
      <c r="AT65" s="109" t="e">
        <f t="shared" si="13"/>
        <v>#VALUE!</v>
      </c>
      <c r="AU65" s="109" t="e">
        <f t="shared" si="14"/>
        <v>#VALUE!</v>
      </c>
      <c r="AV65" s="109" t="e">
        <f t="shared" si="15"/>
        <v>#VALUE!</v>
      </c>
      <c r="AW65" s="109" t="e">
        <f t="shared" si="16"/>
        <v>#VALUE!</v>
      </c>
      <c r="AX65" s="101" t="e">
        <f t="shared" si="17"/>
        <v>#VALUE!</v>
      </c>
    </row>
    <row r="66" spans="1:50" x14ac:dyDescent="0.25">
      <c r="A66" s="52"/>
      <c r="B66" s="50" t="str">
        <f>IF($A66="","",VLOOKUP($A66,'list of waypoints'!$A$2:'list of waypoints'!$F$126,2))</f>
        <v/>
      </c>
      <c r="C66" s="99" t="str">
        <f>IF($A66="","",VLOOKUP($A66,'list of waypoints'!$A$2:$F$2001,3))</f>
        <v/>
      </c>
      <c r="D66" s="50" t="str">
        <f>IF($A66="","",VLOOKUP($A66,'list of waypoints'!$A$2:$F$2001,4))</f>
        <v/>
      </c>
      <c r="E66" s="99" t="str">
        <f>IF($A66="","",VLOOKUP($A66,'list of waypoints'!$A$2:$F$2001,5))</f>
        <v/>
      </c>
      <c r="F66" s="50" t="str">
        <f>IF($A66="","",VLOOKUP($A66,'list of waypoints'!$A$2:$F$2001,6))</f>
        <v/>
      </c>
      <c r="G66" s="112" t="str">
        <f t="shared" si="18"/>
        <v/>
      </c>
      <c r="H66" s="113" t="str">
        <f t="shared" si="19"/>
        <v/>
      </c>
      <c r="I66" s="50"/>
      <c r="J66" s="50"/>
      <c r="K66" s="50"/>
      <c r="L66" s="50"/>
      <c r="M66" s="113"/>
      <c r="N66" s="113" t="str">
        <f t="shared" si="38"/>
        <v/>
      </c>
      <c r="O66" s="98">
        <f t="shared" si="20"/>
        <v>0</v>
      </c>
      <c r="P66" s="50"/>
      <c r="Q66" s="50">
        <f>O66-P66-'cover page'!L64</f>
        <v>0</v>
      </c>
      <c r="R66" s="50"/>
      <c r="S66" s="50"/>
      <c r="T66" s="50"/>
      <c r="U66" s="50"/>
      <c r="V66" s="50"/>
      <c r="X66" s="104" t="str">
        <f t="shared" si="0"/>
        <v/>
      </c>
      <c r="Y66" s="105" t="str">
        <f t="shared" si="1"/>
        <v/>
      </c>
      <c r="Z66" s="104" t="str">
        <f t="shared" si="2"/>
        <v/>
      </c>
      <c r="AA66" s="106" t="str">
        <f t="shared" si="3"/>
        <v/>
      </c>
      <c r="AB66" s="105" t="str">
        <f t="shared" si="4"/>
        <v/>
      </c>
      <c r="AC66" s="105" t="str">
        <f t="shared" si="5"/>
        <v/>
      </c>
      <c r="AD66" s="110" t="str">
        <f t="shared" si="6"/>
        <v/>
      </c>
      <c r="AE66" s="109"/>
      <c r="AF66" s="101"/>
      <c r="AG66" s="101"/>
      <c r="AH66" s="101"/>
      <c r="AI66" s="109"/>
      <c r="AJ66" s="101"/>
      <c r="AK66" s="109"/>
      <c r="AL66" s="109">
        <f t="shared" si="7"/>
        <v>0</v>
      </c>
      <c r="AM66" s="101"/>
      <c r="AN66" s="101">
        <f t="shared" si="8"/>
        <v>0</v>
      </c>
      <c r="AO66" s="109">
        <f t="shared" si="9"/>
        <v>0</v>
      </c>
      <c r="AP66" s="111">
        <f t="shared" si="10"/>
        <v>0</v>
      </c>
      <c r="AR66" s="109">
        <f t="shared" si="11"/>
        <v>0</v>
      </c>
      <c r="AS66" s="109">
        <f t="shared" si="12"/>
        <v>0</v>
      </c>
      <c r="AT66" s="109">
        <f t="shared" si="13"/>
        <v>0</v>
      </c>
      <c r="AU66" s="109">
        <f t="shared" si="14"/>
        <v>0</v>
      </c>
      <c r="AV66" s="109">
        <f t="shared" si="15"/>
        <v>0</v>
      </c>
      <c r="AW66" s="109">
        <f t="shared" si="16"/>
        <v>0</v>
      </c>
      <c r="AX66" s="101">
        <f t="shared" si="17"/>
        <v>0</v>
      </c>
    </row>
    <row r="67" spans="1:50" x14ac:dyDescent="0.25">
      <c r="A67" s="52"/>
      <c r="B67" s="50" t="str">
        <f>IF($A67="","",VLOOKUP($A67,'list of waypoints'!$A$2:'list of waypoints'!$F$126,2))</f>
        <v/>
      </c>
      <c r="C67" s="99" t="str">
        <f>IF($A67="","",VLOOKUP($A67,'list of waypoints'!$A$2:$F$2001,3))</f>
        <v/>
      </c>
      <c r="D67" s="50" t="str">
        <f>IF($A67="","",VLOOKUP($A67,'list of waypoints'!$A$2:$F$2001,4))</f>
        <v/>
      </c>
      <c r="E67" s="99" t="str">
        <f>IF($A67="","",VLOOKUP($A67,'list of waypoints'!$A$2:$F$2001,5))</f>
        <v/>
      </c>
      <c r="F67" s="50" t="str">
        <f>IF($A67="","",VLOOKUP($A67,'list of waypoints'!$A$2:$F$2001,6))</f>
        <v/>
      </c>
      <c r="G67" s="112" t="str">
        <f t="shared" si="18"/>
        <v/>
      </c>
      <c r="H67" s="113" t="str">
        <f t="shared" si="19"/>
        <v/>
      </c>
      <c r="I67" s="50"/>
      <c r="J67" s="50"/>
      <c r="K67" s="50"/>
      <c r="L67" s="50"/>
      <c r="M67" s="113" t="e">
        <f t="shared" ref="M67" si="319">M65-H66</f>
        <v>#VALUE!</v>
      </c>
      <c r="N67" s="113" t="e">
        <f t="shared" ref="N67" si="320">N65+H66</f>
        <v>#VALUE!</v>
      </c>
      <c r="O67" s="98">
        <f t="shared" si="20"/>
        <v>0</v>
      </c>
      <c r="P67" s="50"/>
      <c r="Q67" s="50"/>
      <c r="R67" s="50"/>
      <c r="S67" s="50"/>
      <c r="T67" s="50"/>
      <c r="U67" s="50"/>
      <c r="V67" s="50"/>
      <c r="X67" s="104" t="str">
        <f t="shared" si="0"/>
        <v/>
      </c>
      <c r="Y67" s="105" t="str">
        <f t="shared" si="1"/>
        <v/>
      </c>
      <c r="Z67" s="104" t="str">
        <f t="shared" si="2"/>
        <v/>
      </c>
      <c r="AA67" s="106" t="str">
        <f t="shared" si="3"/>
        <v/>
      </c>
      <c r="AB67" s="105" t="str">
        <f t="shared" si="4"/>
        <v/>
      </c>
      <c r="AC67" s="105" t="str">
        <f t="shared" si="5"/>
        <v/>
      </c>
      <c r="AD67" s="110" t="str">
        <f t="shared" si="6"/>
        <v/>
      </c>
      <c r="AE67" s="109" t="e">
        <f t="shared" ref="AE67" si="321">IF(Z67="N",X67+(Y67/60),-(X67+(Y67/60)))</f>
        <v>#VALUE!</v>
      </c>
      <c r="AF67" s="101" t="e">
        <f t="shared" ref="AF67" si="322">(7915.704468*LOG10(TAN(((45+AE67/2))*PI()/180)))-(23.268932*(SIN(AE67*PI()/180)))-(0.0525*(SIN(AE67*PI()/180)))</f>
        <v>#VALUE!</v>
      </c>
      <c r="AG67" s="101" t="e">
        <f t="shared" ref="AG67" si="323">IF(AC67="E",AA67+(AB67/60),-(AA67+(AB67/60)))</f>
        <v>#VALUE!</v>
      </c>
      <c r="AH67" s="101" t="e">
        <f t="shared" ref="AH67" si="324">IF(Z69="N",X69+(Y69/60),-(X69+(Y69/60)))</f>
        <v>#VALUE!</v>
      </c>
      <c r="AI67" s="109" t="e">
        <f t="shared" ref="AI67" si="325">(7915.704468*LOG10(TAN(((45+(AH67/2))*PI()/180)))-(23.268932*(SIN(AH67*PI()/180)))-(0.0525*(SIN(AH67*PI()/180))))</f>
        <v>#VALUE!</v>
      </c>
      <c r="AJ67" s="109" t="e">
        <f t="shared" ref="AJ67" si="326">IF(AC69="E",AA69+(AB69/60),-(AA69+(AB69/60)))</f>
        <v>#VALUE!</v>
      </c>
      <c r="AK67" s="109" t="e">
        <f t="shared" ref="AK67" si="327">IF((AH67-AE67)=0,(AH67-AE67)*60+0.001,(AH67-AE67)*60)</f>
        <v>#VALUE!</v>
      </c>
      <c r="AL67" s="109" t="e">
        <f t="shared" si="7"/>
        <v>#VALUE!</v>
      </c>
      <c r="AM67" s="101" t="e">
        <f t="shared" ref="AM67" si="328">(AJ67-AG67)*60</f>
        <v>#VALUE!</v>
      </c>
      <c r="AN67" s="101" t="e">
        <f t="shared" si="8"/>
        <v>#VALUE!</v>
      </c>
      <c r="AO67" s="109" t="e">
        <f t="shared" si="9"/>
        <v>#VALUE!</v>
      </c>
      <c r="AP67" s="111" t="e">
        <f t="shared" si="10"/>
        <v>#VALUE!</v>
      </c>
      <c r="AR67" s="109" t="e">
        <f t="shared" si="11"/>
        <v>#VALUE!</v>
      </c>
      <c r="AS67" s="109" t="e">
        <f t="shared" si="12"/>
        <v>#VALUE!</v>
      </c>
      <c r="AT67" s="109" t="e">
        <f t="shared" si="13"/>
        <v>#VALUE!</v>
      </c>
      <c r="AU67" s="109" t="e">
        <f t="shared" si="14"/>
        <v>#VALUE!</v>
      </c>
      <c r="AV67" s="109" t="e">
        <f t="shared" si="15"/>
        <v>#VALUE!</v>
      </c>
      <c r="AW67" s="109" t="e">
        <f t="shared" si="16"/>
        <v>#VALUE!</v>
      </c>
      <c r="AX67" s="101" t="e">
        <f t="shared" si="17"/>
        <v>#VALUE!</v>
      </c>
    </row>
    <row r="68" spans="1:50" x14ac:dyDescent="0.25">
      <c r="A68" s="52"/>
      <c r="B68" s="50" t="str">
        <f>IF($A68="","",VLOOKUP($A68,'list of waypoints'!$A$2:'list of waypoints'!$F$126,2))</f>
        <v/>
      </c>
      <c r="C68" s="99" t="str">
        <f>IF($A68="","",VLOOKUP($A68,'list of waypoints'!$A$2:$F$2001,3))</f>
        <v/>
      </c>
      <c r="D68" s="50" t="str">
        <f>IF($A68="","",VLOOKUP($A68,'list of waypoints'!$A$2:$F$2001,4))</f>
        <v/>
      </c>
      <c r="E68" s="99" t="str">
        <f>IF($A68="","",VLOOKUP($A68,'list of waypoints'!$A$2:$F$2001,5))</f>
        <v/>
      </c>
      <c r="F68" s="50" t="str">
        <f>IF($A68="","",VLOOKUP($A68,'list of waypoints'!$A$2:$F$2001,6))</f>
        <v/>
      </c>
      <c r="G68" s="112" t="str">
        <f t="shared" si="18"/>
        <v/>
      </c>
      <c r="H68" s="113" t="str">
        <f t="shared" si="19"/>
        <v/>
      </c>
      <c r="I68" s="50"/>
      <c r="J68" s="50"/>
      <c r="K68" s="50"/>
      <c r="L68" s="50"/>
      <c r="M68" s="113"/>
      <c r="N68" s="113" t="str">
        <f t="shared" si="38"/>
        <v/>
      </c>
      <c r="O68" s="98">
        <f t="shared" si="20"/>
        <v>0</v>
      </c>
      <c r="P68" s="50"/>
      <c r="Q68" s="50">
        <f>O68-P68-'cover page'!L66</f>
        <v>0</v>
      </c>
      <c r="R68" s="50"/>
      <c r="S68" s="50"/>
      <c r="T68" s="50"/>
      <c r="U68" s="50"/>
      <c r="V68" s="50"/>
      <c r="X68" s="104" t="str">
        <f t="shared" si="0"/>
        <v/>
      </c>
      <c r="Y68" s="105" t="str">
        <f t="shared" si="1"/>
        <v/>
      </c>
      <c r="Z68" s="104" t="str">
        <f t="shared" si="2"/>
        <v/>
      </c>
      <c r="AA68" s="106" t="str">
        <f t="shared" si="3"/>
        <v/>
      </c>
      <c r="AB68" s="105" t="str">
        <f t="shared" si="4"/>
        <v/>
      </c>
      <c r="AC68" s="105" t="str">
        <f t="shared" si="5"/>
        <v/>
      </c>
      <c r="AD68" s="110" t="str">
        <f t="shared" si="6"/>
        <v/>
      </c>
      <c r="AE68" s="109"/>
      <c r="AF68" s="101"/>
      <c r="AG68" s="101"/>
      <c r="AH68" s="101"/>
      <c r="AI68" s="109"/>
      <c r="AJ68" s="101"/>
      <c r="AK68" s="109"/>
      <c r="AL68" s="109">
        <f t="shared" si="7"/>
        <v>0</v>
      </c>
      <c r="AM68" s="101"/>
      <c r="AN68" s="101">
        <f t="shared" si="8"/>
        <v>0</v>
      </c>
      <c r="AO68" s="109">
        <f t="shared" si="9"/>
        <v>0</v>
      </c>
      <c r="AP68" s="111">
        <f t="shared" si="10"/>
        <v>0</v>
      </c>
      <c r="AR68" s="109">
        <f t="shared" si="11"/>
        <v>0</v>
      </c>
      <c r="AS68" s="109">
        <f t="shared" si="12"/>
        <v>0</v>
      </c>
      <c r="AT68" s="109">
        <f t="shared" si="13"/>
        <v>0</v>
      </c>
      <c r="AU68" s="109">
        <f t="shared" si="14"/>
        <v>0</v>
      </c>
      <c r="AV68" s="109">
        <f t="shared" si="15"/>
        <v>0</v>
      </c>
      <c r="AW68" s="109">
        <f t="shared" si="16"/>
        <v>0</v>
      </c>
      <c r="AX68" s="101">
        <f t="shared" si="17"/>
        <v>0</v>
      </c>
    </row>
    <row r="69" spans="1:50" x14ac:dyDescent="0.25">
      <c r="A69" s="52"/>
      <c r="B69" s="50" t="str">
        <f>IF($A69="","",VLOOKUP($A69,'list of waypoints'!$A$2:'list of waypoints'!$F$126,2))</f>
        <v/>
      </c>
      <c r="C69" s="99" t="str">
        <f>IF($A69="","",VLOOKUP($A69,'list of waypoints'!$A$2:$F$2001,3))</f>
        <v/>
      </c>
      <c r="D69" s="50" t="str">
        <f>IF($A69="","",VLOOKUP($A69,'list of waypoints'!$A$2:$F$2001,4))</f>
        <v/>
      </c>
      <c r="E69" s="99" t="str">
        <f>IF($A69="","",VLOOKUP($A69,'list of waypoints'!$A$2:$F$2001,5))</f>
        <v/>
      </c>
      <c r="F69" s="50" t="str">
        <f>IF($A69="","",VLOOKUP($A69,'list of waypoints'!$A$2:$F$2001,6))</f>
        <v/>
      </c>
      <c r="G69" s="112" t="str">
        <f t="shared" si="18"/>
        <v/>
      </c>
      <c r="H69" s="113" t="str">
        <f t="shared" si="19"/>
        <v/>
      </c>
      <c r="I69" s="50"/>
      <c r="J69" s="50"/>
      <c r="K69" s="50"/>
      <c r="L69" s="50"/>
      <c r="M69" s="113" t="e">
        <f t="shared" ref="M69" si="329">M67-H68</f>
        <v>#VALUE!</v>
      </c>
      <c r="N69" s="113" t="e">
        <f t="shared" ref="N69" si="330">N67+H68</f>
        <v>#VALUE!</v>
      </c>
      <c r="O69" s="98">
        <f t="shared" si="20"/>
        <v>0</v>
      </c>
      <c r="P69" s="50"/>
      <c r="Q69" s="50"/>
      <c r="R69" s="50"/>
      <c r="S69" s="50"/>
      <c r="T69" s="50"/>
      <c r="U69" s="50"/>
      <c r="V69" s="50"/>
      <c r="X69" s="104" t="str">
        <f t="shared" si="0"/>
        <v/>
      </c>
      <c r="Y69" s="105" t="str">
        <f t="shared" si="1"/>
        <v/>
      </c>
      <c r="Z69" s="104" t="str">
        <f t="shared" si="2"/>
        <v/>
      </c>
      <c r="AA69" s="106" t="str">
        <f t="shared" si="3"/>
        <v/>
      </c>
      <c r="AB69" s="105" t="str">
        <f t="shared" si="4"/>
        <v/>
      </c>
      <c r="AC69" s="105" t="str">
        <f t="shared" si="5"/>
        <v/>
      </c>
      <c r="AD69" s="110" t="str">
        <f t="shared" si="6"/>
        <v/>
      </c>
      <c r="AE69" s="109" t="e">
        <f t="shared" ref="AE69" si="331">IF(Z69="N",X69+(Y69/60),-(X69+(Y69/60)))</f>
        <v>#VALUE!</v>
      </c>
      <c r="AF69" s="101" t="e">
        <f t="shared" ref="AF69" si="332">(7915.704468*LOG10(TAN(((45+AE69/2))*PI()/180)))-(23.268932*(SIN(AE69*PI()/180)))-(0.0525*(SIN(AE69*PI()/180)))</f>
        <v>#VALUE!</v>
      </c>
      <c r="AG69" s="101" t="e">
        <f t="shared" ref="AG69" si="333">IF(AC69="E",AA69+(AB69/60),-(AA69+(AB69/60)))</f>
        <v>#VALUE!</v>
      </c>
      <c r="AH69" s="101" t="e">
        <f t="shared" ref="AH69" si="334">IF(Z71="N",X71+(Y71/60),-(X71+(Y71/60)))</f>
        <v>#VALUE!</v>
      </c>
      <c r="AI69" s="109" t="e">
        <f t="shared" ref="AI69" si="335">(7915.704468*LOG10(TAN(((45+(AH69/2))*PI()/180)))-(23.268932*(SIN(AH69*PI()/180)))-(0.0525*(SIN(AH69*PI()/180))))</f>
        <v>#VALUE!</v>
      </c>
      <c r="AJ69" s="109" t="e">
        <f t="shared" ref="AJ69" si="336">IF(AC71="E",AA71+(AB71/60),-(AA71+(AB71/60)))</f>
        <v>#VALUE!</v>
      </c>
      <c r="AK69" s="109" t="e">
        <f t="shared" ref="AK69" si="337">IF((AH69-AE69)=0,(AH69-AE69)*60+0.001,(AH69-AE69)*60)</f>
        <v>#VALUE!</v>
      </c>
      <c r="AL69" s="109" t="e">
        <f t="shared" si="7"/>
        <v>#VALUE!</v>
      </c>
      <c r="AM69" s="101" t="e">
        <f t="shared" ref="AM69" si="338">(AJ69-AG69)*60</f>
        <v>#VALUE!</v>
      </c>
      <c r="AN69" s="101" t="e">
        <f t="shared" si="8"/>
        <v>#VALUE!</v>
      </c>
      <c r="AO69" s="109" t="e">
        <f t="shared" si="9"/>
        <v>#VALUE!</v>
      </c>
      <c r="AP69" s="111" t="e">
        <f t="shared" si="10"/>
        <v>#VALUE!</v>
      </c>
      <c r="AR69" s="109" t="e">
        <f t="shared" si="11"/>
        <v>#VALUE!</v>
      </c>
      <c r="AS69" s="109" t="e">
        <f t="shared" si="12"/>
        <v>#VALUE!</v>
      </c>
      <c r="AT69" s="109" t="e">
        <f t="shared" si="13"/>
        <v>#VALUE!</v>
      </c>
      <c r="AU69" s="109" t="e">
        <f t="shared" si="14"/>
        <v>#VALUE!</v>
      </c>
      <c r="AV69" s="109" t="e">
        <f t="shared" si="15"/>
        <v>#VALUE!</v>
      </c>
      <c r="AW69" s="109" t="e">
        <f t="shared" si="16"/>
        <v>#VALUE!</v>
      </c>
      <c r="AX69" s="101" t="e">
        <f t="shared" si="17"/>
        <v>#VALUE!</v>
      </c>
    </row>
    <row r="70" spans="1:50" x14ac:dyDescent="0.25">
      <c r="A70" s="52"/>
      <c r="B70" s="50" t="str">
        <f>IF($A70="","",VLOOKUP($A70,'list of waypoints'!$A$2:'list of waypoints'!$F$126,2))</f>
        <v/>
      </c>
      <c r="C70" s="99" t="str">
        <f>IF($A70="","",VLOOKUP($A70,'list of waypoints'!$A$2:$F$2001,3))</f>
        <v/>
      </c>
      <c r="D70" s="50" t="str">
        <f>IF($A70="","",VLOOKUP($A70,'list of waypoints'!$A$2:$F$2001,4))</f>
        <v/>
      </c>
      <c r="E70" s="99" t="str">
        <f>IF($A70="","",VLOOKUP($A70,'list of waypoints'!$A$2:$F$2001,5))</f>
        <v/>
      </c>
      <c r="F70" s="50" t="str">
        <f>IF($A70="","",VLOOKUP($A70,'list of waypoints'!$A$2:$F$2001,6))</f>
        <v/>
      </c>
      <c r="G70" s="112" t="str">
        <f t="shared" si="18"/>
        <v/>
      </c>
      <c r="H70" s="113" t="str">
        <f t="shared" si="19"/>
        <v/>
      </c>
      <c r="I70" s="50"/>
      <c r="J70" s="50"/>
      <c r="K70" s="50"/>
      <c r="L70" s="50"/>
      <c r="M70" s="113"/>
      <c r="N70" s="113" t="str">
        <f t="shared" si="38"/>
        <v/>
      </c>
      <c r="O70" s="98">
        <f t="shared" si="20"/>
        <v>0</v>
      </c>
      <c r="P70" s="50"/>
      <c r="Q70" s="50">
        <f>O70-P70-'cover page'!L68</f>
        <v>0</v>
      </c>
      <c r="R70" s="50"/>
      <c r="S70" s="50"/>
      <c r="T70" s="50"/>
      <c r="U70" s="50"/>
      <c r="V70" s="50"/>
      <c r="X70" s="104" t="str">
        <f t="shared" ref="X70:X133" si="339">IF(A70="","",INT(C70/100))</f>
        <v/>
      </c>
      <c r="Y70" s="105" t="str">
        <f t="shared" ref="Y70:Y133" si="340">IF(A70="","",(C70/100-X70)*100)</f>
        <v/>
      </c>
      <c r="Z70" s="104" t="str">
        <f t="shared" ref="Z70:Z133" si="341">IF(A70="","",D70)</f>
        <v/>
      </c>
      <c r="AA70" s="106" t="str">
        <f t="shared" ref="AA70:AA133" si="342">IF(A70="","",INT(E70/100))</f>
        <v/>
      </c>
      <c r="AB70" s="105" t="str">
        <f t="shared" ref="AB70:AB133" si="343">IF(A70="","",(E70/100-AA70)*100)</f>
        <v/>
      </c>
      <c r="AC70" s="105" t="str">
        <f t="shared" ref="AC70:AC133" si="344">IF(A70="","",F70)</f>
        <v/>
      </c>
      <c r="AD70" s="110" t="str">
        <f t="shared" ref="AD70:AD133" si="345">IF(Z70="","",AX70)</f>
        <v/>
      </c>
      <c r="AE70" s="109"/>
      <c r="AF70" s="101"/>
      <c r="AG70" s="101"/>
      <c r="AH70" s="101"/>
      <c r="AI70" s="109"/>
      <c r="AJ70" s="101"/>
      <c r="AK70" s="109"/>
      <c r="AL70" s="109">
        <f t="shared" ref="AL70:AL133" si="346">IF(AI70&gt;AF70,(AI70-AF70),(AI70-AF70))</f>
        <v>0</v>
      </c>
      <c r="AM70" s="101"/>
      <c r="AN70" s="101">
        <f t="shared" ref="AN70:AN133" si="347">IF(AL70=0,SQRT(SUMSQ(ATAN(AM70/(AL70+0.0001))*(180/PI()))),SQRT(SUMSQ(ATAN(AM70/AL70)*(180/PI()))))</f>
        <v>0</v>
      </c>
      <c r="AO70" s="109">
        <f t="shared" ref="AO70:AO133" si="348">SQRT(SUMSQ(1/(COS(AN70*PI()/180))*AK70))</f>
        <v>0</v>
      </c>
      <c r="AP70" s="111">
        <f t="shared" ref="AP70:AP133" si="349">IF(AE70&gt;AH70,IF(AG70&gt;AJ70,180+AN70,180-AN70),(IF(AG70&gt;AJ70,360-AN70,AN70)))</f>
        <v>0</v>
      </c>
      <c r="AR70" s="109">
        <f t="shared" ref="AR70:AR133" si="350">RADIANS(AE70)</f>
        <v>0</v>
      </c>
      <c r="AS70" s="109">
        <f t="shared" ref="AS70:AT133" si="351">RADIANS(AG70)</f>
        <v>0</v>
      </c>
      <c r="AT70" s="109">
        <f t="shared" si="351"/>
        <v>0</v>
      </c>
      <c r="AU70" s="109">
        <f t="shared" ref="AU70:AU133" si="352">RADIANS(AJ70)</f>
        <v>0</v>
      </c>
      <c r="AV70" s="109">
        <f t="shared" ref="AV70:AV133" si="353">AU70-AS70</f>
        <v>0</v>
      </c>
      <c r="AW70" s="109">
        <f t="shared" ref="AW70:AW133" si="354">AT70-AR70</f>
        <v>0</v>
      </c>
      <c r="AX70" s="101">
        <f t="shared" ref="AX70:AX133" si="355">DEGREES(ACOS(SIN(AR70)*SIN(AT70)+COS(AT70)*COS(AR70)*COS(AV70)))*60</f>
        <v>0</v>
      </c>
    </row>
    <row r="71" spans="1:50" x14ac:dyDescent="0.25">
      <c r="A71" s="52"/>
      <c r="B71" s="50" t="str">
        <f>IF($A71="","",VLOOKUP($A71,'list of waypoints'!$A$2:'list of waypoints'!$F$126,2))</f>
        <v/>
      </c>
      <c r="C71" s="99" t="str">
        <f>IF($A71="","",VLOOKUP($A71,'list of waypoints'!$A$2:$F$2001,3))</f>
        <v/>
      </c>
      <c r="D71" s="50" t="str">
        <f>IF($A71="","",VLOOKUP($A71,'list of waypoints'!$A$2:$F$2001,4))</f>
        <v/>
      </c>
      <c r="E71" s="99" t="str">
        <f>IF($A71="","",VLOOKUP($A71,'list of waypoints'!$A$2:$F$2001,5))</f>
        <v/>
      </c>
      <c r="F71" s="50" t="str">
        <f>IF($A71="","",VLOOKUP($A71,'list of waypoints'!$A$2:$F$2001,6))</f>
        <v/>
      </c>
      <c r="G71" s="112" t="str">
        <f t="shared" ref="G71:G134" si="356">IF(C70="","",AP70)</f>
        <v/>
      </c>
      <c r="H71" s="113" t="str">
        <f t="shared" ref="H71:H134" si="357">IF(C70="","",AO70)</f>
        <v/>
      </c>
      <c r="I71" s="50"/>
      <c r="J71" s="50"/>
      <c r="K71" s="50"/>
      <c r="L71" s="50"/>
      <c r="M71" s="113" t="e">
        <f t="shared" ref="M71" si="358">M69-H70</f>
        <v>#VALUE!</v>
      </c>
      <c r="N71" s="113" t="e">
        <f t="shared" ref="N71" si="359">N69+H70</f>
        <v>#VALUE!</v>
      </c>
      <c r="O71" s="98">
        <f t="shared" ref="O71:O103" si="360">T71+U71+V71</f>
        <v>0</v>
      </c>
      <c r="P71" s="50"/>
      <c r="Q71" s="50"/>
      <c r="R71" s="50"/>
      <c r="S71" s="50"/>
      <c r="T71" s="50"/>
      <c r="U71" s="50"/>
      <c r="V71" s="50"/>
      <c r="X71" s="104" t="str">
        <f t="shared" si="339"/>
        <v/>
      </c>
      <c r="Y71" s="105" t="str">
        <f t="shared" si="340"/>
        <v/>
      </c>
      <c r="Z71" s="104" t="str">
        <f t="shared" si="341"/>
        <v/>
      </c>
      <c r="AA71" s="106" t="str">
        <f t="shared" si="342"/>
        <v/>
      </c>
      <c r="AB71" s="105" t="str">
        <f t="shared" si="343"/>
        <v/>
      </c>
      <c r="AC71" s="105" t="str">
        <f t="shared" si="344"/>
        <v/>
      </c>
      <c r="AD71" s="110" t="str">
        <f t="shared" si="345"/>
        <v/>
      </c>
      <c r="AE71" s="109" t="e">
        <f t="shared" ref="AE71" si="361">IF(Z71="N",X71+(Y71/60),-(X71+(Y71/60)))</f>
        <v>#VALUE!</v>
      </c>
      <c r="AF71" s="101" t="e">
        <f t="shared" ref="AF71" si="362">(7915.704468*LOG10(TAN(((45+AE71/2))*PI()/180)))-(23.268932*(SIN(AE71*PI()/180)))-(0.0525*(SIN(AE71*PI()/180)))</f>
        <v>#VALUE!</v>
      </c>
      <c r="AG71" s="101" t="e">
        <f t="shared" ref="AG71" si="363">IF(AC71="E",AA71+(AB71/60),-(AA71+(AB71/60)))</f>
        <v>#VALUE!</v>
      </c>
      <c r="AH71" s="101" t="e">
        <f t="shared" ref="AH71" si="364">IF(Z73="N",X73+(Y73/60),-(X73+(Y73/60)))</f>
        <v>#VALUE!</v>
      </c>
      <c r="AI71" s="109" t="e">
        <f t="shared" ref="AI71" si="365">(7915.704468*LOG10(TAN(((45+(AH71/2))*PI()/180)))-(23.268932*(SIN(AH71*PI()/180)))-(0.0525*(SIN(AH71*PI()/180))))</f>
        <v>#VALUE!</v>
      </c>
      <c r="AJ71" s="109" t="e">
        <f t="shared" ref="AJ71" si="366">IF(AC73="E",AA73+(AB73/60),-(AA73+(AB73/60)))</f>
        <v>#VALUE!</v>
      </c>
      <c r="AK71" s="109" t="e">
        <f t="shared" ref="AK71" si="367">IF((AH71-AE71)=0,(AH71-AE71)*60+0.001,(AH71-AE71)*60)</f>
        <v>#VALUE!</v>
      </c>
      <c r="AL71" s="109" t="e">
        <f t="shared" si="346"/>
        <v>#VALUE!</v>
      </c>
      <c r="AM71" s="101" t="e">
        <f t="shared" ref="AM71" si="368">(AJ71-AG71)*60</f>
        <v>#VALUE!</v>
      </c>
      <c r="AN71" s="101" t="e">
        <f t="shared" si="347"/>
        <v>#VALUE!</v>
      </c>
      <c r="AO71" s="109" t="e">
        <f t="shared" si="348"/>
        <v>#VALUE!</v>
      </c>
      <c r="AP71" s="111" t="e">
        <f t="shared" si="349"/>
        <v>#VALUE!</v>
      </c>
      <c r="AR71" s="109" t="e">
        <f t="shared" si="350"/>
        <v>#VALUE!</v>
      </c>
      <c r="AS71" s="109" t="e">
        <f t="shared" si="351"/>
        <v>#VALUE!</v>
      </c>
      <c r="AT71" s="109" t="e">
        <f t="shared" si="351"/>
        <v>#VALUE!</v>
      </c>
      <c r="AU71" s="109" t="e">
        <f t="shared" si="352"/>
        <v>#VALUE!</v>
      </c>
      <c r="AV71" s="109" t="e">
        <f t="shared" si="353"/>
        <v>#VALUE!</v>
      </c>
      <c r="AW71" s="109" t="e">
        <f t="shared" si="354"/>
        <v>#VALUE!</v>
      </c>
      <c r="AX71" s="101" t="e">
        <f t="shared" si="355"/>
        <v>#VALUE!</v>
      </c>
    </row>
    <row r="72" spans="1:50" x14ac:dyDescent="0.25">
      <c r="A72" s="52"/>
      <c r="B72" s="50" t="str">
        <f>IF($A72="","",VLOOKUP($A72,'list of waypoints'!$A$2:'list of waypoints'!$F$126,2))</f>
        <v/>
      </c>
      <c r="C72" s="99" t="str">
        <f>IF($A72="","",VLOOKUP($A72,'list of waypoints'!$A$2:$F$2001,3))</f>
        <v/>
      </c>
      <c r="D72" s="50" t="str">
        <f>IF($A72="","",VLOOKUP($A72,'list of waypoints'!$A$2:$F$2001,4))</f>
        <v/>
      </c>
      <c r="E72" s="99" t="str">
        <f>IF($A72="","",VLOOKUP($A72,'list of waypoints'!$A$2:$F$2001,5))</f>
        <v/>
      </c>
      <c r="F72" s="50" t="str">
        <f>IF($A72="","",VLOOKUP($A72,'list of waypoints'!$A$2:$F$2001,6))</f>
        <v/>
      </c>
      <c r="G72" s="112" t="str">
        <f t="shared" si="356"/>
        <v/>
      </c>
      <c r="H72" s="113" t="str">
        <f t="shared" si="357"/>
        <v/>
      </c>
      <c r="I72" s="50"/>
      <c r="J72" s="50"/>
      <c r="K72" s="50"/>
      <c r="L72" s="50"/>
      <c r="M72" s="113"/>
      <c r="N72" s="113" t="str">
        <f t="shared" si="38"/>
        <v/>
      </c>
      <c r="O72" s="98">
        <f t="shared" si="360"/>
        <v>0</v>
      </c>
      <c r="P72" s="50"/>
      <c r="Q72" s="50">
        <f>O72-P72-'cover page'!L70</f>
        <v>0</v>
      </c>
      <c r="R72" s="50"/>
      <c r="S72" s="50"/>
      <c r="T72" s="50"/>
      <c r="U72" s="50"/>
      <c r="V72" s="50"/>
      <c r="X72" s="104" t="str">
        <f t="shared" si="339"/>
        <v/>
      </c>
      <c r="Y72" s="105" t="str">
        <f t="shared" si="340"/>
        <v/>
      </c>
      <c r="Z72" s="104" t="str">
        <f t="shared" si="341"/>
        <v/>
      </c>
      <c r="AA72" s="106" t="str">
        <f t="shared" si="342"/>
        <v/>
      </c>
      <c r="AB72" s="105" t="str">
        <f t="shared" si="343"/>
        <v/>
      </c>
      <c r="AC72" s="105" t="str">
        <f t="shared" si="344"/>
        <v/>
      </c>
      <c r="AD72" s="110" t="str">
        <f t="shared" si="345"/>
        <v/>
      </c>
      <c r="AE72" s="109"/>
      <c r="AF72" s="101"/>
      <c r="AG72" s="101"/>
      <c r="AH72" s="101"/>
      <c r="AI72" s="109"/>
      <c r="AJ72" s="101"/>
      <c r="AK72" s="109"/>
      <c r="AL72" s="109">
        <f t="shared" si="346"/>
        <v>0</v>
      </c>
      <c r="AM72" s="101"/>
      <c r="AN72" s="101">
        <f t="shared" si="347"/>
        <v>0</v>
      </c>
      <c r="AO72" s="109">
        <f t="shared" si="348"/>
        <v>0</v>
      </c>
      <c r="AP72" s="111">
        <f t="shared" si="349"/>
        <v>0</v>
      </c>
      <c r="AR72" s="109">
        <f t="shared" si="350"/>
        <v>0</v>
      </c>
      <c r="AS72" s="109">
        <f t="shared" si="351"/>
        <v>0</v>
      </c>
      <c r="AT72" s="109">
        <f t="shared" si="351"/>
        <v>0</v>
      </c>
      <c r="AU72" s="109">
        <f t="shared" si="352"/>
        <v>0</v>
      </c>
      <c r="AV72" s="109">
        <f t="shared" si="353"/>
        <v>0</v>
      </c>
      <c r="AW72" s="109">
        <f t="shared" si="354"/>
        <v>0</v>
      </c>
      <c r="AX72" s="101">
        <f t="shared" si="355"/>
        <v>0</v>
      </c>
    </row>
    <row r="73" spans="1:50" x14ac:dyDescent="0.25">
      <c r="A73" s="52"/>
      <c r="B73" s="50" t="str">
        <f>IF($A73="","",VLOOKUP($A73,'list of waypoints'!$A$2:'list of waypoints'!$F$126,2))</f>
        <v/>
      </c>
      <c r="C73" s="99" t="str">
        <f>IF($A73="","",VLOOKUP($A73,'list of waypoints'!$A$2:$F$2001,3))</f>
        <v/>
      </c>
      <c r="D73" s="50" t="str">
        <f>IF($A73="","",VLOOKUP($A73,'list of waypoints'!$A$2:$F$2001,4))</f>
        <v/>
      </c>
      <c r="E73" s="99" t="str">
        <f>IF($A73="","",VLOOKUP($A73,'list of waypoints'!$A$2:$F$2001,5))</f>
        <v/>
      </c>
      <c r="F73" s="50" t="str">
        <f>IF($A73="","",VLOOKUP($A73,'list of waypoints'!$A$2:$F$2001,6))</f>
        <v/>
      </c>
      <c r="G73" s="112" t="str">
        <f t="shared" si="356"/>
        <v/>
      </c>
      <c r="H73" s="113" t="str">
        <f t="shared" si="357"/>
        <v/>
      </c>
      <c r="I73" s="50"/>
      <c r="J73" s="50"/>
      <c r="K73" s="50"/>
      <c r="L73" s="50"/>
      <c r="M73" s="113" t="e">
        <f t="shared" ref="M73" si="369">M71-H72</f>
        <v>#VALUE!</v>
      </c>
      <c r="N73" s="113" t="e">
        <f t="shared" ref="N73" si="370">N71+H72</f>
        <v>#VALUE!</v>
      </c>
      <c r="O73" s="98">
        <f t="shared" si="360"/>
        <v>0</v>
      </c>
      <c r="P73" s="50"/>
      <c r="Q73" s="50"/>
      <c r="R73" s="50"/>
      <c r="S73" s="50"/>
      <c r="T73" s="50"/>
      <c r="U73" s="50"/>
      <c r="V73" s="50"/>
      <c r="X73" s="104" t="str">
        <f t="shared" si="339"/>
        <v/>
      </c>
      <c r="Y73" s="105" t="str">
        <f t="shared" si="340"/>
        <v/>
      </c>
      <c r="Z73" s="104" t="str">
        <f t="shared" si="341"/>
        <v/>
      </c>
      <c r="AA73" s="106" t="str">
        <f t="shared" si="342"/>
        <v/>
      </c>
      <c r="AB73" s="105" t="str">
        <f t="shared" si="343"/>
        <v/>
      </c>
      <c r="AC73" s="105" t="str">
        <f t="shared" si="344"/>
        <v/>
      </c>
      <c r="AD73" s="110" t="str">
        <f t="shared" si="345"/>
        <v/>
      </c>
      <c r="AE73" s="109" t="e">
        <f t="shared" ref="AE73" si="371">IF(Z73="N",X73+(Y73/60),-(X73+(Y73/60)))</f>
        <v>#VALUE!</v>
      </c>
      <c r="AF73" s="101" t="e">
        <f t="shared" ref="AF73" si="372">(7915.704468*LOG10(TAN(((45+AE73/2))*PI()/180)))-(23.268932*(SIN(AE73*PI()/180)))-(0.0525*(SIN(AE73*PI()/180)))</f>
        <v>#VALUE!</v>
      </c>
      <c r="AG73" s="101" t="e">
        <f t="shared" ref="AG73" si="373">IF(AC73="E",AA73+(AB73/60),-(AA73+(AB73/60)))</f>
        <v>#VALUE!</v>
      </c>
      <c r="AH73" s="101" t="e">
        <f t="shared" ref="AH73" si="374">IF(Z75="N",X75+(Y75/60),-(X75+(Y75/60)))</f>
        <v>#VALUE!</v>
      </c>
      <c r="AI73" s="109" t="e">
        <f t="shared" ref="AI73" si="375">(7915.704468*LOG10(TAN(((45+(AH73/2))*PI()/180)))-(23.268932*(SIN(AH73*PI()/180)))-(0.0525*(SIN(AH73*PI()/180))))</f>
        <v>#VALUE!</v>
      </c>
      <c r="AJ73" s="109" t="e">
        <f t="shared" ref="AJ73" si="376">IF(AC75="E",AA75+(AB75/60),-(AA75+(AB75/60)))</f>
        <v>#VALUE!</v>
      </c>
      <c r="AK73" s="109" t="e">
        <f t="shared" ref="AK73" si="377">IF((AH73-AE73)=0,(AH73-AE73)*60+0.001,(AH73-AE73)*60)</f>
        <v>#VALUE!</v>
      </c>
      <c r="AL73" s="109" t="e">
        <f t="shared" si="346"/>
        <v>#VALUE!</v>
      </c>
      <c r="AM73" s="101" t="e">
        <f t="shared" ref="AM73" si="378">(AJ73-AG73)*60</f>
        <v>#VALUE!</v>
      </c>
      <c r="AN73" s="101" t="e">
        <f t="shared" si="347"/>
        <v>#VALUE!</v>
      </c>
      <c r="AO73" s="109" t="e">
        <f t="shared" si="348"/>
        <v>#VALUE!</v>
      </c>
      <c r="AP73" s="111" t="e">
        <f t="shared" si="349"/>
        <v>#VALUE!</v>
      </c>
      <c r="AR73" s="109" t="e">
        <f t="shared" si="350"/>
        <v>#VALUE!</v>
      </c>
      <c r="AS73" s="109" t="e">
        <f t="shared" si="351"/>
        <v>#VALUE!</v>
      </c>
      <c r="AT73" s="109" t="e">
        <f t="shared" si="351"/>
        <v>#VALUE!</v>
      </c>
      <c r="AU73" s="109" t="e">
        <f t="shared" si="352"/>
        <v>#VALUE!</v>
      </c>
      <c r="AV73" s="109" t="e">
        <f t="shared" si="353"/>
        <v>#VALUE!</v>
      </c>
      <c r="AW73" s="109" t="e">
        <f t="shared" si="354"/>
        <v>#VALUE!</v>
      </c>
      <c r="AX73" s="101" t="e">
        <f t="shared" si="355"/>
        <v>#VALUE!</v>
      </c>
    </row>
    <row r="74" spans="1:50" x14ac:dyDescent="0.25">
      <c r="A74" s="52"/>
      <c r="B74" s="50" t="str">
        <f>IF($A74="","",VLOOKUP($A74,'list of waypoints'!$A$2:'list of waypoints'!$F$126,2))</f>
        <v/>
      </c>
      <c r="C74" s="99" t="str">
        <f>IF($A74="","",VLOOKUP($A74,'list of waypoints'!$A$2:$F$2001,3))</f>
        <v/>
      </c>
      <c r="D74" s="50" t="str">
        <f>IF($A74="","",VLOOKUP($A74,'list of waypoints'!$A$2:$F$2001,4))</f>
        <v/>
      </c>
      <c r="E74" s="99" t="str">
        <f>IF($A74="","",VLOOKUP($A74,'list of waypoints'!$A$2:$F$2001,5))</f>
        <v/>
      </c>
      <c r="F74" s="50" t="str">
        <f>IF($A74="","",VLOOKUP($A74,'list of waypoints'!$A$2:$F$2001,6))</f>
        <v/>
      </c>
      <c r="G74" s="112" t="str">
        <f t="shared" si="356"/>
        <v/>
      </c>
      <c r="H74" s="113" t="str">
        <f t="shared" si="357"/>
        <v/>
      </c>
      <c r="I74" s="50"/>
      <c r="J74" s="50"/>
      <c r="K74" s="50"/>
      <c r="L74" s="50"/>
      <c r="M74" s="113"/>
      <c r="N74" s="113" t="str">
        <f t="shared" ref="N74:N136" si="379">H73</f>
        <v/>
      </c>
      <c r="O74" s="98">
        <f t="shared" si="360"/>
        <v>0</v>
      </c>
      <c r="P74" s="50"/>
      <c r="Q74" s="50">
        <f>O74-P74-'cover page'!L72</f>
        <v>0</v>
      </c>
      <c r="R74" s="50"/>
      <c r="S74" s="50"/>
      <c r="T74" s="50"/>
      <c r="U74" s="50"/>
      <c r="V74" s="50"/>
      <c r="X74" s="104" t="str">
        <f t="shared" si="339"/>
        <v/>
      </c>
      <c r="Y74" s="105" t="str">
        <f t="shared" si="340"/>
        <v/>
      </c>
      <c r="Z74" s="104" t="str">
        <f t="shared" si="341"/>
        <v/>
      </c>
      <c r="AA74" s="106" t="str">
        <f t="shared" si="342"/>
        <v/>
      </c>
      <c r="AB74" s="105" t="str">
        <f t="shared" si="343"/>
        <v/>
      </c>
      <c r="AC74" s="105" t="str">
        <f t="shared" si="344"/>
        <v/>
      </c>
      <c r="AD74" s="110" t="str">
        <f t="shared" si="345"/>
        <v/>
      </c>
      <c r="AE74" s="109"/>
      <c r="AF74" s="101"/>
      <c r="AG74" s="101"/>
      <c r="AH74" s="101"/>
      <c r="AI74" s="109"/>
      <c r="AJ74" s="101"/>
      <c r="AK74" s="109"/>
      <c r="AL74" s="109">
        <f t="shared" si="346"/>
        <v>0</v>
      </c>
      <c r="AM74" s="101"/>
      <c r="AN74" s="101">
        <f t="shared" si="347"/>
        <v>0</v>
      </c>
      <c r="AO74" s="109">
        <f t="shared" si="348"/>
        <v>0</v>
      </c>
      <c r="AP74" s="111">
        <f t="shared" si="349"/>
        <v>0</v>
      </c>
      <c r="AR74" s="109">
        <f t="shared" si="350"/>
        <v>0</v>
      </c>
      <c r="AS74" s="109">
        <f t="shared" si="351"/>
        <v>0</v>
      </c>
      <c r="AT74" s="109">
        <f t="shared" si="351"/>
        <v>0</v>
      </c>
      <c r="AU74" s="109">
        <f t="shared" si="352"/>
        <v>0</v>
      </c>
      <c r="AV74" s="109">
        <f t="shared" si="353"/>
        <v>0</v>
      </c>
      <c r="AW74" s="109">
        <f t="shared" si="354"/>
        <v>0</v>
      </c>
      <c r="AX74" s="101">
        <f t="shared" si="355"/>
        <v>0</v>
      </c>
    </row>
    <row r="75" spans="1:50" x14ac:dyDescent="0.25">
      <c r="A75" s="52"/>
      <c r="B75" s="50" t="str">
        <f>IF($A75="","",VLOOKUP($A75,'list of waypoints'!$A$2:'list of waypoints'!$F$126,2))</f>
        <v/>
      </c>
      <c r="C75" s="99" t="str">
        <f>IF($A75="","",VLOOKUP($A75,'list of waypoints'!$A$2:$F$2001,3))</f>
        <v/>
      </c>
      <c r="D75" s="50" t="str">
        <f>IF($A75="","",VLOOKUP($A75,'list of waypoints'!$A$2:$F$2001,4))</f>
        <v/>
      </c>
      <c r="E75" s="99" t="str">
        <f>IF($A75="","",VLOOKUP($A75,'list of waypoints'!$A$2:$F$2001,5))</f>
        <v/>
      </c>
      <c r="F75" s="50" t="str">
        <f>IF($A75="","",VLOOKUP($A75,'list of waypoints'!$A$2:$F$2001,6))</f>
        <v/>
      </c>
      <c r="G75" s="112" t="str">
        <f t="shared" si="356"/>
        <v/>
      </c>
      <c r="H75" s="113" t="str">
        <f t="shared" si="357"/>
        <v/>
      </c>
      <c r="I75" s="50"/>
      <c r="J75" s="50"/>
      <c r="K75" s="50"/>
      <c r="L75" s="50"/>
      <c r="M75" s="113" t="e">
        <f t="shared" ref="M75" si="380">M73-H74</f>
        <v>#VALUE!</v>
      </c>
      <c r="N75" s="113" t="e">
        <f t="shared" ref="N75" si="381">N73+H74</f>
        <v>#VALUE!</v>
      </c>
      <c r="O75" s="98">
        <f t="shared" si="360"/>
        <v>0</v>
      </c>
      <c r="P75" s="50"/>
      <c r="Q75" s="50"/>
      <c r="R75" s="50"/>
      <c r="S75" s="50"/>
      <c r="T75" s="50"/>
      <c r="U75" s="50"/>
      <c r="V75" s="50"/>
      <c r="X75" s="104" t="str">
        <f t="shared" si="339"/>
        <v/>
      </c>
      <c r="Y75" s="105" t="str">
        <f t="shared" si="340"/>
        <v/>
      </c>
      <c r="Z75" s="104" t="str">
        <f t="shared" si="341"/>
        <v/>
      </c>
      <c r="AA75" s="106" t="str">
        <f t="shared" si="342"/>
        <v/>
      </c>
      <c r="AB75" s="105" t="str">
        <f t="shared" si="343"/>
        <v/>
      </c>
      <c r="AC75" s="105" t="str">
        <f t="shared" si="344"/>
        <v/>
      </c>
      <c r="AD75" s="110" t="str">
        <f t="shared" si="345"/>
        <v/>
      </c>
      <c r="AE75" s="109" t="e">
        <f t="shared" ref="AE75" si="382">IF(Z75="N",X75+(Y75/60),-(X75+(Y75/60)))</f>
        <v>#VALUE!</v>
      </c>
      <c r="AF75" s="101" t="e">
        <f t="shared" ref="AF75" si="383">(7915.704468*LOG10(TAN(((45+AE75/2))*PI()/180)))-(23.268932*(SIN(AE75*PI()/180)))-(0.0525*(SIN(AE75*PI()/180)))</f>
        <v>#VALUE!</v>
      </c>
      <c r="AG75" s="101" t="e">
        <f t="shared" ref="AG75" si="384">IF(AC75="E",AA75+(AB75/60),-(AA75+(AB75/60)))</f>
        <v>#VALUE!</v>
      </c>
      <c r="AH75" s="101" t="e">
        <f t="shared" ref="AH75" si="385">IF(Z77="N",X77+(Y77/60),-(X77+(Y77/60)))</f>
        <v>#VALUE!</v>
      </c>
      <c r="AI75" s="109" t="e">
        <f t="shared" ref="AI75" si="386">(7915.704468*LOG10(TAN(((45+(AH75/2))*PI()/180)))-(23.268932*(SIN(AH75*PI()/180)))-(0.0525*(SIN(AH75*PI()/180))))</f>
        <v>#VALUE!</v>
      </c>
      <c r="AJ75" s="109" t="e">
        <f t="shared" ref="AJ75" si="387">IF(AC77="E",AA77+(AB77/60),-(AA77+(AB77/60)))</f>
        <v>#VALUE!</v>
      </c>
      <c r="AK75" s="109" t="e">
        <f t="shared" ref="AK75" si="388">IF((AH75-AE75)=0,(AH75-AE75)*60+0.001,(AH75-AE75)*60)</f>
        <v>#VALUE!</v>
      </c>
      <c r="AL75" s="109" t="e">
        <f t="shared" si="346"/>
        <v>#VALUE!</v>
      </c>
      <c r="AM75" s="101" t="e">
        <f t="shared" ref="AM75" si="389">(AJ75-AG75)*60</f>
        <v>#VALUE!</v>
      </c>
      <c r="AN75" s="101" t="e">
        <f t="shared" si="347"/>
        <v>#VALUE!</v>
      </c>
      <c r="AO75" s="109" t="e">
        <f t="shared" si="348"/>
        <v>#VALUE!</v>
      </c>
      <c r="AP75" s="111" t="e">
        <f t="shared" si="349"/>
        <v>#VALUE!</v>
      </c>
      <c r="AR75" s="109" t="e">
        <f t="shared" si="350"/>
        <v>#VALUE!</v>
      </c>
      <c r="AS75" s="109" t="e">
        <f t="shared" si="351"/>
        <v>#VALUE!</v>
      </c>
      <c r="AT75" s="109" t="e">
        <f t="shared" si="351"/>
        <v>#VALUE!</v>
      </c>
      <c r="AU75" s="109" t="e">
        <f t="shared" si="352"/>
        <v>#VALUE!</v>
      </c>
      <c r="AV75" s="109" t="e">
        <f t="shared" si="353"/>
        <v>#VALUE!</v>
      </c>
      <c r="AW75" s="109" t="e">
        <f t="shared" si="354"/>
        <v>#VALUE!</v>
      </c>
      <c r="AX75" s="101" t="e">
        <f t="shared" si="355"/>
        <v>#VALUE!</v>
      </c>
    </row>
    <row r="76" spans="1:50" x14ac:dyDescent="0.25">
      <c r="A76" s="52"/>
      <c r="B76" s="50" t="str">
        <f>IF($A76="","",VLOOKUP($A76,'list of waypoints'!$A$2:'list of waypoints'!$F$126,2))</f>
        <v/>
      </c>
      <c r="C76" s="99" t="str">
        <f>IF($A76="","",VLOOKUP($A76,'list of waypoints'!$A$2:$F$2001,3))</f>
        <v/>
      </c>
      <c r="D76" s="50" t="str">
        <f>IF($A76="","",VLOOKUP($A76,'list of waypoints'!$A$2:$F$2001,4))</f>
        <v/>
      </c>
      <c r="E76" s="99" t="str">
        <f>IF($A76="","",VLOOKUP($A76,'list of waypoints'!$A$2:$F$2001,5))</f>
        <v/>
      </c>
      <c r="F76" s="50" t="str">
        <f>IF($A76="","",VLOOKUP($A76,'list of waypoints'!$A$2:$F$2001,6))</f>
        <v/>
      </c>
      <c r="G76" s="112" t="str">
        <f t="shared" si="356"/>
        <v/>
      </c>
      <c r="H76" s="113" t="str">
        <f t="shared" si="357"/>
        <v/>
      </c>
      <c r="I76" s="50"/>
      <c r="J76" s="50"/>
      <c r="K76" s="50"/>
      <c r="L76" s="50"/>
      <c r="M76" s="113"/>
      <c r="N76" s="113" t="str">
        <f t="shared" si="379"/>
        <v/>
      </c>
      <c r="O76" s="98">
        <f t="shared" si="360"/>
        <v>0</v>
      </c>
      <c r="P76" s="50"/>
      <c r="Q76" s="50">
        <f>O76-P76-'cover page'!L74</f>
        <v>0</v>
      </c>
      <c r="R76" s="50"/>
      <c r="S76" s="50"/>
      <c r="T76" s="50"/>
      <c r="U76" s="50"/>
      <c r="V76" s="50"/>
      <c r="X76" s="104" t="str">
        <f t="shared" si="339"/>
        <v/>
      </c>
      <c r="Y76" s="105" t="str">
        <f t="shared" si="340"/>
        <v/>
      </c>
      <c r="Z76" s="104" t="str">
        <f t="shared" si="341"/>
        <v/>
      </c>
      <c r="AA76" s="106" t="str">
        <f t="shared" si="342"/>
        <v/>
      </c>
      <c r="AB76" s="105" t="str">
        <f t="shared" si="343"/>
        <v/>
      </c>
      <c r="AC76" s="105" t="str">
        <f t="shared" si="344"/>
        <v/>
      </c>
      <c r="AD76" s="110" t="str">
        <f t="shared" si="345"/>
        <v/>
      </c>
      <c r="AE76" s="109"/>
      <c r="AF76" s="101"/>
      <c r="AG76" s="101"/>
      <c r="AH76" s="101"/>
      <c r="AI76" s="109"/>
      <c r="AJ76" s="101"/>
      <c r="AK76" s="109"/>
      <c r="AL76" s="109">
        <f t="shared" si="346"/>
        <v>0</v>
      </c>
      <c r="AM76" s="101"/>
      <c r="AN76" s="101">
        <f t="shared" si="347"/>
        <v>0</v>
      </c>
      <c r="AO76" s="109">
        <f t="shared" si="348"/>
        <v>0</v>
      </c>
      <c r="AP76" s="111">
        <f t="shared" si="349"/>
        <v>0</v>
      </c>
      <c r="AR76" s="109">
        <f t="shared" si="350"/>
        <v>0</v>
      </c>
      <c r="AS76" s="109">
        <f t="shared" si="351"/>
        <v>0</v>
      </c>
      <c r="AT76" s="109">
        <f t="shared" si="351"/>
        <v>0</v>
      </c>
      <c r="AU76" s="109">
        <f t="shared" si="352"/>
        <v>0</v>
      </c>
      <c r="AV76" s="109">
        <f t="shared" si="353"/>
        <v>0</v>
      </c>
      <c r="AW76" s="109">
        <f t="shared" si="354"/>
        <v>0</v>
      </c>
      <c r="AX76" s="101">
        <f t="shared" si="355"/>
        <v>0</v>
      </c>
    </row>
    <row r="77" spans="1:50" x14ac:dyDescent="0.25">
      <c r="A77" s="52"/>
      <c r="B77" s="50" t="str">
        <f>IF($A77="","",VLOOKUP($A77,'list of waypoints'!$A$2:'list of waypoints'!$F$126,2))</f>
        <v/>
      </c>
      <c r="C77" s="99" t="str">
        <f>IF($A77="","",VLOOKUP($A77,'list of waypoints'!$A$2:$F$2001,3))</f>
        <v/>
      </c>
      <c r="D77" s="50" t="str">
        <f>IF($A77="","",VLOOKUP($A77,'list of waypoints'!$A$2:$F$2001,4))</f>
        <v/>
      </c>
      <c r="E77" s="99" t="str">
        <f>IF($A77="","",VLOOKUP($A77,'list of waypoints'!$A$2:$F$2001,5))</f>
        <v/>
      </c>
      <c r="F77" s="50" t="str">
        <f>IF($A77="","",VLOOKUP($A77,'list of waypoints'!$A$2:$F$2001,6))</f>
        <v/>
      </c>
      <c r="G77" s="112" t="str">
        <f t="shared" si="356"/>
        <v/>
      </c>
      <c r="H77" s="113" t="str">
        <f t="shared" si="357"/>
        <v/>
      </c>
      <c r="I77" s="50"/>
      <c r="J77" s="50"/>
      <c r="K77" s="50"/>
      <c r="L77" s="50"/>
      <c r="M77" s="113" t="e">
        <f t="shared" ref="M77" si="390">M75-H76</f>
        <v>#VALUE!</v>
      </c>
      <c r="N77" s="113" t="e">
        <f t="shared" ref="N77" si="391">N75+H76</f>
        <v>#VALUE!</v>
      </c>
      <c r="O77" s="98">
        <f t="shared" si="360"/>
        <v>0</v>
      </c>
      <c r="P77" s="50"/>
      <c r="Q77" s="50"/>
      <c r="R77" s="50"/>
      <c r="S77" s="50"/>
      <c r="T77" s="50"/>
      <c r="U77" s="50"/>
      <c r="V77" s="50"/>
      <c r="X77" s="104" t="str">
        <f t="shared" si="339"/>
        <v/>
      </c>
      <c r="Y77" s="105" t="str">
        <f t="shared" si="340"/>
        <v/>
      </c>
      <c r="Z77" s="104" t="str">
        <f t="shared" si="341"/>
        <v/>
      </c>
      <c r="AA77" s="106" t="str">
        <f t="shared" si="342"/>
        <v/>
      </c>
      <c r="AB77" s="105" t="str">
        <f t="shared" si="343"/>
        <v/>
      </c>
      <c r="AC77" s="105" t="str">
        <f t="shared" si="344"/>
        <v/>
      </c>
      <c r="AD77" s="110" t="str">
        <f t="shared" si="345"/>
        <v/>
      </c>
      <c r="AE77" s="109" t="e">
        <f t="shared" ref="AE77" si="392">IF(Z77="N",X77+(Y77/60),-(X77+(Y77/60)))</f>
        <v>#VALUE!</v>
      </c>
      <c r="AF77" s="101" t="e">
        <f t="shared" ref="AF77" si="393">(7915.704468*LOG10(TAN(((45+AE77/2))*PI()/180)))-(23.268932*(SIN(AE77*PI()/180)))-(0.0525*(SIN(AE77*PI()/180)))</f>
        <v>#VALUE!</v>
      </c>
      <c r="AG77" s="101" t="e">
        <f t="shared" ref="AG77" si="394">IF(AC77="E",AA77+(AB77/60),-(AA77+(AB77/60)))</f>
        <v>#VALUE!</v>
      </c>
      <c r="AH77" s="101" t="e">
        <f t="shared" ref="AH77" si="395">IF(Z79="N",X79+(Y79/60),-(X79+(Y79/60)))</f>
        <v>#VALUE!</v>
      </c>
      <c r="AI77" s="109" t="e">
        <f t="shared" ref="AI77" si="396">(7915.704468*LOG10(TAN(((45+(AH77/2))*PI()/180)))-(23.268932*(SIN(AH77*PI()/180)))-(0.0525*(SIN(AH77*PI()/180))))</f>
        <v>#VALUE!</v>
      </c>
      <c r="AJ77" s="109" t="e">
        <f t="shared" ref="AJ77" si="397">IF(AC79="E",AA79+(AB79/60),-(AA79+(AB79/60)))</f>
        <v>#VALUE!</v>
      </c>
      <c r="AK77" s="109" t="e">
        <f t="shared" ref="AK77" si="398">IF((AH77-AE77)=0,(AH77-AE77)*60+0.001,(AH77-AE77)*60)</f>
        <v>#VALUE!</v>
      </c>
      <c r="AL77" s="109" t="e">
        <f t="shared" si="346"/>
        <v>#VALUE!</v>
      </c>
      <c r="AM77" s="101" t="e">
        <f t="shared" ref="AM77" si="399">(AJ77-AG77)*60</f>
        <v>#VALUE!</v>
      </c>
      <c r="AN77" s="101" t="e">
        <f t="shared" si="347"/>
        <v>#VALUE!</v>
      </c>
      <c r="AO77" s="109" t="e">
        <f t="shared" si="348"/>
        <v>#VALUE!</v>
      </c>
      <c r="AP77" s="111" t="e">
        <f t="shared" si="349"/>
        <v>#VALUE!</v>
      </c>
      <c r="AR77" s="109" t="e">
        <f t="shared" si="350"/>
        <v>#VALUE!</v>
      </c>
      <c r="AS77" s="109" t="e">
        <f t="shared" si="351"/>
        <v>#VALUE!</v>
      </c>
      <c r="AT77" s="109" t="e">
        <f t="shared" si="351"/>
        <v>#VALUE!</v>
      </c>
      <c r="AU77" s="109" t="e">
        <f t="shared" si="352"/>
        <v>#VALUE!</v>
      </c>
      <c r="AV77" s="109" t="e">
        <f t="shared" si="353"/>
        <v>#VALUE!</v>
      </c>
      <c r="AW77" s="109" t="e">
        <f t="shared" si="354"/>
        <v>#VALUE!</v>
      </c>
      <c r="AX77" s="101" t="e">
        <f t="shared" si="355"/>
        <v>#VALUE!</v>
      </c>
    </row>
    <row r="78" spans="1:50" x14ac:dyDescent="0.25">
      <c r="A78" s="52"/>
      <c r="B78" s="50" t="str">
        <f>IF($A78="","",VLOOKUP($A78,'list of waypoints'!$A$2:'list of waypoints'!$F$126,2))</f>
        <v/>
      </c>
      <c r="C78" s="99" t="str">
        <f>IF($A78="","",VLOOKUP($A78,'list of waypoints'!$A$2:$F$2001,3))</f>
        <v/>
      </c>
      <c r="D78" s="50" t="str">
        <f>IF($A78="","",VLOOKUP($A78,'list of waypoints'!$A$2:$F$2001,4))</f>
        <v/>
      </c>
      <c r="E78" s="99" t="str">
        <f>IF($A78="","",VLOOKUP($A78,'list of waypoints'!$A$2:$F$2001,5))</f>
        <v/>
      </c>
      <c r="F78" s="50" t="str">
        <f>IF($A78="","",VLOOKUP($A78,'list of waypoints'!$A$2:$F$2001,6))</f>
        <v/>
      </c>
      <c r="G78" s="112" t="str">
        <f t="shared" si="356"/>
        <v/>
      </c>
      <c r="H78" s="113" t="str">
        <f t="shared" si="357"/>
        <v/>
      </c>
      <c r="I78" s="50"/>
      <c r="J78" s="50"/>
      <c r="K78" s="50"/>
      <c r="L78" s="50"/>
      <c r="M78" s="113"/>
      <c r="N78" s="113" t="str">
        <f t="shared" si="379"/>
        <v/>
      </c>
      <c r="O78" s="98">
        <f t="shared" si="360"/>
        <v>0</v>
      </c>
      <c r="P78" s="50"/>
      <c r="Q78" s="50">
        <f>O78-P78-'cover page'!L76</f>
        <v>0</v>
      </c>
      <c r="R78" s="50"/>
      <c r="S78" s="50"/>
      <c r="T78" s="50"/>
      <c r="U78" s="50"/>
      <c r="V78" s="50"/>
      <c r="X78" s="104" t="str">
        <f t="shared" si="339"/>
        <v/>
      </c>
      <c r="Y78" s="105" t="str">
        <f t="shared" si="340"/>
        <v/>
      </c>
      <c r="Z78" s="104" t="str">
        <f t="shared" si="341"/>
        <v/>
      </c>
      <c r="AA78" s="106" t="str">
        <f t="shared" si="342"/>
        <v/>
      </c>
      <c r="AB78" s="105" t="str">
        <f t="shared" si="343"/>
        <v/>
      </c>
      <c r="AC78" s="105" t="str">
        <f t="shared" si="344"/>
        <v/>
      </c>
      <c r="AD78" s="110" t="str">
        <f t="shared" si="345"/>
        <v/>
      </c>
      <c r="AE78" s="109"/>
      <c r="AF78" s="101"/>
      <c r="AG78" s="101"/>
      <c r="AH78" s="101"/>
      <c r="AI78" s="109"/>
      <c r="AJ78" s="101"/>
      <c r="AK78" s="109"/>
      <c r="AL78" s="109">
        <f t="shared" si="346"/>
        <v>0</v>
      </c>
      <c r="AM78" s="101"/>
      <c r="AN78" s="101">
        <f t="shared" si="347"/>
        <v>0</v>
      </c>
      <c r="AO78" s="109">
        <f t="shared" si="348"/>
        <v>0</v>
      </c>
      <c r="AP78" s="111">
        <f t="shared" si="349"/>
        <v>0</v>
      </c>
      <c r="AR78" s="109">
        <f t="shared" si="350"/>
        <v>0</v>
      </c>
      <c r="AS78" s="109">
        <f t="shared" si="351"/>
        <v>0</v>
      </c>
      <c r="AT78" s="109">
        <f t="shared" si="351"/>
        <v>0</v>
      </c>
      <c r="AU78" s="109">
        <f t="shared" si="352"/>
        <v>0</v>
      </c>
      <c r="AV78" s="109">
        <f t="shared" si="353"/>
        <v>0</v>
      </c>
      <c r="AW78" s="109">
        <f t="shared" si="354"/>
        <v>0</v>
      </c>
      <c r="AX78" s="101">
        <f t="shared" si="355"/>
        <v>0</v>
      </c>
    </row>
    <row r="79" spans="1:50" x14ac:dyDescent="0.25">
      <c r="A79" s="52"/>
      <c r="B79" s="50" t="str">
        <f>IF($A79="","",VLOOKUP($A79,'list of waypoints'!$A$2:'list of waypoints'!$F$126,2))</f>
        <v/>
      </c>
      <c r="C79" s="99" t="str">
        <f>IF($A79="","",VLOOKUP($A79,'list of waypoints'!$A$2:$F$2001,3))</f>
        <v/>
      </c>
      <c r="D79" s="50" t="str">
        <f>IF($A79="","",VLOOKUP($A79,'list of waypoints'!$A$2:$F$2001,4))</f>
        <v/>
      </c>
      <c r="E79" s="99" t="str">
        <f>IF($A79="","",VLOOKUP($A79,'list of waypoints'!$A$2:$F$2001,5))</f>
        <v/>
      </c>
      <c r="F79" s="50" t="str">
        <f>IF($A79="","",VLOOKUP($A79,'list of waypoints'!$A$2:$F$2001,6))</f>
        <v/>
      </c>
      <c r="G79" s="112" t="str">
        <f t="shared" si="356"/>
        <v/>
      </c>
      <c r="H79" s="113" t="str">
        <f t="shared" si="357"/>
        <v/>
      </c>
      <c r="I79" s="50"/>
      <c r="J79" s="50"/>
      <c r="K79" s="50"/>
      <c r="L79" s="50"/>
      <c r="M79" s="113" t="e">
        <f t="shared" ref="M79" si="400">M77-H78</f>
        <v>#VALUE!</v>
      </c>
      <c r="N79" s="113" t="e">
        <f t="shared" ref="N79" si="401">N77+H78</f>
        <v>#VALUE!</v>
      </c>
      <c r="O79" s="98">
        <f t="shared" si="360"/>
        <v>0</v>
      </c>
      <c r="P79" s="50"/>
      <c r="Q79" s="50"/>
      <c r="R79" s="50"/>
      <c r="S79" s="50"/>
      <c r="T79" s="50"/>
      <c r="U79" s="50"/>
      <c r="V79" s="50"/>
      <c r="X79" s="104" t="str">
        <f t="shared" si="339"/>
        <v/>
      </c>
      <c r="Y79" s="105" t="str">
        <f t="shared" si="340"/>
        <v/>
      </c>
      <c r="Z79" s="104" t="str">
        <f t="shared" si="341"/>
        <v/>
      </c>
      <c r="AA79" s="106" t="str">
        <f t="shared" si="342"/>
        <v/>
      </c>
      <c r="AB79" s="105" t="str">
        <f t="shared" si="343"/>
        <v/>
      </c>
      <c r="AC79" s="105" t="str">
        <f t="shared" si="344"/>
        <v/>
      </c>
      <c r="AD79" s="110" t="str">
        <f t="shared" si="345"/>
        <v/>
      </c>
      <c r="AE79" s="109" t="e">
        <f t="shared" ref="AE79" si="402">IF(Z79="N",X79+(Y79/60),-(X79+(Y79/60)))</f>
        <v>#VALUE!</v>
      </c>
      <c r="AF79" s="101" t="e">
        <f t="shared" ref="AF79" si="403">(7915.704468*LOG10(TAN(((45+AE79/2))*PI()/180)))-(23.268932*(SIN(AE79*PI()/180)))-(0.0525*(SIN(AE79*PI()/180)))</f>
        <v>#VALUE!</v>
      </c>
      <c r="AG79" s="101" t="e">
        <f t="shared" ref="AG79" si="404">IF(AC79="E",AA79+(AB79/60),-(AA79+(AB79/60)))</f>
        <v>#VALUE!</v>
      </c>
      <c r="AH79" s="101" t="e">
        <f t="shared" ref="AH79" si="405">IF(Z81="N",X81+(Y81/60),-(X81+(Y81/60)))</f>
        <v>#VALUE!</v>
      </c>
      <c r="AI79" s="109" t="e">
        <f t="shared" ref="AI79" si="406">(7915.704468*LOG10(TAN(((45+(AH79/2))*PI()/180)))-(23.268932*(SIN(AH79*PI()/180)))-(0.0525*(SIN(AH79*PI()/180))))</f>
        <v>#VALUE!</v>
      </c>
      <c r="AJ79" s="109" t="e">
        <f t="shared" ref="AJ79" si="407">IF(AC81="E",AA81+(AB81/60),-(AA81+(AB81/60)))</f>
        <v>#VALUE!</v>
      </c>
      <c r="AK79" s="109" t="e">
        <f t="shared" ref="AK79" si="408">IF((AH79-AE79)=0,(AH79-AE79)*60+0.001,(AH79-AE79)*60)</f>
        <v>#VALUE!</v>
      </c>
      <c r="AL79" s="109" t="e">
        <f t="shared" si="346"/>
        <v>#VALUE!</v>
      </c>
      <c r="AM79" s="101" t="e">
        <f t="shared" ref="AM79" si="409">(AJ79-AG79)*60</f>
        <v>#VALUE!</v>
      </c>
      <c r="AN79" s="101" t="e">
        <f t="shared" si="347"/>
        <v>#VALUE!</v>
      </c>
      <c r="AO79" s="109" t="e">
        <f t="shared" si="348"/>
        <v>#VALUE!</v>
      </c>
      <c r="AP79" s="111" t="e">
        <f t="shared" si="349"/>
        <v>#VALUE!</v>
      </c>
      <c r="AR79" s="109" t="e">
        <f t="shared" si="350"/>
        <v>#VALUE!</v>
      </c>
      <c r="AS79" s="109" t="e">
        <f t="shared" si="351"/>
        <v>#VALUE!</v>
      </c>
      <c r="AT79" s="109" t="e">
        <f t="shared" si="351"/>
        <v>#VALUE!</v>
      </c>
      <c r="AU79" s="109" t="e">
        <f t="shared" si="352"/>
        <v>#VALUE!</v>
      </c>
      <c r="AV79" s="109" t="e">
        <f t="shared" si="353"/>
        <v>#VALUE!</v>
      </c>
      <c r="AW79" s="109" t="e">
        <f t="shared" si="354"/>
        <v>#VALUE!</v>
      </c>
      <c r="AX79" s="101" t="e">
        <f t="shared" si="355"/>
        <v>#VALUE!</v>
      </c>
    </row>
    <row r="80" spans="1:50" x14ac:dyDescent="0.25">
      <c r="A80" s="52"/>
      <c r="B80" s="50" t="str">
        <f>IF($A80="","",VLOOKUP($A80,'list of waypoints'!$A$2:'list of waypoints'!$F$126,2))</f>
        <v/>
      </c>
      <c r="C80" s="99" t="str">
        <f>IF($A80="","",VLOOKUP($A80,'list of waypoints'!$A$2:$F$2001,3))</f>
        <v/>
      </c>
      <c r="D80" s="50" t="str">
        <f>IF($A80="","",VLOOKUP($A80,'list of waypoints'!$A$2:$F$2001,4))</f>
        <v/>
      </c>
      <c r="E80" s="99" t="str">
        <f>IF($A80="","",VLOOKUP($A80,'list of waypoints'!$A$2:$F$2001,5))</f>
        <v/>
      </c>
      <c r="F80" s="50" t="str">
        <f>IF($A80="","",VLOOKUP($A80,'list of waypoints'!$A$2:$F$2001,6))</f>
        <v/>
      </c>
      <c r="G80" s="112" t="str">
        <f t="shared" si="356"/>
        <v/>
      </c>
      <c r="H80" s="113" t="str">
        <f t="shared" si="357"/>
        <v/>
      </c>
      <c r="I80" s="50"/>
      <c r="J80" s="50"/>
      <c r="K80" s="50"/>
      <c r="L80" s="50"/>
      <c r="M80" s="113"/>
      <c r="N80" s="113" t="str">
        <f t="shared" si="379"/>
        <v/>
      </c>
      <c r="O80" s="98">
        <f t="shared" si="360"/>
        <v>0</v>
      </c>
      <c r="P80" s="50"/>
      <c r="Q80" s="50">
        <f>O80-P80-'cover page'!L78</f>
        <v>0</v>
      </c>
      <c r="R80" s="50"/>
      <c r="S80" s="50"/>
      <c r="T80" s="50"/>
      <c r="U80" s="50"/>
      <c r="V80" s="50"/>
      <c r="X80" s="104" t="str">
        <f t="shared" si="339"/>
        <v/>
      </c>
      <c r="Y80" s="105" t="str">
        <f t="shared" si="340"/>
        <v/>
      </c>
      <c r="Z80" s="104" t="str">
        <f t="shared" si="341"/>
        <v/>
      </c>
      <c r="AA80" s="106" t="str">
        <f t="shared" si="342"/>
        <v/>
      </c>
      <c r="AB80" s="105" t="str">
        <f t="shared" si="343"/>
        <v/>
      </c>
      <c r="AC80" s="105" t="str">
        <f t="shared" si="344"/>
        <v/>
      </c>
      <c r="AD80" s="110" t="str">
        <f t="shared" si="345"/>
        <v/>
      </c>
      <c r="AE80" s="109"/>
      <c r="AF80" s="101"/>
      <c r="AG80" s="101"/>
      <c r="AH80" s="101"/>
      <c r="AI80" s="109"/>
      <c r="AJ80" s="101"/>
      <c r="AK80" s="109"/>
      <c r="AL80" s="109">
        <f t="shared" si="346"/>
        <v>0</v>
      </c>
      <c r="AM80" s="101"/>
      <c r="AN80" s="101">
        <f t="shared" si="347"/>
        <v>0</v>
      </c>
      <c r="AO80" s="109">
        <f t="shared" si="348"/>
        <v>0</v>
      </c>
      <c r="AP80" s="111">
        <f t="shared" si="349"/>
        <v>0</v>
      </c>
      <c r="AR80" s="109">
        <f t="shared" si="350"/>
        <v>0</v>
      </c>
      <c r="AS80" s="109">
        <f t="shared" si="351"/>
        <v>0</v>
      </c>
      <c r="AT80" s="109">
        <f t="shared" si="351"/>
        <v>0</v>
      </c>
      <c r="AU80" s="109">
        <f t="shared" si="352"/>
        <v>0</v>
      </c>
      <c r="AV80" s="109">
        <f t="shared" si="353"/>
        <v>0</v>
      </c>
      <c r="AW80" s="109">
        <f t="shared" si="354"/>
        <v>0</v>
      </c>
      <c r="AX80" s="101">
        <f t="shared" si="355"/>
        <v>0</v>
      </c>
    </row>
    <row r="81" spans="1:50" x14ac:dyDescent="0.25">
      <c r="A81" s="52"/>
      <c r="B81" s="50" t="str">
        <f>IF($A81="","",VLOOKUP($A81,'list of waypoints'!$A$2:'list of waypoints'!$F$126,2))</f>
        <v/>
      </c>
      <c r="C81" s="99" t="str">
        <f>IF($A81="","",VLOOKUP($A81,'list of waypoints'!$A$2:$F$2001,3))</f>
        <v/>
      </c>
      <c r="D81" s="50" t="str">
        <f>IF($A81="","",VLOOKUP($A81,'list of waypoints'!$A$2:$F$2001,4))</f>
        <v/>
      </c>
      <c r="E81" s="99" t="str">
        <f>IF($A81="","",VLOOKUP($A81,'list of waypoints'!$A$2:$F$2001,5))</f>
        <v/>
      </c>
      <c r="F81" s="50" t="str">
        <f>IF($A81="","",VLOOKUP($A81,'list of waypoints'!$A$2:$F$2001,6))</f>
        <v/>
      </c>
      <c r="G81" s="112" t="str">
        <f t="shared" si="356"/>
        <v/>
      </c>
      <c r="H81" s="113" t="str">
        <f t="shared" si="357"/>
        <v/>
      </c>
      <c r="I81" s="50"/>
      <c r="J81" s="50"/>
      <c r="K81" s="50"/>
      <c r="L81" s="50"/>
      <c r="M81" s="113" t="e">
        <f t="shared" ref="M81" si="410">M79-H80</f>
        <v>#VALUE!</v>
      </c>
      <c r="N81" s="113" t="e">
        <f t="shared" ref="N81" si="411">N79+H80</f>
        <v>#VALUE!</v>
      </c>
      <c r="O81" s="98">
        <f t="shared" si="360"/>
        <v>0</v>
      </c>
      <c r="P81" s="50"/>
      <c r="Q81" s="50"/>
      <c r="R81" s="50"/>
      <c r="S81" s="50"/>
      <c r="T81" s="50"/>
      <c r="U81" s="50"/>
      <c r="V81" s="50"/>
      <c r="X81" s="104" t="str">
        <f t="shared" si="339"/>
        <v/>
      </c>
      <c r="Y81" s="105" t="str">
        <f t="shared" si="340"/>
        <v/>
      </c>
      <c r="Z81" s="104" t="str">
        <f t="shared" si="341"/>
        <v/>
      </c>
      <c r="AA81" s="106" t="str">
        <f t="shared" si="342"/>
        <v/>
      </c>
      <c r="AB81" s="105" t="str">
        <f t="shared" si="343"/>
        <v/>
      </c>
      <c r="AC81" s="105" t="str">
        <f t="shared" si="344"/>
        <v/>
      </c>
      <c r="AD81" s="110" t="str">
        <f t="shared" si="345"/>
        <v/>
      </c>
      <c r="AE81" s="109" t="e">
        <f t="shared" ref="AE81" si="412">IF(Z81="N",X81+(Y81/60),-(X81+(Y81/60)))</f>
        <v>#VALUE!</v>
      </c>
      <c r="AF81" s="101" t="e">
        <f t="shared" ref="AF81" si="413">(7915.704468*LOG10(TAN(((45+AE81/2))*PI()/180)))-(23.268932*(SIN(AE81*PI()/180)))-(0.0525*(SIN(AE81*PI()/180)))</f>
        <v>#VALUE!</v>
      </c>
      <c r="AG81" s="101" t="e">
        <f t="shared" ref="AG81" si="414">IF(AC81="E",AA81+(AB81/60),-(AA81+(AB81/60)))</f>
        <v>#VALUE!</v>
      </c>
      <c r="AH81" s="101" t="e">
        <f t="shared" ref="AH81" si="415">IF(Z83="N",X83+(Y83/60),-(X83+(Y83/60)))</f>
        <v>#VALUE!</v>
      </c>
      <c r="AI81" s="109" t="e">
        <f t="shared" ref="AI81" si="416">(7915.704468*LOG10(TAN(((45+(AH81/2))*PI()/180)))-(23.268932*(SIN(AH81*PI()/180)))-(0.0525*(SIN(AH81*PI()/180))))</f>
        <v>#VALUE!</v>
      </c>
      <c r="AJ81" s="109" t="e">
        <f t="shared" ref="AJ81" si="417">IF(AC83="E",AA83+(AB83/60),-(AA83+(AB83/60)))</f>
        <v>#VALUE!</v>
      </c>
      <c r="AK81" s="109" t="e">
        <f t="shared" ref="AK81" si="418">IF((AH81-AE81)=0,(AH81-AE81)*60+0.001,(AH81-AE81)*60)</f>
        <v>#VALUE!</v>
      </c>
      <c r="AL81" s="109" t="e">
        <f t="shared" si="346"/>
        <v>#VALUE!</v>
      </c>
      <c r="AM81" s="101" t="e">
        <f t="shared" ref="AM81" si="419">(AJ81-AG81)*60</f>
        <v>#VALUE!</v>
      </c>
      <c r="AN81" s="101" t="e">
        <f t="shared" si="347"/>
        <v>#VALUE!</v>
      </c>
      <c r="AO81" s="109" t="e">
        <f t="shared" si="348"/>
        <v>#VALUE!</v>
      </c>
      <c r="AP81" s="111" t="e">
        <f t="shared" si="349"/>
        <v>#VALUE!</v>
      </c>
      <c r="AR81" s="109" t="e">
        <f t="shared" si="350"/>
        <v>#VALUE!</v>
      </c>
      <c r="AS81" s="109" t="e">
        <f t="shared" si="351"/>
        <v>#VALUE!</v>
      </c>
      <c r="AT81" s="109" t="e">
        <f t="shared" si="351"/>
        <v>#VALUE!</v>
      </c>
      <c r="AU81" s="109" t="e">
        <f t="shared" si="352"/>
        <v>#VALUE!</v>
      </c>
      <c r="AV81" s="109" t="e">
        <f t="shared" si="353"/>
        <v>#VALUE!</v>
      </c>
      <c r="AW81" s="109" t="e">
        <f t="shared" si="354"/>
        <v>#VALUE!</v>
      </c>
      <c r="AX81" s="101" t="e">
        <f t="shared" si="355"/>
        <v>#VALUE!</v>
      </c>
    </row>
    <row r="82" spans="1:50" x14ac:dyDescent="0.25">
      <c r="A82" s="52"/>
      <c r="B82" s="50" t="str">
        <f>IF($A82="","",VLOOKUP($A82,'list of waypoints'!$A$2:'list of waypoints'!$F$126,2))</f>
        <v/>
      </c>
      <c r="C82" s="99" t="str">
        <f>IF($A82="","",VLOOKUP($A82,'list of waypoints'!$A$2:$F$2001,3))</f>
        <v/>
      </c>
      <c r="D82" s="50" t="str">
        <f>IF($A82="","",VLOOKUP($A82,'list of waypoints'!$A$2:$F$2001,4))</f>
        <v/>
      </c>
      <c r="E82" s="99" t="str">
        <f>IF($A82="","",VLOOKUP($A82,'list of waypoints'!$A$2:$F$2001,5))</f>
        <v/>
      </c>
      <c r="F82" s="50" t="str">
        <f>IF($A82="","",VLOOKUP($A82,'list of waypoints'!$A$2:$F$2001,6))</f>
        <v/>
      </c>
      <c r="G82" s="112" t="str">
        <f t="shared" si="356"/>
        <v/>
      </c>
      <c r="H82" s="113" t="str">
        <f t="shared" si="357"/>
        <v/>
      </c>
      <c r="I82" s="50"/>
      <c r="J82" s="50"/>
      <c r="K82" s="50"/>
      <c r="L82" s="50"/>
      <c r="M82" s="113"/>
      <c r="N82" s="113" t="str">
        <f t="shared" si="379"/>
        <v/>
      </c>
      <c r="O82" s="98">
        <f t="shared" si="360"/>
        <v>0</v>
      </c>
      <c r="P82" s="50"/>
      <c r="Q82" s="50">
        <f>O82-P82-'cover page'!L80</f>
        <v>0</v>
      </c>
      <c r="R82" s="50"/>
      <c r="S82" s="50"/>
      <c r="T82" s="50"/>
      <c r="U82" s="50"/>
      <c r="V82" s="50"/>
      <c r="X82" s="104" t="str">
        <f t="shared" si="339"/>
        <v/>
      </c>
      <c r="Y82" s="105" t="str">
        <f t="shared" si="340"/>
        <v/>
      </c>
      <c r="Z82" s="104" t="str">
        <f t="shared" si="341"/>
        <v/>
      </c>
      <c r="AA82" s="106" t="str">
        <f t="shared" si="342"/>
        <v/>
      </c>
      <c r="AB82" s="105" t="str">
        <f t="shared" si="343"/>
        <v/>
      </c>
      <c r="AC82" s="105" t="str">
        <f t="shared" si="344"/>
        <v/>
      </c>
      <c r="AD82" s="110" t="str">
        <f t="shared" si="345"/>
        <v/>
      </c>
      <c r="AE82" s="109"/>
      <c r="AF82" s="101"/>
      <c r="AG82" s="101"/>
      <c r="AH82" s="101"/>
      <c r="AI82" s="109"/>
      <c r="AJ82" s="101"/>
      <c r="AK82" s="109"/>
      <c r="AL82" s="109">
        <f t="shared" si="346"/>
        <v>0</v>
      </c>
      <c r="AM82" s="101"/>
      <c r="AN82" s="101">
        <f t="shared" si="347"/>
        <v>0</v>
      </c>
      <c r="AO82" s="109">
        <f t="shared" si="348"/>
        <v>0</v>
      </c>
      <c r="AP82" s="111">
        <f t="shared" si="349"/>
        <v>0</v>
      </c>
      <c r="AR82" s="109">
        <f t="shared" si="350"/>
        <v>0</v>
      </c>
      <c r="AS82" s="109">
        <f t="shared" si="351"/>
        <v>0</v>
      </c>
      <c r="AT82" s="109">
        <f t="shared" si="351"/>
        <v>0</v>
      </c>
      <c r="AU82" s="109">
        <f t="shared" si="352"/>
        <v>0</v>
      </c>
      <c r="AV82" s="109">
        <f t="shared" si="353"/>
        <v>0</v>
      </c>
      <c r="AW82" s="109">
        <f t="shared" si="354"/>
        <v>0</v>
      </c>
      <c r="AX82" s="101">
        <f t="shared" si="355"/>
        <v>0</v>
      </c>
    </row>
    <row r="83" spans="1:50" x14ac:dyDescent="0.25">
      <c r="A83" s="52"/>
      <c r="B83" s="50" t="str">
        <f>IF($A83="","",VLOOKUP($A83,'list of waypoints'!$A$2:'list of waypoints'!$F$126,2))</f>
        <v/>
      </c>
      <c r="C83" s="99" t="str">
        <f>IF($A83="","",VLOOKUP($A83,'list of waypoints'!$A$2:$F$2001,3))</f>
        <v/>
      </c>
      <c r="D83" s="50" t="str">
        <f>IF($A83="","",VLOOKUP($A83,'list of waypoints'!$A$2:$F$2001,4))</f>
        <v/>
      </c>
      <c r="E83" s="99" t="str">
        <f>IF($A83="","",VLOOKUP($A83,'list of waypoints'!$A$2:$F$2001,5))</f>
        <v/>
      </c>
      <c r="F83" s="50" t="str">
        <f>IF($A83="","",VLOOKUP($A83,'list of waypoints'!$A$2:$F$2001,6))</f>
        <v/>
      </c>
      <c r="G83" s="112" t="str">
        <f t="shared" si="356"/>
        <v/>
      </c>
      <c r="H83" s="113" t="str">
        <f t="shared" si="357"/>
        <v/>
      </c>
      <c r="I83" s="50"/>
      <c r="J83" s="50"/>
      <c r="K83" s="50"/>
      <c r="L83" s="50"/>
      <c r="M83" s="113" t="e">
        <f t="shared" ref="M83" si="420">M81-H82</f>
        <v>#VALUE!</v>
      </c>
      <c r="N83" s="113" t="e">
        <f t="shared" ref="N83" si="421">N81+H82</f>
        <v>#VALUE!</v>
      </c>
      <c r="O83" s="98">
        <f t="shared" si="360"/>
        <v>0</v>
      </c>
      <c r="P83" s="50"/>
      <c r="Q83" s="50"/>
      <c r="R83" s="50"/>
      <c r="S83" s="50"/>
      <c r="T83" s="50"/>
      <c r="U83" s="50"/>
      <c r="V83" s="50"/>
      <c r="X83" s="104" t="str">
        <f t="shared" si="339"/>
        <v/>
      </c>
      <c r="Y83" s="105" t="str">
        <f t="shared" si="340"/>
        <v/>
      </c>
      <c r="Z83" s="104" t="str">
        <f t="shared" si="341"/>
        <v/>
      </c>
      <c r="AA83" s="106" t="str">
        <f t="shared" si="342"/>
        <v/>
      </c>
      <c r="AB83" s="105" t="str">
        <f t="shared" si="343"/>
        <v/>
      </c>
      <c r="AC83" s="105" t="str">
        <f t="shared" si="344"/>
        <v/>
      </c>
      <c r="AD83" s="110" t="str">
        <f t="shared" si="345"/>
        <v/>
      </c>
      <c r="AE83" s="109" t="e">
        <f t="shared" ref="AE83" si="422">IF(Z83="N",X83+(Y83/60),-(X83+(Y83/60)))</f>
        <v>#VALUE!</v>
      </c>
      <c r="AF83" s="101" t="e">
        <f t="shared" ref="AF83" si="423">(7915.704468*LOG10(TAN(((45+AE83/2))*PI()/180)))-(23.268932*(SIN(AE83*PI()/180)))-(0.0525*(SIN(AE83*PI()/180)))</f>
        <v>#VALUE!</v>
      </c>
      <c r="AG83" s="101" t="e">
        <f t="shared" ref="AG83" si="424">IF(AC83="E",AA83+(AB83/60),-(AA83+(AB83/60)))</f>
        <v>#VALUE!</v>
      </c>
      <c r="AH83" s="101" t="e">
        <f t="shared" ref="AH83" si="425">IF(Z85="N",X85+(Y85/60),-(X85+(Y85/60)))</f>
        <v>#VALUE!</v>
      </c>
      <c r="AI83" s="109" t="e">
        <f t="shared" ref="AI83" si="426">(7915.704468*LOG10(TAN(((45+(AH83/2))*PI()/180)))-(23.268932*(SIN(AH83*PI()/180)))-(0.0525*(SIN(AH83*PI()/180))))</f>
        <v>#VALUE!</v>
      </c>
      <c r="AJ83" s="109" t="e">
        <f t="shared" ref="AJ83" si="427">IF(AC85="E",AA85+(AB85/60),-(AA85+(AB85/60)))</f>
        <v>#VALUE!</v>
      </c>
      <c r="AK83" s="109" t="e">
        <f t="shared" ref="AK83" si="428">IF((AH83-AE83)=0,(AH83-AE83)*60+0.001,(AH83-AE83)*60)</f>
        <v>#VALUE!</v>
      </c>
      <c r="AL83" s="109" t="e">
        <f t="shared" si="346"/>
        <v>#VALUE!</v>
      </c>
      <c r="AM83" s="101" t="e">
        <f t="shared" ref="AM83" si="429">(AJ83-AG83)*60</f>
        <v>#VALUE!</v>
      </c>
      <c r="AN83" s="101" t="e">
        <f t="shared" si="347"/>
        <v>#VALUE!</v>
      </c>
      <c r="AO83" s="109" t="e">
        <f t="shared" si="348"/>
        <v>#VALUE!</v>
      </c>
      <c r="AP83" s="111" t="e">
        <f t="shared" si="349"/>
        <v>#VALUE!</v>
      </c>
      <c r="AR83" s="109" t="e">
        <f t="shared" si="350"/>
        <v>#VALUE!</v>
      </c>
      <c r="AS83" s="109" t="e">
        <f t="shared" si="351"/>
        <v>#VALUE!</v>
      </c>
      <c r="AT83" s="109" t="e">
        <f t="shared" si="351"/>
        <v>#VALUE!</v>
      </c>
      <c r="AU83" s="109" t="e">
        <f t="shared" si="352"/>
        <v>#VALUE!</v>
      </c>
      <c r="AV83" s="109" t="e">
        <f t="shared" si="353"/>
        <v>#VALUE!</v>
      </c>
      <c r="AW83" s="109" t="e">
        <f t="shared" si="354"/>
        <v>#VALUE!</v>
      </c>
      <c r="AX83" s="101" t="e">
        <f t="shared" si="355"/>
        <v>#VALUE!</v>
      </c>
    </row>
    <row r="84" spans="1:50" x14ac:dyDescent="0.25">
      <c r="A84" s="52"/>
      <c r="B84" s="50" t="str">
        <f>IF($A84="","",VLOOKUP($A84,'list of waypoints'!$A$2:'list of waypoints'!$F$126,2))</f>
        <v/>
      </c>
      <c r="C84" s="99" t="str">
        <f>IF($A84="","",VLOOKUP($A84,'list of waypoints'!$A$2:$F$2001,3))</f>
        <v/>
      </c>
      <c r="D84" s="50" t="str">
        <f>IF($A84="","",VLOOKUP($A84,'list of waypoints'!$A$2:$F$2001,4))</f>
        <v/>
      </c>
      <c r="E84" s="99" t="str">
        <f>IF($A84="","",VLOOKUP($A84,'list of waypoints'!$A$2:$F$2001,5))</f>
        <v/>
      </c>
      <c r="F84" s="50" t="str">
        <f>IF($A84="","",VLOOKUP($A84,'list of waypoints'!$A$2:$F$2001,6))</f>
        <v/>
      </c>
      <c r="G84" s="112" t="str">
        <f t="shared" si="356"/>
        <v/>
      </c>
      <c r="H84" s="113" t="str">
        <f t="shared" si="357"/>
        <v/>
      </c>
      <c r="I84" s="50"/>
      <c r="J84" s="50"/>
      <c r="K84" s="50"/>
      <c r="L84" s="50"/>
      <c r="M84" s="113"/>
      <c r="N84" s="113" t="str">
        <f t="shared" si="379"/>
        <v/>
      </c>
      <c r="O84" s="98">
        <f t="shared" si="360"/>
        <v>0</v>
      </c>
      <c r="P84" s="50"/>
      <c r="Q84" s="50">
        <f>O84-P84-'cover page'!L82</f>
        <v>0</v>
      </c>
      <c r="R84" s="50"/>
      <c r="S84" s="50"/>
      <c r="T84" s="50"/>
      <c r="U84" s="50"/>
      <c r="V84" s="50"/>
      <c r="X84" s="104" t="str">
        <f t="shared" si="339"/>
        <v/>
      </c>
      <c r="Y84" s="105" t="str">
        <f t="shared" si="340"/>
        <v/>
      </c>
      <c r="Z84" s="104" t="str">
        <f t="shared" si="341"/>
        <v/>
      </c>
      <c r="AA84" s="106" t="str">
        <f t="shared" si="342"/>
        <v/>
      </c>
      <c r="AB84" s="105" t="str">
        <f t="shared" si="343"/>
        <v/>
      </c>
      <c r="AC84" s="105" t="str">
        <f t="shared" si="344"/>
        <v/>
      </c>
      <c r="AD84" s="110" t="str">
        <f t="shared" si="345"/>
        <v/>
      </c>
      <c r="AE84" s="109"/>
      <c r="AF84" s="101"/>
      <c r="AG84" s="101"/>
      <c r="AH84" s="101"/>
      <c r="AI84" s="109"/>
      <c r="AJ84" s="101"/>
      <c r="AK84" s="109"/>
      <c r="AL84" s="109">
        <f t="shared" si="346"/>
        <v>0</v>
      </c>
      <c r="AM84" s="101"/>
      <c r="AN84" s="101">
        <f t="shared" si="347"/>
        <v>0</v>
      </c>
      <c r="AO84" s="109">
        <f t="shared" si="348"/>
        <v>0</v>
      </c>
      <c r="AP84" s="111">
        <f t="shared" si="349"/>
        <v>0</v>
      </c>
      <c r="AR84" s="109">
        <f t="shared" si="350"/>
        <v>0</v>
      </c>
      <c r="AS84" s="109">
        <f t="shared" si="351"/>
        <v>0</v>
      </c>
      <c r="AT84" s="109">
        <f t="shared" si="351"/>
        <v>0</v>
      </c>
      <c r="AU84" s="109">
        <f t="shared" si="352"/>
        <v>0</v>
      </c>
      <c r="AV84" s="109">
        <f t="shared" si="353"/>
        <v>0</v>
      </c>
      <c r="AW84" s="109">
        <f t="shared" si="354"/>
        <v>0</v>
      </c>
      <c r="AX84" s="101">
        <f t="shared" si="355"/>
        <v>0</v>
      </c>
    </row>
    <row r="85" spans="1:50" x14ac:dyDescent="0.25">
      <c r="A85" s="52"/>
      <c r="B85" s="50" t="str">
        <f>IF($A85="","",VLOOKUP($A85,'list of waypoints'!$A$2:'list of waypoints'!$F$126,2))</f>
        <v/>
      </c>
      <c r="C85" s="99" t="str">
        <f>IF($A85="","",VLOOKUP($A85,'list of waypoints'!$A$2:$F$2001,3))</f>
        <v/>
      </c>
      <c r="D85" s="50" t="str">
        <f>IF($A85="","",VLOOKUP($A85,'list of waypoints'!$A$2:$F$2001,4))</f>
        <v/>
      </c>
      <c r="E85" s="99" t="str">
        <f>IF($A85="","",VLOOKUP($A85,'list of waypoints'!$A$2:$F$2001,5))</f>
        <v/>
      </c>
      <c r="F85" s="50" t="str">
        <f>IF($A85="","",VLOOKUP($A85,'list of waypoints'!$A$2:$F$2001,6))</f>
        <v/>
      </c>
      <c r="G85" s="112" t="str">
        <f t="shared" si="356"/>
        <v/>
      </c>
      <c r="H85" s="113" t="str">
        <f t="shared" si="357"/>
        <v/>
      </c>
      <c r="I85" s="50"/>
      <c r="J85" s="50"/>
      <c r="K85" s="50"/>
      <c r="L85" s="50"/>
      <c r="M85" s="113" t="e">
        <f t="shared" ref="M85" si="430">M83-H84</f>
        <v>#VALUE!</v>
      </c>
      <c r="N85" s="113" t="e">
        <f t="shared" ref="N85" si="431">N83+H84</f>
        <v>#VALUE!</v>
      </c>
      <c r="O85" s="98">
        <f t="shared" si="360"/>
        <v>0</v>
      </c>
      <c r="P85" s="50"/>
      <c r="Q85" s="50"/>
      <c r="R85" s="50"/>
      <c r="S85" s="50"/>
      <c r="T85" s="50"/>
      <c r="U85" s="50"/>
      <c r="V85" s="50"/>
      <c r="X85" s="104" t="str">
        <f t="shared" si="339"/>
        <v/>
      </c>
      <c r="Y85" s="105" t="str">
        <f t="shared" si="340"/>
        <v/>
      </c>
      <c r="Z85" s="104" t="str">
        <f t="shared" si="341"/>
        <v/>
      </c>
      <c r="AA85" s="106" t="str">
        <f t="shared" si="342"/>
        <v/>
      </c>
      <c r="AB85" s="105" t="str">
        <f t="shared" si="343"/>
        <v/>
      </c>
      <c r="AC85" s="105" t="str">
        <f t="shared" si="344"/>
        <v/>
      </c>
      <c r="AD85" s="110" t="str">
        <f t="shared" si="345"/>
        <v/>
      </c>
      <c r="AE85" s="109" t="e">
        <f t="shared" ref="AE85" si="432">IF(Z85="N",X85+(Y85/60),-(X85+(Y85/60)))</f>
        <v>#VALUE!</v>
      </c>
      <c r="AF85" s="101" t="e">
        <f t="shared" ref="AF85" si="433">(7915.704468*LOG10(TAN(((45+AE85/2))*PI()/180)))-(23.268932*(SIN(AE85*PI()/180)))-(0.0525*(SIN(AE85*PI()/180)))</f>
        <v>#VALUE!</v>
      </c>
      <c r="AG85" s="101" t="e">
        <f t="shared" ref="AG85" si="434">IF(AC85="E",AA85+(AB85/60),-(AA85+(AB85/60)))</f>
        <v>#VALUE!</v>
      </c>
      <c r="AH85" s="101" t="e">
        <f t="shared" ref="AH85" si="435">IF(Z87="N",X87+(Y87/60),-(X87+(Y87/60)))</f>
        <v>#VALUE!</v>
      </c>
      <c r="AI85" s="109" t="e">
        <f t="shared" ref="AI85" si="436">(7915.704468*LOG10(TAN(((45+(AH85/2))*PI()/180)))-(23.268932*(SIN(AH85*PI()/180)))-(0.0525*(SIN(AH85*PI()/180))))</f>
        <v>#VALUE!</v>
      </c>
      <c r="AJ85" s="109" t="e">
        <f t="shared" ref="AJ85" si="437">IF(AC87="E",AA87+(AB87/60),-(AA87+(AB87/60)))</f>
        <v>#VALUE!</v>
      </c>
      <c r="AK85" s="109" t="e">
        <f t="shared" ref="AK85" si="438">IF((AH85-AE85)=0,(AH85-AE85)*60+0.001,(AH85-AE85)*60)</f>
        <v>#VALUE!</v>
      </c>
      <c r="AL85" s="109" t="e">
        <f t="shared" si="346"/>
        <v>#VALUE!</v>
      </c>
      <c r="AM85" s="101" t="e">
        <f t="shared" ref="AM85" si="439">(AJ85-AG85)*60</f>
        <v>#VALUE!</v>
      </c>
      <c r="AN85" s="101" t="e">
        <f t="shared" si="347"/>
        <v>#VALUE!</v>
      </c>
      <c r="AO85" s="109" t="e">
        <f t="shared" si="348"/>
        <v>#VALUE!</v>
      </c>
      <c r="AP85" s="111" t="e">
        <f t="shared" si="349"/>
        <v>#VALUE!</v>
      </c>
      <c r="AR85" s="109" t="e">
        <f t="shared" si="350"/>
        <v>#VALUE!</v>
      </c>
      <c r="AS85" s="109" t="e">
        <f t="shared" si="351"/>
        <v>#VALUE!</v>
      </c>
      <c r="AT85" s="109" t="e">
        <f t="shared" si="351"/>
        <v>#VALUE!</v>
      </c>
      <c r="AU85" s="109" t="e">
        <f t="shared" si="352"/>
        <v>#VALUE!</v>
      </c>
      <c r="AV85" s="109" t="e">
        <f t="shared" si="353"/>
        <v>#VALUE!</v>
      </c>
      <c r="AW85" s="109" t="e">
        <f t="shared" si="354"/>
        <v>#VALUE!</v>
      </c>
      <c r="AX85" s="101" t="e">
        <f t="shared" si="355"/>
        <v>#VALUE!</v>
      </c>
    </row>
    <row r="86" spans="1:50" x14ac:dyDescent="0.25">
      <c r="A86" s="52"/>
      <c r="B86" s="50" t="str">
        <f>IF($A86="","",VLOOKUP($A86,'list of waypoints'!$A$2:'list of waypoints'!$F$126,2))</f>
        <v/>
      </c>
      <c r="C86" s="99" t="str">
        <f>IF($A86="","",VLOOKUP($A86,'list of waypoints'!$A$2:$F$2001,3))</f>
        <v/>
      </c>
      <c r="D86" s="50" t="str">
        <f>IF($A86="","",VLOOKUP($A86,'list of waypoints'!$A$2:$F$2001,4))</f>
        <v/>
      </c>
      <c r="E86" s="99" t="str">
        <f>IF($A86="","",VLOOKUP($A86,'list of waypoints'!$A$2:$F$2001,5))</f>
        <v/>
      </c>
      <c r="F86" s="50" t="str">
        <f>IF($A86="","",VLOOKUP($A86,'list of waypoints'!$A$2:$F$2001,6))</f>
        <v/>
      </c>
      <c r="G86" s="112" t="str">
        <f t="shared" si="356"/>
        <v/>
      </c>
      <c r="H86" s="113" t="str">
        <f t="shared" si="357"/>
        <v/>
      </c>
      <c r="I86" s="50"/>
      <c r="J86" s="50"/>
      <c r="K86" s="50"/>
      <c r="L86" s="50"/>
      <c r="M86" s="113"/>
      <c r="N86" s="113" t="str">
        <f t="shared" si="379"/>
        <v/>
      </c>
      <c r="O86" s="98">
        <f t="shared" si="360"/>
        <v>0</v>
      </c>
      <c r="P86" s="50"/>
      <c r="Q86" s="50">
        <f>O86-P86-'cover page'!L84</f>
        <v>0</v>
      </c>
      <c r="R86" s="50"/>
      <c r="S86" s="50"/>
      <c r="T86" s="50"/>
      <c r="U86" s="50"/>
      <c r="V86" s="50"/>
      <c r="X86" s="104" t="str">
        <f t="shared" si="339"/>
        <v/>
      </c>
      <c r="Y86" s="105" t="str">
        <f t="shared" si="340"/>
        <v/>
      </c>
      <c r="Z86" s="104" t="str">
        <f t="shared" si="341"/>
        <v/>
      </c>
      <c r="AA86" s="106" t="str">
        <f t="shared" si="342"/>
        <v/>
      </c>
      <c r="AB86" s="105" t="str">
        <f t="shared" si="343"/>
        <v/>
      </c>
      <c r="AC86" s="105" t="str">
        <f t="shared" si="344"/>
        <v/>
      </c>
      <c r="AD86" s="110" t="str">
        <f t="shared" si="345"/>
        <v/>
      </c>
      <c r="AE86" s="109"/>
      <c r="AF86" s="101"/>
      <c r="AG86" s="101"/>
      <c r="AH86" s="101"/>
      <c r="AI86" s="109"/>
      <c r="AJ86" s="101"/>
      <c r="AK86" s="109"/>
      <c r="AL86" s="109">
        <f t="shared" si="346"/>
        <v>0</v>
      </c>
      <c r="AM86" s="101"/>
      <c r="AN86" s="101">
        <f t="shared" si="347"/>
        <v>0</v>
      </c>
      <c r="AO86" s="109">
        <f t="shared" si="348"/>
        <v>0</v>
      </c>
      <c r="AP86" s="111">
        <f t="shared" si="349"/>
        <v>0</v>
      </c>
      <c r="AR86" s="109">
        <f t="shared" si="350"/>
        <v>0</v>
      </c>
      <c r="AS86" s="109">
        <f t="shared" si="351"/>
        <v>0</v>
      </c>
      <c r="AT86" s="109">
        <f t="shared" si="351"/>
        <v>0</v>
      </c>
      <c r="AU86" s="109">
        <f t="shared" si="352"/>
        <v>0</v>
      </c>
      <c r="AV86" s="109">
        <f t="shared" si="353"/>
        <v>0</v>
      </c>
      <c r="AW86" s="109">
        <f t="shared" si="354"/>
        <v>0</v>
      </c>
      <c r="AX86" s="101">
        <f t="shared" si="355"/>
        <v>0</v>
      </c>
    </row>
    <row r="87" spans="1:50" x14ac:dyDescent="0.25">
      <c r="A87" s="52"/>
      <c r="B87" s="50" t="str">
        <f>IF($A87="","",VLOOKUP($A87,'list of waypoints'!$A$2:'list of waypoints'!$F$126,2))</f>
        <v/>
      </c>
      <c r="C87" s="99" t="str">
        <f>IF($A87="","",VLOOKUP($A87,'list of waypoints'!$A$2:$F$2001,3))</f>
        <v/>
      </c>
      <c r="D87" s="50" t="str">
        <f>IF($A87="","",VLOOKUP($A87,'list of waypoints'!$A$2:$F$2001,4))</f>
        <v/>
      </c>
      <c r="E87" s="99" t="str">
        <f>IF($A87="","",VLOOKUP($A87,'list of waypoints'!$A$2:$F$2001,5))</f>
        <v/>
      </c>
      <c r="F87" s="50" t="str">
        <f>IF($A87="","",VLOOKUP($A87,'list of waypoints'!$A$2:$F$2001,6))</f>
        <v/>
      </c>
      <c r="G87" s="112" t="str">
        <f t="shared" si="356"/>
        <v/>
      </c>
      <c r="H87" s="113" t="str">
        <f t="shared" si="357"/>
        <v/>
      </c>
      <c r="I87" s="50"/>
      <c r="J87" s="50"/>
      <c r="K87" s="50"/>
      <c r="L87" s="50"/>
      <c r="M87" s="113" t="e">
        <f t="shared" ref="M87" si="440">M85-H86</f>
        <v>#VALUE!</v>
      </c>
      <c r="N87" s="113" t="e">
        <f t="shared" ref="N87" si="441">N85+H86</f>
        <v>#VALUE!</v>
      </c>
      <c r="O87" s="98">
        <f t="shared" si="360"/>
        <v>0</v>
      </c>
      <c r="P87" s="50"/>
      <c r="Q87" s="50"/>
      <c r="R87" s="50"/>
      <c r="S87" s="50"/>
      <c r="T87" s="50"/>
      <c r="U87" s="50"/>
      <c r="V87" s="50"/>
      <c r="X87" s="104" t="str">
        <f t="shared" si="339"/>
        <v/>
      </c>
      <c r="Y87" s="105" t="str">
        <f t="shared" si="340"/>
        <v/>
      </c>
      <c r="Z87" s="104" t="str">
        <f t="shared" si="341"/>
        <v/>
      </c>
      <c r="AA87" s="106" t="str">
        <f t="shared" si="342"/>
        <v/>
      </c>
      <c r="AB87" s="105" t="str">
        <f t="shared" si="343"/>
        <v/>
      </c>
      <c r="AC87" s="105" t="str">
        <f t="shared" si="344"/>
        <v/>
      </c>
      <c r="AD87" s="110" t="str">
        <f t="shared" si="345"/>
        <v/>
      </c>
      <c r="AE87" s="109" t="e">
        <f t="shared" ref="AE87" si="442">IF(Z87="N",X87+(Y87/60),-(X87+(Y87/60)))</f>
        <v>#VALUE!</v>
      </c>
      <c r="AF87" s="101" t="e">
        <f t="shared" ref="AF87" si="443">(7915.704468*LOG10(TAN(((45+AE87/2))*PI()/180)))-(23.268932*(SIN(AE87*PI()/180)))-(0.0525*(SIN(AE87*PI()/180)))</f>
        <v>#VALUE!</v>
      </c>
      <c r="AG87" s="101" t="e">
        <f t="shared" ref="AG87" si="444">IF(AC87="E",AA87+(AB87/60),-(AA87+(AB87/60)))</f>
        <v>#VALUE!</v>
      </c>
      <c r="AH87" s="101" t="e">
        <f t="shared" ref="AH87" si="445">IF(Z89="N",X89+(Y89/60),-(X89+(Y89/60)))</f>
        <v>#VALUE!</v>
      </c>
      <c r="AI87" s="109" t="e">
        <f t="shared" ref="AI87" si="446">(7915.704468*LOG10(TAN(((45+(AH87/2))*PI()/180)))-(23.268932*(SIN(AH87*PI()/180)))-(0.0525*(SIN(AH87*PI()/180))))</f>
        <v>#VALUE!</v>
      </c>
      <c r="AJ87" s="109" t="e">
        <f t="shared" ref="AJ87" si="447">IF(AC89="E",AA89+(AB89/60),-(AA89+(AB89/60)))</f>
        <v>#VALUE!</v>
      </c>
      <c r="AK87" s="109" t="e">
        <f t="shared" ref="AK87" si="448">IF((AH87-AE87)=0,(AH87-AE87)*60+0.001,(AH87-AE87)*60)</f>
        <v>#VALUE!</v>
      </c>
      <c r="AL87" s="109" t="e">
        <f t="shared" si="346"/>
        <v>#VALUE!</v>
      </c>
      <c r="AM87" s="101" t="e">
        <f t="shared" ref="AM87" si="449">(AJ87-AG87)*60</f>
        <v>#VALUE!</v>
      </c>
      <c r="AN87" s="101" t="e">
        <f t="shared" si="347"/>
        <v>#VALUE!</v>
      </c>
      <c r="AO87" s="109" t="e">
        <f t="shared" si="348"/>
        <v>#VALUE!</v>
      </c>
      <c r="AP87" s="111" t="e">
        <f t="shared" si="349"/>
        <v>#VALUE!</v>
      </c>
      <c r="AR87" s="109" t="e">
        <f t="shared" si="350"/>
        <v>#VALUE!</v>
      </c>
      <c r="AS87" s="109" t="e">
        <f t="shared" si="351"/>
        <v>#VALUE!</v>
      </c>
      <c r="AT87" s="109" t="e">
        <f t="shared" si="351"/>
        <v>#VALUE!</v>
      </c>
      <c r="AU87" s="109" t="e">
        <f t="shared" si="352"/>
        <v>#VALUE!</v>
      </c>
      <c r="AV87" s="109" t="e">
        <f t="shared" si="353"/>
        <v>#VALUE!</v>
      </c>
      <c r="AW87" s="109" t="e">
        <f t="shared" si="354"/>
        <v>#VALUE!</v>
      </c>
      <c r="AX87" s="101" t="e">
        <f t="shared" si="355"/>
        <v>#VALUE!</v>
      </c>
    </row>
    <row r="88" spans="1:50" x14ac:dyDescent="0.25">
      <c r="A88" s="52"/>
      <c r="B88" s="50" t="str">
        <f>IF($A88="","",VLOOKUP($A88,'list of waypoints'!$A$2:'list of waypoints'!$F$126,2))</f>
        <v/>
      </c>
      <c r="C88" s="99" t="str">
        <f>IF($A88="","",VLOOKUP($A88,'list of waypoints'!$A$2:$F$2001,3))</f>
        <v/>
      </c>
      <c r="D88" s="50" t="str">
        <f>IF($A88="","",VLOOKUP($A88,'list of waypoints'!$A$2:$F$2001,4))</f>
        <v/>
      </c>
      <c r="E88" s="99" t="str">
        <f>IF($A88="","",VLOOKUP($A88,'list of waypoints'!$A$2:$F$2001,5))</f>
        <v/>
      </c>
      <c r="F88" s="50" t="str">
        <f>IF($A88="","",VLOOKUP($A88,'list of waypoints'!$A$2:$F$2001,6))</f>
        <v/>
      </c>
      <c r="G88" s="112" t="str">
        <f t="shared" si="356"/>
        <v/>
      </c>
      <c r="H88" s="113" t="str">
        <f t="shared" si="357"/>
        <v/>
      </c>
      <c r="I88" s="50"/>
      <c r="J88" s="50"/>
      <c r="K88" s="50"/>
      <c r="L88" s="50"/>
      <c r="M88" s="113"/>
      <c r="N88" s="113" t="str">
        <f t="shared" si="379"/>
        <v/>
      </c>
      <c r="O88" s="98">
        <f t="shared" si="360"/>
        <v>0</v>
      </c>
      <c r="P88" s="50"/>
      <c r="Q88" s="50">
        <f>O88-P88-'cover page'!L86</f>
        <v>0</v>
      </c>
      <c r="R88" s="50"/>
      <c r="S88" s="50"/>
      <c r="T88" s="50"/>
      <c r="U88" s="50"/>
      <c r="V88" s="50"/>
      <c r="X88" s="104" t="str">
        <f t="shared" si="339"/>
        <v/>
      </c>
      <c r="Y88" s="105" t="str">
        <f t="shared" si="340"/>
        <v/>
      </c>
      <c r="Z88" s="104" t="str">
        <f t="shared" si="341"/>
        <v/>
      </c>
      <c r="AA88" s="106" t="str">
        <f t="shared" si="342"/>
        <v/>
      </c>
      <c r="AB88" s="105" t="str">
        <f t="shared" si="343"/>
        <v/>
      </c>
      <c r="AC88" s="105" t="str">
        <f t="shared" si="344"/>
        <v/>
      </c>
      <c r="AD88" s="110" t="str">
        <f t="shared" si="345"/>
        <v/>
      </c>
      <c r="AE88" s="109"/>
      <c r="AF88" s="101"/>
      <c r="AG88" s="101"/>
      <c r="AH88" s="101"/>
      <c r="AI88" s="109"/>
      <c r="AJ88" s="101"/>
      <c r="AK88" s="109"/>
      <c r="AL88" s="109">
        <f t="shared" si="346"/>
        <v>0</v>
      </c>
      <c r="AM88" s="101"/>
      <c r="AN88" s="101">
        <f t="shared" si="347"/>
        <v>0</v>
      </c>
      <c r="AO88" s="109">
        <f t="shared" si="348"/>
        <v>0</v>
      </c>
      <c r="AP88" s="111">
        <f t="shared" si="349"/>
        <v>0</v>
      </c>
      <c r="AR88" s="109">
        <f t="shared" si="350"/>
        <v>0</v>
      </c>
      <c r="AS88" s="109">
        <f t="shared" si="351"/>
        <v>0</v>
      </c>
      <c r="AT88" s="109">
        <f t="shared" si="351"/>
        <v>0</v>
      </c>
      <c r="AU88" s="109">
        <f t="shared" si="352"/>
        <v>0</v>
      </c>
      <c r="AV88" s="109">
        <f t="shared" si="353"/>
        <v>0</v>
      </c>
      <c r="AW88" s="109">
        <f t="shared" si="354"/>
        <v>0</v>
      </c>
      <c r="AX88" s="101">
        <f t="shared" si="355"/>
        <v>0</v>
      </c>
    </row>
    <row r="89" spans="1:50" x14ac:dyDescent="0.25">
      <c r="A89" s="52"/>
      <c r="B89" s="50" t="str">
        <f>IF($A89="","",VLOOKUP($A89,'list of waypoints'!$A$2:'list of waypoints'!$F$126,2))</f>
        <v/>
      </c>
      <c r="C89" s="99" t="str">
        <f>IF($A89="","",VLOOKUP($A89,'list of waypoints'!$A$2:$F$2001,3))</f>
        <v/>
      </c>
      <c r="D89" s="50" t="str">
        <f>IF($A89="","",VLOOKUP($A89,'list of waypoints'!$A$2:$F$2001,4))</f>
        <v/>
      </c>
      <c r="E89" s="99" t="str">
        <f>IF($A89="","",VLOOKUP($A89,'list of waypoints'!$A$2:$F$2001,5))</f>
        <v/>
      </c>
      <c r="F89" s="50" t="str">
        <f>IF($A89="","",VLOOKUP($A89,'list of waypoints'!$A$2:$F$2001,6))</f>
        <v/>
      </c>
      <c r="G89" s="112" t="str">
        <f t="shared" si="356"/>
        <v/>
      </c>
      <c r="H89" s="113" t="str">
        <f t="shared" si="357"/>
        <v/>
      </c>
      <c r="I89" s="50"/>
      <c r="J89" s="50"/>
      <c r="K89" s="50"/>
      <c r="L89" s="50"/>
      <c r="M89" s="113" t="e">
        <f t="shared" ref="M89" si="450">M87-H88</f>
        <v>#VALUE!</v>
      </c>
      <c r="N89" s="113" t="e">
        <f t="shared" ref="N89" si="451">N87+H88</f>
        <v>#VALUE!</v>
      </c>
      <c r="O89" s="98">
        <f t="shared" si="360"/>
        <v>0</v>
      </c>
      <c r="P89" s="50"/>
      <c r="Q89" s="50"/>
      <c r="R89" s="50"/>
      <c r="S89" s="50"/>
      <c r="T89" s="50"/>
      <c r="U89" s="50"/>
      <c r="V89" s="50"/>
      <c r="X89" s="104" t="str">
        <f t="shared" si="339"/>
        <v/>
      </c>
      <c r="Y89" s="105" t="str">
        <f t="shared" si="340"/>
        <v/>
      </c>
      <c r="Z89" s="104" t="str">
        <f t="shared" si="341"/>
        <v/>
      </c>
      <c r="AA89" s="106" t="str">
        <f t="shared" si="342"/>
        <v/>
      </c>
      <c r="AB89" s="105" t="str">
        <f t="shared" si="343"/>
        <v/>
      </c>
      <c r="AC89" s="105" t="str">
        <f t="shared" si="344"/>
        <v/>
      </c>
      <c r="AD89" s="110" t="str">
        <f t="shared" si="345"/>
        <v/>
      </c>
      <c r="AE89" s="109" t="e">
        <f t="shared" ref="AE89" si="452">IF(Z89="N",X89+(Y89/60),-(X89+(Y89/60)))</f>
        <v>#VALUE!</v>
      </c>
      <c r="AF89" s="101" t="e">
        <f t="shared" ref="AF89" si="453">(7915.704468*LOG10(TAN(((45+AE89/2))*PI()/180)))-(23.268932*(SIN(AE89*PI()/180)))-(0.0525*(SIN(AE89*PI()/180)))</f>
        <v>#VALUE!</v>
      </c>
      <c r="AG89" s="101" t="e">
        <f t="shared" ref="AG89" si="454">IF(AC89="E",AA89+(AB89/60),-(AA89+(AB89/60)))</f>
        <v>#VALUE!</v>
      </c>
      <c r="AH89" s="101" t="e">
        <f t="shared" ref="AH89" si="455">IF(Z91="N",X91+(Y91/60),-(X91+(Y91/60)))</f>
        <v>#VALUE!</v>
      </c>
      <c r="AI89" s="109" t="e">
        <f t="shared" ref="AI89" si="456">(7915.704468*LOG10(TAN(((45+(AH89/2))*PI()/180)))-(23.268932*(SIN(AH89*PI()/180)))-(0.0525*(SIN(AH89*PI()/180))))</f>
        <v>#VALUE!</v>
      </c>
      <c r="AJ89" s="109" t="e">
        <f t="shared" ref="AJ89" si="457">IF(AC91="E",AA91+(AB91/60),-(AA91+(AB91/60)))</f>
        <v>#VALUE!</v>
      </c>
      <c r="AK89" s="109" t="e">
        <f t="shared" ref="AK89" si="458">IF((AH89-AE89)=0,(AH89-AE89)*60+0.001,(AH89-AE89)*60)</f>
        <v>#VALUE!</v>
      </c>
      <c r="AL89" s="109" t="e">
        <f t="shared" si="346"/>
        <v>#VALUE!</v>
      </c>
      <c r="AM89" s="101" t="e">
        <f t="shared" ref="AM89" si="459">(AJ89-AG89)*60</f>
        <v>#VALUE!</v>
      </c>
      <c r="AN89" s="101" t="e">
        <f t="shared" si="347"/>
        <v>#VALUE!</v>
      </c>
      <c r="AO89" s="109" t="e">
        <f t="shared" si="348"/>
        <v>#VALUE!</v>
      </c>
      <c r="AP89" s="111" t="e">
        <f t="shared" si="349"/>
        <v>#VALUE!</v>
      </c>
      <c r="AR89" s="109" t="e">
        <f t="shared" si="350"/>
        <v>#VALUE!</v>
      </c>
      <c r="AS89" s="109" t="e">
        <f t="shared" si="351"/>
        <v>#VALUE!</v>
      </c>
      <c r="AT89" s="109" t="e">
        <f t="shared" si="351"/>
        <v>#VALUE!</v>
      </c>
      <c r="AU89" s="109" t="e">
        <f t="shared" si="352"/>
        <v>#VALUE!</v>
      </c>
      <c r="AV89" s="109" t="e">
        <f t="shared" si="353"/>
        <v>#VALUE!</v>
      </c>
      <c r="AW89" s="109" t="e">
        <f t="shared" si="354"/>
        <v>#VALUE!</v>
      </c>
      <c r="AX89" s="101" t="e">
        <f t="shared" si="355"/>
        <v>#VALUE!</v>
      </c>
    </row>
    <row r="90" spans="1:50" x14ac:dyDescent="0.25">
      <c r="A90" s="52"/>
      <c r="B90" s="50" t="str">
        <f>IF($A90="","",VLOOKUP($A90,'list of waypoints'!$A$2:'list of waypoints'!$F$126,2))</f>
        <v/>
      </c>
      <c r="C90" s="99" t="str">
        <f>IF($A90="","",VLOOKUP($A90,'list of waypoints'!$A$2:$F$2001,3))</f>
        <v/>
      </c>
      <c r="D90" s="50" t="str">
        <f>IF($A90="","",VLOOKUP($A90,'list of waypoints'!$A$2:$F$2001,4))</f>
        <v/>
      </c>
      <c r="E90" s="99" t="str">
        <f>IF($A90="","",VLOOKUP($A90,'list of waypoints'!$A$2:$F$2001,5))</f>
        <v/>
      </c>
      <c r="F90" s="50" t="str">
        <f>IF($A90="","",VLOOKUP($A90,'list of waypoints'!$A$2:$F$2001,6))</f>
        <v/>
      </c>
      <c r="G90" s="112" t="str">
        <f t="shared" si="356"/>
        <v/>
      </c>
      <c r="H90" s="113" t="str">
        <f t="shared" si="357"/>
        <v/>
      </c>
      <c r="I90" s="50"/>
      <c r="J90" s="50"/>
      <c r="K90" s="50"/>
      <c r="L90" s="50"/>
      <c r="M90" s="113"/>
      <c r="N90" s="113" t="str">
        <f t="shared" si="379"/>
        <v/>
      </c>
      <c r="O90" s="98">
        <f t="shared" si="360"/>
        <v>0</v>
      </c>
      <c r="P90" s="50"/>
      <c r="Q90" s="50">
        <f>O90-P90-'cover page'!L88</f>
        <v>0</v>
      </c>
      <c r="R90" s="50"/>
      <c r="S90" s="50"/>
      <c r="T90" s="50"/>
      <c r="U90" s="50"/>
      <c r="V90" s="50"/>
      <c r="X90" s="104" t="str">
        <f t="shared" si="339"/>
        <v/>
      </c>
      <c r="Y90" s="105" t="str">
        <f t="shared" si="340"/>
        <v/>
      </c>
      <c r="Z90" s="104" t="str">
        <f t="shared" si="341"/>
        <v/>
      </c>
      <c r="AA90" s="106" t="str">
        <f t="shared" si="342"/>
        <v/>
      </c>
      <c r="AB90" s="105" t="str">
        <f t="shared" si="343"/>
        <v/>
      </c>
      <c r="AC90" s="105" t="str">
        <f t="shared" si="344"/>
        <v/>
      </c>
      <c r="AD90" s="110" t="str">
        <f t="shared" si="345"/>
        <v/>
      </c>
      <c r="AE90" s="109"/>
      <c r="AF90" s="101"/>
      <c r="AG90" s="101"/>
      <c r="AH90" s="101"/>
      <c r="AI90" s="109"/>
      <c r="AJ90" s="101"/>
      <c r="AK90" s="109"/>
      <c r="AL90" s="109">
        <f t="shared" si="346"/>
        <v>0</v>
      </c>
      <c r="AM90" s="101"/>
      <c r="AN90" s="101">
        <f t="shared" si="347"/>
        <v>0</v>
      </c>
      <c r="AO90" s="109">
        <f t="shared" si="348"/>
        <v>0</v>
      </c>
      <c r="AP90" s="111">
        <f t="shared" si="349"/>
        <v>0</v>
      </c>
      <c r="AR90" s="109">
        <f t="shared" si="350"/>
        <v>0</v>
      </c>
      <c r="AS90" s="109">
        <f t="shared" si="351"/>
        <v>0</v>
      </c>
      <c r="AT90" s="109">
        <f t="shared" si="351"/>
        <v>0</v>
      </c>
      <c r="AU90" s="109">
        <f t="shared" si="352"/>
        <v>0</v>
      </c>
      <c r="AV90" s="109">
        <f t="shared" si="353"/>
        <v>0</v>
      </c>
      <c r="AW90" s="109">
        <f t="shared" si="354"/>
        <v>0</v>
      </c>
      <c r="AX90" s="101">
        <f t="shared" si="355"/>
        <v>0</v>
      </c>
    </row>
    <row r="91" spans="1:50" x14ac:dyDescent="0.25">
      <c r="A91" s="52"/>
      <c r="B91" s="50" t="str">
        <f>IF($A91="","",VLOOKUP($A91,'list of waypoints'!$A$2:'list of waypoints'!$F$126,2))</f>
        <v/>
      </c>
      <c r="C91" s="99" t="str">
        <f>IF($A91="","",VLOOKUP($A91,'list of waypoints'!$A$2:$F$2001,3))</f>
        <v/>
      </c>
      <c r="D91" s="50" t="str">
        <f>IF($A91="","",VLOOKUP($A91,'list of waypoints'!$A$2:$F$2001,4))</f>
        <v/>
      </c>
      <c r="E91" s="99" t="str">
        <f>IF($A91="","",VLOOKUP($A91,'list of waypoints'!$A$2:$F$2001,5))</f>
        <v/>
      </c>
      <c r="F91" s="50" t="str">
        <f>IF($A91="","",VLOOKUP($A91,'list of waypoints'!$A$2:$F$2001,6))</f>
        <v/>
      </c>
      <c r="G91" s="112" t="str">
        <f t="shared" si="356"/>
        <v/>
      </c>
      <c r="H91" s="113" t="str">
        <f t="shared" si="357"/>
        <v/>
      </c>
      <c r="I91" s="50"/>
      <c r="J91" s="50"/>
      <c r="K91" s="50"/>
      <c r="L91" s="50"/>
      <c r="M91" s="113" t="e">
        <f t="shared" ref="M91" si="460">M89-H90</f>
        <v>#VALUE!</v>
      </c>
      <c r="N91" s="113" t="e">
        <f t="shared" ref="N91" si="461">N89+H90</f>
        <v>#VALUE!</v>
      </c>
      <c r="O91" s="98">
        <f t="shared" si="360"/>
        <v>0</v>
      </c>
      <c r="P91" s="50"/>
      <c r="Q91" s="50"/>
      <c r="R91" s="50"/>
      <c r="S91" s="50"/>
      <c r="T91" s="50"/>
      <c r="U91" s="50"/>
      <c r="V91" s="50"/>
      <c r="X91" s="104" t="str">
        <f t="shared" si="339"/>
        <v/>
      </c>
      <c r="Y91" s="105" t="str">
        <f t="shared" si="340"/>
        <v/>
      </c>
      <c r="Z91" s="104" t="str">
        <f t="shared" si="341"/>
        <v/>
      </c>
      <c r="AA91" s="106" t="str">
        <f t="shared" si="342"/>
        <v/>
      </c>
      <c r="AB91" s="105" t="str">
        <f t="shared" si="343"/>
        <v/>
      </c>
      <c r="AC91" s="105" t="str">
        <f t="shared" si="344"/>
        <v/>
      </c>
      <c r="AD91" s="110" t="str">
        <f t="shared" si="345"/>
        <v/>
      </c>
      <c r="AE91" s="109" t="e">
        <f t="shared" ref="AE91" si="462">IF(Z91="N",X91+(Y91/60),-(X91+(Y91/60)))</f>
        <v>#VALUE!</v>
      </c>
      <c r="AF91" s="101" t="e">
        <f t="shared" ref="AF91" si="463">(7915.704468*LOG10(TAN(((45+AE91/2))*PI()/180)))-(23.268932*(SIN(AE91*PI()/180)))-(0.0525*(SIN(AE91*PI()/180)))</f>
        <v>#VALUE!</v>
      </c>
      <c r="AG91" s="101" t="e">
        <f t="shared" ref="AG91" si="464">IF(AC91="E",AA91+(AB91/60),-(AA91+(AB91/60)))</f>
        <v>#VALUE!</v>
      </c>
      <c r="AH91" s="101" t="e">
        <f t="shared" ref="AH91" si="465">IF(Z93="N",X93+(Y93/60),-(X93+(Y93/60)))</f>
        <v>#VALUE!</v>
      </c>
      <c r="AI91" s="109" t="e">
        <f t="shared" ref="AI91" si="466">(7915.704468*LOG10(TAN(((45+(AH91/2))*PI()/180)))-(23.268932*(SIN(AH91*PI()/180)))-(0.0525*(SIN(AH91*PI()/180))))</f>
        <v>#VALUE!</v>
      </c>
      <c r="AJ91" s="109" t="e">
        <f t="shared" ref="AJ91" si="467">IF(AC93="E",AA93+(AB93/60),-(AA93+(AB93/60)))</f>
        <v>#VALUE!</v>
      </c>
      <c r="AK91" s="109" t="e">
        <f t="shared" ref="AK91" si="468">IF((AH91-AE91)=0,(AH91-AE91)*60+0.001,(AH91-AE91)*60)</f>
        <v>#VALUE!</v>
      </c>
      <c r="AL91" s="109" t="e">
        <f t="shared" si="346"/>
        <v>#VALUE!</v>
      </c>
      <c r="AM91" s="101" t="e">
        <f t="shared" ref="AM91" si="469">(AJ91-AG91)*60</f>
        <v>#VALUE!</v>
      </c>
      <c r="AN91" s="101" t="e">
        <f t="shared" si="347"/>
        <v>#VALUE!</v>
      </c>
      <c r="AO91" s="109" t="e">
        <f t="shared" si="348"/>
        <v>#VALUE!</v>
      </c>
      <c r="AP91" s="111" t="e">
        <f t="shared" si="349"/>
        <v>#VALUE!</v>
      </c>
      <c r="AR91" s="109" t="e">
        <f t="shared" si="350"/>
        <v>#VALUE!</v>
      </c>
      <c r="AS91" s="109" t="e">
        <f t="shared" si="351"/>
        <v>#VALUE!</v>
      </c>
      <c r="AT91" s="109" t="e">
        <f t="shared" si="351"/>
        <v>#VALUE!</v>
      </c>
      <c r="AU91" s="109" t="e">
        <f t="shared" si="352"/>
        <v>#VALUE!</v>
      </c>
      <c r="AV91" s="109" t="e">
        <f t="shared" si="353"/>
        <v>#VALUE!</v>
      </c>
      <c r="AW91" s="109" t="e">
        <f t="shared" si="354"/>
        <v>#VALUE!</v>
      </c>
      <c r="AX91" s="101" t="e">
        <f t="shared" si="355"/>
        <v>#VALUE!</v>
      </c>
    </row>
    <row r="92" spans="1:50" x14ac:dyDescent="0.25">
      <c r="A92" s="52"/>
      <c r="B92" s="50" t="str">
        <f>IF($A92="","",VLOOKUP($A92,'list of waypoints'!$A$2:'list of waypoints'!$F$126,2))</f>
        <v/>
      </c>
      <c r="C92" s="99" t="str">
        <f>IF($A92="","",VLOOKUP($A92,'list of waypoints'!$A$2:$F$2001,3))</f>
        <v/>
      </c>
      <c r="D92" s="50" t="str">
        <f>IF($A92="","",VLOOKUP($A92,'list of waypoints'!$A$2:$F$2001,4))</f>
        <v/>
      </c>
      <c r="E92" s="99" t="str">
        <f>IF($A92="","",VLOOKUP($A92,'list of waypoints'!$A$2:$F$2001,5))</f>
        <v/>
      </c>
      <c r="F92" s="50" t="str">
        <f>IF($A92="","",VLOOKUP($A92,'list of waypoints'!$A$2:$F$2001,6))</f>
        <v/>
      </c>
      <c r="G92" s="112" t="str">
        <f t="shared" si="356"/>
        <v/>
      </c>
      <c r="H92" s="113" t="str">
        <f t="shared" si="357"/>
        <v/>
      </c>
      <c r="I92" s="50"/>
      <c r="J92" s="50"/>
      <c r="K92" s="50"/>
      <c r="L92" s="50"/>
      <c r="M92" s="113"/>
      <c r="N92" s="113" t="str">
        <f t="shared" si="379"/>
        <v/>
      </c>
      <c r="O92" s="98">
        <f t="shared" si="360"/>
        <v>0</v>
      </c>
      <c r="P92" s="50"/>
      <c r="Q92" s="50">
        <f>O92-P92-'cover page'!L90</f>
        <v>0</v>
      </c>
      <c r="R92" s="50"/>
      <c r="S92" s="50"/>
      <c r="T92" s="50"/>
      <c r="U92" s="50"/>
      <c r="V92" s="50"/>
      <c r="X92" s="104" t="str">
        <f t="shared" si="339"/>
        <v/>
      </c>
      <c r="Y92" s="105" t="str">
        <f t="shared" si="340"/>
        <v/>
      </c>
      <c r="Z92" s="104" t="str">
        <f t="shared" si="341"/>
        <v/>
      </c>
      <c r="AA92" s="106" t="str">
        <f t="shared" si="342"/>
        <v/>
      </c>
      <c r="AB92" s="105" t="str">
        <f t="shared" si="343"/>
        <v/>
      </c>
      <c r="AC92" s="105" t="str">
        <f t="shared" si="344"/>
        <v/>
      </c>
      <c r="AD92" s="110" t="str">
        <f t="shared" si="345"/>
        <v/>
      </c>
      <c r="AE92" s="109"/>
      <c r="AF92" s="101"/>
      <c r="AG92" s="101"/>
      <c r="AH92" s="101"/>
      <c r="AI92" s="109"/>
      <c r="AJ92" s="101"/>
      <c r="AK92" s="109"/>
      <c r="AL92" s="109">
        <f t="shared" si="346"/>
        <v>0</v>
      </c>
      <c r="AM92" s="101"/>
      <c r="AN92" s="101">
        <f t="shared" si="347"/>
        <v>0</v>
      </c>
      <c r="AO92" s="109">
        <f t="shared" si="348"/>
        <v>0</v>
      </c>
      <c r="AP92" s="111">
        <f t="shared" si="349"/>
        <v>0</v>
      </c>
      <c r="AR92" s="109">
        <f t="shared" si="350"/>
        <v>0</v>
      </c>
      <c r="AS92" s="109">
        <f t="shared" si="351"/>
        <v>0</v>
      </c>
      <c r="AT92" s="109">
        <f t="shared" si="351"/>
        <v>0</v>
      </c>
      <c r="AU92" s="109">
        <f t="shared" si="352"/>
        <v>0</v>
      </c>
      <c r="AV92" s="109">
        <f t="shared" si="353"/>
        <v>0</v>
      </c>
      <c r="AW92" s="109">
        <f t="shared" si="354"/>
        <v>0</v>
      </c>
      <c r="AX92" s="101">
        <f t="shared" si="355"/>
        <v>0</v>
      </c>
    </row>
    <row r="93" spans="1:50" x14ac:dyDescent="0.25">
      <c r="A93" s="52"/>
      <c r="B93" s="50" t="str">
        <f>IF($A93="","",VLOOKUP($A93,'list of waypoints'!$A$2:'list of waypoints'!$F$126,2))</f>
        <v/>
      </c>
      <c r="C93" s="99" t="str">
        <f>IF($A93="","",VLOOKUP($A93,'list of waypoints'!$A$2:$F$2001,3))</f>
        <v/>
      </c>
      <c r="D93" s="50" t="str">
        <f>IF($A93="","",VLOOKUP($A93,'list of waypoints'!$A$2:$F$2001,4))</f>
        <v/>
      </c>
      <c r="E93" s="99" t="str">
        <f>IF($A93="","",VLOOKUP($A93,'list of waypoints'!$A$2:$F$2001,5))</f>
        <v/>
      </c>
      <c r="F93" s="50" t="str">
        <f>IF($A93="","",VLOOKUP($A93,'list of waypoints'!$A$2:$F$2001,6))</f>
        <v/>
      </c>
      <c r="G93" s="112" t="str">
        <f t="shared" si="356"/>
        <v/>
      </c>
      <c r="H93" s="113" t="str">
        <f t="shared" si="357"/>
        <v/>
      </c>
      <c r="I93" s="50"/>
      <c r="J93" s="50"/>
      <c r="K93" s="50"/>
      <c r="L93" s="50"/>
      <c r="M93" s="113" t="e">
        <f t="shared" ref="M93" si="470">M91-H92</f>
        <v>#VALUE!</v>
      </c>
      <c r="N93" s="113" t="e">
        <f t="shared" ref="N93" si="471">N91+H92</f>
        <v>#VALUE!</v>
      </c>
      <c r="O93" s="98">
        <f t="shared" si="360"/>
        <v>0</v>
      </c>
      <c r="P93" s="50"/>
      <c r="Q93" s="50"/>
      <c r="R93" s="50"/>
      <c r="S93" s="50"/>
      <c r="T93" s="50"/>
      <c r="U93" s="50"/>
      <c r="V93" s="50"/>
      <c r="X93" s="104" t="str">
        <f t="shared" si="339"/>
        <v/>
      </c>
      <c r="Y93" s="105" t="str">
        <f t="shared" si="340"/>
        <v/>
      </c>
      <c r="Z93" s="104" t="str">
        <f t="shared" si="341"/>
        <v/>
      </c>
      <c r="AA93" s="106" t="str">
        <f t="shared" si="342"/>
        <v/>
      </c>
      <c r="AB93" s="105" t="str">
        <f t="shared" si="343"/>
        <v/>
      </c>
      <c r="AC93" s="105" t="str">
        <f t="shared" si="344"/>
        <v/>
      </c>
      <c r="AD93" s="110" t="str">
        <f t="shared" si="345"/>
        <v/>
      </c>
      <c r="AE93" s="109" t="e">
        <f t="shared" ref="AE93" si="472">IF(Z93="N",X93+(Y93/60),-(X93+(Y93/60)))</f>
        <v>#VALUE!</v>
      </c>
      <c r="AF93" s="101" t="e">
        <f t="shared" ref="AF93" si="473">(7915.704468*LOG10(TAN(((45+AE93/2))*PI()/180)))-(23.268932*(SIN(AE93*PI()/180)))-(0.0525*(SIN(AE93*PI()/180)))</f>
        <v>#VALUE!</v>
      </c>
      <c r="AG93" s="101" t="e">
        <f t="shared" ref="AG93" si="474">IF(AC93="E",AA93+(AB93/60),-(AA93+(AB93/60)))</f>
        <v>#VALUE!</v>
      </c>
      <c r="AH93" s="101" t="e">
        <f t="shared" ref="AH93" si="475">IF(Z95="N",X95+(Y95/60),-(X95+(Y95/60)))</f>
        <v>#VALUE!</v>
      </c>
      <c r="AI93" s="109" t="e">
        <f t="shared" ref="AI93" si="476">(7915.704468*LOG10(TAN(((45+(AH93/2))*PI()/180)))-(23.268932*(SIN(AH93*PI()/180)))-(0.0525*(SIN(AH93*PI()/180))))</f>
        <v>#VALUE!</v>
      </c>
      <c r="AJ93" s="109" t="e">
        <f t="shared" ref="AJ93" si="477">IF(AC95="E",AA95+(AB95/60),-(AA95+(AB95/60)))</f>
        <v>#VALUE!</v>
      </c>
      <c r="AK93" s="109" t="e">
        <f t="shared" ref="AK93" si="478">IF((AH93-AE93)=0,(AH93-AE93)*60+0.001,(AH93-AE93)*60)</f>
        <v>#VALUE!</v>
      </c>
      <c r="AL93" s="109" t="e">
        <f t="shared" si="346"/>
        <v>#VALUE!</v>
      </c>
      <c r="AM93" s="101" t="e">
        <f t="shared" ref="AM93" si="479">(AJ93-AG93)*60</f>
        <v>#VALUE!</v>
      </c>
      <c r="AN93" s="101" t="e">
        <f t="shared" si="347"/>
        <v>#VALUE!</v>
      </c>
      <c r="AO93" s="109" t="e">
        <f t="shared" si="348"/>
        <v>#VALUE!</v>
      </c>
      <c r="AP93" s="111" t="e">
        <f t="shared" si="349"/>
        <v>#VALUE!</v>
      </c>
      <c r="AR93" s="109" t="e">
        <f t="shared" si="350"/>
        <v>#VALUE!</v>
      </c>
      <c r="AS93" s="109" t="e">
        <f t="shared" si="351"/>
        <v>#VALUE!</v>
      </c>
      <c r="AT93" s="109" t="e">
        <f t="shared" si="351"/>
        <v>#VALUE!</v>
      </c>
      <c r="AU93" s="109" t="e">
        <f t="shared" si="352"/>
        <v>#VALUE!</v>
      </c>
      <c r="AV93" s="109" t="e">
        <f t="shared" si="353"/>
        <v>#VALUE!</v>
      </c>
      <c r="AW93" s="109" t="e">
        <f t="shared" si="354"/>
        <v>#VALUE!</v>
      </c>
      <c r="AX93" s="101" t="e">
        <f t="shared" si="355"/>
        <v>#VALUE!</v>
      </c>
    </row>
    <row r="94" spans="1:50" x14ac:dyDescent="0.25">
      <c r="A94" s="52"/>
      <c r="B94" s="50" t="str">
        <f>IF($A94="","",VLOOKUP($A94,'list of waypoints'!$A$2:'list of waypoints'!$F$126,2))</f>
        <v/>
      </c>
      <c r="C94" s="99" t="str">
        <f>IF($A94="","",VLOOKUP($A94,'list of waypoints'!$A$2:$F$2001,3))</f>
        <v/>
      </c>
      <c r="D94" s="50" t="str">
        <f>IF($A94="","",VLOOKUP($A94,'list of waypoints'!$A$2:$F$2001,4))</f>
        <v/>
      </c>
      <c r="E94" s="99" t="str">
        <f>IF($A94="","",VLOOKUP($A94,'list of waypoints'!$A$2:$F$2001,5))</f>
        <v/>
      </c>
      <c r="F94" s="50" t="str">
        <f>IF($A94="","",VLOOKUP($A94,'list of waypoints'!$A$2:$F$2001,6))</f>
        <v/>
      </c>
      <c r="G94" s="112" t="str">
        <f t="shared" si="356"/>
        <v/>
      </c>
      <c r="H94" s="113" t="str">
        <f t="shared" si="357"/>
        <v/>
      </c>
      <c r="I94" s="50"/>
      <c r="J94" s="50"/>
      <c r="K94" s="50"/>
      <c r="L94" s="50"/>
      <c r="M94" s="113"/>
      <c r="N94" s="113" t="str">
        <f t="shared" si="379"/>
        <v/>
      </c>
      <c r="O94" s="98">
        <f t="shared" si="360"/>
        <v>0</v>
      </c>
      <c r="P94" s="50"/>
      <c r="Q94" s="50"/>
      <c r="R94" s="50"/>
      <c r="S94" s="50"/>
      <c r="T94" s="50"/>
      <c r="U94" s="50"/>
      <c r="V94" s="50"/>
      <c r="X94" s="104" t="str">
        <f t="shared" si="339"/>
        <v/>
      </c>
      <c r="Y94" s="105" t="str">
        <f t="shared" si="340"/>
        <v/>
      </c>
      <c r="Z94" s="104" t="str">
        <f t="shared" si="341"/>
        <v/>
      </c>
      <c r="AA94" s="106" t="str">
        <f t="shared" si="342"/>
        <v/>
      </c>
      <c r="AB94" s="105" t="str">
        <f t="shared" si="343"/>
        <v/>
      </c>
      <c r="AC94" s="105" t="str">
        <f t="shared" si="344"/>
        <v/>
      </c>
      <c r="AD94" s="110" t="str">
        <f t="shared" si="345"/>
        <v/>
      </c>
      <c r="AE94" s="109"/>
      <c r="AF94" s="101"/>
      <c r="AG94" s="101"/>
      <c r="AH94" s="101"/>
      <c r="AI94" s="109"/>
      <c r="AJ94" s="101"/>
      <c r="AK94" s="109"/>
      <c r="AL94" s="109">
        <f t="shared" si="346"/>
        <v>0</v>
      </c>
      <c r="AM94" s="101"/>
      <c r="AN94" s="101">
        <f t="shared" si="347"/>
        <v>0</v>
      </c>
      <c r="AO94" s="109">
        <f t="shared" si="348"/>
        <v>0</v>
      </c>
      <c r="AP94" s="111">
        <f t="shared" si="349"/>
        <v>0</v>
      </c>
      <c r="AR94" s="109">
        <f t="shared" si="350"/>
        <v>0</v>
      </c>
      <c r="AS94" s="109">
        <f t="shared" si="351"/>
        <v>0</v>
      </c>
      <c r="AT94" s="109">
        <f t="shared" si="351"/>
        <v>0</v>
      </c>
      <c r="AU94" s="109">
        <f t="shared" si="352"/>
        <v>0</v>
      </c>
      <c r="AV94" s="109">
        <f t="shared" si="353"/>
        <v>0</v>
      </c>
      <c r="AW94" s="109">
        <f t="shared" si="354"/>
        <v>0</v>
      </c>
      <c r="AX94" s="101">
        <f t="shared" si="355"/>
        <v>0</v>
      </c>
    </row>
    <row r="95" spans="1:50" x14ac:dyDescent="0.25">
      <c r="A95" s="53"/>
      <c r="B95" s="50" t="str">
        <f>IF($A95="","",VLOOKUP($A95,'list of waypoints'!$A$2:'list of waypoints'!$F$126,2))</f>
        <v/>
      </c>
      <c r="C95" s="99" t="str">
        <f>IF($A95="","",VLOOKUP($A95,'list of waypoints'!$A$2:$F$2001,3))</f>
        <v/>
      </c>
      <c r="D95" s="50" t="str">
        <f>IF($A95="","",VLOOKUP($A95,'list of waypoints'!$A$2:$F$2001,4))</f>
        <v/>
      </c>
      <c r="E95" s="99" t="str">
        <f>IF($A95="","",VLOOKUP($A95,'list of waypoints'!$A$2:$F$2001,5))</f>
        <v/>
      </c>
      <c r="F95" s="50" t="str">
        <f>IF($A95="","",VLOOKUP($A95,'list of waypoints'!$A$2:$F$2001,6))</f>
        <v/>
      </c>
      <c r="G95" s="112" t="str">
        <f t="shared" si="356"/>
        <v/>
      </c>
      <c r="H95" s="113" t="str">
        <f t="shared" si="357"/>
        <v/>
      </c>
      <c r="I95" s="50"/>
      <c r="J95" s="50"/>
      <c r="K95" s="50"/>
      <c r="L95" s="50"/>
      <c r="M95" s="113" t="e">
        <f t="shared" ref="M95" si="480">M93-H94</f>
        <v>#VALUE!</v>
      </c>
      <c r="N95" s="113" t="e">
        <f t="shared" ref="N95" si="481">N93+H94</f>
        <v>#VALUE!</v>
      </c>
      <c r="O95" s="98">
        <f t="shared" si="360"/>
        <v>0</v>
      </c>
      <c r="P95" s="50"/>
      <c r="Q95" s="50"/>
      <c r="R95" s="50"/>
      <c r="S95" s="50"/>
      <c r="T95" s="50"/>
      <c r="U95" s="50"/>
      <c r="V95" s="50"/>
      <c r="X95" s="104" t="str">
        <f t="shared" si="339"/>
        <v/>
      </c>
      <c r="Y95" s="105" t="str">
        <f t="shared" si="340"/>
        <v/>
      </c>
      <c r="Z95" s="104" t="str">
        <f t="shared" si="341"/>
        <v/>
      </c>
      <c r="AA95" s="106" t="str">
        <f t="shared" si="342"/>
        <v/>
      </c>
      <c r="AB95" s="105" t="str">
        <f t="shared" si="343"/>
        <v/>
      </c>
      <c r="AC95" s="105" t="str">
        <f t="shared" si="344"/>
        <v/>
      </c>
      <c r="AD95" s="110" t="str">
        <f t="shared" si="345"/>
        <v/>
      </c>
      <c r="AE95" s="109" t="e">
        <f t="shared" ref="AE95" si="482">IF(Z95="N",X95+(Y95/60),-(X95+(Y95/60)))</f>
        <v>#VALUE!</v>
      </c>
      <c r="AF95" s="101" t="e">
        <f t="shared" ref="AF95" si="483">(7915.704468*LOG10(TAN(((45+AE95/2))*PI()/180)))-(23.268932*(SIN(AE95*PI()/180)))-(0.0525*(SIN(AE95*PI()/180)))</f>
        <v>#VALUE!</v>
      </c>
      <c r="AG95" s="101" t="e">
        <f t="shared" ref="AG95" si="484">IF(AC95="E",AA95+(AB95/60),-(AA95+(AB95/60)))</f>
        <v>#VALUE!</v>
      </c>
      <c r="AH95" s="101" t="e">
        <f t="shared" ref="AH95" si="485">IF(Z97="N",X97+(Y97/60),-(X97+(Y97/60)))</f>
        <v>#VALUE!</v>
      </c>
      <c r="AI95" s="109" t="e">
        <f t="shared" ref="AI95" si="486">(7915.704468*LOG10(TAN(((45+(AH95/2))*PI()/180)))-(23.268932*(SIN(AH95*PI()/180)))-(0.0525*(SIN(AH95*PI()/180))))</f>
        <v>#VALUE!</v>
      </c>
      <c r="AJ95" s="109" t="e">
        <f t="shared" ref="AJ95" si="487">IF(AC97="E",AA97+(AB97/60),-(AA97+(AB97/60)))</f>
        <v>#VALUE!</v>
      </c>
      <c r="AK95" s="109" t="e">
        <f t="shared" ref="AK95" si="488">IF((AH95-AE95)=0,(AH95-AE95)*60+0.001,(AH95-AE95)*60)</f>
        <v>#VALUE!</v>
      </c>
      <c r="AL95" s="109" t="e">
        <f t="shared" si="346"/>
        <v>#VALUE!</v>
      </c>
      <c r="AM95" s="101" t="e">
        <f t="shared" ref="AM95" si="489">(AJ95-AG95)*60</f>
        <v>#VALUE!</v>
      </c>
      <c r="AN95" s="101" t="e">
        <f t="shared" si="347"/>
        <v>#VALUE!</v>
      </c>
      <c r="AO95" s="109" t="e">
        <f t="shared" si="348"/>
        <v>#VALUE!</v>
      </c>
      <c r="AP95" s="111" t="e">
        <f t="shared" si="349"/>
        <v>#VALUE!</v>
      </c>
      <c r="AR95" s="109" t="e">
        <f t="shared" si="350"/>
        <v>#VALUE!</v>
      </c>
      <c r="AS95" s="109" t="e">
        <f t="shared" si="351"/>
        <v>#VALUE!</v>
      </c>
      <c r="AT95" s="109" t="e">
        <f t="shared" si="351"/>
        <v>#VALUE!</v>
      </c>
      <c r="AU95" s="109" t="e">
        <f t="shared" si="352"/>
        <v>#VALUE!</v>
      </c>
      <c r="AV95" s="109" t="e">
        <f t="shared" si="353"/>
        <v>#VALUE!</v>
      </c>
      <c r="AW95" s="109" t="e">
        <f t="shared" si="354"/>
        <v>#VALUE!</v>
      </c>
      <c r="AX95" s="101" t="e">
        <f t="shared" si="355"/>
        <v>#VALUE!</v>
      </c>
    </row>
    <row r="96" spans="1:50" x14ac:dyDescent="0.25">
      <c r="A96" s="53"/>
      <c r="B96" s="50" t="str">
        <f>IF($A96="","",VLOOKUP($A96,'list of waypoints'!$A$2:'list of waypoints'!$F$126,2))</f>
        <v/>
      </c>
      <c r="C96" s="99" t="str">
        <f>IF($A96="","",VLOOKUP($A96,'list of waypoints'!$A$2:$F$2001,3))</f>
        <v/>
      </c>
      <c r="D96" s="50" t="str">
        <f>IF($A96="","",VLOOKUP($A96,'list of waypoints'!$A$2:$F$2001,4))</f>
        <v/>
      </c>
      <c r="E96" s="99" t="str">
        <f>IF($A96="","",VLOOKUP($A96,'list of waypoints'!$A$2:$F$2001,5))</f>
        <v/>
      </c>
      <c r="F96" s="50" t="str">
        <f>IF($A96="","",VLOOKUP($A96,'list of waypoints'!$A$2:$F$2001,6))</f>
        <v/>
      </c>
      <c r="G96" s="112" t="str">
        <f t="shared" si="356"/>
        <v/>
      </c>
      <c r="H96" s="113" t="str">
        <f t="shared" si="357"/>
        <v/>
      </c>
      <c r="I96" s="50"/>
      <c r="J96" s="50"/>
      <c r="K96" s="50"/>
      <c r="L96" s="50"/>
      <c r="M96" s="113"/>
      <c r="N96" s="113" t="str">
        <f t="shared" si="379"/>
        <v/>
      </c>
      <c r="O96" s="98">
        <f t="shared" si="360"/>
        <v>0</v>
      </c>
      <c r="P96" s="50"/>
      <c r="Q96" s="50"/>
      <c r="R96" s="50"/>
      <c r="S96" s="50"/>
      <c r="T96" s="50"/>
      <c r="U96" s="50"/>
      <c r="V96" s="50"/>
      <c r="X96" s="104" t="str">
        <f t="shared" si="339"/>
        <v/>
      </c>
      <c r="Y96" s="105" t="str">
        <f t="shared" si="340"/>
        <v/>
      </c>
      <c r="Z96" s="104" t="str">
        <f t="shared" si="341"/>
        <v/>
      </c>
      <c r="AA96" s="106" t="str">
        <f t="shared" si="342"/>
        <v/>
      </c>
      <c r="AB96" s="105" t="str">
        <f t="shared" si="343"/>
        <v/>
      </c>
      <c r="AC96" s="105" t="str">
        <f t="shared" si="344"/>
        <v/>
      </c>
      <c r="AD96" s="110" t="str">
        <f t="shared" si="345"/>
        <v/>
      </c>
      <c r="AE96" s="109"/>
      <c r="AF96" s="101"/>
      <c r="AG96" s="101"/>
      <c r="AH96" s="101"/>
      <c r="AI96" s="109"/>
      <c r="AJ96" s="101"/>
      <c r="AK96" s="109"/>
      <c r="AL96" s="109">
        <f t="shared" si="346"/>
        <v>0</v>
      </c>
      <c r="AM96" s="101"/>
      <c r="AN96" s="101">
        <f t="shared" si="347"/>
        <v>0</v>
      </c>
      <c r="AO96" s="109">
        <f t="shared" si="348"/>
        <v>0</v>
      </c>
      <c r="AP96" s="111">
        <f t="shared" si="349"/>
        <v>0</v>
      </c>
      <c r="AR96" s="109">
        <f t="shared" si="350"/>
        <v>0</v>
      </c>
      <c r="AS96" s="109">
        <f t="shared" si="351"/>
        <v>0</v>
      </c>
      <c r="AT96" s="109">
        <f t="shared" si="351"/>
        <v>0</v>
      </c>
      <c r="AU96" s="109">
        <f t="shared" si="352"/>
        <v>0</v>
      </c>
      <c r="AV96" s="109">
        <f t="shared" si="353"/>
        <v>0</v>
      </c>
      <c r="AW96" s="109">
        <f t="shared" si="354"/>
        <v>0</v>
      </c>
      <c r="AX96" s="101">
        <f t="shared" si="355"/>
        <v>0</v>
      </c>
    </row>
    <row r="97" spans="1:50" x14ac:dyDescent="0.25">
      <c r="A97" s="53"/>
      <c r="B97" s="50" t="str">
        <f>IF($A97="","",VLOOKUP($A97,'list of waypoints'!$A$2:'list of waypoints'!$F$126,2))</f>
        <v/>
      </c>
      <c r="C97" s="99" t="str">
        <f>IF($A97="","",VLOOKUP($A97,'list of waypoints'!$A$2:$F$2001,3))</f>
        <v/>
      </c>
      <c r="D97" s="50" t="str">
        <f>IF($A97="","",VLOOKUP($A97,'list of waypoints'!$A$2:$F$2001,4))</f>
        <v/>
      </c>
      <c r="E97" s="99" t="str">
        <f>IF($A97="","",VLOOKUP($A97,'list of waypoints'!$A$2:$F$2001,5))</f>
        <v/>
      </c>
      <c r="F97" s="50" t="str">
        <f>IF($A97="","",VLOOKUP($A97,'list of waypoints'!$A$2:$F$2001,6))</f>
        <v/>
      </c>
      <c r="G97" s="112" t="str">
        <f t="shared" si="356"/>
        <v/>
      </c>
      <c r="H97" s="113" t="str">
        <f t="shared" si="357"/>
        <v/>
      </c>
      <c r="I97" s="50"/>
      <c r="J97" s="50"/>
      <c r="K97" s="50"/>
      <c r="L97" s="50"/>
      <c r="M97" s="113" t="e">
        <f t="shared" ref="M97" si="490">M95-H96</f>
        <v>#VALUE!</v>
      </c>
      <c r="N97" s="113" t="e">
        <f t="shared" ref="N97" si="491">N95+H96</f>
        <v>#VALUE!</v>
      </c>
      <c r="O97" s="98">
        <f t="shared" si="360"/>
        <v>0</v>
      </c>
      <c r="P97" s="50"/>
      <c r="Q97" s="50"/>
      <c r="R97" s="50"/>
      <c r="S97" s="50"/>
      <c r="T97" s="50"/>
      <c r="U97" s="50"/>
      <c r="V97" s="50"/>
      <c r="X97" s="104" t="str">
        <f t="shared" si="339"/>
        <v/>
      </c>
      <c r="Y97" s="105" t="str">
        <f t="shared" si="340"/>
        <v/>
      </c>
      <c r="Z97" s="104" t="str">
        <f t="shared" si="341"/>
        <v/>
      </c>
      <c r="AA97" s="106" t="str">
        <f t="shared" si="342"/>
        <v/>
      </c>
      <c r="AB97" s="105" t="str">
        <f t="shared" si="343"/>
        <v/>
      </c>
      <c r="AC97" s="105" t="str">
        <f t="shared" si="344"/>
        <v/>
      </c>
      <c r="AD97" s="110" t="str">
        <f t="shared" si="345"/>
        <v/>
      </c>
      <c r="AE97" s="109" t="e">
        <f t="shared" ref="AE97" si="492">IF(Z97="N",X97+(Y97/60),-(X97+(Y97/60)))</f>
        <v>#VALUE!</v>
      </c>
      <c r="AF97" s="101" t="e">
        <f t="shared" ref="AF97" si="493">(7915.704468*LOG10(TAN(((45+AE97/2))*PI()/180)))-(23.268932*(SIN(AE97*PI()/180)))-(0.0525*(SIN(AE97*PI()/180)))</f>
        <v>#VALUE!</v>
      </c>
      <c r="AG97" s="101" t="e">
        <f t="shared" ref="AG97" si="494">IF(AC97="E",AA97+(AB97/60),-(AA97+(AB97/60)))</f>
        <v>#VALUE!</v>
      </c>
      <c r="AH97" s="101" t="e">
        <f t="shared" ref="AH97" si="495">IF(Z99="N",X99+(Y99/60),-(X99+(Y99/60)))</f>
        <v>#VALUE!</v>
      </c>
      <c r="AI97" s="109" t="e">
        <f t="shared" ref="AI97" si="496">(7915.704468*LOG10(TAN(((45+(AH97/2))*PI()/180)))-(23.268932*(SIN(AH97*PI()/180)))-(0.0525*(SIN(AH97*PI()/180))))</f>
        <v>#VALUE!</v>
      </c>
      <c r="AJ97" s="109" t="e">
        <f t="shared" ref="AJ97" si="497">IF(AC99="E",AA99+(AB99/60),-(AA99+(AB99/60)))</f>
        <v>#VALUE!</v>
      </c>
      <c r="AK97" s="109" t="e">
        <f t="shared" ref="AK97" si="498">IF((AH97-AE97)=0,(AH97-AE97)*60+0.001,(AH97-AE97)*60)</f>
        <v>#VALUE!</v>
      </c>
      <c r="AL97" s="109" t="e">
        <f t="shared" si="346"/>
        <v>#VALUE!</v>
      </c>
      <c r="AM97" s="101" t="e">
        <f t="shared" ref="AM97" si="499">(AJ97-AG97)*60</f>
        <v>#VALUE!</v>
      </c>
      <c r="AN97" s="101" t="e">
        <f t="shared" si="347"/>
        <v>#VALUE!</v>
      </c>
      <c r="AO97" s="109" t="e">
        <f t="shared" si="348"/>
        <v>#VALUE!</v>
      </c>
      <c r="AP97" s="111" t="e">
        <f t="shared" si="349"/>
        <v>#VALUE!</v>
      </c>
      <c r="AR97" s="109" t="e">
        <f t="shared" si="350"/>
        <v>#VALUE!</v>
      </c>
      <c r="AS97" s="109" t="e">
        <f t="shared" si="351"/>
        <v>#VALUE!</v>
      </c>
      <c r="AT97" s="109" t="e">
        <f t="shared" si="351"/>
        <v>#VALUE!</v>
      </c>
      <c r="AU97" s="109" t="e">
        <f t="shared" si="352"/>
        <v>#VALUE!</v>
      </c>
      <c r="AV97" s="109" t="e">
        <f t="shared" si="353"/>
        <v>#VALUE!</v>
      </c>
      <c r="AW97" s="109" t="e">
        <f t="shared" si="354"/>
        <v>#VALUE!</v>
      </c>
      <c r="AX97" s="101" t="e">
        <f t="shared" si="355"/>
        <v>#VALUE!</v>
      </c>
    </row>
    <row r="98" spans="1:50" x14ac:dyDescent="0.25">
      <c r="A98" s="53"/>
      <c r="B98" s="50" t="str">
        <f>IF($A98="","",VLOOKUP($A98,'list of waypoints'!$A$2:'list of waypoints'!$F$126,2))</f>
        <v/>
      </c>
      <c r="C98" s="99" t="str">
        <f>IF($A98="","",VLOOKUP($A98,'list of waypoints'!$A$2:$F$2001,3))</f>
        <v/>
      </c>
      <c r="D98" s="50" t="str">
        <f>IF($A98="","",VLOOKUP($A98,'list of waypoints'!$A$2:$F$2001,4))</f>
        <v/>
      </c>
      <c r="E98" s="99" t="str">
        <f>IF($A98="","",VLOOKUP($A98,'list of waypoints'!$A$2:$F$2001,5))</f>
        <v/>
      </c>
      <c r="F98" s="50" t="str">
        <f>IF($A98="","",VLOOKUP($A98,'list of waypoints'!$A$2:$F$2001,6))</f>
        <v/>
      </c>
      <c r="G98" s="112" t="str">
        <f t="shared" si="356"/>
        <v/>
      </c>
      <c r="H98" s="113" t="str">
        <f t="shared" si="357"/>
        <v/>
      </c>
      <c r="I98" s="50"/>
      <c r="J98" s="50"/>
      <c r="K98" s="50"/>
      <c r="L98" s="50"/>
      <c r="M98" s="113"/>
      <c r="N98" s="113" t="str">
        <f t="shared" si="379"/>
        <v/>
      </c>
      <c r="O98" s="98">
        <f t="shared" si="360"/>
        <v>0</v>
      </c>
      <c r="P98" s="50"/>
      <c r="Q98" s="50"/>
      <c r="R98" s="50"/>
      <c r="S98" s="50"/>
      <c r="T98" s="50"/>
      <c r="U98" s="50"/>
      <c r="V98" s="50"/>
      <c r="X98" s="104" t="str">
        <f t="shared" si="339"/>
        <v/>
      </c>
      <c r="Y98" s="105" t="str">
        <f t="shared" si="340"/>
        <v/>
      </c>
      <c r="Z98" s="104" t="str">
        <f t="shared" si="341"/>
        <v/>
      </c>
      <c r="AA98" s="106" t="str">
        <f t="shared" si="342"/>
        <v/>
      </c>
      <c r="AB98" s="105" t="str">
        <f t="shared" si="343"/>
        <v/>
      </c>
      <c r="AC98" s="105" t="str">
        <f t="shared" si="344"/>
        <v/>
      </c>
      <c r="AD98" s="110" t="str">
        <f t="shared" si="345"/>
        <v/>
      </c>
      <c r="AE98" s="109"/>
      <c r="AF98" s="101"/>
      <c r="AG98" s="101"/>
      <c r="AH98" s="101"/>
      <c r="AI98" s="109"/>
      <c r="AJ98" s="101"/>
      <c r="AK98" s="109"/>
      <c r="AL98" s="109">
        <f t="shared" si="346"/>
        <v>0</v>
      </c>
      <c r="AM98" s="101"/>
      <c r="AN98" s="101">
        <f t="shared" si="347"/>
        <v>0</v>
      </c>
      <c r="AO98" s="109">
        <f t="shared" si="348"/>
        <v>0</v>
      </c>
      <c r="AP98" s="111">
        <f t="shared" si="349"/>
        <v>0</v>
      </c>
      <c r="AR98" s="109">
        <f t="shared" si="350"/>
        <v>0</v>
      </c>
      <c r="AS98" s="109">
        <f t="shared" si="351"/>
        <v>0</v>
      </c>
      <c r="AT98" s="109">
        <f t="shared" si="351"/>
        <v>0</v>
      </c>
      <c r="AU98" s="109">
        <f t="shared" si="352"/>
        <v>0</v>
      </c>
      <c r="AV98" s="109">
        <f t="shared" si="353"/>
        <v>0</v>
      </c>
      <c r="AW98" s="109">
        <f t="shared" si="354"/>
        <v>0</v>
      </c>
      <c r="AX98" s="101">
        <f t="shared" si="355"/>
        <v>0</v>
      </c>
    </row>
    <row r="99" spans="1:50" x14ac:dyDescent="0.25">
      <c r="A99" s="53"/>
      <c r="B99" s="50" t="str">
        <f>IF($A99="","",VLOOKUP($A99,'list of waypoints'!$A$2:'list of waypoints'!$F$126,2))</f>
        <v/>
      </c>
      <c r="C99" s="99" t="str">
        <f>IF($A99="","",VLOOKUP($A99,'list of waypoints'!$A$2:$F$2001,3))</f>
        <v/>
      </c>
      <c r="D99" s="50" t="str">
        <f>IF($A99="","",VLOOKUP($A99,'list of waypoints'!$A$2:$F$2001,4))</f>
        <v/>
      </c>
      <c r="E99" s="99" t="str">
        <f>IF($A99="","",VLOOKUP($A99,'list of waypoints'!$A$2:$F$2001,5))</f>
        <v/>
      </c>
      <c r="F99" s="50" t="str">
        <f>IF($A99="","",VLOOKUP($A99,'list of waypoints'!$A$2:$F$2001,6))</f>
        <v/>
      </c>
      <c r="G99" s="112" t="str">
        <f t="shared" si="356"/>
        <v/>
      </c>
      <c r="H99" s="113" t="str">
        <f t="shared" si="357"/>
        <v/>
      </c>
      <c r="I99" s="50"/>
      <c r="J99" s="50"/>
      <c r="K99" s="50"/>
      <c r="L99" s="50"/>
      <c r="M99" s="113" t="e">
        <f t="shared" ref="M99" si="500">M97-H98</f>
        <v>#VALUE!</v>
      </c>
      <c r="N99" s="113" t="e">
        <f t="shared" ref="N99" si="501">N97+H98</f>
        <v>#VALUE!</v>
      </c>
      <c r="O99" s="98">
        <f t="shared" si="360"/>
        <v>0</v>
      </c>
      <c r="P99" s="50"/>
      <c r="Q99" s="50"/>
      <c r="R99" s="50"/>
      <c r="S99" s="50"/>
      <c r="T99" s="50"/>
      <c r="U99" s="50"/>
      <c r="V99" s="50"/>
      <c r="X99" s="104" t="str">
        <f t="shared" si="339"/>
        <v/>
      </c>
      <c r="Y99" s="105" t="str">
        <f t="shared" si="340"/>
        <v/>
      </c>
      <c r="Z99" s="104" t="str">
        <f t="shared" si="341"/>
        <v/>
      </c>
      <c r="AA99" s="106" t="str">
        <f t="shared" si="342"/>
        <v/>
      </c>
      <c r="AB99" s="105" t="str">
        <f t="shared" si="343"/>
        <v/>
      </c>
      <c r="AC99" s="105" t="str">
        <f t="shared" si="344"/>
        <v/>
      </c>
      <c r="AD99" s="110" t="str">
        <f t="shared" si="345"/>
        <v/>
      </c>
      <c r="AE99" s="109" t="e">
        <f t="shared" ref="AE99" si="502">IF(Z99="N",X99+(Y99/60),-(X99+(Y99/60)))</f>
        <v>#VALUE!</v>
      </c>
      <c r="AF99" s="101" t="e">
        <f t="shared" ref="AF99" si="503">(7915.704468*LOG10(TAN(((45+AE99/2))*PI()/180)))-(23.268932*(SIN(AE99*PI()/180)))-(0.0525*(SIN(AE99*PI()/180)))</f>
        <v>#VALUE!</v>
      </c>
      <c r="AG99" s="101" t="e">
        <f t="shared" ref="AG99" si="504">IF(AC99="E",AA99+(AB99/60),-(AA99+(AB99/60)))</f>
        <v>#VALUE!</v>
      </c>
      <c r="AH99" s="101" t="e">
        <f t="shared" ref="AH99" si="505">IF(Z101="N",X101+(Y101/60),-(X101+(Y101/60)))</f>
        <v>#VALUE!</v>
      </c>
      <c r="AI99" s="109" t="e">
        <f t="shared" ref="AI99" si="506">(7915.704468*LOG10(TAN(((45+(AH99/2))*PI()/180)))-(23.268932*(SIN(AH99*PI()/180)))-(0.0525*(SIN(AH99*PI()/180))))</f>
        <v>#VALUE!</v>
      </c>
      <c r="AJ99" s="109" t="e">
        <f t="shared" ref="AJ99" si="507">IF(AC101="E",AA101+(AB101/60),-(AA101+(AB101/60)))</f>
        <v>#VALUE!</v>
      </c>
      <c r="AK99" s="109" t="e">
        <f t="shared" ref="AK99" si="508">IF((AH99-AE99)=0,(AH99-AE99)*60+0.001,(AH99-AE99)*60)</f>
        <v>#VALUE!</v>
      </c>
      <c r="AL99" s="109" t="e">
        <f t="shared" si="346"/>
        <v>#VALUE!</v>
      </c>
      <c r="AM99" s="101" t="e">
        <f t="shared" ref="AM99" si="509">(AJ99-AG99)*60</f>
        <v>#VALUE!</v>
      </c>
      <c r="AN99" s="101" t="e">
        <f t="shared" si="347"/>
        <v>#VALUE!</v>
      </c>
      <c r="AO99" s="109" t="e">
        <f t="shared" si="348"/>
        <v>#VALUE!</v>
      </c>
      <c r="AP99" s="111" t="e">
        <f t="shared" si="349"/>
        <v>#VALUE!</v>
      </c>
      <c r="AR99" s="109" t="e">
        <f t="shared" si="350"/>
        <v>#VALUE!</v>
      </c>
      <c r="AS99" s="109" t="e">
        <f t="shared" si="351"/>
        <v>#VALUE!</v>
      </c>
      <c r="AT99" s="109" t="e">
        <f t="shared" si="351"/>
        <v>#VALUE!</v>
      </c>
      <c r="AU99" s="109" t="e">
        <f t="shared" si="352"/>
        <v>#VALUE!</v>
      </c>
      <c r="AV99" s="109" t="e">
        <f t="shared" si="353"/>
        <v>#VALUE!</v>
      </c>
      <c r="AW99" s="109" t="e">
        <f t="shared" si="354"/>
        <v>#VALUE!</v>
      </c>
      <c r="AX99" s="101" t="e">
        <f t="shared" si="355"/>
        <v>#VALUE!</v>
      </c>
    </row>
    <row r="100" spans="1:50" x14ac:dyDescent="0.25">
      <c r="A100" s="53"/>
      <c r="B100" s="50" t="str">
        <f>IF($A100="","",VLOOKUP($A100,'list of waypoints'!$A$2:'list of waypoints'!$F$126,2))</f>
        <v/>
      </c>
      <c r="C100" s="99" t="str">
        <f>IF($A100="","",VLOOKUP($A100,'list of waypoints'!$A$2:$F$2001,3))</f>
        <v/>
      </c>
      <c r="D100" s="50" t="str">
        <f>IF($A100="","",VLOOKUP($A100,'list of waypoints'!$A$2:$F$2001,4))</f>
        <v/>
      </c>
      <c r="E100" s="99" t="str">
        <f>IF($A100="","",VLOOKUP($A100,'list of waypoints'!$A$2:$F$2001,5))</f>
        <v/>
      </c>
      <c r="F100" s="50" t="str">
        <f>IF($A100="","",VLOOKUP($A100,'list of waypoints'!$A$2:$F$2001,6))</f>
        <v/>
      </c>
      <c r="G100" s="112" t="str">
        <f t="shared" si="356"/>
        <v/>
      </c>
      <c r="H100" s="113" t="str">
        <f t="shared" si="357"/>
        <v/>
      </c>
      <c r="I100" s="50"/>
      <c r="J100" s="50"/>
      <c r="K100" s="50"/>
      <c r="L100" s="50"/>
      <c r="M100" s="113"/>
      <c r="N100" s="113" t="str">
        <f t="shared" si="379"/>
        <v/>
      </c>
      <c r="O100" s="98">
        <f t="shared" si="360"/>
        <v>0</v>
      </c>
      <c r="P100" s="50"/>
      <c r="Q100" s="50"/>
      <c r="R100" s="50"/>
      <c r="S100" s="50"/>
      <c r="T100" s="50"/>
      <c r="U100" s="50"/>
      <c r="V100" s="50"/>
      <c r="X100" s="104" t="str">
        <f t="shared" si="339"/>
        <v/>
      </c>
      <c r="Y100" s="105" t="str">
        <f t="shared" si="340"/>
        <v/>
      </c>
      <c r="Z100" s="104" t="str">
        <f t="shared" si="341"/>
        <v/>
      </c>
      <c r="AA100" s="106" t="str">
        <f t="shared" si="342"/>
        <v/>
      </c>
      <c r="AB100" s="105" t="str">
        <f t="shared" si="343"/>
        <v/>
      </c>
      <c r="AC100" s="105" t="str">
        <f t="shared" si="344"/>
        <v/>
      </c>
      <c r="AD100" s="110" t="str">
        <f t="shared" si="345"/>
        <v/>
      </c>
      <c r="AE100" s="109"/>
      <c r="AF100" s="101"/>
      <c r="AG100" s="101"/>
      <c r="AH100" s="101"/>
      <c r="AI100" s="109"/>
      <c r="AJ100" s="101"/>
      <c r="AK100" s="109"/>
      <c r="AL100" s="109">
        <f t="shared" si="346"/>
        <v>0</v>
      </c>
      <c r="AM100" s="101"/>
      <c r="AN100" s="101">
        <f t="shared" si="347"/>
        <v>0</v>
      </c>
      <c r="AO100" s="109">
        <f t="shared" si="348"/>
        <v>0</v>
      </c>
      <c r="AP100" s="111">
        <f t="shared" si="349"/>
        <v>0</v>
      </c>
      <c r="AR100" s="109">
        <f t="shared" si="350"/>
        <v>0</v>
      </c>
      <c r="AS100" s="109">
        <f t="shared" si="351"/>
        <v>0</v>
      </c>
      <c r="AT100" s="109">
        <f t="shared" si="351"/>
        <v>0</v>
      </c>
      <c r="AU100" s="109">
        <f t="shared" si="352"/>
        <v>0</v>
      </c>
      <c r="AV100" s="109">
        <f t="shared" si="353"/>
        <v>0</v>
      </c>
      <c r="AW100" s="109">
        <f t="shared" si="354"/>
        <v>0</v>
      </c>
      <c r="AX100" s="101">
        <f t="shared" si="355"/>
        <v>0</v>
      </c>
    </row>
    <row r="101" spans="1:50" x14ac:dyDescent="0.25">
      <c r="A101" s="53"/>
      <c r="B101" s="50" t="str">
        <f>IF($A101="","",VLOOKUP($A101,'list of waypoints'!$A$2:'list of waypoints'!$F$126,2))</f>
        <v/>
      </c>
      <c r="C101" s="99" t="str">
        <f>IF($A101="","",VLOOKUP($A101,'list of waypoints'!$A$2:$F$2001,3))</f>
        <v/>
      </c>
      <c r="D101" s="50" t="str">
        <f>IF($A101="","",VLOOKUP($A101,'list of waypoints'!$A$2:$F$2001,4))</f>
        <v/>
      </c>
      <c r="E101" s="99" t="str">
        <f>IF($A101="","",VLOOKUP($A101,'list of waypoints'!$A$2:$F$2001,5))</f>
        <v/>
      </c>
      <c r="F101" s="50" t="str">
        <f>IF($A101="","",VLOOKUP($A101,'list of waypoints'!$A$2:$F$2001,6))</f>
        <v/>
      </c>
      <c r="G101" s="112" t="str">
        <f t="shared" si="356"/>
        <v/>
      </c>
      <c r="H101" s="113" t="str">
        <f t="shared" si="357"/>
        <v/>
      </c>
      <c r="I101" s="50"/>
      <c r="J101" s="50"/>
      <c r="K101" s="50"/>
      <c r="L101" s="50"/>
      <c r="M101" s="113" t="e">
        <f t="shared" ref="M101" si="510">M99-H100</f>
        <v>#VALUE!</v>
      </c>
      <c r="N101" s="113" t="e">
        <f t="shared" ref="N101" si="511">N99+H100</f>
        <v>#VALUE!</v>
      </c>
      <c r="O101" s="98">
        <f t="shared" si="360"/>
        <v>0</v>
      </c>
      <c r="P101" s="50"/>
      <c r="Q101" s="50"/>
      <c r="R101" s="50"/>
      <c r="S101" s="50"/>
      <c r="T101" s="50"/>
      <c r="U101" s="50"/>
      <c r="V101" s="50"/>
      <c r="X101" s="104" t="str">
        <f t="shared" si="339"/>
        <v/>
      </c>
      <c r="Y101" s="105" t="str">
        <f t="shared" si="340"/>
        <v/>
      </c>
      <c r="Z101" s="104" t="str">
        <f t="shared" si="341"/>
        <v/>
      </c>
      <c r="AA101" s="106" t="str">
        <f t="shared" si="342"/>
        <v/>
      </c>
      <c r="AB101" s="105" t="str">
        <f t="shared" si="343"/>
        <v/>
      </c>
      <c r="AC101" s="105" t="str">
        <f t="shared" si="344"/>
        <v/>
      </c>
      <c r="AD101" s="110" t="str">
        <f t="shared" si="345"/>
        <v/>
      </c>
      <c r="AE101" s="109" t="e">
        <f t="shared" ref="AE101" si="512">IF(Z101="N",X101+(Y101/60),-(X101+(Y101/60)))</f>
        <v>#VALUE!</v>
      </c>
      <c r="AF101" s="101" t="e">
        <f t="shared" ref="AF101" si="513">(7915.704468*LOG10(TAN(((45+AE101/2))*PI()/180)))-(23.268932*(SIN(AE101*PI()/180)))-(0.0525*(SIN(AE101*PI()/180)))</f>
        <v>#VALUE!</v>
      </c>
      <c r="AG101" s="101" t="e">
        <f t="shared" ref="AG101" si="514">IF(AC101="E",AA101+(AB101/60),-(AA101+(AB101/60)))</f>
        <v>#VALUE!</v>
      </c>
      <c r="AH101" s="101" t="e">
        <f t="shared" ref="AH101" si="515">IF(Z103="N",X103+(Y103/60),-(X103+(Y103/60)))</f>
        <v>#VALUE!</v>
      </c>
      <c r="AI101" s="109" t="e">
        <f t="shared" ref="AI101" si="516">(7915.704468*LOG10(TAN(((45+(AH101/2))*PI()/180)))-(23.268932*(SIN(AH101*PI()/180)))-(0.0525*(SIN(AH101*PI()/180))))</f>
        <v>#VALUE!</v>
      </c>
      <c r="AJ101" s="109" t="e">
        <f t="shared" ref="AJ101" si="517">IF(AC103="E",AA103+(AB103/60),-(AA103+(AB103/60)))</f>
        <v>#VALUE!</v>
      </c>
      <c r="AK101" s="109" t="e">
        <f t="shared" ref="AK101" si="518">IF((AH101-AE101)=0,(AH101-AE101)*60+0.001,(AH101-AE101)*60)</f>
        <v>#VALUE!</v>
      </c>
      <c r="AL101" s="109" t="e">
        <f t="shared" si="346"/>
        <v>#VALUE!</v>
      </c>
      <c r="AM101" s="101" t="e">
        <f t="shared" ref="AM101" si="519">(AJ101-AG101)*60</f>
        <v>#VALUE!</v>
      </c>
      <c r="AN101" s="101" t="e">
        <f t="shared" si="347"/>
        <v>#VALUE!</v>
      </c>
      <c r="AO101" s="109" t="e">
        <f t="shared" si="348"/>
        <v>#VALUE!</v>
      </c>
      <c r="AP101" s="111" t="e">
        <f t="shared" si="349"/>
        <v>#VALUE!</v>
      </c>
      <c r="AR101" s="109" t="e">
        <f t="shared" si="350"/>
        <v>#VALUE!</v>
      </c>
      <c r="AS101" s="109" t="e">
        <f t="shared" si="351"/>
        <v>#VALUE!</v>
      </c>
      <c r="AT101" s="109" t="e">
        <f t="shared" si="351"/>
        <v>#VALUE!</v>
      </c>
      <c r="AU101" s="109" t="e">
        <f t="shared" si="352"/>
        <v>#VALUE!</v>
      </c>
      <c r="AV101" s="109" t="e">
        <f t="shared" si="353"/>
        <v>#VALUE!</v>
      </c>
      <c r="AW101" s="109" t="e">
        <f t="shared" si="354"/>
        <v>#VALUE!</v>
      </c>
      <c r="AX101" s="101" t="e">
        <f t="shared" si="355"/>
        <v>#VALUE!</v>
      </c>
    </row>
    <row r="102" spans="1:50" x14ac:dyDescent="0.25">
      <c r="A102" s="53"/>
      <c r="B102" s="50" t="str">
        <f>IF($A102="","",VLOOKUP($A102,'list of waypoints'!$A$2:'list of waypoints'!$F$126,2))</f>
        <v/>
      </c>
      <c r="C102" s="99" t="str">
        <f>IF($A102="","",VLOOKUP($A102,'list of waypoints'!$A$2:$F$2001,3))</f>
        <v/>
      </c>
      <c r="D102" s="50" t="str">
        <f>IF($A102="","",VLOOKUP($A102,'list of waypoints'!$A$2:$F$2001,4))</f>
        <v/>
      </c>
      <c r="E102" s="99" t="str">
        <f>IF($A102="","",VLOOKUP($A102,'list of waypoints'!$A$2:$F$2001,5))</f>
        <v/>
      </c>
      <c r="F102" s="50" t="str">
        <f>IF($A102="","",VLOOKUP($A102,'list of waypoints'!$A$2:$F$2001,6))</f>
        <v/>
      </c>
      <c r="G102" s="112" t="str">
        <f t="shared" si="356"/>
        <v/>
      </c>
      <c r="H102" s="113" t="str">
        <f t="shared" si="357"/>
        <v/>
      </c>
      <c r="I102" s="50"/>
      <c r="J102" s="50"/>
      <c r="K102" s="50"/>
      <c r="L102" s="50"/>
      <c r="M102" s="113"/>
      <c r="N102" s="113" t="str">
        <f t="shared" si="379"/>
        <v/>
      </c>
      <c r="O102" s="98">
        <f t="shared" si="360"/>
        <v>0</v>
      </c>
      <c r="P102" s="50"/>
      <c r="Q102" s="50"/>
      <c r="R102" s="50"/>
      <c r="S102" s="50"/>
      <c r="T102" s="50"/>
      <c r="U102" s="50"/>
      <c r="V102" s="50"/>
      <c r="X102" s="104" t="str">
        <f t="shared" si="339"/>
        <v/>
      </c>
      <c r="Y102" s="105" t="str">
        <f t="shared" si="340"/>
        <v/>
      </c>
      <c r="Z102" s="104" t="str">
        <f t="shared" si="341"/>
        <v/>
      </c>
      <c r="AA102" s="106" t="str">
        <f t="shared" si="342"/>
        <v/>
      </c>
      <c r="AB102" s="105" t="str">
        <f t="shared" si="343"/>
        <v/>
      </c>
      <c r="AC102" s="105" t="str">
        <f t="shared" si="344"/>
        <v/>
      </c>
      <c r="AD102" s="110" t="str">
        <f t="shared" si="345"/>
        <v/>
      </c>
      <c r="AE102" s="109"/>
      <c r="AF102" s="101"/>
      <c r="AG102" s="101"/>
      <c r="AH102" s="101"/>
      <c r="AI102" s="109"/>
      <c r="AJ102" s="101"/>
      <c r="AK102" s="109"/>
      <c r="AL102" s="109">
        <f t="shared" si="346"/>
        <v>0</v>
      </c>
      <c r="AM102" s="101"/>
      <c r="AN102" s="101">
        <f t="shared" si="347"/>
        <v>0</v>
      </c>
      <c r="AO102" s="109">
        <f t="shared" si="348"/>
        <v>0</v>
      </c>
      <c r="AP102" s="111">
        <f t="shared" si="349"/>
        <v>0</v>
      </c>
      <c r="AR102" s="109">
        <f t="shared" si="350"/>
        <v>0</v>
      </c>
      <c r="AS102" s="109">
        <f t="shared" si="351"/>
        <v>0</v>
      </c>
      <c r="AT102" s="109">
        <f t="shared" si="351"/>
        <v>0</v>
      </c>
      <c r="AU102" s="109">
        <f t="shared" si="352"/>
        <v>0</v>
      </c>
      <c r="AV102" s="109">
        <f t="shared" si="353"/>
        <v>0</v>
      </c>
      <c r="AW102" s="109">
        <f t="shared" si="354"/>
        <v>0</v>
      </c>
      <c r="AX102" s="101">
        <f t="shared" si="355"/>
        <v>0</v>
      </c>
    </row>
    <row r="103" spans="1:50" x14ac:dyDescent="0.25">
      <c r="A103" s="53"/>
      <c r="B103" s="50" t="str">
        <f>IF($A103="","",VLOOKUP($A103,'list of waypoints'!$A$2:'list of waypoints'!$F$126,2))</f>
        <v/>
      </c>
      <c r="C103" s="99" t="str">
        <f>IF($A103="","",VLOOKUP($A103,'list of waypoints'!$A$2:$F$2001,3))</f>
        <v/>
      </c>
      <c r="D103" s="50" t="str">
        <f>IF($A103="","",VLOOKUP($A103,'list of waypoints'!$A$2:$F$2001,4))</f>
        <v/>
      </c>
      <c r="E103" s="99" t="str">
        <f>IF($A103="","",VLOOKUP($A103,'list of waypoints'!$A$2:$F$2001,5))</f>
        <v/>
      </c>
      <c r="F103" s="50" t="str">
        <f>IF($A103="","",VLOOKUP($A103,'list of waypoints'!$A$2:$F$2001,6))</f>
        <v/>
      </c>
      <c r="G103" s="112" t="str">
        <f t="shared" si="356"/>
        <v/>
      </c>
      <c r="H103" s="113" t="str">
        <f t="shared" si="357"/>
        <v/>
      </c>
      <c r="I103" s="50"/>
      <c r="J103" s="50"/>
      <c r="K103" s="50"/>
      <c r="L103" s="50"/>
      <c r="M103" s="113" t="e">
        <f t="shared" ref="M103" si="520">M101-H102</f>
        <v>#VALUE!</v>
      </c>
      <c r="N103" s="113" t="e">
        <f t="shared" ref="N103" si="521">N101+H102</f>
        <v>#VALUE!</v>
      </c>
      <c r="O103" s="98">
        <f t="shared" si="360"/>
        <v>0</v>
      </c>
      <c r="P103" s="50"/>
      <c r="Q103" s="50"/>
      <c r="R103" s="50"/>
      <c r="S103" s="50"/>
      <c r="T103" s="50"/>
      <c r="U103" s="50"/>
      <c r="V103" s="50"/>
      <c r="X103" s="104" t="str">
        <f t="shared" si="339"/>
        <v/>
      </c>
      <c r="Y103" s="105" t="str">
        <f t="shared" si="340"/>
        <v/>
      </c>
      <c r="Z103" s="104" t="str">
        <f t="shared" si="341"/>
        <v/>
      </c>
      <c r="AA103" s="106" t="str">
        <f t="shared" si="342"/>
        <v/>
      </c>
      <c r="AB103" s="105" t="str">
        <f t="shared" si="343"/>
        <v/>
      </c>
      <c r="AC103" s="105" t="str">
        <f t="shared" si="344"/>
        <v/>
      </c>
      <c r="AD103" s="110" t="str">
        <f t="shared" si="345"/>
        <v/>
      </c>
      <c r="AE103" s="109" t="e">
        <f t="shared" ref="AE103" si="522">IF(Z103="N",X103+(Y103/60),-(X103+(Y103/60)))</f>
        <v>#VALUE!</v>
      </c>
      <c r="AF103" s="101" t="e">
        <f t="shared" ref="AF103" si="523">(7915.704468*LOG10(TAN(((45+AE103/2))*PI()/180)))-(23.268932*(SIN(AE103*PI()/180)))-(0.0525*(SIN(AE103*PI()/180)))</f>
        <v>#VALUE!</v>
      </c>
      <c r="AG103" s="101" t="e">
        <f t="shared" ref="AG103" si="524">IF(AC103="E",AA103+(AB103/60),-(AA103+(AB103/60)))</f>
        <v>#VALUE!</v>
      </c>
      <c r="AH103" s="101" t="e">
        <f t="shared" ref="AH103" si="525">IF(Z105="N",X105+(Y105/60),-(X105+(Y105/60)))</f>
        <v>#VALUE!</v>
      </c>
      <c r="AI103" s="109" t="e">
        <f t="shared" ref="AI103" si="526">(7915.704468*LOG10(TAN(((45+(AH103/2))*PI()/180)))-(23.268932*(SIN(AH103*PI()/180)))-(0.0525*(SIN(AH103*PI()/180))))</f>
        <v>#VALUE!</v>
      </c>
      <c r="AJ103" s="109" t="e">
        <f t="shared" ref="AJ103" si="527">IF(AC105="E",AA105+(AB105/60),-(AA105+(AB105/60)))</f>
        <v>#VALUE!</v>
      </c>
      <c r="AK103" s="109" t="e">
        <f t="shared" ref="AK103" si="528">IF((AH103-AE103)=0,(AH103-AE103)*60+0.001,(AH103-AE103)*60)</f>
        <v>#VALUE!</v>
      </c>
      <c r="AL103" s="109" t="e">
        <f t="shared" si="346"/>
        <v>#VALUE!</v>
      </c>
      <c r="AM103" s="101" t="e">
        <f t="shared" ref="AM103" si="529">(AJ103-AG103)*60</f>
        <v>#VALUE!</v>
      </c>
      <c r="AN103" s="101" t="e">
        <f t="shared" si="347"/>
        <v>#VALUE!</v>
      </c>
      <c r="AO103" s="109" t="e">
        <f t="shared" si="348"/>
        <v>#VALUE!</v>
      </c>
      <c r="AP103" s="111" t="e">
        <f t="shared" si="349"/>
        <v>#VALUE!</v>
      </c>
      <c r="AR103" s="109" t="e">
        <f t="shared" si="350"/>
        <v>#VALUE!</v>
      </c>
      <c r="AS103" s="109" t="e">
        <f t="shared" si="351"/>
        <v>#VALUE!</v>
      </c>
      <c r="AT103" s="109" t="e">
        <f t="shared" si="351"/>
        <v>#VALUE!</v>
      </c>
      <c r="AU103" s="109" t="e">
        <f t="shared" si="352"/>
        <v>#VALUE!</v>
      </c>
      <c r="AV103" s="109" t="e">
        <f t="shared" si="353"/>
        <v>#VALUE!</v>
      </c>
      <c r="AW103" s="109" t="e">
        <f t="shared" si="354"/>
        <v>#VALUE!</v>
      </c>
      <c r="AX103" s="101" t="e">
        <f t="shared" si="355"/>
        <v>#VALUE!</v>
      </c>
    </row>
    <row r="104" spans="1:50" x14ac:dyDescent="0.25">
      <c r="A104" s="53"/>
      <c r="B104" s="50" t="str">
        <f>IF($A104="","",VLOOKUP($A104,'list of waypoints'!$A$2:'list of waypoints'!$F$126,2))</f>
        <v/>
      </c>
      <c r="C104" s="99" t="str">
        <f>IF($A104="","",VLOOKUP($A104,'list of waypoints'!$A$2:$F$2001,3))</f>
        <v/>
      </c>
      <c r="D104" s="50" t="str">
        <f>IF($A104="","",VLOOKUP($A104,'list of waypoints'!$A$2:$F$2001,4))</f>
        <v/>
      </c>
      <c r="E104" s="99" t="str">
        <f>IF($A104="","",VLOOKUP($A104,'list of waypoints'!$A$2:$F$2001,5))</f>
        <v/>
      </c>
      <c r="F104" s="50" t="str">
        <f>IF($A104="","",VLOOKUP($A104,'list of waypoints'!$A$2:$F$2001,6))</f>
        <v/>
      </c>
      <c r="G104" s="112" t="str">
        <f t="shared" si="356"/>
        <v/>
      </c>
      <c r="H104" s="113" t="str">
        <f t="shared" si="357"/>
        <v/>
      </c>
      <c r="I104" s="50"/>
      <c r="J104" s="50"/>
      <c r="K104" s="50"/>
      <c r="L104" s="50"/>
      <c r="M104" s="113"/>
      <c r="N104" s="113" t="str">
        <f t="shared" si="379"/>
        <v/>
      </c>
      <c r="O104" s="98">
        <f>T104+U104+V104</f>
        <v>0</v>
      </c>
      <c r="P104" s="50"/>
      <c r="Q104" s="50"/>
      <c r="R104" s="50"/>
      <c r="S104" s="50"/>
      <c r="T104" s="50"/>
      <c r="U104" s="50"/>
      <c r="V104" s="50"/>
      <c r="X104" s="104" t="str">
        <f t="shared" si="339"/>
        <v/>
      </c>
      <c r="Y104" s="105" t="str">
        <f t="shared" si="340"/>
        <v/>
      </c>
      <c r="Z104" s="104" t="str">
        <f t="shared" si="341"/>
        <v/>
      </c>
      <c r="AA104" s="106" t="str">
        <f t="shared" si="342"/>
        <v/>
      </c>
      <c r="AB104" s="105" t="str">
        <f t="shared" si="343"/>
        <v/>
      </c>
      <c r="AC104" s="105" t="str">
        <f t="shared" si="344"/>
        <v/>
      </c>
      <c r="AD104" s="110" t="str">
        <f t="shared" si="345"/>
        <v/>
      </c>
      <c r="AE104" s="109"/>
      <c r="AF104" s="101"/>
      <c r="AG104" s="101"/>
      <c r="AH104" s="101"/>
      <c r="AI104" s="109"/>
      <c r="AJ104" s="101"/>
      <c r="AK104" s="109"/>
      <c r="AL104" s="109">
        <f t="shared" si="346"/>
        <v>0</v>
      </c>
      <c r="AM104" s="101"/>
      <c r="AN104" s="101">
        <f t="shared" si="347"/>
        <v>0</v>
      </c>
      <c r="AO104" s="109">
        <f t="shared" si="348"/>
        <v>0</v>
      </c>
      <c r="AP104" s="111">
        <f t="shared" si="349"/>
        <v>0</v>
      </c>
      <c r="AR104" s="109">
        <f t="shared" si="350"/>
        <v>0</v>
      </c>
      <c r="AS104" s="109">
        <f t="shared" si="351"/>
        <v>0</v>
      </c>
      <c r="AT104" s="109">
        <f t="shared" si="351"/>
        <v>0</v>
      </c>
      <c r="AU104" s="109">
        <f t="shared" si="352"/>
        <v>0</v>
      </c>
      <c r="AV104" s="109">
        <f t="shared" si="353"/>
        <v>0</v>
      </c>
      <c r="AW104" s="109">
        <f t="shared" si="354"/>
        <v>0</v>
      </c>
      <c r="AX104" s="101">
        <f t="shared" si="355"/>
        <v>0</v>
      </c>
    </row>
    <row r="105" spans="1:50" x14ac:dyDescent="0.25">
      <c r="A105" s="53"/>
      <c r="B105" s="50" t="str">
        <f>IF($A105="","",VLOOKUP($A105,'list of waypoints'!$A$2:'list of waypoints'!$F$126,2))</f>
        <v/>
      </c>
      <c r="C105" s="99" t="str">
        <f>IF($A105="","",VLOOKUP($A105,'list of waypoints'!$A$2:$F$2001,3))</f>
        <v/>
      </c>
      <c r="D105" s="50" t="str">
        <f>IF($A105="","",VLOOKUP($A105,'list of waypoints'!$A$2:$F$2001,4))</f>
        <v/>
      </c>
      <c r="E105" s="99" t="str">
        <f>IF($A105="","",VLOOKUP($A105,'list of waypoints'!$A$2:$F$2001,5))</f>
        <v/>
      </c>
      <c r="F105" s="50" t="str">
        <f>IF($A105="","",VLOOKUP($A105,'list of waypoints'!$A$2:$F$2001,6))</f>
        <v/>
      </c>
      <c r="G105" s="112" t="str">
        <f t="shared" si="356"/>
        <v/>
      </c>
      <c r="H105" s="113" t="str">
        <f t="shared" si="357"/>
        <v/>
      </c>
      <c r="I105" s="50"/>
      <c r="J105" s="50"/>
      <c r="K105" s="50"/>
      <c r="L105" s="50"/>
      <c r="M105" s="113" t="e">
        <f t="shared" ref="M105" si="530">M103-H104</f>
        <v>#VALUE!</v>
      </c>
      <c r="N105" s="113" t="e">
        <f t="shared" ref="N105" si="531">N103+H104</f>
        <v>#VALUE!</v>
      </c>
      <c r="O105" s="98">
        <f t="shared" ref="O105:O108" si="532">T105+U105+V105</f>
        <v>0</v>
      </c>
      <c r="P105" s="50"/>
      <c r="Q105" s="50"/>
      <c r="R105" s="50"/>
      <c r="S105" s="50"/>
      <c r="T105" s="50"/>
      <c r="U105" s="50"/>
      <c r="V105" s="50"/>
      <c r="X105" s="104" t="str">
        <f t="shared" si="339"/>
        <v/>
      </c>
      <c r="Y105" s="105" t="str">
        <f t="shared" si="340"/>
        <v/>
      </c>
      <c r="Z105" s="104" t="str">
        <f t="shared" si="341"/>
        <v/>
      </c>
      <c r="AA105" s="106" t="str">
        <f t="shared" si="342"/>
        <v/>
      </c>
      <c r="AB105" s="105" t="str">
        <f t="shared" si="343"/>
        <v/>
      </c>
      <c r="AC105" s="105" t="str">
        <f t="shared" si="344"/>
        <v/>
      </c>
      <c r="AD105" s="110" t="str">
        <f t="shared" si="345"/>
        <v/>
      </c>
      <c r="AE105" s="109" t="e">
        <f t="shared" ref="AE105" si="533">IF(Z105="N",X105+(Y105/60),-(X105+(Y105/60)))</f>
        <v>#VALUE!</v>
      </c>
      <c r="AF105" s="101" t="e">
        <f t="shared" ref="AF105" si="534">(7915.704468*LOG10(TAN(((45+AE105/2))*PI()/180)))-(23.268932*(SIN(AE105*PI()/180)))-(0.0525*(SIN(AE105*PI()/180)))</f>
        <v>#VALUE!</v>
      </c>
      <c r="AG105" s="101" t="e">
        <f t="shared" ref="AG105" si="535">IF(AC105="E",AA105+(AB105/60),-(AA105+(AB105/60)))</f>
        <v>#VALUE!</v>
      </c>
      <c r="AH105" s="101" t="e">
        <f t="shared" ref="AH105" si="536">IF(Z107="N",X107+(Y107/60),-(X107+(Y107/60)))</f>
        <v>#VALUE!</v>
      </c>
      <c r="AI105" s="109" t="e">
        <f t="shared" ref="AI105" si="537">(7915.704468*LOG10(TAN(((45+(AH105/2))*PI()/180)))-(23.268932*(SIN(AH105*PI()/180)))-(0.0525*(SIN(AH105*PI()/180))))</f>
        <v>#VALUE!</v>
      </c>
      <c r="AJ105" s="109" t="e">
        <f t="shared" ref="AJ105" si="538">IF(AC107="E",AA107+(AB107/60),-(AA107+(AB107/60)))</f>
        <v>#VALUE!</v>
      </c>
      <c r="AK105" s="109" t="e">
        <f t="shared" ref="AK105" si="539">IF((AH105-AE105)=0,(AH105-AE105)*60+0.001,(AH105-AE105)*60)</f>
        <v>#VALUE!</v>
      </c>
      <c r="AL105" s="109" t="e">
        <f t="shared" si="346"/>
        <v>#VALUE!</v>
      </c>
      <c r="AM105" s="101" t="e">
        <f t="shared" ref="AM105" si="540">(AJ105-AG105)*60</f>
        <v>#VALUE!</v>
      </c>
      <c r="AN105" s="101" t="e">
        <f t="shared" si="347"/>
        <v>#VALUE!</v>
      </c>
      <c r="AO105" s="109" t="e">
        <f t="shared" si="348"/>
        <v>#VALUE!</v>
      </c>
      <c r="AP105" s="111" t="e">
        <f t="shared" si="349"/>
        <v>#VALUE!</v>
      </c>
      <c r="AR105" s="109" t="e">
        <f t="shared" si="350"/>
        <v>#VALUE!</v>
      </c>
      <c r="AS105" s="109" t="e">
        <f t="shared" si="351"/>
        <v>#VALUE!</v>
      </c>
      <c r="AT105" s="109" t="e">
        <f t="shared" si="351"/>
        <v>#VALUE!</v>
      </c>
      <c r="AU105" s="109" t="e">
        <f t="shared" si="352"/>
        <v>#VALUE!</v>
      </c>
      <c r="AV105" s="109" t="e">
        <f t="shared" si="353"/>
        <v>#VALUE!</v>
      </c>
      <c r="AW105" s="109" t="e">
        <f t="shared" si="354"/>
        <v>#VALUE!</v>
      </c>
      <c r="AX105" s="101" t="e">
        <f t="shared" si="355"/>
        <v>#VALUE!</v>
      </c>
    </row>
    <row r="106" spans="1:50" x14ac:dyDescent="0.25">
      <c r="A106" s="53"/>
      <c r="B106" s="50" t="str">
        <f>IF($A106="","",VLOOKUP($A106,'list of waypoints'!$A$2:'list of waypoints'!$F$126,2))</f>
        <v/>
      </c>
      <c r="C106" s="99" t="str">
        <f>IF($A106="","",VLOOKUP($A106,'list of waypoints'!$A$2:$F$2001,3))</f>
        <v/>
      </c>
      <c r="D106" s="50" t="str">
        <f>IF($A106="","",VLOOKUP($A106,'list of waypoints'!$A$2:$F$2001,4))</f>
        <v/>
      </c>
      <c r="E106" s="99" t="str">
        <f>IF($A106="","",VLOOKUP($A106,'list of waypoints'!$A$2:$F$2001,5))</f>
        <v/>
      </c>
      <c r="F106" s="50" t="str">
        <f>IF($A106="","",VLOOKUP($A106,'list of waypoints'!$A$2:$F$2001,6))</f>
        <v/>
      </c>
      <c r="G106" s="112" t="str">
        <f t="shared" si="356"/>
        <v/>
      </c>
      <c r="H106" s="113" t="str">
        <f t="shared" si="357"/>
        <v/>
      </c>
      <c r="I106" s="50"/>
      <c r="J106" s="50"/>
      <c r="K106" s="50"/>
      <c r="L106" s="50"/>
      <c r="M106" s="113"/>
      <c r="N106" s="113" t="str">
        <f t="shared" si="379"/>
        <v/>
      </c>
      <c r="O106" s="98">
        <f t="shared" si="532"/>
        <v>0</v>
      </c>
      <c r="P106" s="50"/>
      <c r="Q106" s="50"/>
      <c r="R106" s="50"/>
      <c r="S106" s="50"/>
      <c r="T106" s="50"/>
      <c r="U106" s="50"/>
      <c r="V106" s="50"/>
      <c r="X106" s="104" t="str">
        <f t="shared" si="339"/>
        <v/>
      </c>
      <c r="Y106" s="105" t="str">
        <f t="shared" si="340"/>
        <v/>
      </c>
      <c r="Z106" s="104" t="str">
        <f t="shared" si="341"/>
        <v/>
      </c>
      <c r="AA106" s="106" t="str">
        <f t="shared" si="342"/>
        <v/>
      </c>
      <c r="AB106" s="105" t="str">
        <f t="shared" si="343"/>
        <v/>
      </c>
      <c r="AC106" s="105" t="str">
        <f t="shared" si="344"/>
        <v/>
      </c>
      <c r="AD106" s="110" t="str">
        <f t="shared" si="345"/>
        <v/>
      </c>
      <c r="AE106" s="109"/>
      <c r="AF106" s="101"/>
      <c r="AG106" s="101"/>
      <c r="AH106" s="101"/>
      <c r="AI106" s="109"/>
      <c r="AJ106" s="101"/>
      <c r="AK106" s="109"/>
      <c r="AL106" s="109">
        <f t="shared" si="346"/>
        <v>0</v>
      </c>
      <c r="AM106" s="101"/>
      <c r="AN106" s="101">
        <f t="shared" si="347"/>
        <v>0</v>
      </c>
      <c r="AO106" s="109">
        <f t="shared" si="348"/>
        <v>0</v>
      </c>
      <c r="AP106" s="111">
        <f t="shared" si="349"/>
        <v>0</v>
      </c>
      <c r="AR106" s="109">
        <f t="shared" si="350"/>
        <v>0</v>
      </c>
      <c r="AS106" s="109">
        <f t="shared" si="351"/>
        <v>0</v>
      </c>
      <c r="AT106" s="109">
        <f t="shared" si="351"/>
        <v>0</v>
      </c>
      <c r="AU106" s="109">
        <f t="shared" si="352"/>
        <v>0</v>
      </c>
      <c r="AV106" s="109">
        <f t="shared" si="353"/>
        <v>0</v>
      </c>
      <c r="AW106" s="109">
        <f t="shared" si="354"/>
        <v>0</v>
      </c>
      <c r="AX106" s="101">
        <f t="shared" si="355"/>
        <v>0</v>
      </c>
    </row>
    <row r="107" spans="1:50" x14ac:dyDescent="0.25">
      <c r="A107" s="53"/>
      <c r="B107" s="50" t="str">
        <f>IF($A107="","",VLOOKUP($A107,'list of waypoints'!$A$2:'list of waypoints'!$F$126,2))</f>
        <v/>
      </c>
      <c r="C107" s="99" t="str">
        <f>IF($A107="","",VLOOKUP($A107,'list of waypoints'!$A$2:$F$2001,3))</f>
        <v/>
      </c>
      <c r="D107" s="50" t="str">
        <f>IF($A107="","",VLOOKUP($A107,'list of waypoints'!$A$2:$F$2001,4))</f>
        <v/>
      </c>
      <c r="E107" s="99" t="str">
        <f>IF($A107="","",VLOOKUP($A107,'list of waypoints'!$A$2:$F$2001,5))</f>
        <v/>
      </c>
      <c r="F107" s="50" t="str">
        <f>IF($A107="","",VLOOKUP($A107,'list of waypoints'!$A$2:$F$2001,6))</f>
        <v/>
      </c>
      <c r="G107" s="112" t="str">
        <f t="shared" si="356"/>
        <v/>
      </c>
      <c r="H107" s="113" t="str">
        <f t="shared" si="357"/>
        <v/>
      </c>
      <c r="I107" s="50"/>
      <c r="J107" s="50"/>
      <c r="K107" s="50"/>
      <c r="L107" s="50"/>
      <c r="M107" s="113" t="e">
        <f t="shared" ref="M107" si="541">M105-H106</f>
        <v>#VALUE!</v>
      </c>
      <c r="N107" s="113" t="e">
        <f t="shared" ref="N107" si="542">N105+H106</f>
        <v>#VALUE!</v>
      </c>
      <c r="O107" s="98">
        <f t="shared" si="532"/>
        <v>0</v>
      </c>
      <c r="P107" s="50"/>
      <c r="Q107" s="50"/>
      <c r="R107" s="50"/>
      <c r="S107" s="50"/>
      <c r="T107" s="50"/>
      <c r="U107" s="50"/>
      <c r="V107" s="50"/>
      <c r="X107" s="104" t="str">
        <f t="shared" si="339"/>
        <v/>
      </c>
      <c r="Y107" s="105" t="str">
        <f t="shared" si="340"/>
        <v/>
      </c>
      <c r="Z107" s="104" t="str">
        <f t="shared" si="341"/>
        <v/>
      </c>
      <c r="AA107" s="106" t="str">
        <f t="shared" si="342"/>
        <v/>
      </c>
      <c r="AB107" s="105" t="str">
        <f t="shared" si="343"/>
        <v/>
      </c>
      <c r="AC107" s="105" t="str">
        <f t="shared" si="344"/>
        <v/>
      </c>
      <c r="AD107" s="110" t="str">
        <f t="shared" si="345"/>
        <v/>
      </c>
      <c r="AE107" s="109" t="e">
        <f t="shared" ref="AE107" si="543">IF(Z107="N",X107+(Y107/60),-(X107+(Y107/60)))</f>
        <v>#VALUE!</v>
      </c>
      <c r="AF107" s="101" t="e">
        <f t="shared" ref="AF107" si="544">(7915.704468*LOG10(TAN(((45+AE107/2))*PI()/180)))-(23.268932*(SIN(AE107*PI()/180)))-(0.0525*(SIN(AE107*PI()/180)))</f>
        <v>#VALUE!</v>
      </c>
      <c r="AG107" s="101" t="e">
        <f t="shared" ref="AG107" si="545">IF(AC107="E",AA107+(AB107/60),-(AA107+(AB107/60)))</f>
        <v>#VALUE!</v>
      </c>
      <c r="AH107" s="101" t="e">
        <f t="shared" ref="AH107" si="546">IF(Z109="N",X109+(Y109/60),-(X109+(Y109/60)))</f>
        <v>#VALUE!</v>
      </c>
      <c r="AI107" s="109" t="e">
        <f t="shared" ref="AI107" si="547">(7915.704468*LOG10(TAN(((45+(AH107/2))*PI()/180)))-(23.268932*(SIN(AH107*PI()/180)))-(0.0525*(SIN(AH107*PI()/180))))</f>
        <v>#VALUE!</v>
      </c>
      <c r="AJ107" s="109" t="e">
        <f t="shared" ref="AJ107" si="548">IF(AC109="E",AA109+(AB109/60),-(AA109+(AB109/60)))</f>
        <v>#VALUE!</v>
      </c>
      <c r="AK107" s="109" t="e">
        <f t="shared" ref="AK107" si="549">IF((AH107-AE107)=0,(AH107-AE107)*60+0.001,(AH107-AE107)*60)</f>
        <v>#VALUE!</v>
      </c>
      <c r="AL107" s="109" t="e">
        <f t="shared" si="346"/>
        <v>#VALUE!</v>
      </c>
      <c r="AM107" s="101" t="e">
        <f t="shared" ref="AM107" si="550">(AJ107-AG107)*60</f>
        <v>#VALUE!</v>
      </c>
      <c r="AN107" s="101" t="e">
        <f t="shared" si="347"/>
        <v>#VALUE!</v>
      </c>
      <c r="AO107" s="109" t="e">
        <f t="shared" si="348"/>
        <v>#VALUE!</v>
      </c>
      <c r="AP107" s="111" t="e">
        <f t="shared" si="349"/>
        <v>#VALUE!</v>
      </c>
      <c r="AR107" s="109" t="e">
        <f t="shared" si="350"/>
        <v>#VALUE!</v>
      </c>
      <c r="AS107" s="109" t="e">
        <f t="shared" si="351"/>
        <v>#VALUE!</v>
      </c>
      <c r="AT107" s="109" t="e">
        <f t="shared" si="351"/>
        <v>#VALUE!</v>
      </c>
      <c r="AU107" s="109" t="e">
        <f t="shared" si="352"/>
        <v>#VALUE!</v>
      </c>
      <c r="AV107" s="109" t="e">
        <f t="shared" si="353"/>
        <v>#VALUE!</v>
      </c>
      <c r="AW107" s="109" t="e">
        <f t="shared" si="354"/>
        <v>#VALUE!</v>
      </c>
      <c r="AX107" s="101" t="e">
        <f t="shared" si="355"/>
        <v>#VALUE!</v>
      </c>
    </row>
    <row r="108" spans="1:50" x14ac:dyDescent="0.25">
      <c r="A108" s="53"/>
      <c r="B108" s="50" t="str">
        <f>IF($A108="","",VLOOKUP($A108,'list of waypoints'!$A$2:'list of waypoints'!$F$126,2))</f>
        <v/>
      </c>
      <c r="C108" s="99" t="str">
        <f>IF($A108="","",VLOOKUP($A108,'list of waypoints'!$A$2:$F$2001,3))</f>
        <v/>
      </c>
      <c r="D108" s="50" t="str">
        <f>IF($A108="","",VLOOKUP($A108,'list of waypoints'!$A$2:$F$2001,4))</f>
        <v/>
      </c>
      <c r="E108" s="99" t="str">
        <f>IF($A108="","",VLOOKUP($A108,'list of waypoints'!$A$2:$F$2001,5))</f>
        <v/>
      </c>
      <c r="F108" s="50" t="str">
        <f>IF($A108="","",VLOOKUP($A108,'list of waypoints'!$A$2:$F$2001,6))</f>
        <v/>
      </c>
      <c r="G108" s="112" t="str">
        <f t="shared" si="356"/>
        <v/>
      </c>
      <c r="H108" s="113" t="str">
        <f t="shared" si="357"/>
        <v/>
      </c>
      <c r="I108" s="50"/>
      <c r="J108" s="50"/>
      <c r="K108" s="50"/>
      <c r="L108" s="50"/>
      <c r="M108" s="113"/>
      <c r="N108" s="113" t="str">
        <f t="shared" si="379"/>
        <v/>
      </c>
      <c r="O108" s="98">
        <f t="shared" si="532"/>
        <v>0</v>
      </c>
      <c r="P108" s="50"/>
      <c r="Q108" s="50"/>
      <c r="R108" s="50"/>
      <c r="S108" s="50"/>
      <c r="T108" s="50"/>
      <c r="U108" s="50"/>
      <c r="V108" s="50"/>
      <c r="X108" s="104" t="str">
        <f t="shared" si="339"/>
        <v/>
      </c>
      <c r="Y108" s="105" t="str">
        <f t="shared" si="340"/>
        <v/>
      </c>
      <c r="Z108" s="104" t="str">
        <f t="shared" si="341"/>
        <v/>
      </c>
      <c r="AA108" s="106" t="str">
        <f t="shared" si="342"/>
        <v/>
      </c>
      <c r="AB108" s="105" t="str">
        <f t="shared" si="343"/>
        <v/>
      </c>
      <c r="AC108" s="105" t="str">
        <f t="shared" si="344"/>
        <v/>
      </c>
      <c r="AD108" s="110" t="str">
        <f t="shared" si="345"/>
        <v/>
      </c>
      <c r="AE108" s="109"/>
      <c r="AF108" s="101"/>
      <c r="AG108" s="101"/>
      <c r="AH108" s="101"/>
      <c r="AI108" s="109"/>
      <c r="AJ108" s="101"/>
      <c r="AK108" s="109"/>
      <c r="AL108" s="109">
        <f t="shared" si="346"/>
        <v>0</v>
      </c>
      <c r="AM108" s="101"/>
      <c r="AN108" s="101">
        <f t="shared" si="347"/>
        <v>0</v>
      </c>
      <c r="AO108" s="109">
        <f t="shared" si="348"/>
        <v>0</v>
      </c>
      <c r="AP108" s="111">
        <f t="shared" si="349"/>
        <v>0</v>
      </c>
      <c r="AR108" s="109">
        <f t="shared" si="350"/>
        <v>0</v>
      </c>
      <c r="AS108" s="109">
        <f t="shared" si="351"/>
        <v>0</v>
      </c>
      <c r="AT108" s="109">
        <f t="shared" si="351"/>
        <v>0</v>
      </c>
      <c r="AU108" s="109">
        <f t="shared" si="352"/>
        <v>0</v>
      </c>
      <c r="AV108" s="109">
        <f t="shared" si="353"/>
        <v>0</v>
      </c>
      <c r="AW108" s="109">
        <f t="shared" si="354"/>
        <v>0</v>
      </c>
      <c r="AX108" s="101">
        <f t="shared" si="355"/>
        <v>0</v>
      </c>
    </row>
    <row r="109" spans="1:50" x14ac:dyDescent="0.25">
      <c r="A109" s="53"/>
      <c r="B109" s="50" t="str">
        <f>IF($A109="","",VLOOKUP($A109,'list of waypoints'!$A$2:'list of waypoints'!$F$126,2))</f>
        <v/>
      </c>
      <c r="C109" s="99" t="str">
        <f>IF($A109="","",VLOOKUP($A109,'list of waypoints'!$A$2:$F$2001,3))</f>
        <v/>
      </c>
      <c r="D109" s="50" t="str">
        <f>IF($A109="","",VLOOKUP($A109,'list of waypoints'!$A$2:$F$2001,4))</f>
        <v/>
      </c>
      <c r="E109" s="99" t="str">
        <f>IF($A109="","",VLOOKUP($A109,'list of waypoints'!$A$2:$F$2001,5))</f>
        <v/>
      </c>
      <c r="F109" s="50" t="str">
        <f>IF($A109="","",VLOOKUP($A109,'list of waypoints'!$A$2:$F$2001,6))</f>
        <v/>
      </c>
      <c r="G109" s="112" t="str">
        <f t="shared" si="356"/>
        <v/>
      </c>
      <c r="H109" s="113" t="str">
        <f t="shared" si="357"/>
        <v/>
      </c>
      <c r="I109" s="50"/>
      <c r="J109" s="50"/>
      <c r="K109" s="50"/>
      <c r="L109" s="50"/>
      <c r="M109" s="113" t="e">
        <f t="shared" ref="M109" si="551">M107-H108</f>
        <v>#VALUE!</v>
      </c>
      <c r="N109" s="113" t="e">
        <f t="shared" ref="N109" si="552">N107+H108</f>
        <v>#VALUE!</v>
      </c>
      <c r="P109" s="50"/>
      <c r="Q109" s="50"/>
      <c r="R109" s="50"/>
      <c r="S109" s="50"/>
      <c r="T109" s="50"/>
      <c r="U109" s="50"/>
      <c r="V109" s="50"/>
      <c r="X109" s="104" t="str">
        <f t="shared" si="339"/>
        <v/>
      </c>
      <c r="Y109" s="105" t="str">
        <f t="shared" si="340"/>
        <v/>
      </c>
      <c r="Z109" s="104" t="str">
        <f t="shared" si="341"/>
        <v/>
      </c>
      <c r="AA109" s="106" t="str">
        <f t="shared" si="342"/>
        <v/>
      </c>
      <c r="AB109" s="105" t="str">
        <f t="shared" si="343"/>
        <v/>
      </c>
      <c r="AC109" s="105" t="str">
        <f t="shared" si="344"/>
        <v/>
      </c>
      <c r="AD109" s="110" t="str">
        <f t="shared" si="345"/>
        <v/>
      </c>
      <c r="AE109" s="109" t="e">
        <f t="shared" ref="AE109" si="553">IF(Z109="N",X109+(Y109/60),-(X109+(Y109/60)))</f>
        <v>#VALUE!</v>
      </c>
      <c r="AF109" s="101" t="e">
        <f t="shared" ref="AF109" si="554">(7915.704468*LOG10(TAN(((45+AE109/2))*PI()/180)))-(23.268932*(SIN(AE109*PI()/180)))-(0.0525*(SIN(AE109*PI()/180)))</f>
        <v>#VALUE!</v>
      </c>
      <c r="AG109" s="101" t="e">
        <f t="shared" ref="AG109" si="555">IF(AC109="E",AA109+(AB109/60),-(AA109+(AB109/60)))</f>
        <v>#VALUE!</v>
      </c>
      <c r="AH109" s="101" t="e">
        <f t="shared" ref="AH109" si="556">IF(Z111="N",X111+(Y111/60),-(X111+(Y111/60)))</f>
        <v>#VALUE!</v>
      </c>
      <c r="AI109" s="109" t="e">
        <f t="shared" ref="AI109" si="557">(7915.704468*LOG10(TAN(((45+(AH109/2))*PI()/180)))-(23.268932*(SIN(AH109*PI()/180)))-(0.0525*(SIN(AH109*PI()/180))))</f>
        <v>#VALUE!</v>
      </c>
      <c r="AJ109" s="109" t="e">
        <f t="shared" ref="AJ109" si="558">IF(AC111="E",AA111+(AB111/60),-(AA111+(AB111/60)))</f>
        <v>#VALUE!</v>
      </c>
      <c r="AK109" s="109" t="e">
        <f t="shared" ref="AK109" si="559">IF((AH109-AE109)=0,(AH109-AE109)*60+0.001,(AH109-AE109)*60)</f>
        <v>#VALUE!</v>
      </c>
      <c r="AL109" s="109" t="e">
        <f t="shared" si="346"/>
        <v>#VALUE!</v>
      </c>
      <c r="AM109" s="101" t="e">
        <f t="shared" ref="AM109" si="560">(AJ109-AG109)*60</f>
        <v>#VALUE!</v>
      </c>
      <c r="AN109" s="101" t="e">
        <f t="shared" si="347"/>
        <v>#VALUE!</v>
      </c>
      <c r="AO109" s="109" t="e">
        <f t="shared" si="348"/>
        <v>#VALUE!</v>
      </c>
      <c r="AP109" s="111" t="e">
        <f t="shared" si="349"/>
        <v>#VALUE!</v>
      </c>
      <c r="AR109" s="109" t="e">
        <f t="shared" si="350"/>
        <v>#VALUE!</v>
      </c>
      <c r="AS109" s="109" t="e">
        <f t="shared" si="351"/>
        <v>#VALUE!</v>
      </c>
      <c r="AT109" s="109" t="e">
        <f t="shared" si="351"/>
        <v>#VALUE!</v>
      </c>
      <c r="AU109" s="109" t="e">
        <f t="shared" si="352"/>
        <v>#VALUE!</v>
      </c>
      <c r="AV109" s="109" t="e">
        <f t="shared" si="353"/>
        <v>#VALUE!</v>
      </c>
      <c r="AW109" s="109" t="e">
        <f t="shared" si="354"/>
        <v>#VALUE!</v>
      </c>
      <c r="AX109" s="101" t="e">
        <f t="shared" si="355"/>
        <v>#VALUE!</v>
      </c>
    </row>
    <row r="110" spans="1:50" x14ac:dyDescent="0.25">
      <c r="A110" s="53"/>
      <c r="B110" s="50" t="str">
        <f>IF($A110="","",VLOOKUP($A110,'list of waypoints'!$A$2:'list of waypoints'!$F$126,2))</f>
        <v/>
      </c>
      <c r="C110" s="99" t="str">
        <f>IF($A110="","",VLOOKUP($A110,'list of waypoints'!$A$2:$F$2001,3))</f>
        <v/>
      </c>
      <c r="D110" s="50" t="str">
        <f>IF($A110="","",VLOOKUP($A110,'list of waypoints'!$A$2:$F$2001,4))</f>
        <v/>
      </c>
      <c r="E110" s="99" t="str">
        <f>IF($A110="","",VLOOKUP($A110,'list of waypoints'!$A$2:$F$2001,5))</f>
        <v/>
      </c>
      <c r="F110" s="50" t="str">
        <f>IF($A110="","",VLOOKUP($A110,'list of waypoints'!$A$2:$F$2001,6))</f>
        <v/>
      </c>
      <c r="G110" s="112" t="str">
        <f t="shared" si="356"/>
        <v/>
      </c>
      <c r="H110" s="113" t="str">
        <f t="shared" si="357"/>
        <v/>
      </c>
      <c r="I110" s="50"/>
      <c r="J110" s="50"/>
      <c r="K110" s="50"/>
      <c r="L110" s="50"/>
      <c r="M110" s="113"/>
      <c r="N110" s="113" t="str">
        <f t="shared" si="379"/>
        <v/>
      </c>
      <c r="P110" s="50"/>
      <c r="Q110" s="50"/>
      <c r="R110" s="50"/>
      <c r="S110" s="50"/>
      <c r="T110" s="50"/>
      <c r="U110" s="50"/>
      <c r="V110" s="50"/>
      <c r="X110" s="104" t="str">
        <f t="shared" si="339"/>
        <v/>
      </c>
      <c r="Y110" s="105" t="str">
        <f t="shared" si="340"/>
        <v/>
      </c>
      <c r="Z110" s="104" t="str">
        <f t="shared" si="341"/>
        <v/>
      </c>
      <c r="AA110" s="106" t="str">
        <f t="shared" si="342"/>
        <v/>
      </c>
      <c r="AB110" s="105" t="str">
        <f t="shared" si="343"/>
        <v/>
      </c>
      <c r="AC110" s="105" t="str">
        <f t="shared" si="344"/>
        <v/>
      </c>
      <c r="AD110" s="110" t="str">
        <f t="shared" si="345"/>
        <v/>
      </c>
      <c r="AE110" s="109"/>
      <c r="AF110" s="101"/>
      <c r="AG110" s="101"/>
      <c r="AH110" s="101"/>
      <c r="AI110" s="109"/>
      <c r="AJ110" s="101"/>
      <c r="AK110" s="109"/>
      <c r="AL110" s="109">
        <f t="shared" si="346"/>
        <v>0</v>
      </c>
      <c r="AM110" s="101"/>
      <c r="AN110" s="101">
        <f t="shared" si="347"/>
        <v>0</v>
      </c>
      <c r="AO110" s="109">
        <f t="shared" si="348"/>
        <v>0</v>
      </c>
      <c r="AP110" s="111">
        <f t="shared" si="349"/>
        <v>0</v>
      </c>
      <c r="AR110" s="109">
        <f t="shared" si="350"/>
        <v>0</v>
      </c>
      <c r="AS110" s="109">
        <f t="shared" si="351"/>
        <v>0</v>
      </c>
      <c r="AT110" s="109">
        <f t="shared" si="351"/>
        <v>0</v>
      </c>
      <c r="AU110" s="109">
        <f t="shared" si="352"/>
        <v>0</v>
      </c>
      <c r="AV110" s="109">
        <f t="shared" si="353"/>
        <v>0</v>
      </c>
      <c r="AW110" s="109">
        <f t="shared" si="354"/>
        <v>0</v>
      </c>
      <c r="AX110" s="101">
        <f t="shared" si="355"/>
        <v>0</v>
      </c>
    </row>
    <row r="111" spans="1:50" x14ac:dyDescent="0.25">
      <c r="A111" s="53"/>
      <c r="B111" s="50" t="str">
        <f>IF($A111="","",VLOOKUP($A111,'list of waypoints'!$A$2:'list of waypoints'!$F$126,2))</f>
        <v/>
      </c>
      <c r="C111" s="99" t="str">
        <f>IF($A111="","",VLOOKUP($A111,'list of waypoints'!$A$2:$F$2001,3))</f>
        <v/>
      </c>
      <c r="D111" s="50" t="str">
        <f>IF($A111="","",VLOOKUP($A111,'list of waypoints'!$A$2:$F$2001,4))</f>
        <v/>
      </c>
      <c r="E111" s="99" t="str">
        <f>IF($A111="","",VLOOKUP($A111,'list of waypoints'!$A$2:$F$2001,5))</f>
        <v/>
      </c>
      <c r="F111" s="50" t="str">
        <f>IF($A111="","",VLOOKUP($A111,'list of waypoints'!$A$2:$F$2001,6))</f>
        <v/>
      </c>
      <c r="G111" s="112" t="str">
        <f t="shared" si="356"/>
        <v/>
      </c>
      <c r="H111" s="113" t="str">
        <f t="shared" si="357"/>
        <v/>
      </c>
      <c r="I111" s="50"/>
      <c r="J111" s="50"/>
      <c r="K111" s="50"/>
      <c r="L111" s="50"/>
      <c r="M111" s="113" t="e">
        <f t="shared" ref="M111" si="561">M109-H110</f>
        <v>#VALUE!</v>
      </c>
      <c r="N111" s="113" t="e">
        <f t="shared" ref="N111" si="562">N109+H110</f>
        <v>#VALUE!</v>
      </c>
      <c r="P111" s="50"/>
      <c r="Q111" s="50"/>
      <c r="R111" s="50"/>
      <c r="S111" s="50"/>
      <c r="T111" s="50"/>
      <c r="U111" s="50"/>
      <c r="V111" s="50"/>
      <c r="X111" s="104" t="str">
        <f t="shared" si="339"/>
        <v/>
      </c>
      <c r="Y111" s="105" t="str">
        <f t="shared" si="340"/>
        <v/>
      </c>
      <c r="Z111" s="104" t="str">
        <f t="shared" si="341"/>
        <v/>
      </c>
      <c r="AA111" s="106" t="str">
        <f t="shared" si="342"/>
        <v/>
      </c>
      <c r="AB111" s="105" t="str">
        <f t="shared" si="343"/>
        <v/>
      </c>
      <c r="AC111" s="105" t="str">
        <f t="shared" si="344"/>
        <v/>
      </c>
      <c r="AD111" s="110" t="str">
        <f t="shared" si="345"/>
        <v/>
      </c>
      <c r="AE111" s="109" t="e">
        <f t="shared" ref="AE111" si="563">IF(Z111="N",X111+(Y111/60),-(X111+(Y111/60)))</f>
        <v>#VALUE!</v>
      </c>
      <c r="AF111" s="101" t="e">
        <f t="shared" ref="AF111" si="564">(7915.704468*LOG10(TAN(((45+AE111/2))*PI()/180)))-(23.268932*(SIN(AE111*PI()/180)))-(0.0525*(SIN(AE111*PI()/180)))</f>
        <v>#VALUE!</v>
      </c>
      <c r="AG111" s="101" t="e">
        <f t="shared" ref="AG111" si="565">IF(AC111="E",AA111+(AB111/60),-(AA111+(AB111/60)))</f>
        <v>#VALUE!</v>
      </c>
      <c r="AH111" s="101" t="e">
        <f t="shared" ref="AH111" si="566">IF(Z113="N",X113+(Y113/60),-(X113+(Y113/60)))</f>
        <v>#VALUE!</v>
      </c>
      <c r="AI111" s="109" t="e">
        <f t="shared" ref="AI111" si="567">(7915.704468*LOG10(TAN(((45+(AH111/2))*PI()/180)))-(23.268932*(SIN(AH111*PI()/180)))-(0.0525*(SIN(AH111*PI()/180))))</f>
        <v>#VALUE!</v>
      </c>
      <c r="AJ111" s="109" t="e">
        <f t="shared" ref="AJ111" si="568">IF(AC113="E",AA113+(AB113/60),-(AA113+(AB113/60)))</f>
        <v>#VALUE!</v>
      </c>
      <c r="AK111" s="109" t="e">
        <f t="shared" ref="AK111" si="569">IF((AH111-AE111)=0,(AH111-AE111)*60+0.001,(AH111-AE111)*60)</f>
        <v>#VALUE!</v>
      </c>
      <c r="AL111" s="109" t="e">
        <f t="shared" si="346"/>
        <v>#VALUE!</v>
      </c>
      <c r="AM111" s="101" t="e">
        <f t="shared" ref="AM111" si="570">(AJ111-AG111)*60</f>
        <v>#VALUE!</v>
      </c>
      <c r="AN111" s="101" t="e">
        <f t="shared" si="347"/>
        <v>#VALUE!</v>
      </c>
      <c r="AO111" s="109" t="e">
        <f t="shared" si="348"/>
        <v>#VALUE!</v>
      </c>
      <c r="AP111" s="111" t="e">
        <f t="shared" si="349"/>
        <v>#VALUE!</v>
      </c>
      <c r="AR111" s="109" t="e">
        <f t="shared" si="350"/>
        <v>#VALUE!</v>
      </c>
      <c r="AS111" s="109" t="e">
        <f t="shared" si="351"/>
        <v>#VALUE!</v>
      </c>
      <c r="AT111" s="109" t="e">
        <f t="shared" si="351"/>
        <v>#VALUE!</v>
      </c>
      <c r="AU111" s="109" t="e">
        <f t="shared" si="352"/>
        <v>#VALUE!</v>
      </c>
      <c r="AV111" s="109" t="e">
        <f t="shared" si="353"/>
        <v>#VALUE!</v>
      </c>
      <c r="AW111" s="109" t="e">
        <f t="shared" si="354"/>
        <v>#VALUE!</v>
      </c>
      <c r="AX111" s="101" t="e">
        <f t="shared" si="355"/>
        <v>#VALUE!</v>
      </c>
    </row>
    <row r="112" spans="1:50" x14ac:dyDescent="0.25">
      <c r="A112" s="53"/>
      <c r="B112" s="50" t="str">
        <f>IF($A112="","",VLOOKUP($A112,'list of waypoints'!$A$2:'list of waypoints'!$F$126,2))</f>
        <v/>
      </c>
      <c r="C112" s="99" t="str">
        <f>IF($A112="","",VLOOKUP($A112,'list of waypoints'!$A$2:$F$2001,3))</f>
        <v/>
      </c>
      <c r="D112" s="50" t="str">
        <f>IF($A112="","",VLOOKUP($A112,'list of waypoints'!$A$2:$F$2001,4))</f>
        <v/>
      </c>
      <c r="E112" s="99" t="str">
        <f>IF($A112="","",VLOOKUP($A112,'list of waypoints'!$A$2:$F$2001,5))</f>
        <v/>
      </c>
      <c r="F112" s="50" t="str">
        <f>IF($A112="","",VLOOKUP($A112,'list of waypoints'!$A$2:$F$2001,6))</f>
        <v/>
      </c>
      <c r="G112" s="112" t="str">
        <f t="shared" si="356"/>
        <v/>
      </c>
      <c r="H112" s="113" t="str">
        <f t="shared" si="357"/>
        <v/>
      </c>
      <c r="I112" s="50"/>
      <c r="J112" s="50"/>
      <c r="K112" s="50"/>
      <c r="L112" s="50"/>
      <c r="M112" s="113"/>
      <c r="N112" s="113" t="str">
        <f t="shared" si="379"/>
        <v/>
      </c>
      <c r="P112" s="50"/>
      <c r="Q112" s="50"/>
      <c r="R112" s="50"/>
      <c r="S112" s="50"/>
      <c r="T112" s="50"/>
      <c r="U112" s="50"/>
      <c r="V112" s="50"/>
      <c r="X112" s="104" t="str">
        <f t="shared" si="339"/>
        <v/>
      </c>
      <c r="Y112" s="105" t="str">
        <f t="shared" si="340"/>
        <v/>
      </c>
      <c r="Z112" s="104" t="str">
        <f t="shared" si="341"/>
        <v/>
      </c>
      <c r="AA112" s="106" t="str">
        <f t="shared" si="342"/>
        <v/>
      </c>
      <c r="AB112" s="105" t="str">
        <f t="shared" si="343"/>
        <v/>
      </c>
      <c r="AC112" s="105" t="str">
        <f t="shared" si="344"/>
        <v/>
      </c>
      <c r="AD112" s="110" t="str">
        <f t="shared" si="345"/>
        <v/>
      </c>
      <c r="AE112" s="109"/>
      <c r="AF112" s="101"/>
      <c r="AG112" s="101"/>
      <c r="AH112" s="101"/>
      <c r="AI112" s="109"/>
      <c r="AJ112" s="101"/>
      <c r="AK112" s="109"/>
      <c r="AL112" s="109">
        <f t="shared" si="346"/>
        <v>0</v>
      </c>
      <c r="AM112" s="101"/>
      <c r="AN112" s="101">
        <f t="shared" si="347"/>
        <v>0</v>
      </c>
      <c r="AO112" s="109">
        <f t="shared" si="348"/>
        <v>0</v>
      </c>
      <c r="AP112" s="111">
        <f t="shared" si="349"/>
        <v>0</v>
      </c>
      <c r="AR112" s="109">
        <f t="shared" si="350"/>
        <v>0</v>
      </c>
      <c r="AS112" s="109">
        <f t="shared" si="351"/>
        <v>0</v>
      </c>
      <c r="AT112" s="109">
        <f t="shared" si="351"/>
        <v>0</v>
      </c>
      <c r="AU112" s="109">
        <f t="shared" si="352"/>
        <v>0</v>
      </c>
      <c r="AV112" s="109">
        <f t="shared" si="353"/>
        <v>0</v>
      </c>
      <c r="AW112" s="109">
        <f t="shared" si="354"/>
        <v>0</v>
      </c>
      <c r="AX112" s="101">
        <f t="shared" si="355"/>
        <v>0</v>
      </c>
    </row>
    <row r="113" spans="1:50" x14ac:dyDescent="0.25">
      <c r="A113" s="53"/>
      <c r="B113" s="50" t="str">
        <f>IF($A113="","",VLOOKUP($A113,'list of waypoints'!$A$2:'list of waypoints'!$F$126,2))</f>
        <v/>
      </c>
      <c r="C113" s="99" t="str">
        <f>IF($A113="","",VLOOKUP($A113,'list of waypoints'!$A$2:$F$2001,3))</f>
        <v/>
      </c>
      <c r="D113" s="50" t="str">
        <f>IF($A113="","",VLOOKUP($A113,'list of waypoints'!$A$2:$F$2001,4))</f>
        <v/>
      </c>
      <c r="E113" s="99" t="str">
        <f>IF($A113="","",VLOOKUP($A113,'list of waypoints'!$A$2:$F$2001,5))</f>
        <v/>
      </c>
      <c r="F113" s="50" t="str">
        <f>IF($A113="","",VLOOKUP($A113,'list of waypoints'!$A$2:$F$2001,6))</f>
        <v/>
      </c>
      <c r="G113" s="112" t="str">
        <f t="shared" si="356"/>
        <v/>
      </c>
      <c r="H113" s="113" t="str">
        <f t="shared" si="357"/>
        <v/>
      </c>
      <c r="I113" s="50"/>
      <c r="J113" s="50"/>
      <c r="K113" s="50"/>
      <c r="L113" s="50"/>
      <c r="M113" s="113" t="e">
        <f t="shared" ref="M113" si="571">M111-H112</f>
        <v>#VALUE!</v>
      </c>
      <c r="N113" s="113" t="e">
        <f t="shared" ref="N113" si="572">N111+H112</f>
        <v>#VALUE!</v>
      </c>
      <c r="P113" s="50"/>
      <c r="Q113" s="50"/>
      <c r="R113" s="50"/>
      <c r="S113" s="50"/>
      <c r="T113" s="50"/>
      <c r="U113" s="50"/>
      <c r="V113" s="50"/>
      <c r="X113" s="104" t="str">
        <f t="shared" si="339"/>
        <v/>
      </c>
      <c r="Y113" s="105" t="str">
        <f t="shared" si="340"/>
        <v/>
      </c>
      <c r="Z113" s="104" t="str">
        <f t="shared" si="341"/>
        <v/>
      </c>
      <c r="AA113" s="106" t="str">
        <f t="shared" si="342"/>
        <v/>
      </c>
      <c r="AB113" s="105" t="str">
        <f t="shared" si="343"/>
        <v/>
      </c>
      <c r="AC113" s="105" t="str">
        <f t="shared" si="344"/>
        <v/>
      </c>
      <c r="AD113" s="110" t="str">
        <f t="shared" si="345"/>
        <v/>
      </c>
      <c r="AE113" s="109" t="e">
        <f t="shared" ref="AE113" si="573">IF(Z113="N",X113+(Y113/60),-(X113+(Y113/60)))</f>
        <v>#VALUE!</v>
      </c>
      <c r="AF113" s="101" t="e">
        <f t="shared" ref="AF113" si="574">(7915.704468*LOG10(TAN(((45+AE113/2))*PI()/180)))-(23.268932*(SIN(AE113*PI()/180)))-(0.0525*(SIN(AE113*PI()/180)))</f>
        <v>#VALUE!</v>
      </c>
      <c r="AG113" s="101" t="e">
        <f t="shared" ref="AG113" si="575">IF(AC113="E",AA113+(AB113/60),-(AA113+(AB113/60)))</f>
        <v>#VALUE!</v>
      </c>
      <c r="AH113" s="101" t="e">
        <f t="shared" ref="AH113" si="576">IF(Z115="N",X115+(Y115/60),-(X115+(Y115/60)))</f>
        <v>#VALUE!</v>
      </c>
      <c r="AI113" s="109" t="e">
        <f t="shared" ref="AI113" si="577">(7915.704468*LOG10(TAN(((45+(AH113/2))*PI()/180)))-(23.268932*(SIN(AH113*PI()/180)))-(0.0525*(SIN(AH113*PI()/180))))</f>
        <v>#VALUE!</v>
      </c>
      <c r="AJ113" s="109" t="e">
        <f t="shared" ref="AJ113" si="578">IF(AC115="E",AA115+(AB115/60),-(AA115+(AB115/60)))</f>
        <v>#VALUE!</v>
      </c>
      <c r="AK113" s="109" t="e">
        <f t="shared" ref="AK113" si="579">IF((AH113-AE113)=0,(AH113-AE113)*60+0.001,(AH113-AE113)*60)</f>
        <v>#VALUE!</v>
      </c>
      <c r="AL113" s="109" t="e">
        <f t="shared" si="346"/>
        <v>#VALUE!</v>
      </c>
      <c r="AM113" s="101" t="e">
        <f t="shared" ref="AM113" si="580">(AJ113-AG113)*60</f>
        <v>#VALUE!</v>
      </c>
      <c r="AN113" s="101" t="e">
        <f t="shared" si="347"/>
        <v>#VALUE!</v>
      </c>
      <c r="AO113" s="109" t="e">
        <f t="shared" si="348"/>
        <v>#VALUE!</v>
      </c>
      <c r="AP113" s="111" t="e">
        <f t="shared" si="349"/>
        <v>#VALUE!</v>
      </c>
      <c r="AR113" s="109" t="e">
        <f t="shared" si="350"/>
        <v>#VALUE!</v>
      </c>
      <c r="AS113" s="109" t="e">
        <f t="shared" si="351"/>
        <v>#VALUE!</v>
      </c>
      <c r="AT113" s="109" t="e">
        <f t="shared" si="351"/>
        <v>#VALUE!</v>
      </c>
      <c r="AU113" s="109" t="e">
        <f t="shared" si="352"/>
        <v>#VALUE!</v>
      </c>
      <c r="AV113" s="109" t="e">
        <f t="shared" si="353"/>
        <v>#VALUE!</v>
      </c>
      <c r="AW113" s="109" t="e">
        <f t="shared" si="354"/>
        <v>#VALUE!</v>
      </c>
      <c r="AX113" s="101" t="e">
        <f t="shared" si="355"/>
        <v>#VALUE!</v>
      </c>
    </row>
    <row r="114" spans="1:50" x14ac:dyDescent="0.25">
      <c r="A114" s="53"/>
      <c r="B114" s="50" t="str">
        <f>IF($A114="","",VLOOKUP($A114,'list of waypoints'!$A$2:'list of waypoints'!$F$126,2))</f>
        <v/>
      </c>
      <c r="C114" s="99" t="str">
        <f>IF($A114="","",VLOOKUP($A114,'list of waypoints'!$A$2:$F$2001,3))</f>
        <v/>
      </c>
      <c r="D114" s="50" t="str">
        <f>IF($A114="","",VLOOKUP($A114,'list of waypoints'!$A$2:$F$2001,4))</f>
        <v/>
      </c>
      <c r="E114" s="99" t="str">
        <f>IF($A114="","",VLOOKUP($A114,'list of waypoints'!$A$2:$F$2001,5))</f>
        <v/>
      </c>
      <c r="F114" s="50" t="str">
        <f>IF($A114="","",VLOOKUP($A114,'list of waypoints'!$A$2:$F$2001,6))</f>
        <v/>
      </c>
      <c r="G114" s="112" t="str">
        <f t="shared" si="356"/>
        <v/>
      </c>
      <c r="H114" s="113" t="str">
        <f t="shared" si="357"/>
        <v/>
      </c>
      <c r="I114" s="50"/>
      <c r="J114" s="50"/>
      <c r="K114" s="50"/>
      <c r="L114" s="50"/>
      <c r="M114" s="113"/>
      <c r="N114" s="113" t="str">
        <f t="shared" si="379"/>
        <v/>
      </c>
      <c r="P114" s="50"/>
      <c r="Q114" s="50"/>
      <c r="R114" s="50"/>
      <c r="S114" s="50"/>
      <c r="T114" s="50"/>
      <c r="U114" s="50"/>
      <c r="V114" s="50"/>
      <c r="X114" s="104" t="str">
        <f t="shared" si="339"/>
        <v/>
      </c>
      <c r="Y114" s="105" t="str">
        <f t="shared" si="340"/>
        <v/>
      </c>
      <c r="Z114" s="104" t="str">
        <f t="shared" si="341"/>
        <v/>
      </c>
      <c r="AA114" s="106" t="str">
        <f t="shared" si="342"/>
        <v/>
      </c>
      <c r="AB114" s="105" t="str">
        <f t="shared" si="343"/>
        <v/>
      </c>
      <c r="AC114" s="105" t="str">
        <f t="shared" si="344"/>
        <v/>
      </c>
      <c r="AD114" s="110" t="str">
        <f t="shared" si="345"/>
        <v/>
      </c>
      <c r="AE114" s="109"/>
      <c r="AF114" s="101"/>
      <c r="AG114" s="101"/>
      <c r="AH114" s="101"/>
      <c r="AI114" s="109"/>
      <c r="AJ114" s="101"/>
      <c r="AK114" s="109"/>
      <c r="AL114" s="109">
        <f t="shared" si="346"/>
        <v>0</v>
      </c>
      <c r="AM114" s="101"/>
      <c r="AN114" s="101">
        <f t="shared" si="347"/>
        <v>0</v>
      </c>
      <c r="AO114" s="109">
        <f t="shared" si="348"/>
        <v>0</v>
      </c>
      <c r="AP114" s="111">
        <f t="shared" si="349"/>
        <v>0</v>
      </c>
      <c r="AR114" s="109">
        <f t="shared" si="350"/>
        <v>0</v>
      </c>
      <c r="AS114" s="109">
        <f t="shared" si="351"/>
        <v>0</v>
      </c>
      <c r="AT114" s="109">
        <f t="shared" si="351"/>
        <v>0</v>
      </c>
      <c r="AU114" s="109">
        <f t="shared" si="352"/>
        <v>0</v>
      </c>
      <c r="AV114" s="109">
        <f t="shared" si="353"/>
        <v>0</v>
      </c>
      <c r="AW114" s="109">
        <f t="shared" si="354"/>
        <v>0</v>
      </c>
      <c r="AX114" s="101">
        <f t="shared" si="355"/>
        <v>0</v>
      </c>
    </row>
    <row r="115" spans="1:50" x14ac:dyDescent="0.25">
      <c r="A115" s="53"/>
      <c r="B115" s="50" t="str">
        <f>IF($A115="","",VLOOKUP($A115,'list of waypoints'!$A$2:'list of waypoints'!$F$126,2))</f>
        <v/>
      </c>
      <c r="C115" s="99" t="str">
        <f>IF($A115="","",VLOOKUP($A115,'list of waypoints'!$A$2:$F$2001,3))</f>
        <v/>
      </c>
      <c r="D115" s="50" t="str">
        <f>IF($A115="","",VLOOKUP($A115,'list of waypoints'!$A$2:$F$2001,4))</f>
        <v/>
      </c>
      <c r="E115" s="99" t="str">
        <f>IF($A115="","",VLOOKUP($A115,'list of waypoints'!$A$2:$F$2001,5))</f>
        <v/>
      </c>
      <c r="F115" s="50" t="str">
        <f>IF($A115="","",VLOOKUP($A115,'list of waypoints'!$A$2:$F$2001,6))</f>
        <v/>
      </c>
      <c r="G115" s="112" t="str">
        <f t="shared" si="356"/>
        <v/>
      </c>
      <c r="H115" s="113" t="str">
        <f t="shared" si="357"/>
        <v/>
      </c>
      <c r="I115" s="50"/>
      <c r="J115" s="50"/>
      <c r="K115" s="50"/>
      <c r="L115" s="50"/>
      <c r="M115" s="113" t="e">
        <f t="shared" ref="M115" si="581">M113-H114</f>
        <v>#VALUE!</v>
      </c>
      <c r="N115" s="113" t="e">
        <f t="shared" ref="N115" si="582">N113+H114</f>
        <v>#VALUE!</v>
      </c>
      <c r="P115" s="50"/>
      <c r="Q115" s="50"/>
      <c r="R115" s="50"/>
      <c r="S115" s="50"/>
      <c r="T115" s="50"/>
      <c r="U115" s="50"/>
      <c r="V115" s="50"/>
      <c r="X115" s="104" t="str">
        <f t="shared" si="339"/>
        <v/>
      </c>
      <c r="Y115" s="105" t="str">
        <f t="shared" si="340"/>
        <v/>
      </c>
      <c r="Z115" s="104" t="str">
        <f t="shared" si="341"/>
        <v/>
      </c>
      <c r="AA115" s="106" t="str">
        <f t="shared" si="342"/>
        <v/>
      </c>
      <c r="AB115" s="105" t="str">
        <f t="shared" si="343"/>
        <v/>
      </c>
      <c r="AC115" s="105" t="str">
        <f t="shared" si="344"/>
        <v/>
      </c>
      <c r="AD115" s="110" t="str">
        <f t="shared" si="345"/>
        <v/>
      </c>
      <c r="AE115" s="109" t="e">
        <f t="shared" ref="AE115" si="583">IF(Z115="N",X115+(Y115/60),-(X115+(Y115/60)))</f>
        <v>#VALUE!</v>
      </c>
      <c r="AF115" s="101" t="e">
        <f t="shared" ref="AF115" si="584">(7915.704468*LOG10(TAN(((45+AE115/2))*PI()/180)))-(23.268932*(SIN(AE115*PI()/180)))-(0.0525*(SIN(AE115*PI()/180)))</f>
        <v>#VALUE!</v>
      </c>
      <c r="AG115" s="101" t="e">
        <f t="shared" ref="AG115" si="585">IF(AC115="E",AA115+(AB115/60),-(AA115+(AB115/60)))</f>
        <v>#VALUE!</v>
      </c>
      <c r="AH115" s="101" t="e">
        <f t="shared" ref="AH115" si="586">IF(Z117="N",X117+(Y117/60),-(X117+(Y117/60)))</f>
        <v>#VALUE!</v>
      </c>
      <c r="AI115" s="109" t="e">
        <f t="shared" ref="AI115" si="587">(7915.704468*LOG10(TAN(((45+(AH115/2))*PI()/180)))-(23.268932*(SIN(AH115*PI()/180)))-(0.0525*(SIN(AH115*PI()/180))))</f>
        <v>#VALUE!</v>
      </c>
      <c r="AJ115" s="109" t="e">
        <f t="shared" ref="AJ115" si="588">IF(AC117="E",AA117+(AB117/60),-(AA117+(AB117/60)))</f>
        <v>#VALUE!</v>
      </c>
      <c r="AK115" s="109" t="e">
        <f t="shared" ref="AK115" si="589">IF((AH115-AE115)=0,(AH115-AE115)*60+0.001,(AH115-AE115)*60)</f>
        <v>#VALUE!</v>
      </c>
      <c r="AL115" s="109" t="e">
        <f t="shared" si="346"/>
        <v>#VALUE!</v>
      </c>
      <c r="AM115" s="101" t="e">
        <f t="shared" ref="AM115" si="590">(AJ115-AG115)*60</f>
        <v>#VALUE!</v>
      </c>
      <c r="AN115" s="101" t="e">
        <f t="shared" si="347"/>
        <v>#VALUE!</v>
      </c>
      <c r="AO115" s="109" t="e">
        <f t="shared" si="348"/>
        <v>#VALUE!</v>
      </c>
      <c r="AP115" s="111" t="e">
        <f t="shared" si="349"/>
        <v>#VALUE!</v>
      </c>
      <c r="AR115" s="109" t="e">
        <f t="shared" si="350"/>
        <v>#VALUE!</v>
      </c>
      <c r="AS115" s="109" t="e">
        <f t="shared" si="351"/>
        <v>#VALUE!</v>
      </c>
      <c r="AT115" s="109" t="e">
        <f t="shared" si="351"/>
        <v>#VALUE!</v>
      </c>
      <c r="AU115" s="109" t="e">
        <f t="shared" si="352"/>
        <v>#VALUE!</v>
      </c>
      <c r="AV115" s="109" t="e">
        <f t="shared" si="353"/>
        <v>#VALUE!</v>
      </c>
      <c r="AW115" s="109" t="e">
        <f t="shared" si="354"/>
        <v>#VALUE!</v>
      </c>
      <c r="AX115" s="101" t="e">
        <f t="shared" si="355"/>
        <v>#VALUE!</v>
      </c>
    </row>
    <row r="116" spans="1:50" x14ac:dyDescent="0.25">
      <c r="A116" s="53"/>
      <c r="B116" s="50" t="str">
        <f>IF($A116="","",VLOOKUP($A116,'list of waypoints'!$A$2:'list of waypoints'!$F$126,2))</f>
        <v/>
      </c>
      <c r="C116" s="99" t="str">
        <f>IF($A116="","",VLOOKUP($A116,'list of waypoints'!$A$2:$F$2001,3))</f>
        <v/>
      </c>
      <c r="D116" s="50" t="str">
        <f>IF($A116="","",VLOOKUP($A116,'list of waypoints'!$A$2:$F$2001,4))</f>
        <v/>
      </c>
      <c r="E116" s="99" t="str">
        <f>IF($A116="","",VLOOKUP($A116,'list of waypoints'!$A$2:$F$2001,5))</f>
        <v/>
      </c>
      <c r="F116" s="50" t="str">
        <f>IF($A116="","",VLOOKUP($A116,'list of waypoints'!$A$2:$F$2001,6))</f>
        <v/>
      </c>
      <c r="G116" s="112" t="str">
        <f t="shared" si="356"/>
        <v/>
      </c>
      <c r="H116" s="113" t="str">
        <f t="shared" si="357"/>
        <v/>
      </c>
      <c r="I116" s="50"/>
      <c r="J116" s="50"/>
      <c r="K116" s="50"/>
      <c r="L116" s="50"/>
      <c r="M116" s="113"/>
      <c r="N116" s="113" t="str">
        <f t="shared" si="379"/>
        <v/>
      </c>
      <c r="P116" s="50"/>
      <c r="Q116" s="50"/>
      <c r="R116" s="50"/>
      <c r="S116" s="50"/>
      <c r="T116" s="50"/>
      <c r="U116" s="50"/>
      <c r="V116" s="50"/>
      <c r="X116" s="104" t="str">
        <f t="shared" si="339"/>
        <v/>
      </c>
      <c r="Y116" s="105" t="str">
        <f t="shared" si="340"/>
        <v/>
      </c>
      <c r="Z116" s="104" t="str">
        <f t="shared" si="341"/>
        <v/>
      </c>
      <c r="AA116" s="106" t="str">
        <f t="shared" si="342"/>
        <v/>
      </c>
      <c r="AB116" s="105" t="str">
        <f t="shared" si="343"/>
        <v/>
      </c>
      <c r="AC116" s="105" t="str">
        <f t="shared" si="344"/>
        <v/>
      </c>
      <c r="AD116" s="110" t="str">
        <f t="shared" si="345"/>
        <v/>
      </c>
      <c r="AE116" s="109"/>
      <c r="AF116" s="101"/>
      <c r="AG116" s="101"/>
      <c r="AH116" s="101"/>
      <c r="AI116" s="109"/>
      <c r="AJ116" s="101"/>
      <c r="AK116" s="109"/>
      <c r="AL116" s="109">
        <f t="shared" si="346"/>
        <v>0</v>
      </c>
      <c r="AM116" s="101"/>
      <c r="AN116" s="101">
        <f t="shared" si="347"/>
        <v>0</v>
      </c>
      <c r="AO116" s="109">
        <f t="shared" si="348"/>
        <v>0</v>
      </c>
      <c r="AP116" s="111">
        <f t="shared" si="349"/>
        <v>0</v>
      </c>
      <c r="AR116" s="109">
        <f t="shared" si="350"/>
        <v>0</v>
      </c>
      <c r="AS116" s="109">
        <f t="shared" si="351"/>
        <v>0</v>
      </c>
      <c r="AT116" s="109">
        <f t="shared" si="351"/>
        <v>0</v>
      </c>
      <c r="AU116" s="109">
        <f t="shared" si="352"/>
        <v>0</v>
      </c>
      <c r="AV116" s="109">
        <f t="shared" si="353"/>
        <v>0</v>
      </c>
      <c r="AW116" s="109">
        <f t="shared" si="354"/>
        <v>0</v>
      </c>
      <c r="AX116" s="101">
        <f t="shared" si="355"/>
        <v>0</v>
      </c>
    </row>
    <row r="117" spans="1:50" x14ac:dyDescent="0.25">
      <c r="A117" s="53"/>
      <c r="B117" s="50" t="str">
        <f>IF($A117="","",VLOOKUP($A117,'list of waypoints'!$A$2:'list of waypoints'!$F$126,2))</f>
        <v/>
      </c>
      <c r="C117" s="99" t="str">
        <f>IF($A117="","",VLOOKUP($A117,'list of waypoints'!$A$2:$F$2001,3))</f>
        <v/>
      </c>
      <c r="D117" s="50" t="str">
        <f>IF($A117="","",VLOOKUP($A117,'list of waypoints'!$A$2:$F$2001,4))</f>
        <v/>
      </c>
      <c r="E117" s="99" t="str">
        <f>IF($A117="","",VLOOKUP($A117,'list of waypoints'!$A$2:$F$2001,5))</f>
        <v/>
      </c>
      <c r="F117" s="50" t="str">
        <f>IF($A117="","",VLOOKUP($A117,'list of waypoints'!$A$2:$F$2001,6))</f>
        <v/>
      </c>
      <c r="G117" s="112" t="str">
        <f t="shared" si="356"/>
        <v/>
      </c>
      <c r="H117" s="113" t="str">
        <f t="shared" si="357"/>
        <v/>
      </c>
      <c r="I117" s="50"/>
      <c r="J117" s="50"/>
      <c r="K117" s="50"/>
      <c r="L117" s="50"/>
      <c r="M117" s="113" t="e">
        <f t="shared" ref="M117" si="591">M115-H116</f>
        <v>#VALUE!</v>
      </c>
      <c r="N117" s="113" t="e">
        <f t="shared" ref="N117" si="592">N115+H116</f>
        <v>#VALUE!</v>
      </c>
      <c r="P117" s="50"/>
      <c r="Q117" s="50"/>
      <c r="R117" s="50"/>
      <c r="S117" s="50"/>
      <c r="T117" s="50"/>
      <c r="U117" s="50"/>
      <c r="V117" s="50"/>
      <c r="X117" s="104" t="str">
        <f t="shared" si="339"/>
        <v/>
      </c>
      <c r="Y117" s="105" t="str">
        <f t="shared" si="340"/>
        <v/>
      </c>
      <c r="Z117" s="104" t="str">
        <f t="shared" si="341"/>
        <v/>
      </c>
      <c r="AA117" s="106" t="str">
        <f t="shared" si="342"/>
        <v/>
      </c>
      <c r="AB117" s="105" t="str">
        <f t="shared" si="343"/>
        <v/>
      </c>
      <c r="AC117" s="105" t="str">
        <f t="shared" si="344"/>
        <v/>
      </c>
      <c r="AD117" s="110" t="str">
        <f t="shared" si="345"/>
        <v/>
      </c>
      <c r="AE117" s="109" t="e">
        <f t="shared" ref="AE117" si="593">IF(Z117="N",X117+(Y117/60),-(X117+(Y117/60)))</f>
        <v>#VALUE!</v>
      </c>
      <c r="AF117" s="101" t="e">
        <f t="shared" ref="AF117" si="594">(7915.704468*LOG10(TAN(((45+AE117/2))*PI()/180)))-(23.268932*(SIN(AE117*PI()/180)))-(0.0525*(SIN(AE117*PI()/180)))</f>
        <v>#VALUE!</v>
      </c>
      <c r="AG117" s="101" t="e">
        <f t="shared" ref="AG117" si="595">IF(AC117="E",AA117+(AB117/60),-(AA117+(AB117/60)))</f>
        <v>#VALUE!</v>
      </c>
      <c r="AH117" s="101" t="e">
        <f t="shared" ref="AH117" si="596">IF(Z119="N",X119+(Y119/60),-(X119+(Y119/60)))</f>
        <v>#VALUE!</v>
      </c>
      <c r="AI117" s="109" t="e">
        <f t="shared" ref="AI117" si="597">(7915.704468*LOG10(TAN(((45+(AH117/2))*PI()/180)))-(23.268932*(SIN(AH117*PI()/180)))-(0.0525*(SIN(AH117*PI()/180))))</f>
        <v>#VALUE!</v>
      </c>
      <c r="AJ117" s="109" t="e">
        <f t="shared" ref="AJ117" si="598">IF(AC119="E",AA119+(AB119/60),-(AA119+(AB119/60)))</f>
        <v>#VALUE!</v>
      </c>
      <c r="AK117" s="109" t="e">
        <f t="shared" ref="AK117" si="599">IF((AH117-AE117)=0,(AH117-AE117)*60+0.001,(AH117-AE117)*60)</f>
        <v>#VALUE!</v>
      </c>
      <c r="AL117" s="109" t="e">
        <f t="shared" si="346"/>
        <v>#VALUE!</v>
      </c>
      <c r="AM117" s="101" t="e">
        <f t="shared" ref="AM117" si="600">(AJ117-AG117)*60</f>
        <v>#VALUE!</v>
      </c>
      <c r="AN117" s="101" t="e">
        <f t="shared" si="347"/>
        <v>#VALUE!</v>
      </c>
      <c r="AO117" s="109" t="e">
        <f t="shared" si="348"/>
        <v>#VALUE!</v>
      </c>
      <c r="AP117" s="111" t="e">
        <f t="shared" si="349"/>
        <v>#VALUE!</v>
      </c>
      <c r="AR117" s="109" t="e">
        <f t="shared" si="350"/>
        <v>#VALUE!</v>
      </c>
      <c r="AS117" s="109" t="e">
        <f t="shared" si="351"/>
        <v>#VALUE!</v>
      </c>
      <c r="AT117" s="109" t="e">
        <f t="shared" si="351"/>
        <v>#VALUE!</v>
      </c>
      <c r="AU117" s="109" t="e">
        <f t="shared" si="352"/>
        <v>#VALUE!</v>
      </c>
      <c r="AV117" s="109" t="e">
        <f t="shared" si="353"/>
        <v>#VALUE!</v>
      </c>
      <c r="AW117" s="109" t="e">
        <f t="shared" si="354"/>
        <v>#VALUE!</v>
      </c>
      <c r="AX117" s="101" t="e">
        <f t="shared" si="355"/>
        <v>#VALUE!</v>
      </c>
    </row>
    <row r="118" spans="1:50" x14ac:dyDescent="0.25">
      <c r="A118" s="53"/>
      <c r="B118" s="50" t="str">
        <f>IF($A118="","",VLOOKUP($A118,'list of waypoints'!$A$2:'list of waypoints'!$F$126,2))</f>
        <v/>
      </c>
      <c r="C118" s="99" t="str">
        <f>IF($A118="","",VLOOKUP($A118,'list of waypoints'!$A$2:$F$2001,3))</f>
        <v/>
      </c>
      <c r="D118" s="50" t="str">
        <f>IF($A118="","",VLOOKUP($A118,'list of waypoints'!$A$2:$F$2001,4))</f>
        <v/>
      </c>
      <c r="E118" s="99" t="str">
        <f>IF($A118="","",VLOOKUP($A118,'list of waypoints'!$A$2:$F$2001,5))</f>
        <v/>
      </c>
      <c r="F118" s="50" t="str">
        <f>IF($A118="","",VLOOKUP($A118,'list of waypoints'!$A$2:$F$2001,6))</f>
        <v/>
      </c>
      <c r="G118" s="112" t="str">
        <f t="shared" si="356"/>
        <v/>
      </c>
      <c r="H118" s="113" t="str">
        <f t="shared" si="357"/>
        <v/>
      </c>
      <c r="I118" s="50"/>
      <c r="J118" s="50"/>
      <c r="K118" s="50"/>
      <c r="L118" s="50"/>
      <c r="M118" s="113"/>
      <c r="N118" s="113" t="str">
        <f t="shared" si="379"/>
        <v/>
      </c>
      <c r="P118" s="50"/>
      <c r="Q118" s="50"/>
      <c r="R118" s="50"/>
      <c r="S118" s="50"/>
      <c r="T118" s="50"/>
      <c r="U118" s="50"/>
      <c r="V118" s="50"/>
      <c r="X118" s="104" t="str">
        <f t="shared" si="339"/>
        <v/>
      </c>
      <c r="Y118" s="105" t="str">
        <f t="shared" si="340"/>
        <v/>
      </c>
      <c r="Z118" s="104" t="str">
        <f t="shared" si="341"/>
        <v/>
      </c>
      <c r="AA118" s="106" t="str">
        <f t="shared" si="342"/>
        <v/>
      </c>
      <c r="AB118" s="105" t="str">
        <f t="shared" si="343"/>
        <v/>
      </c>
      <c r="AC118" s="105" t="str">
        <f t="shared" si="344"/>
        <v/>
      </c>
      <c r="AD118" s="110" t="str">
        <f t="shared" si="345"/>
        <v/>
      </c>
      <c r="AE118" s="109"/>
      <c r="AF118" s="101"/>
      <c r="AG118" s="101"/>
      <c r="AH118" s="101"/>
      <c r="AI118" s="109"/>
      <c r="AJ118" s="101"/>
      <c r="AK118" s="109"/>
      <c r="AL118" s="109">
        <f t="shared" si="346"/>
        <v>0</v>
      </c>
      <c r="AM118" s="101"/>
      <c r="AN118" s="101">
        <f t="shared" si="347"/>
        <v>0</v>
      </c>
      <c r="AO118" s="109">
        <f t="shared" si="348"/>
        <v>0</v>
      </c>
      <c r="AP118" s="111">
        <f t="shared" si="349"/>
        <v>0</v>
      </c>
      <c r="AR118" s="109">
        <f t="shared" si="350"/>
        <v>0</v>
      </c>
      <c r="AS118" s="109">
        <f t="shared" si="351"/>
        <v>0</v>
      </c>
      <c r="AT118" s="109">
        <f t="shared" si="351"/>
        <v>0</v>
      </c>
      <c r="AU118" s="109">
        <f t="shared" si="352"/>
        <v>0</v>
      </c>
      <c r="AV118" s="109">
        <f t="shared" si="353"/>
        <v>0</v>
      </c>
      <c r="AW118" s="109">
        <f t="shared" si="354"/>
        <v>0</v>
      </c>
      <c r="AX118" s="101">
        <f t="shared" si="355"/>
        <v>0</v>
      </c>
    </row>
    <row r="119" spans="1:50" x14ac:dyDescent="0.25">
      <c r="A119" s="53"/>
      <c r="B119" s="50" t="str">
        <f>IF($A119="","",VLOOKUP($A119,'list of waypoints'!$A$2:'list of waypoints'!$F$126,2))</f>
        <v/>
      </c>
      <c r="C119" s="99" t="str">
        <f>IF($A119="","",VLOOKUP($A119,'list of waypoints'!$A$2:$F$2001,3))</f>
        <v/>
      </c>
      <c r="D119" s="50" t="str">
        <f>IF($A119="","",VLOOKUP($A119,'list of waypoints'!$A$2:$F$2001,4))</f>
        <v/>
      </c>
      <c r="E119" s="99" t="str">
        <f>IF($A119="","",VLOOKUP($A119,'list of waypoints'!$A$2:$F$2001,5))</f>
        <v/>
      </c>
      <c r="F119" s="50" t="str">
        <f>IF($A119="","",VLOOKUP($A119,'list of waypoints'!$A$2:$F$2001,6))</f>
        <v/>
      </c>
      <c r="G119" s="112" t="str">
        <f t="shared" si="356"/>
        <v/>
      </c>
      <c r="H119" s="113" t="str">
        <f t="shared" si="357"/>
        <v/>
      </c>
      <c r="I119" s="50"/>
      <c r="J119" s="50"/>
      <c r="K119" s="50"/>
      <c r="L119" s="50"/>
      <c r="M119" s="113" t="e">
        <f t="shared" ref="M119" si="601">M117-H118</f>
        <v>#VALUE!</v>
      </c>
      <c r="N119" s="113" t="e">
        <f t="shared" ref="N119" si="602">N117+H118</f>
        <v>#VALUE!</v>
      </c>
      <c r="P119" s="50"/>
      <c r="Q119" s="50"/>
      <c r="R119" s="50"/>
      <c r="S119" s="50"/>
      <c r="T119" s="50"/>
      <c r="U119" s="50"/>
      <c r="V119" s="50"/>
      <c r="X119" s="104" t="str">
        <f t="shared" si="339"/>
        <v/>
      </c>
      <c r="Y119" s="105" t="str">
        <f t="shared" si="340"/>
        <v/>
      </c>
      <c r="Z119" s="104" t="str">
        <f t="shared" si="341"/>
        <v/>
      </c>
      <c r="AA119" s="106" t="str">
        <f t="shared" si="342"/>
        <v/>
      </c>
      <c r="AB119" s="105" t="str">
        <f t="shared" si="343"/>
        <v/>
      </c>
      <c r="AC119" s="105" t="str">
        <f t="shared" si="344"/>
        <v/>
      </c>
      <c r="AD119" s="110" t="str">
        <f t="shared" si="345"/>
        <v/>
      </c>
      <c r="AE119" s="109" t="e">
        <f t="shared" ref="AE119" si="603">IF(Z119="N",X119+(Y119/60),-(X119+(Y119/60)))</f>
        <v>#VALUE!</v>
      </c>
      <c r="AF119" s="101" t="e">
        <f t="shared" ref="AF119" si="604">(7915.704468*LOG10(TAN(((45+AE119/2))*PI()/180)))-(23.268932*(SIN(AE119*PI()/180)))-(0.0525*(SIN(AE119*PI()/180)))</f>
        <v>#VALUE!</v>
      </c>
      <c r="AG119" s="101" t="e">
        <f t="shared" ref="AG119" si="605">IF(AC119="E",AA119+(AB119/60),-(AA119+(AB119/60)))</f>
        <v>#VALUE!</v>
      </c>
      <c r="AH119" s="101" t="e">
        <f t="shared" ref="AH119" si="606">IF(Z121="N",X121+(Y121/60),-(X121+(Y121/60)))</f>
        <v>#VALUE!</v>
      </c>
      <c r="AI119" s="109" t="e">
        <f t="shared" ref="AI119" si="607">(7915.704468*LOG10(TAN(((45+(AH119/2))*PI()/180)))-(23.268932*(SIN(AH119*PI()/180)))-(0.0525*(SIN(AH119*PI()/180))))</f>
        <v>#VALUE!</v>
      </c>
      <c r="AJ119" s="109" t="e">
        <f t="shared" ref="AJ119" si="608">IF(AC121="E",AA121+(AB121/60),-(AA121+(AB121/60)))</f>
        <v>#VALUE!</v>
      </c>
      <c r="AK119" s="109" t="e">
        <f t="shared" ref="AK119" si="609">IF((AH119-AE119)=0,(AH119-AE119)*60+0.001,(AH119-AE119)*60)</f>
        <v>#VALUE!</v>
      </c>
      <c r="AL119" s="109" t="e">
        <f t="shared" si="346"/>
        <v>#VALUE!</v>
      </c>
      <c r="AM119" s="101" t="e">
        <f t="shared" ref="AM119" si="610">(AJ119-AG119)*60</f>
        <v>#VALUE!</v>
      </c>
      <c r="AN119" s="101" t="e">
        <f t="shared" si="347"/>
        <v>#VALUE!</v>
      </c>
      <c r="AO119" s="109" t="e">
        <f t="shared" si="348"/>
        <v>#VALUE!</v>
      </c>
      <c r="AP119" s="111" t="e">
        <f t="shared" si="349"/>
        <v>#VALUE!</v>
      </c>
      <c r="AR119" s="109" t="e">
        <f t="shared" si="350"/>
        <v>#VALUE!</v>
      </c>
      <c r="AS119" s="109" t="e">
        <f t="shared" si="351"/>
        <v>#VALUE!</v>
      </c>
      <c r="AT119" s="109" t="e">
        <f t="shared" si="351"/>
        <v>#VALUE!</v>
      </c>
      <c r="AU119" s="109" t="e">
        <f t="shared" si="352"/>
        <v>#VALUE!</v>
      </c>
      <c r="AV119" s="109" t="e">
        <f t="shared" si="353"/>
        <v>#VALUE!</v>
      </c>
      <c r="AW119" s="109" t="e">
        <f t="shared" si="354"/>
        <v>#VALUE!</v>
      </c>
      <c r="AX119" s="101" t="e">
        <f t="shared" si="355"/>
        <v>#VALUE!</v>
      </c>
    </row>
    <row r="120" spans="1:50" x14ac:dyDescent="0.25">
      <c r="A120" s="53"/>
      <c r="B120" s="50" t="str">
        <f>IF($A120="","",VLOOKUP($A120,'list of waypoints'!$A$2:'list of waypoints'!$F$126,2))</f>
        <v/>
      </c>
      <c r="C120" s="99" t="str">
        <f>IF($A120="","",VLOOKUP($A120,'list of waypoints'!$A$2:$F$2001,3))</f>
        <v/>
      </c>
      <c r="D120" s="50" t="str">
        <f>IF($A120="","",VLOOKUP($A120,'list of waypoints'!$A$2:$F$2001,4))</f>
        <v/>
      </c>
      <c r="E120" s="99" t="str">
        <f>IF($A120="","",VLOOKUP($A120,'list of waypoints'!$A$2:$F$2001,5))</f>
        <v/>
      </c>
      <c r="F120" s="50" t="str">
        <f>IF($A120="","",VLOOKUP($A120,'list of waypoints'!$A$2:$F$2001,6))</f>
        <v/>
      </c>
      <c r="G120" s="112" t="str">
        <f t="shared" si="356"/>
        <v/>
      </c>
      <c r="H120" s="113" t="str">
        <f t="shared" si="357"/>
        <v/>
      </c>
      <c r="I120" s="50"/>
      <c r="J120" s="50"/>
      <c r="K120" s="50"/>
      <c r="L120" s="50"/>
      <c r="M120" s="113"/>
      <c r="N120" s="113" t="str">
        <f t="shared" si="379"/>
        <v/>
      </c>
      <c r="P120" s="50"/>
      <c r="Q120" s="50"/>
      <c r="R120" s="50"/>
      <c r="S120" s="50"/>
      <c r="T120" s="50"/>
      <c r="U120" s="50"/>
      <c r="V120" s="50"/>
      <c r="X120" s="104" t="str">
        <f t="shared" si="339"/>
        <v/>
      </c>
      <c r="Y120" s="105" t="str">
        <f t="shared" si="340"/>
        <v/>
      </c>
      <c r="Z120" s="104" t="str">
        <f t="shared" si="341"/>
        <v/>
      </c>
      <c r="AA120" s="106" t="str">
        <f t="shared" si="342"/>
        <v/>
      </c>
      <c r="AB120" s="105" t="str">
        <f t="shared" si="343"/>
        <v/>
      </c>
      <c r="AC120" s="105" t="str">
        <f t="shared" si="344"/>
        <v/>
      </c>
      <c r="AD120" s="110" t="str">
        <f t="shared" si="345"/>
        <v/>
      </c>
      <c r="AE120" s="109"/>
      <c r="AF120" s="101"/>
      <c r="AG120" s="101"/>
      <c r="AH120" s="101"/>
      <c r="AI120" s="109"/>
      <c r="AJ120" s="101"/>
      <c r="AK120" s="109"/>
      <c r="AL120" s="109">
        <f t="shared" si="346"/>
        <v>0</v>
      </c>
      <c r="AM120" s="101"/>
      <c r="AN120" s="101">
        <f t="shared" si="347"/>
        <v>0</v>
      </c>
      <c r="AO120" s="109">
        <f t="shared" si="348"/>
        <v>0</v>
      </c>
      <c r="AP120" s="111">
        <f t="shared" si="349"/>
        <v>0</v>
      </c>
      <c r="AR120" s="109">
        <f t="shared" si="350"/>
        <v>0</v>
      </c>
      <c r="AS120" s="109">
        <f t="shared" si="351"/>
        <v>0</v>
      </c>
      <c r="AT120" s="109">
        <f t="shared" si="351"/>
        <v>0</v>
      </c>
      <c r="AU120" s="109">
        <f t="shared" si="352"/>
        <v>0</v>
      </c>
      <c r="AV120" s="109">
        <f t="shared" si="353"/>
        <v>0</v>
      </c>
      <c r="AW120" s="109">
        <f t="shared" si="354"/>
        <v>0</v>
      </c>
      <c r="AX120" s="101">
        <f t="shared" si="355"/>
        <v>0</v>
      </c>
    </row>
    <row r="121" spans="1:50" x14ac:dyDescent="0.25">
      <c r="A121" s="53"/>
      <c r="B121" s="50" t="str">
        <f>IF($A121="","",VLOOKUP($A121,'list of waypoints'!$A$2:'list of waypoints'!$F$126,2))</f>
        <v/>
      </c>
      <c r="C121" s="99" t="str">
        <f>IF($A121="","",VLOOKUP($A121,'list of waypoints'!$A$2:$F$2001,3))</f>
        <v/>
      </c>
      <c r="D121" s="50" t="str">
        <f>IF($A121="","",VLOOKUP($A121,'list of waypoints'!$A$2:$F$2001,4))</f>
        <v/>
      </c>
      <c r="E121" s="99" t="str">
        <f>IF($A121="","",VLOOKUP($A121,'list of waypoints'!$A$2:$F$2001,5))</f>
        <v/>
      </c>
      <c r="F121" s="50" t="str">
        <f>IF($A121="","",VLOOKUP($A121,'list of waypoints'!$A$2:$F$2001,6))</f>
        <v/>
      </c>
      <c r="G121" s="112" t="str">
        <f t="shared" si="356"/>
        <v/>
      </c>
      <c r="H121" s="113" t="str">
        <f t="shared" si="357"/>
        <v/>
      </c>
      <c r="I121" s="50"/>
      <c r="J121" s="50"/>
      <c r="K121" s="50"/>
      <c r="L121" s="50"/>
      <c r="M121" s="113" t="e">
        <f t="shared" ref="M121" si="611">M119-H120</f>
        <v>#VALUE!</v>
      </c>
      <c r="N121" s="113" t="e">
        <f t="shared" ref="N121" si="612">N119+H120</f>
        <v>#VALUE!</v>
      </c>
      <c r="P121" s="50"/>
      <c r="Q121" s="50"/>
      <c r="R121" s="50"/>
      <c r="S121" s="50"/>
      <c r="T121" s="50"/>
      <c r="U121" s="50"/>
      <c r="V121" s="50"/>
      <c r="X121" s="104" t="str">
        <f t="shared" si="339"/>
        <v/>
      </c>
      <c r="Y121" s="105" t="str">
        <f t="shared" si="340"/>
        <v/>
      </c>
      <c r="Z121" s="104" t="str">
        <f t="shared" si="341"/>
        <v/>
      </c>
      <c r="AA121" s="106" t="str">
        <f t="shared" si="342"/>
        <v/>
      </c>
      <c r="AB121" s="105" t="str">
        <f t="shared" si="343"/>
        <v/>
      </c>
      <c r="AC121" s="105" t="str">
        <f t="shared" si="344"/>
        <v/>
      </c>
      <c r="AD121" s="110" t="str">
        <f t="shared" si="345"/>
        <v/>
      </c>
      <c r="AE121" s="109" t="e">
        <f t="shared" ref="AE121" si="613">IF(Z121="N",X121+(Y121/60),-(X121+(Y121/60)))</f>
        <v>#VALUE!</v>
      </c>
      <c r="AF121" s="101" t="e">
        <f t="shared" ref="AF121" si="614">(7915.704468*LOG10(TAN(((45+AE121/2))*PI()/180)))-(23.268932*(SIN(AE121*PI()/180)))-(0.0525*(SIN(AE121*PI()/180)))</f>
        <v>#VALUE!</v>
      </c>
      <c r="AG121" s="101" t="e">
        <f t="shared" ref="AG121" si="615">IF(AC121="E",AA121+(AB121/60),-(AA121+(AB121/60)))</f>
        <v>#VALUE!</v>
      </c>
      <c r="AH121" s="101" t="e">
        <f t="shared" ref="AH121" si="616">IF(Z123="N",X123+(Y123/60),-(X123+(Y123/60)))</f>
        <v>#VALUE!</v>
      </c>
      <c r="AI121" s="109" t="e">
        <f t="shared" ref="AI121" si="617">(7915.704468*LOG10(TAN(((45+(AH121/2))*PI()/180)))-(23.268932*(SIN(AH121*PI()/180)))-(0.0525*(SIN(AH121*PI()/180))))</f>
        <v>#VALUE!</v>
      </c>
      <c r="AJ121" s="109" t="e">
        <f t="shared" ref="AJ121" si="618">IF(AC123="E",AA123+(AB123/60),-(AA123+(AB123/60)))</f>
        <v>#VALUE!</v>
      </c>
      <c r="AK121" s="109" t="e">
        <f t="shared" ref="AK121" si="619">IF((AH121-AE121)=0,(AH121-AE121)*60+0.001,(AH121-AE121)*60)</f>
        <v>#VALUE!</v>
      </c>
      <c r="AL121" s="109" t="e">
        <f t="shared" si="346"/>
        <v>#VALUE!</v>
      </c>
      <c r="AM121" s="101" t="e">
        <f t="shared" ref="AM121" si="620">(AJ121-AG121)*60</f>
        <v>#VALUE!</v>
      </c>
      <c r="AN121" s="101" t="e">
        <f t="shared" si="347"/>
        <v>#VALUE!</v>
      </c>
      <c r="AO121" s="109" t="e">
        <f t="shared" si="348"/>
        <v>#VALUE!</v>
      </c>
      <c r="AP121" s="111" t="e">
        <f t="shared" si="349"/>
        <v>#VALUE!</v>
      </c>
      <c r="AR121" s="109" t="e">
        <f t="shared" si="350"/>
        <v>#VALUE!</v>
      </c>
      <c r="AS121" s="109" t="e">
        <f t="shared" si="351"/>
        <v>#VALUE!</v>
      </c>
      <c r="AT121" s="109" t="e">
        <f t="shared" si="351"/>
        <v>#VALUE!</v>
      </c>
      <c r="AU121" s="109" t="e">
        <f t="shared" si="352"/>
        <v>#VALUE!</v>
      </c>
      <c r="AV121" s="109" t="e">
        <f t="shared" si="353"/>
        <v>#VALUE!</v>
      </c>
      <c r="AW121" s="109" t="e">
        <f t="shared" si="354"/>
        <v>#VALUE!</v>
      </c>
      <c r="AX121" s="101" t="e">
        <f t="shared" si="355"/>
        <v>#VALUE!</v>
      </c>
    </row>
    <row r="122" spans="1:50" x14ac:dyDescent="0.25">
      <c r="A122" s="53"/>
      <c r="B122" s="50" t="str">
        <f>IF($A122="","",VLOOKUP($A122,'list of waypoints'!$A$2:'list of waypoints'!$F$126,2))</f>
        <v/>
      </c>
      <c r="C122" s="99" t="str">
        <f>IF($A122="","",VLOOKUP($A122,'list of waypoints'!$A$2:$F$2001,3))</f>
        <v/>
      </c>
      <c r="D122" s="50" t="str">
        <f>IF($A122="","",VLOOKUP($A122,'list of waypoints'!$A$2:$F$2001,4))</f>
        <v/>
      </c>
      <c r="E122" s="99" t="str">
        <f>IF($A122="","",VLOOKUP($A122,'list of waypoints'!$A$2:$F$2001,5))</f>
        <v/>
      </c>
      <c r="F122" s="50" t="str">
        <f>IF($A122="","",VLOOKUP($A122,'list of waypoints'!$A$2:$F$2001,6))</f>
        <v/>
      </c>
      <c r="G122" s="112" t="str">
        <f t="shared" si="356"/>
        <v/>
      </c>
      <c r="H122" s="113" t="str">
        <f t="shared" si="357"/>
        <v/>
      </c>
      <c r="I122" s="50"/>
      <c r="J122" s="50"/>
      <c r="K122" s="50"/>
      <c r="L122" s="50"/>
      <c r="M122" s="113"/>
      <c r="N122" s="113" t="str">
        <f t="shared" si="379"/>
        <v/>
      </c>
      <c r="P122" s="50"/>
      <c r="Q122" s="50"/>
      <c r="R122" s="50"/>
      <c r="S122" s="50"/>
      <c r="T122" s="50"/>
      <c r="U122" s="50"/>
      <c r="V122" s="50"/>
      <c r="X122" s="104" t="str">
        <f t="shared" si="339"/>
        <v/>
      </c>
      <c r="Y122" s="105" t="str">
        <f t="shared" si="340"/>
        <v/>
      </c>
      <c r="Z122" s="104" t="str">
        <f t="shared" si="341"/>
        <v/>
      </c>
      <c r="AA122" s="106" t="str">
        <f t="shared" si="342"/>
        <v/>
      </c>
      <c r="AB122" s="105" t="str">
        <f t="shared" si="343"/>
        <v/>
      </c>
      <c r="AC122" s="105" t="str">
        <f t="shared" si="344"/>
        <v/>
      </c>
      <c r="AD122" s="110" t="str">
        <f t="shared" si="345"/>
        <v/>
      </c>
      <c r="AE122" s="109"/>
      <c r="AF122" s="101"/>
      <c r="AG122" s="101"/>
      <c r="AH122" s="101"/>
      <c r="AI122" s="109"/>
      <c r="AJ122" s="101"/>
      <c r="AK122" s="109"/>
      <c r="AL122" s="109">
        <f t="shared" si="346"/>
        <v>0</v>
      </c>
      <c r="AM122" s="101"/>
      <c r="AN122" s="101">
        <f t="shared" si="347"/>
        <v>0</v>
      </c>
      <c r="AO122" s="109">
        <f t="shared" si="348"/>
        <v>0</v>
      </c>
      <c r="AP122" s="111">
        <f t="shared" si="349"/>
        <v>0</v>
      </c>
      <c r="AR122" s="109">
        <f t="shared" si="350"/>
        <v>0</v>
      </c>
      <c r="AS122" s="109">
        <f t="shared" si="351"/>
        <v>0</v>
      </c>
      <c r="AT122" s="109">
        <f t="shared" si="351"/>
        <v>0</v>
      </c>
      <c r="AU122" s="109">
        <f t="shared" si="352"/>
        <v>0</v>
      </c>
      <c r="AV122" s="109">
        <f t="shared" si="353"/>
        <v>0</v>
      </c>
      <c r="AW122" s="109">
        <f t="shared" si="354"/>
        <v>0</v>
      </c>
      <c r="AX122" s="101">
        <f t="shared" si="355"/>
        <v>0</v>
      </c>
    </row>
    <row r="123" spans="1:50" x14ac:dyDescent="0.25">
      <c r="A123" s="53"/>
      <c r="B123" s="50" t="str">
        <f>IF($A123="","",VLOOKUP($A123,'list of waypoints'!$A$2:'list of waypoints'!$F$126,2))</f>
        <v/>
      </c>
      <c r="C123" s="99" t="str">
        <f>IF($A123="","",VLOOKUP($A123,'list of waypoints'!$A$2:$F$2001,3))</f>
        <v/>
      </c>
      <c r="D123" s="50" t="str">
        <f>IF($A123="","",VLOOKUP($A123,'list of waypoints'!$A$2:$F$2001,4))</f>
        <v/>
      </c>
      <c r="E123" s="99" t="str">
        <f>IF($A123="","",VLOOKUP($A123,'list of waypoints'!$A$2:$F$2001,5))</f>
        <v/>
      </c>
      <c r="F123" s="50" t="str">
        <f>IF($A123="","",VLOOKUP($A123,'list of waypoints'!$A$2:$F$2001,6))</f>
        <v/>
      </c>
      <c r="G123" s="112" t="str">
        <f t="shared" si="356"/>
        <v/>
      </c>
      <c r="H123" s="113" t="str">
        <f t="shared" si="357"/>
        <v/>
      </c>
      <c r="I123" s="50"/>
      <c r="J123" s="50"/>
      <c r="K123" s="50"/>
      <c r="L123" s="50"/>
      <c r="M123" s="113" t="e">
        <f t="shared" ref="M123" si="621">M121-H122</f>
        <v>#VALUE!</v>
      </c>
      <c r="N123" s="113" t="e">
        <f t="shared" ref="N123" si="622">N121+H122</f>
        <v>#VALUE!</v>
      </c>
      <c r="P123" s="50"/>
      <c r="Q123" s="50"/>
      <c r="R123" s="50"/>
      <c r="S123" s="50"/>
      <c r="T123" s="50"/>
      <c r="U123" s="50"/>
      <c r="V123" s="50"/>
      <c r="X123" s="104" t="str">
        <f t="shared" si="339"/>
        <v/>
      </c>
      <c r="Y123" s="105" t="str">
        <f t="shared" si="340"/>
        <v/>
      </c>
      <c r="Z123" s="104" t="str">
        <f t="shared" si="341"/>
        <v/>
      </c>
      <c r="AA123" s="106" t="str">
        <f t="shared" si="342"/>
        <v/>
      </c>
      <c r="AB123" s="105" t="str">
        <f t="shared" si="343"/>
        <v/>
      </c>
      <c r="AC123" s="105" t="str">
        <f t="shared" si="344"/>
        <v/>
      </c>
      <c r="AD123" s="110" t="str">
        <f t="shared" si="345"/>
        <v/>
      </c>
      <c r="AE123" s="109" t="e">
        <f t="shared" ref="AE123" si="623">IF(Z123="N",X123+(Y123/60),-(X123+(Y123/60)))</f>
        <v>#VALUE!</v>
      </c>
      <c r="AF123" s="101" t="e">
        <f t="shared" ref="AF123" si="624">(7915.704468*LOG10(TAN(((45+AE123/2))*PI()/180)))-(23.268932*(SIN(AE123*PI()/180)))-(0.0525*(SIN(AE123*PI()/180)))</f>
        <v>#VALUE!</v>
      </c>
      <c r="AG123" s="101" t="e">
        <f t="shared" ref="AG123" si="625">IF(AC123="E",AA123+(AB123/60),-(AA123+(AB123/60)))</f>
        <v>#VALUE!</v>
      </c>
      <c r="AH123" s="101" t="e">
        <f t="shared" ref="AH123" si="626">IF(Z125="N",X125+(Y125/60),-(X125+(Y125/60)))</f>
        <v>#VALUE!</v>
      </c>
      <c r="AI123" s="109" t="e">
        <f t="shared" ref="AI123" si="627">(7915.704468*LOG10(TAN(((45+(AH123/2))*PI()/180)))-(23.268932*(SIN(AH123*PI()/180)))-(0.0525*(SIN(AH123*PI()/180))))</f>
        <v>#VALUE!</v>
      </c>
      <c r="AJ123" s="109" t="e">
        <f t="shared" ref="AJ123" si="628">IF(AC125="E",AA125+(AB125/60),-(AA125+(AB125/60)))</f>
        <v>#VALUE!</v>
      </c>
      <c r="AK123" s="109" t="e">
        <f t="shared" ref="AK123" si="629">IF((AH123-AE123)=0,(AH123-AE123)*60+0.001,(AH123-AE123)*60)</f>
        <v>#VALUE!</v>
      </c>
      <c r="AL123" s="109" t="e">
        <f t="shared" si="346"/>
        <v>#VALUE!</v>
      </c>
      <c r="AM123" s="101" t="e">
        <f t="shared" ref="AM123" si="630">(AJ123-AG123)*60</f>
        <v>#VALUE!</v>
      </c>
      <c r="AN123" s="101" t="e">
        <f t="shared" si="347"/>
        <v>#VALUE!</v>
      </c>
      <c r="AO123" s="109" t="e">
        <f t="shared" si="348"/>
        <v>#VALUE!</v>
      </c>
      <c r="AP123" s="111" t="e">
        <f t="shared" si="349"/>
        <v>#VALUE!</v>
      </c>
      <c r="AR123" s="109" t="e">
        <f t="shared" si="350"/>
        <v>#VALUE!</v>
      </c>
      <c r="AS123" s="109" t="e">
        <f t="shared" si="351"/>
        <v>#VALUE!</v>
      </c>
      <c r="AT123" s="109" t="e">
        <f t="shared" si="351"/>
        <v>#VALUE!</v>
      </c>
      <c r="AU123" s="109" t="e">
        <f t="shared" si="352"/>
        <v>#VALUE!</v>
      </c>
      <c r="AV123" s="109" t="e">
        <f t="shared" si="353"/>
        <v>#VALUE!</v>
      </c>
      <c r="AW123" s="109" t="e">
        <f t="shared" si="354"/>
        <v>#VALUE!</v>
      </c>
      <c r="AX123" s="101" t="e">
        <f t="shared" si="355"/>
        <v>#VALUE!</v>
      </c>
    </row>
    <row r="124" spans="1:50" x14ac:dyDescent="0.25">
      <c r="A124" s="53"/>
      <c r="B124" s="50" t="str">
        <f>IF($A124="","",VLOOKUP($A124,'list of waypoints'!$A$2:'list of waypoints'!$F$126,2))</f>
        <v/>
      </c>
      <c r="C124" s="99" t="str">
        <f>IF($A124="","",VLOOKUP($A124,'list of waypoints'!$A$2:$F$2001,3))</f>
        <v/>
      </c>
      <c r="D124" s="50" t="str">
        <f>IF($A124="","",VLOOKUP($A124,'list of waypoints'!$A$2:$F$2001,4))</f>
        <v/>
      </c>
      <c r="E124" s="99" t="str">
        <f>IF($A124="","",VLOOKUP($A124,'list of waypoints'!$A$2:$F$2001,5))</f>
        <v/>
      </c>
      <c r="F124" s="50" t="str">
        <f>IF($A124="","",VLOOKUP($A124,'list of waypoints'!$A$2:$F$2001,6))</f>
        <v/>
      </c>
      <c r="G124" s="112" t="str">
        <f t="shared" si="356"/>
        <v/>
      </c>
      <c r="H124" s="113" t="str">
        <f t="shared" si="357"/>
        <v/>
      </c>
      <c r="I124" s="50"/>
      <c r="J124" s="50"/>
      <c r="K124" s="50"/>
      <c r="L124" s="50"/>
      <c r="M124" s="113"/>
      <c r="N124" s="113" t="str">
        <f t="shared" si="379"/>
        <v/>
      </c>
      <c r="P124" s="50"/>
      <c r="Q124" s="50"/>
      <c r="R124" s="50"/>
      <c r="S124" s="50"/>
      <c r="T124" s="50"/>
      <c r="U124" s="50"/>
      <c r="V124" s="50"/>
      <c r="X124" s="104" t="str">
        <f t="shared" si="339"/>
        <v/>
      </c>
      <c r="Y124" s="105" t="str">
        <f t="shared" si="340"/>
        <v/>
      </c>
      <c r="Z124" s="104" t="str">
        <f t="shared" si="341"/>
        <v/>
      </c>
      <c r="AA124" s="106" t="str">
        <f t="shared" si="342"/>
        <v/>
      </c>
      <c r="AB124" s="105" t="str">
        <f t="shared" si="343"/>
        <v/>
      </c>
      <c r="AC124" s="105" t="str">
        <f t="shared" si="344"/>
        <v/>
      </c>
      <c r="AD124" s="110" t="str">
        <f t="shared" si="345"/>
        <v/>
      </c>
      <c r="AE124" s="109"/>
      <c r="AF124" s="101"/>
      <c r="AG124" s="101"/>
      <c r="AH124" s="101"/>
      <c r="AI124" s="109"/>
      <c r="AJ124" s="101"/>
      <c r="AK124" s="109"/>
      <c r="AL124" s="109">
        <f t="shared" si="346"/>
        <v>0</v>
      </c>
      <c r="AM124" s="101"/>
      <c r="AN124" s="101">
        <f t="shared" si="347"/>
        <v>0</v>
      </c>
      <c r="AO124" s="109">
        <f t="shared" si="348"/>
        <v>0</v>
      </c>
      <c r="AP124" s="111">
        <f t="shared" si="349"/>
        <v>0</v>
      </c>
      <c r="AR124" s="109">
        <f t="shared" si="350"/>
        <v>0</v>
      </c>
      <c r="AS124" s="109">
        <f t="shared" si="351"/>
        <v>0</v>
      </c>
      <c r="AT124" s="109">
        <f t="shared" si="351"/>
        <v>0</v>
      </c>
      <c r="AU124" s="109">
        <f t="shared" si="352"/>
        <v>0</v>
      </c>
      <c r="AV124" s="109">
        <f t="shared" si="353"/>
        <v>0</v>
      </c>
      <c r="AW124" s="109">
        <f t="shared" si="354"/>
        <v>0</v>
      </c>
      <c r="AX124" s="101">
        <f t="shared" si="355"/>
        <v>0</v>
      </c>
    </row>
    <row r="125" spans="1:50" x14ac:dyDescent="0.25">
      <c r="A125" s="53"/>
      <c r="B125" s="50" t="str">
        <f>IF($A125="","",VLOOKUP($A125,'list of waypoints'!$A$2:'list of waypoints'!$F$126,2))</f>
        <v/>
      </c>
      <c r="C125" s="99" t="str">
        <f>IF($A125="","",VLOOKUP($A125,'list of waypoints'!$A$2:$F$2001,3))</f>
        <v/>
      </c>
      <c r="D125" s="50" t="str">
        <f>IF($A125="","",VLOOKUP($A125,'list of waypoints'!$A$2:$F$2001,4))</f>
        <v/>
      </c>
      <c r="E125" s="99" t="str">
        <f>IF($A125="","",VLOOKUP($A125,'list of waypoints'!$A$2:$F$2001,5))</f>
        <v/>
      </c>
      <c r="F125" s="50" t="str">
        <f>IF($A125="","",VLOOKUP($A125,'list of waypoints'!$A$2:$F$2001,6))</f>
        <v/>
      </c>
      <c r="G125" s="112" t="str">
        <f t="shared" si="356"/>
        <v/>
      </c>
      <c r="H125" s="113" t="str">
        <f t="shared" si="357"/>
        <v/>
      </c>
      <c r="I125" s="50"/>
      <c r="J125" s="50"/>
      <c r="K125" s="50"/>
      <c r="L125" s="50"/>
      <c r="M125" s="113" t="e">
        <f t="shared" ref="M125" si="631">M123-H124</f>
        <v>#VALUE!</v>
      </c>
      <c r="N125" s="113" t="e">
        <f t="shared" ref="N125" si="632">N123+H124</f>
        <v>#VALUE!</v>
      </c>
      <c r="P125" s="50"/>
      <c r="Q125" s="50"/>
      <c r="R125" s="50"/>
      <c r="S125" s="50"/>
      <c r="T125" s="50"/>
      <c r="U125" s="50"/>
      <c r="V125" s="50"/>
      <c r="X125" s="104" t="str">
        <f t="shared" si="339"/>
        <v/>
      </c>
      <c r="Y125" s="105" t="str">
        <f t="shared" si="340"/>
        <v/>
      </c>
      <c r="Z125" s="104" t="str">
        <f t="shared" si="341"/>
        <v/>
      </c>
      <c r="AA125" s="106" t="str">
        <f t="shared" si="342"/>
        <v/>
      </c>
      <c r="AB125" s="105" t="str">
        <f t="shared" si="343"/>
        <v/>
      </c>
      <c r="AC125" s="105" t="str">
        <f t="shared" si="344"/>
        <v/>
      </c>
      <c r="AD125" s="110" t="str">
        <f t="shared" si="345"/>
        <v/>
      </c>
      <c r="AE125" s="109" t="e">
        <f t="shared" ref="AE125" si="633">IF(Z125="N",X125+(Y125/60),-(X125+(Y125/60)))</f>
        <v>#VALUE!</v>
      </c>
      <c r="AF125" s="101" t="e">
        <f t="shared" ref="AF125" si="634">(7915.704468*LOG10(TAN(((45+AE125/2))*PI()/180)))-(23.268932*(SIN(AE125*PI()/180)))-(0.0525*(SIN(AE125*PI()/180)))</f>
        <v>#VALUE!</v>
      </c>
      <c r="AG125" s="101" t="e">
        <f t="shared" ref="AG125" si="635">IF(AC125="E",AA125+(AB125/60),-(AA125+(AB125/60)))</f>
        <v>#VALUE!</v>
      </c>
      <c r="AH125" s="101" t="e">
        <f t="shared" ref="AH125" si="636">IF(Z127="N",X127+(Y127/60),-(X127+(Y127/60)))</f>
        <v>#VALUE!</v>
      </c>
      <c r="AI125" s="109" t="e">
        <f t="shared" ref="AI125" si="637">(7915.704468*LOG10(TAN(((45+(AH125/2))*PI()/180)))-(23.268932*(SIN(AH125*PI()/180)))-(0.0525*(SIN(AH125*PI()/180))))</f>
        <v>#VALUE!</v>
      </c>
      <c r="AJ125" s="109" t="e">
        <f t="shared" ref="AJ125" si="638">IF(AC127="E",AA127+(AB127/60),-(AA127+(AB127/60)))</f>
        <v>#VALUE!</v>
      </c>
      <c r="AK125" s="109" t="e">
        <f t="shared" ref="AK125" si="639">IF((AH125-AE125)=0,(AH125-AE125)*60+0.001,(AH125-AE125)*60)</f>
        <v>#VALUE!</v>
      </c>
      <c r="AL125" s="109" t="e">
        <f t="shared" si="346"/>
        <v>#VALUE!</v>
      </c>
      <c r="AM125" s="101" t="e">
        <f t="shared" ref="AM125" si="640">(AJ125-AG125)*60</f>
        <v>#VALUE!</v>
      </c>
      <c r="AN125" s="101" t="e">
        <f t="shared" si="347"/>
        <v>#VALUE!</v>
      </c>
      <c r="AO125" s="109" t="e">
        <f t="shared" si="348"/>
        <v>#VALUE!</v>
      </c>
      <c r="AP125" s="111" t="e">
        <f t="shared" si="349"/>
        <v>#VALUE!</v>
      </c>
      <c r="AR125" s="109" t="e">
        <f t="shared" si="350"/>
        <v>#VALUE!</v>
      </c>
      <c r="AS125" s="109" t="e">
        <f t="shared" si="351"/>
        <v>#VALUE!</v>
      </c>
      <c r="AT125" s="109" t="e">
        <f t="shared" si="351"/>
        <v>#VALUE!</v>
      </c>
      <c r="AU125" s="109" t="e">
        <f t="shared" si="352"/>
        <v>#VALUE!</v>
      </c>
      <c r="AV125" s="109" t="e">
        <f t="shared" si="353"/>
        <v>#VALUE!</v>
      </c>
      <c r="AW125" s="109" t="e">
        <f t="shared" si="354"/>
        <v>#VALUE!</v>
      </c>
      <c r="AX125" s="101" t="e">
        <f t="shared" si="355"/>
        <v>#VALUE!</v>
      </c>
    </row>
    <row r="126" spans="1:50" x14ac:dyDescent="0.25">
      <c r="B126" s="50" t="str">
        <f>IF($A126="","",VLOOKUP($A126,'list of waypoints'!$A$2:'list of waypoints'!$F$126,2))</f>
        <v/>
      </c>
      <c r="C126" s="99" t="str">
        <f>IF($A126="","",VLOOKUP($A126,'list of waypoints'!$A$2:$F$2001,3))</f>
        <v/>
      </c>
      <c r="D126" s="50" t="str">
        <f>IF($A126="","",VLOOKUP($A126,'list of waypoints'!$A$2:$F$2001,4))</f>
        <v/>
      </c>
      <c r="E126" s="99" t="str">
        <f>IF($A126="","",VLOOKUP($A126,'list of waypoints'!$A$2:$F$2001,5))</f>
        <v/>
      </c>
      <c r="F126" s="50" t="str">
        <f>IF($A126="","",VLOOKUP($A126,'list of waypoints'!$A$2:$F$2001,6))</f>
        <v/>
      </c>
      <c r="G126" s="112" t="str">
        <f t="shared" si="356"/>
        <v/>
      </c>
      <c r="H126" s="113" t="str">
        <f t="shared" si="357"/>
        <v/>
      </c>
      <c r="I126" s="50"/>
      <c r="J126" s="50"/>
      <c r="K126" s="50"/>
      <c r="L126" s="50"/>
      <c r="M126" s="113"/>
      <c r="N126" s="113" t="str">
        <f t="shared" si="379"/>
        <v/>
      </c>
      <c r="P126" s="50"/>
      <c r="Q126" s="50"/>
      <c r="R126" s="50"/>
      <c r="S126" s="50"/>
      <c r="T126" s="50"/>
      <c r="U126" s="50"/>
      <c r="V126" s="50"/>
      <c r="X126" s="104" t="str">
        <f t="shared" si="339"/>
        <v/>
      </c>
      <c r="Y126" s="105" t="str">
        <f t="shared" si="340"/>
        <v/>
      </c>
      <c r="Z126" s="104" t="str">
        <f t="shared" si="341"/>
        <v/>
      </c>
      <c r="AA126" s="106" t="str">
        <f t="shared" si="342"/>
        <v/>
      </c>
      <c r="AB126" s="105" t="str">
        <f t="shared" si="343"/>
        <v/>
      </c>
      <c r="AC126" s="105" t="str">
        <f t="shared" si="344"/>
        <v/>
      </c>
      <c r="AD126" s="110" t="str">
        <f t="shared" si="345"/>
        <v/>
      </c>
      <c r="AE126" s="109"/>
      <c r="AF126" s="101"/>
      <c r="AG126" s="101"/>
      <c r="AH126" s="101"/>
      <c r="AI126" s="109"/>
      <c r="AJ126" s="101"/>
      <c r="AK126" s="109"/>
      <c r="AL126" s="109">
        <f t="shared" si="346"/>
        <v>0</v>
      </c>
      <c r="AM126" s="101"/>
      <c r="AN126" s="101">
        <f t="shared" si="347"/>
        <v>0</v>
      </c>
      <c r="AO126" s="109">
        <f t="shared" si="348"/>
        <v>0</v>
      </c>
      <c r="AP126" s="111">
        <f t="shared" si="349"/>
        <v>0</v>
      </c>
      <c r="AR126" s="109">
        <f t="shared" si="350"/>
        <v>0</v>
      </c>
      <c r="AS126" s="109">
        <f t="shared" si="351"/>
        <v>0</v>
      </c>
      <c r="AT126" s="109">
        <f t="shared" si="351"/>
        <v>0</v>
      </c>
      <c r="AU126" s="109">
        <f t="shared" si="352"/>
        <v>0</v>
      </c>
      <c r="AV126" s="109">
        <f t="shared" si="353"/>
        <v>0</v>
      </c>
      <c r="AW126" s="109">
        <f t="shared" si="354"/>
        <v>0</v>
      </c>
      <c r="AX126" s="101">
        <f t="shared" si="355"/>
        <v>0</v>
      </c>
    </row>
    <row r="127" spans="1:50" x14ac:dyDescent="0.25">
      <c r="B127" s="50" t="str">
        <f>IF($A127="","",VLOOKUP($A127,'list of waypoints'!$A$2:'list of waypoints'!$F$126,2))</f>
        <v/>
      </c>
      <c r="C127" s="99" t="str">
        <f>IF($A127="","",VLOOKUP($A127,'list of waypoints'!$A$2:$F$2001,3))</f>
        <v/>
      </c>
      <c r="D127" s="50" t="str">
        <f>IF($A127="","",VLOOKUP($A127,'list of waypoints'!$A$2:$F$2001,4))</f>
        <v/>
      </c>
      <c r="E127" s="99" t="str">
        <f>IF($A127="","",VLOOKUP($A127,'list of waypoints'!$A$2:$F$2001,5))</f>
        <v/>
      </c>
      <c r="F127" s="50" t="str">
        <f>IF($A127="","",VLOOKUP($A127,'list of waypoints'!$A$2:$F$2001,6))</f>
        <v/>
      </c>
      <c r="G127" s="112" t="str">
        <f t="shared" si="356"/>
        <v/>
      </c>
      <c r="H127" s="113" t="str">
        <f t="shared" si="357"/>
        <v/>
      </c>
      <c r="I127" s="50"/>
      <c r="J127" s="50"/>
      <c r="K127" s="50"/>
      <c r="L127" s="50"/>
      <c r="M127" s="113" t="e">
        <f t="shared" ref="M127" si="641">M125-H126</f>
        <v>#VALUE!</v>
      </c>
      <c r="N127" s="113" t="e">
        <f t="shared" ref="N127" si="642">N125+H126</f>
        <v>#VALUE!</v>
      </c>
      <c r="P127" s="50"/>
      <c r="Q127" s="50"/>
      <c r="R127" s="50"/>
      <c r="S127" s="50"/>
      <c r="T127" s="50"/>
      <c r="U127" s="50"/>
      <c r="V127" s="50"/>
      <c r="X127" s="104" t="str">
        <f t="shared" si="339"/>
        <v/>
      </c>
      <c r="Y127" s="105" t="str">
        <f t="shared" si="340"/>
        <v/>
      </c>
      <c r="Z127" s="104" t="str">
        <f t="shared" si="341"/>
        <v/>
      </c>
      <c r="AA127" s="106" t="str">
        <f t="shared" si="342"/>
        <v/>
      </c>
      <c r="AB127" s="105" t="str">
        <f t="shared" si="343"/>
        <v/>
      </c>
      <c r="AC127" s="105" t="str">
        <f t="shared" si="344"/>
        <v/>
      </c>
      <c r="AD127" s="110" t="str">
        <f t="shared" si="345"/>
        <v/>
      </c>
      <c r="AE127" s="109" t="e">
        <f t="shared" ref="AE127" si="643">IF(Z127="N",X127+(Y127/60),-(X127+(Y127/60)))</f>
        <v>#VALUE!</v>
      </c>
      <c r="AF127" s="101" t="e">
        <f t="shared" ref="AF127" si="644">(7915.704468*LOG10(TAN(((45+AE127/2))*PI()/180)))-(23.268932*(SIN(AE127*PI()/180)))-(0.0525*(SIN(AE127*PI()/180)))</f>
        <v>#VALUE!</v>
      </c>
      <c r="AG127" s="101" t="e">
        <f t="shared" ref="AG127" si="645">IF(AC127="E",AA127+(AB127/60),-(AA127+(AB127/60)))</f>
        <v>#VALUE!</v>
      </c>
      <c r="AH127" s="101" t="e">
        <f t="shared" ref="AH127" si="646">IF(Z129="N",X129+(Y129/60),-(X129+(Y129/60)))</f>
        <v>#VALUE!</v>
      </c>
      <c r="AI127" s="109" t="e">
        <f t="shared" ref="AI127" si="647">(7915.704468*LOG10(TAN(((45+(AH127/2))*PI()/180)))-(23.268932*(SIN(AH127*PI()/180)))-(0.0525*(SIN(AH127*PI()/180))))</f>
        <v>#VALUE!</v>
      </c>
      <c r="AJ127" s="109" t="e">
        <f t="shared" ref="AJ127" si="648">IF(AC129="E",AA129+(AB129/60),-(AA129+(AB129/60)))</f>
        <v>#VALUE!</v>
      </c>
      <c r="AK127" s="109" t="e">
        <f t="shared" ref="AK127" si="649">IF((AH127-AE127)=0,(AH127-AE127)*60+0.001,(AH127-AE127)*60)</f>
        <v>#VALUE!</v>
      </c>
      <c r="AL127" s="109" t="e">
        <f t="shared" si="346"/>
        <v>#VALUE!</v>
      </c>
      <c r="AM127" s="101" t="e">
        <f t="shared" ref="AM127" si="650">(AJ127-AG127)*60</f>
        <v>#VALUE!</v>
      </c>
      <c r="AN127" s="101" t="e">
        <f t="shared" si="347"/>
        <v>#VALUE!</v>
      </c>
      <c r="AO127" s="109" t="e">
        <f t="shared" si="348"/>
        <v>#VALUE!</v>
      </c>
      <c r="AP127" s="111" t="e">
        <f t="shared" si="349"/>
        <v>#VALUE!</v>
      </c>
      <c r="AR127" s="109" t="e">
        <f t="shared" si="350"/>
        <v>#VALUE!</v>
      </c>
      <c r="AS127" s="109" t="e">
        <f t="shared" si="351"/>
        <v>#VALUE!</v>
      </c>
      <c r="AT127" s="109" t="e">
        <f t="shared" si="351"/>
        <v>#VALUE!</v>
      </c>
      <c r="AU127" s="109" t="e">
        <f t="shared" si="352"/>
        <v>#VALUE!</v>
      </c>
      <c r="AV127" s="109" t="e">
        <f t="shared" si="353"/>
        <v>#VALUE!</v>
      </c>
      <c r="AW127" s="109" t="e">
        <f t="shared" si="354"/>
        <v>#VALUE!</v>
      </c>
      <c r="AX127" s="101" t="e">
        <f t="shared" si="355"/>
        <v>#VALUE!</v>
      </c>
    </row>
    <row r="128" spans="1:50" x14ac:dyDescent="0.25">
      <c r="B128" s="50" t="str">
        <f>IF($A128="","",VLOOKUP($A128,'list of waypoints'!$A$2:'list of waypoints'!$F$126,2))</f>
        <v/>
      </c>
      <c r="C128" s="99" t="str">
        <f>IF($A128="","",VLOOKUP($A128,'list of waypoints'!$A$2:$F$2001,3))</f>
        <v/>
      </c>
      <c r="D128" s="50" t="str">
        <f>IF($A128="","",VLOOKUP($A128,'list of waypoints'!$A$2:$F$2001,4))</f>
        <v/>
      </c>
      <c r="E128" s="99" t="str">
        <f>IF($A128="","",VLOOKUP($A128,'list of waypoints'!$A$2:$F$2001,5))</f>
        <v/>
      </c>
      <c r="F128" s="50" t="str">
        <f>IF($A128="","",VLOOKUP($A128,'list of waypoints'!$A$2:$F$2001,6))</f>
        <v/>
      </c>
      <c r="G128" s="112" t="str">
        <f t="shared" si="356"/>
        <v/>
      </c>
      <c r="H128" s="113" t="str">
        <f t="shared" si="357"/>
        <v/>
      </c>
      <c r="I128" s="50"/>
      <c r="J128" s="50"/>
      <c r="K128" s="50"/>
      <c r="L128" s="50"/>
      <c r="M128" s="113"/>
      <c r="N128" s="113" t="str">
        <f t="shared" si="379"/>
        <v/>
      </c>
      <c r="P128" s="50"/>
      <c r="Q128" s="50"/>
      <c r="R128" s="50"/>
      <c r="S128" s="50"/>
      <c r="T128" s="50"/>
      <c r="U128" s="50"/>
      <c r="V128" s="50"/>
      <c r="X128" s="104" t="str">
        <f t="shared" si="339"/>
        <v/>
      </c>
      <c r="Y128" s="105" t="str">
        <f t="shared" si="340"/>
        <v/>
      </c>
      <c r="Z128" s="104" t="str">
        <f t="shared" si="341"/>
        <v/>
      </c>
      <c r="AA128" s="106" t="str">
        <f t="shared" si="342"/>
        <v/>
      </c>
      <c r="AB128" s="105" t="str">
        <f t="shared" si="343"/>
        <v/>
      </c>
      <c r="AC128" s="105" t="str">
        <f t="shared" si="344"/>
        <v/>
      </c>
      <c r="AD128" s="110" t="str">
        <f t="shared" si="345"/>
        <v/>
      </c>
      <c r="AE128" s="109"/>
      <c r="AF128" s="101"/>
      <c r="AG128" s="101"/>
      <c r="AH128" s="101"/>
      <c r="AI128" s="109"/>
      <c r="AJ128" s="101"/>
      <c r="AK128" s="109"/>
      <c r="AL128" s="109">
        <f t="shared" si="346"/>
        <v>0</v>
      </c>
      <c r="AM128" s="101"/>
      <c r="AN128" s="101">
        <f t="shared" si="347"/>
        <v>0</v>
      </c>
      <c r="AO128" s="109">
        <f t="shared" si="348"/>
        <v>0</v>
      </c>
      <c r="AP128" s="111">
        <f t="shared" si="349"/>
        <v>0</v>
      </c>
      <c r="AR128" s="109">
        <f t="shared" si="350"/>
        <v>0</v>
      </c>
      <c r="AS128" s="109">
        <f t="shared" si="351"/>
        <v>0</v>
      </c>
      <c r="AT128" s="109">
        <f t="shared" si="351"/>
        <v>0</v>
      </c>
      <c r="AU128" s="109">
        <f t="shared" si="352"/>
        <v>0</v>
      </c>
      <c r="AV128" s="109">
        <f t="shared" si="353"/>
        <v>0</v>
      </c>
      <c r="AW128" s="109">
        <f t="shared" si="354"/>
        <v>0</v>
      </c>
      <c r="AX128" s="101">
        <f t="shared" si="355"/>
        <v>0</v>
      </c>
    </row>
    <row r="129" spans="2:50" x14ac:dyDescent="0.25">
      <c r="B129" s="50" t="str">
        <f>IF($A129="","",VLOOKUP($A129,'list of waypoints'!$A$2:'list of waypoints'!$F$126,2))</f>
        <v/>
      </c>
      <c r="C129" s="99" t="str">
        <f>IF($A129="","",VLOOKUP($A129,'list of waypoints'!$A$2:$F$2001,3))</f>
        <v/>
      </c>
      <c r="D129" s="50" t="str">
        <f>IF($A129="","",VLOOKUP($A129,'list of waypoints'!$A$2:$F$2001,4))</f>
        <v/>
      </c>
      <c r="E129" s="99" t="str">
        <f>IF($A129="","",VLOOKUP($A129,'list of waypoints'!$A$2:$F$2001,5))</f>
        <v/>
      </c>
      <c r="F129" s="50" t="str">
        <f>IF($A129="","",VLOOKUP($A129,'list of waypoints'!$A$2:$F$2001,6))</f>
        <v/>
      </c>
      <c r="G129" s="112" t="str">
        <f t="shared" si="356"/>
        <v/>
      </c>
      <c r="H129" s="113" t="str">
        <f t="shared" si="357"/>
        <v/>
      </c>
      <c r="I129" s="50"/>
      <c r="J129" s="50"/>
      <c r="K129" s="50"/>
      <c r="L129" s="50"/>
      <c r="M129" s="113" t="e">
        <f t="shared" ref="M129" si="651">M127-H128</f>
        <v>#VALUE!</v>
      </c>
      <c r="N129" s="113" t="e">
        <f t="shared" ref="N129" si="652">N127+H128</f>
        <v>#VALUE!</v>
      </c>
      <c r="P129" s="50"/>
      <c r="Q129" s="50"/>
      <c r="R129" s="50"/>
      <c r="S129" s="50"/>
      <c r="T129" s="50"/>
      <c r="U129" s="50"/>
      <c r="V129" s="50"/>
      <c r="X129" s="104" t="str">
        <f t="shared" si="339"/>
        <v/>
      </c>
      <c r="Y129" s="105" t="str">
        <f t="shared" si="340"/>
        <v/>
      </c>
      <c r="Z129" s="104" t="str">
        <f t="shared" si="341"/>
        <v/>
      </c>
      <c r="AA129" s="106" t="str">
        <f t="shared" si="342"/>
        <v/>
      </c>
      <c r="AB129" s="105" t="str">
        <f t="shared" si="343"/>
        <v/>
      </c>
      <c r="AC129" s="105" t="str">
        <f t="shared" si="344"/>
        <v/>
      </c>
      <c r="AD129" s="110" t="str">
        <f t="shared" si="345"/>
        <v/>
      </c>
      <c r="AE129" s="109" t="e">
        <f t="shared" ref="AE129" si="653">IF(Z129="N",X129+(Y129/60),-(X129+(Y129/60)))</f>
        <v>#VALUE!</v>
      </c>
      <c r="AF129" s="101" t="e">
        <f t="shared" ref="AF129" si="654">(7915.704468*LOG10(TAN(((45+AE129/2))*PI()/180)))-(23.268932*(SIN(AE129*PI()/180)))-(0.0525*(SIN(AE129*PI()/180)))</f>
        <v>#VALUE!</v>
      </c>
      <c r="AG129" s="101" t="e">
        <f t="shared" ref="AG129" si="655">IF(AC129="E",AA129+(AB129/60),-(AA129+(AB129/60)))</f>
        <v>#VALUE!</v>
      </c>
      <c r="AH129" s="101" t="e">
        <f t="shared" ref="AH129" si="656">IF(Z131="N",X131+(Y131/60),-(X131+(Y131/60)))</f>
        <v>#VALUE!</v>
      </c>
      <c r="AI129" s="109" t="e">
        <f t="shared" ref="AI129" si="657">(7915.704468*LOG10(TAN(((45+(AH129/2))*PI()/180)))-(23.268932*(SIN(AH129*PI()/180)))-(0.0525*(SIN(AH129*PI()/180))))</f>
        <v>#VALUE!</v>
      </c>
      <c r="AJ129" s="109" t="e">
        <f t="shared" ref="AJ129" si="658">IF(AC131="E",AA131+(AB131/60),-(AA131+(AB131/60)))</f>
        <v>#VALUE!</v>
      </c>
      <c r="AK129" s="109" t="e">
        <f t="shared" ref="AK129" si="659">IF((AH129-AE129)=0,(AH129-AE129)*60+0.001,(AH129-AE129)*60)</f>
        <v>#VALUE!</v>
      </c>
      <c r="AL129" s="109" t="e">
        <f t="shared" si="346"/>
        <v>#VALUE!</v>
      </c>
      <c r="AM129" s="101" t="e">
        <f t="shared" ref="AM129" si="660">(AJ129-AG129)*60</f>
        <v>#VALUE!</v>
      </c>
      <c r="AN129" s="101" t="e">
        <f t="shared" si="347"/>
        <v>#VALUE!</v>
      </c>
      <c r="AO129" s="109" t="e">
        <f t="shared" si="348"/>
        <v>#VALUE!</v>
      </c>
      <c r="AP129" s="111" t="e">
        <f t="shared" si="349"/>
        <v>#VALUE!</v>
      </c>
      <c r="AR129" s="109" t="e">
        <f t="shared" si="350"/>
        <v>#VALUE!</v>
      </c>
      <c r="AS129" s="109" t="e">
        <f t="shared" si="351"/>
        <v>#VALUE!</v>
      </c>
      <c r="AT129" s="109" t="e">
        <f t="shared" si="351"/>
        <v>#VALUE!</v>
      </c>
      <c r="AU129" s="109" t="e">
        <f t="shared" si="352"/>
        <v>#VALUE!</v>
      </c>
      <c r="AV129" s="109" t="e">
        <f t="shared" si="353"/>
        <v>#VALUE!</v>
      </c>
      <c r="AW129" s="109" t="e">
        <f t="shared" si="354"/>
        <v>#VALUE!</v>
      </c>
      <c r="AX129" s="101" t="e">
        <f t="shared" si="355"/>
        <v>#VALUE!</v>
      </c>
    </row>
    <row r="130" spans="2:50" x14ac:dyDescent="0.25">
      <c r="B130" s="50" t="str">
        <f>IF($A130="","",VLOOKUP($A130,'list of waypoints'!$A$2:'list of waypoints'!$F$126,2))</f>
        <v/>
      </c>
      <c r="C130" s="99" t="str">
        <f>IF($A130="","",VLOOKUP($A130,'list of waypoints'!$A$2:$F$2001,3))</f>
        <v/>
      </c>
      <c r="D130" s="50" t="str">
        <f>IF($A130="","",VLOOKUP($A130,'list of waypoints'!$A$2:$F$2001,4))</f>
        <v/>
      </c>
      <c r="E130" s="99" t="str">
        <f>IF($A130="","",VLOOKUP($A130,'list of waypoints'!$A$2:$F$2001,5))</f>
        <v/>
      </c>
      <c r="F130" s="50" t="str">
        <f>IF($A130="","",VLOOKUP($A130,'list of waypoints'!$A$2:$F$2001,6))</f>
        <v/>
      </c>
      <c r="G130" s="112" t="str">
        <f t="shared" si="356"/>
        <v/>
      </c>
      <c r="H130" s="113" t="str">
        <f t="shared" si="357"/>
        <v/>
      </c>
      <c r="I130" s="50"/>
      <c r="J130" s="50"/>
      <c r="K130" s="50"/>
      <c r="L130" s="50"/>
      <c r="M130" s="113"/>
      <c r="N130" s="113" t="str">
        <f t="shared" si="379"/>
        <v/>
      </c>
      <c r="P130" s="50"/>
      <c r="Q130" s="50"/>
      <c r="R130" s="50"/>
      <c r="S130" s="50"/>
      <c r="T130" s="50"/>
      <c r="U130" s="50"/>
      <c r="V130" s="50"/>
      <c r="X130" s="104" t="str">
        <f t="shared" si="339"/>
        <v/>
      </c>
      <c r="Y130" s="105" t="str">
        <f t="shared" si="340"/>
        <v/>
      </c>
      <c r="Z130" s="104" t="str">
        <f t="shared" si="341"/>
        <v/>
      </c>
      <c r="AA130" s="106" t="str">
        <f t="shared" si="342"/>
        <v/>
      </c>
      <c r="AB130" s="105" t="str">
        <f t="shared" si="343"/>
        <v/>
      </c>
      <c r="AC130" s="105" t="str">
        <f t="shared" si="344"/>
        <v/>
      </c>
      <c r="AD130" s="110" t="str">
        <f t="shared" si="345"/>
        <v/>
      </c>
      <c r="AE130" s="109"/>
      <c r="AF130" s="101"/>
      <c r="AG130" s="101"/>
      <c r="AH130" s="101"/>
      <c r="AI130" s="109"/>
      <c r="AJ130" s="101"/>
      <c r="AK130" s="109"/>
      <c r="AL130" s="109">
        <f t="shared" si="346"/>
        <v>0</v>
      </c>
      <c r="AM130" s="101"/>
      <c r="AN130" s="101">
        <f t="shared" si="347"/>
        <v>0</v>
      </c>
      <c r="AO130" s="109">
        <f t="shared" si="348"/>
        <v>0</v>
      </c>
      <c r="AP130" s="111">
        <f t="shared" si="349"/>
        <v>0</v>
      </c>
      <c r="AR130" s="109">
        <f t="shared" si="350"/>
        <v>0</v>
      </c>
      <c r="AS130" s="109">
        <f t="shared" si="351"/>
        <v>0</v>
      </c>
      <c r="AT130" s="109">
        <f t="shared" si="351"/>
        <v>0</v>
      </c>
      <c r="AU130" s="109">
        <f t="shared" si="352"/>
        <v>0</v>
      </c>
      <c r="AV130" s="109">
        <f t="shared" si="353"/>
        <v>0</v>
      </c>
      <c r="AW130" s="109">
        <f t="shared" si="354"/>
        <v>0</v>
      </c>
      <c r="AX130" s="101">
        <f t="shared" si="355"/>
        <v>0</v>
      </c>
    </row>
    <row r="131" spans="2:50" x14ac:dyDescent="0.25">
      <c r="B131" s="50" t="str">
        <f>IF($A131="","",VLOOKUP($A131,'list of waypoints'!$A$2:'list of waypoints'!$F$126,2))</f>
        <v/>
      </c>
      <c r="C131" s="99" t="str">
        <f>IF($A131="","",VLOOKUP($A131,'list of waypoints'!$A$2:$F$2001,3))</f>
        <v/>
      </c>
      <c r="D131" s="50" t="str">
        <f>IF($A131="","",VLOOKUP($A131,'list of waypoints'!$A$2:$F$2001,4))</f>
        <v/>
      </c>
      <c r="E131" s="99" t="str">
        <f>IF($A131="","",VLOOKUP($A131,'list of waypoints'!$A$2:$F$2001,5))</f>
        <v/>
      </c>
      <c r="F131" s="50" t="str">
        <f>IF($A131="","",VLOOKUP($A131,'list of waypoints'!$A$2:$F$2001,6))</f>
        <v/>
      </c>
      <c r="G131" s="112" t="str">
        <f t="shared" si="356"/>
        <v/>
      </c>
      <c r="H131" s="113" t="str">
        <f t="shared" si="357"/>
        <v/>
      </c>
      <c r="I131" s="50"/>
      <c r="J131" s="50"/>
      <c r="K131" s="50"/>
      <c r="L131" s="50"/>
      <c r="M131" s="113" t="e">
        <f t="shared" ref="M131" si="661">M129-H130</f>
        <v>#VALUE!</v>
      </c>
      <c r="N131" s="113" t="e">
        <f t="shared" ref="N131" si="662">N129+H130</f>
        <v>#VALUE!</v>
      </c>
      <c r="P131" s="50"/>
      <c r="Q131" s="50"/>
      <c r="R131" s="50"/>
      <c r="S131" s="50"/>
      <c r="T131" s="50"/>
      <c r="U131" s="50"/>
      <c r="V131" s="50"/>
      <c r="X131" s="104" t="str">
        <f t="shared" si="339"/>
        <v/>
      </c>
      <c r="Y131" s="105" t="str">
        <f t="shared" si="340"/>
        <v/>
      </c>
      <c r="Z131" s="104" t="str">
        <f t="shared" si="341"/>
        <v/>
      </c>
      <c r="AA131" s="106" t="str">
        <f t="shared" si="342"/>
        <v/>
      </c>
      <c r="AB131" s="105" t="str">
        <f t="shared" si="343"/>
        <v/>
      </c>
      <c r="AC131" s="105" t="str">
        <f t="shared" si="344"/>
        <v/>
      </c>
      <c r="AD131" s="110" t="str">
        <f t="shared" si="345"/>
        <v/>
      </c>
      <c r="AE131" s="109" t="e">
        <f t="shared" ref="AE131" si="663">IF(Z131="N",X131+(Y131/60),-(X131+(Y131/60)))</f>
        <v>#VALUE!</v>
      </c>
      <c r="AF131" s="101" t="e">
        <f t="shared" ref="AF131" si="664">(7915.704468*LOG10(TAN(((45+AE131/2))*PI()/180)))-(23.268932*(SIN(AE131*PI()/180)))-(0.0525*(SIN(AE131*PI()/180)))</f>
        <v>#VALUE!</v>
      </c>
      <c r="AG131" s="101" t="e">
        <f t="shared" ref="AG131" si="665">IF(AC131="E",AA131+(AB131/60),-(AA131+(AB131/60)))</f>
        <v>#VALUE!</v>
      </c>
      <c r="AH131" s="101" t="e">
        <f t="shared" ref="AH131" si="666">IF(Z133="N",X133+(Y133/60),-(X133+(Y133/60)))</f>
        <v>#VALUE!</v>
      </c>
      <c r="AI131" s="109" t="e">
        <f t="shared" ref="AI131" si="667">(7915.704468*LOG10(TAN(((45+(AH131/2))*PI()/180)))-(23.268932*(SIN(AH131*PI()/180)))-(0.0525*(SIN(AH131*PI()/180))))</f>
        <v>#VALUE!</v>
      </c>
      <c r="AJ131" s="109" t="e">
        <f t="shared" ref="AJ131" si="668">IF(AC133="E",AA133+(AB133/60),-(AA133+(AB133/60)))</f>
        <v>#VALUE!</v>
      </c>
      <c r="AK131" s="109" t="e">
        <f t="shared" ref="AK131" si="669">IF((AH131-AE131)=0,(AH131-AE131)*60+0.001,(AH131-AE131)*60)</f>
        <v>#VALUE!</v>
      </c>
      <c r="AL131" s="109" t="e">
        <f t="shared" si="346"/>
        <v>#VALUE!</v>
      </c>
      <c r="AM131" s="101" t="e">
        <f t="shared" ref="AM131" si="670">(AJ131-AG131)*60</f>
        <v>#VALUE!</v>
      </c>
      <c r="AN131" s="101" t="e">
        <f t="shared" si="347"/>
        <v>#VALUE!</v>
      </c>
      <c r="AO131" s="109" t="e">
        <f t="shared" si="348"/>
        <v>#VALUE!</v>
      </c>
      <c r="AP131" s="111" t="e">
        <f t="shared" si="349"/>
        <v>#VALUE!</v>
      </c>
      <c r="AR131" s="109" t="e">
        <f t="shared" si="350"/>
        <v>#VALUE!</v>
      </c>
      <c r="AS131" s="109" t="e">
        <f t="shared" si="351"/>
        <v>#VALUE!</v>
      </c>
      <c r="AT131" s="109" t="e">
        <f t="shared" si="351"/>
        <v>#VALUE!</v>
      </c>
      <c r="AU131" s="109" t="e">
        <f t="shared" si="352"/>
        <v>#VALUE!</v>
      </c>
      <c r="AV131" s="109" t="e">
        <f t="shared" si="353"/>
        <v>#VALUE!</v>
      </c>
      <c r="AW131" s="109" t="e">
        <f t="shared" si="354"/>
        <v>#VALUE!</v>
      </c>
      <c r="AX131" s="101" t="e">
        <f t="shared" si="355"/>
        <v>#VALUE!</v>
      </c>
    </row>
    <row r="132" spans="2:50" x14ac:dyDescent="0.25">
      <c r="B132" s="50" t="str">
        <f>IF($A132="","",VLOOKUP($A132,'list of waypoints'!$A$2:'list of waypoints'!$F$126,2))</f>
        <v/>
      </c>
      <c r="C132" s="99" t="str">
        <f>IF($A132="","",VLOOKUP($A132,'list of waypoints'!$A$2:$F$2001,3))</f>
        <v/>
      </c>
      <c r="D132" s="50" t="str">
        <f>IF($A132="","",VLOOKUP($A132,'list of waypoints'!$A$2:$F$2001,4))</f>
        <v/>
      </c>
      <c r="E132" s="99" t="str">
        <f>IF($A132="","",VLOOKUP($A132,'list of waypoints'!$A$2:$F$2001,5))</f>
        <v/>
      </c>
      <c r="F132" s="50" t="str">
        <f>IF($A132="","",VLOOKUP($A132,'list of waypoints'!$A$2:$F$2001,6))</f>
        <v/>
      </c>
      <c r="G132" s="112" t="str">
        <f t="shared" si="356"/>
        <v/>
      </c>
      <c r="H132" s="113" t="str">
        <f t="shared" si="357"/>
        <v/>
      </c>
      <c r="I132" s="50"/>
      <c r="J132" s="50"/>
      <c r="K132" s="50"/>
      <c r="L132" s="50"/>
      <c r="M132" s="113"/>
      <c r="N132" s="113" t="str">
        <f t="shared" si="379"/>
        <v/>
      </c>
      <c r="P132" s="50"/>
      <c r="Q132" s="50"/>
      <c r="R132" s="50"/>
      <c r="S132" s="50"/>
      <c r="T132" s="50"/>
      <c r="U132" s="50"/>
      <c r="V132" s="50"/>
      <c r="X132" s="104" t="str">
        <f t="shared" si="339"/>
        <v/>
      </c>
      <c r="Y132" s="105" t="str">
        <f t="shared" si="340"/>
        <v/>
      </c>
      <c r="Z132" s="104" t="str">
        <f t="shared" si="341"/>
        <v/>
      </c>
      <c r="AA132" s="106" t="str">
        <f t="shared" si="342"/>
        <v/>
      </c>
      <c r="AB132" s="105" t="str">
        <f t="shared" si="343"/>
        <v/>
      </c>
      <c r="AC132" s="105" t="str">
        <f t="shared" si="344"/>
        <v/>
      </c>
      <c r="AD132" s="110" t="str">
        <f t="shared" si="345"/>
        <v/>
      </c>
      <c r="AE132" s="109"/>
      <c r="AF132" s="101"/>
      <c r="AG132" s="101"/>
      <c r="AH132" s="101"/>
      <c r="AI132" s="109"/>
      <c r="AJ132" s="101"/>
      <c r="AK132" s="109"/>
      <c r="AL132" s="109">
        <f t="shared" si="346"/>
        <v>0</v>
      </c>
      <c r="AM132" s="101"/>
      <c r="AN132" s="101">
        <f t="shared" si="347"/>
        <v>0</v>
      </c>
      <c r="AO132" s="109">
        <f t="shared" si="348"/>
        <v>0</v>
      </c>
      <c r="AP132" s="111">
        <f t="shared" si="349"/>
        <v>0</v>
      </c>
      <c r="AR132" s="109">
        <f t="shared" si="350"/>
        <v>0</v>
      </c>
      <c r="AS132" s="109">
        <f t="shared" si="351"/>
        <v>0</v>
      </c>
      <c r="AT132" s="109">
        <f t="shared" si="351"/>
        <v>0</v>
      </c>
      <c r="AU132" s="109">
        <f t="shared" si="352"/>
        <v>0</v>
      </c>
      <c r="AV132" s="109">
        <f t="shared" si="353"/>
        <v>0</v>
      </c>
      <c r="AW132" s="109">
        <f t="shared" si="354"/>
        <v>0</v>
      </c>
      <c r="AX132" s="101">
        <f t="shared" si="355"/>
        <v>0</v>
      </c>
    </row>
    <row r="133" spans="2:50" x14ac:dyDescent="0.25">
      <c r="B133" s="50" t="str">
        <f>IF($A133="","",VLOOKUP($A133,'list of waypoints'!$A$2:'list of waypoints'!$F$126,2))</f>
        <v/>
      </c>
      <c r="C133" s="99" t="str">
        <f>IF($A133="","",VLOOKUP($A133,'list of waypoints'!$A$2:$F$2001,3))</f>
        <v/>
      </c>
      <c r="D133" s="50" t="str">
        <f>IF($A133="","",VLOOKUP($A133,'list of waypoints'!$A$2:$F$2001,4))</f>
        <v/>
      </c>
      <c r="E133" s="99" t="str">
        <f>IF($A133="","",VLOOKUP($A133,'list of waypoints'!$A$2:$F$2001,5))</f>
        <v/>
      </c>
      <c r="F133" s="50" t="str">
        <f>IF($A133="","",VLOOKUP($A133,'list of waypoints'!$A$2:$F$2001,6))</f>
        <v/>
      </c>
      <c r="G133" s="112" t="str">
        <f t="shared" si="356"/>
        <v/>
      </c>
      <c r="H133" s="113" t="str">
        <f t="shared" si="357"/>
        <v/>
      </c>
      <c r="I133" s="50"/>
      <c r="J133" s="50"/>
      <c r="K133" s="50"/>
      <c r="L133" s="50"/>
      <c r="M133" s="113" t="e">
        <f t="shared" ref="M133" si="671">M131-H132</f>
        <v>#VALUE!</v>
      </c>
      <c r="N133" s="113" t="e">
        <f t="shared" ref="N133" si="672">N131+H132</f>
        <v>#VALUE!</v>
      </c>
      <c r="P133" s="50"/>
      <c r="Q133" s="50"/>
      <c r="R133" s="50"/>
      <c r="S133" s="50"/>
      <c r="T133" s="50"/>
      <c r="U133" s="50"/>
      <c r="V133" s="50"/>
      <c r="X133" s="104" t="str">
        <f t="shared" si="339"/>
        <v/>
      </c>
      <c r="Y133" s="105" t="str">
        <f t="shared" si="340"/>
        <v/>
      </c>
      <c r="Z133" s="104" t="str">
        <f t="shared" si="341"/>
        <v/>
      </c>
      <c r="AA133" s="106" t="str">
        <f t="shared" si="342"/>
        <v/>
      </c>
      <c r="AB133" s="105" t="str">
        <f t="shared" si="343"/>
        <v/>
      </c>
      <c r="AC133" s="105" t="str">
        <f t="shared" si="344"/>
        <v/>
      </c>
      <c r="AD133" s="110" t="str">
        <f t="shared" si="345"/>
        <v/>
      </c>
      <c r="AE133" s="109" t="e">
        <f t="shared" ref="AE133" si="673">IF(Z133="N",X133+(Y133/60),-(X133+(Y133/60)))</f>
        <v>#VALUE!</v>
      </c>
      <c r="AF133" s="101" t="e">
        <f t="shared" ref="AF133" si="674">(7915.704468*LOG10(TAN(((45+AE133/2))*PI()/180)))-(23.268932*(SIN(AE133*PI()/180)))-(0.0525*(SIN(AE133*PI()/180)))</f>
        <v>#VALUE!</v>
      </c>
      <c r="AG133" s="101" t="e">
        <f t="shared" ref="AG133" si="675">IF(AC133="E",AA133+(AB133/60),-(AA133+(AB133/60)))</f>
        <v>#VALUE!</v>
      </c>
      <c r="AH133" s="101" t="e">
        <f t="shared" ref="AH133" si="676">IF(Z135="N",X135+(Y135/60),-(X135+(Y135/60)))</f>
        <v>#VALUE!</v>
      </c>
      <c r="AI133" s="109" t="e">
        <f t="shared" ref="AI133" si="677">(7915.704468*LOG10(TAN(((45+(AH133/2))*PI()/180)))-(23.268932*(SIN(AH133*PI()/180)))-(0.0525*(SIN(AH133*PI()/180))))</f>
        <v>#VALUE!</v>
      </c>
      <c r="AJ133" s="109" t="e">
        <f t="shared" ref="AJ133" si="678">IF(AC135="E",AA135+(AB135/60),-(AA135+(AB135/60)))</f>
        <v>#VALUE!</v>
      </c>
      <c r="AK133" s="109" t="e">
        <f t="shared" ref="AK133" si="679">IF((AH133-AE133)=0,(AH133-AE133)*60+0.001,(AH133-AE133)*60)</f>
        <v>#VALUE!</v>
      </c>
      <c r="AL133" s="109" t="e">
        <f t="shared" si="346"/>
        <v>#VALUE!</v>
      </c>
      <c r="AM133" s="101" t="e">
        <f t="shared" ref="AM133" si="680">(AJ133-AG133)*60</f>
        <v>#VALUE!</v>
      </c>
      <c r="AN133" s="101" t="e">
        <f t="shared" si="347"/>
        <v>#VALUE!</v>
      </c>
      <c r="AO133" s="109" t="e">
        <f t="shared" si="348"/>
        <v>#VALUE!</v>
      </c>
      <c r="AP133" s="111" t="e">
        <f t="shared" si="349"/>
        <v>#VALUE!</v>
      </c>
      <c r="AR133" s="109" t="e">
        <f t="shared" si="350"/>
        <v>#VALUE!</v>
      </c>
      <c r="AS133" s="109" t="e">
        <f t="shared" si="351"/>
        <v>#VALUE!</v>
      </c>
      <c r="AT133" s="109" t="e">
        <f t="shared" si="351"/>
        <v>#VALUE!</v>
      </c>
      <c r="AU133" s="109" t="e">
        <f t="shared" si="352"/>
        <v>#VALUE!</v>
      </c>
      <c r="AV133" s="109" t="e">
        <f t="shared" si="353"/>
        <v>#VALUE!</v>
      </c>
      <c r="AW133" s="109" t="e">
        <f t="shared" si="354"/>
        <v>#VALUE!</v>
      </c>
      <c r="AX133" s="101" t="e">
        <f t="shared" si="355"/>
        <v>#VALUE!</v>
      </c>
    </row>
    <row r="134" spans="2:50" x14ac:dyDescent="0.25">
      <c r="B134" s="50" t="str">
        <f>IF($A134="","",VLOOKUP($A134,'list of waypoints'!$A$2:'list of waypoints'!$F$126,2))</f>
        <v/>
      </c>
      <c r="C134" s="99" t="str">
        <f>IF($A134="","",VLOOKUP($A134,'list of waypoints'!$A$2:$F$2001,3))</f>
        <v/>
      </c>
      <c r="D134" s="50" t="str">
        <f>IF($A134="","",VLOOKUP($A134,'list of waypoints'!$A$2:$F$2001,4))</f>
        <v/>
      </c>
      <c r="E134" s="99" t="str">
        <f>IF($A134="","",VLOOKUP($A134,'list of waypoints'!$A$2:$F$2001,5))</f>
        <v/>
      </c>
      <c r="F134" s="50" t="str">
        <f>IF($A134="","",VLOOKUP($A134,'list of waypoints'!$A$2:$F$2001,6))</f>
        <v/>
      </c>
      <c r="G134" s="112" t="str">
        <f t="shared" si="356"/>
        <v/>
      </c>
      <c r="H134" s="113" t="str">
        <f t="shared" si="357"/>
        <v/>
      </c>
      <c r="I134" s="50"/>
      <c r="J134" s="50"/>
      <c r="K134" s="50"/>
      <c r="L134" s="50"/>
      <c r="M134" s="113"/>
      <c r="N134" s="113" t="str">
        <f t="shared" si="379"/>
        <v/>
      </c>
      <c r="P134" s="50"/>
      <c r="Q134" s="50"/>
      <c r="R134" s="50"/>
      <c r="S134" s="50"/>
      <c r="T134" s="50"/>
      <c r="U134" s="50"/>
      <c r="V134" s="50"/>
      <c r="X134" s="104" t="str">
        <f t="shared" ref="X134:X197" si="681">IF(A134="","",INT(C134/100))</f>
        <v/>
      </c>
      <c r="Y134" s="105" t="str">
        <f t="shared" ref="Y134:Y197" si="682">IF(A134="","",(C134/100-X134)*100)</f>
        <v/>
      </c>
      <c r="Z134" s="104" t="str">
        <f t="shared" ref="Z134:Z197" si="683">IF(A134="","",D134)</f>
        <v/>
      </c>
      <c r="AA134" s="106" t="str">
        <f t="shared" ref="AA134:AA197" si="684">IF(A134="","",INT(E134/100))</f>
        <v/>
      </c>
      <c r="AB134" s="105" t="str">
        <f t="shared" ref="AB134:AB197" si="685">IF(A134="","",(E134/100-AA134)*100)</f>
        <v/>
      </c>
      <c r="AC134" s="105" t="str">
        <f t="shared" ref="AC134:AC197" si="686">IF(A134="","",F134)</f>
        <v/>
      </c>
      <c r="AD134" s="110" t="str">
        <f t="shared" ref="AD134:AD197" si="687">IF(Z134="","",AX134)</f>
        <v/>
      </c>
      <c r="AE134" s="109"/>
      <c r="AF134" s="101"/>
      <c r="AG134" s="101"/>
      <c r="AH134" s="101"/>
      <c r="AI134" s="109"/>
      <c r="AJ134" s="101"/>
      <c r="AK134" s="109"/>
      <c r="AL134" s="109">
        <f t="shared" ref="AL134:AL197" si="688">IF(AI134&gt;AF134,(AI134-AF134),(AI134-AF134))</f>
        <v>0</v>
      </c>
      <c r="AM134" s="101"/>
      <c r="AN134" s="101">
        <f t="shared" ref="AN134:AN197" si="689">IF(AL134=0,SQRT(SUMSQ(ATAN(AM134/(AL134+0.0001))*(180/PI()))),SQRT(SUMSQ(ATAN(AM134/AL134)*(180/PI()))))</f>
        <v>0</v>
      </c>
      <c r="AO134" s="109">
        <f t="shared" ref="AO134:AO197" si="690">SQRT(SUMSQ(1/(COS(AN134*PI()/180))*AK134))</f>
        <v>0</v>
      </c>
      <c r="AP134" s="111">
        <f t="shared" ref="AP134:AP197" si="691">IF(AE134&gt;AH134,IF(AG134&gt;AJ134,180+AN134,180-AN134),(IF(AG134&gt;AJ134,360-AN134,AN134)))</f>
        <v>0</v>
      </c>
      <c r="AR134" s="109">
        <f t="shared" ref="AR134:AR197" si="692">RADIANS(AE134)</f>
        <v>0</v>
      </c>
      <c r="AS134" s="109">
        <f t="shared" ref="AS134:AT197" si="693">RADIANS(AG134)</f>
        <v>0</v>
      </c>
      <c r="AT134" s="109">
        <f t="shared" si="693"/>
        <v>0</v>
      </c>
      <c r="AU134" s="109">
        <f t="shared" ref="AU134:AU197" si="694">RADIANS(AJ134)</f>
        <v>0</v>
      </c>
      <c r="AV134" s="109">
        <f t="shared" ref="AV134:AV197" si="695">AU134-AS134</f>
        <v>0</v>
      </c>
      <c r="AW134" s="109">
        <f t="shared" ref="AW134:AW197" si="696">AT134-AR134</f>
        <v>0</v>
      </c>
      <c r="AX134" s="101">
        <f t="shared" ref="AX134:AX197" si="697">DEGREES(ACOS(SIN(AR134)*SIN(AT134)+COS(AT134)*COS(AR134)*COS(AV134)))*60</f>
        <v>0</v>
      </c>
    </row>
    <row r="135" spans="2:50" x14ac:dyDescent="0.25">
      <c r="B135" s="50" t="str">
        <f>IF($A135="","",VLOOKUP($A135,'list of waypoints'!$A$2:'list of waypoints'!$F$126,2))</f>
        <v/>
      </c>
      <c r="C135" s="99" t="str">
        <f>IF($A135="","",VLOOKUP($A135,'list of waypoints'!$A$2:$F$2001,3))</f>
        <v/>
      </c>
      <c r="D135" s="50" t="str">
        <f>IF($A135="","",VLOOKUP($A135,'list of waypoints'!$A$2:$F$2001,4))</f>
        <v/>
      </c>
      <c r="E135" s="99" t="str">
        <f>IF($A135="","",VLOOKUP($A135,'list of waypoints'!$A$2:$F$2001,5))</f>
        <v/>
      </c>
      <c r="F135" s="50" t="str">
        <f>IF($A135="","",VLOOKUP($A135,'list of waypoints'!$A$2:$F$2001,6))</f>
        <v/>
      </c>
      <c r="G135" s="112" t="str">
        <f t="shared" ref="G135:G198" si="698">IF(C134="","",AP134)</f>
        <v/>
      </c>
      <c r="H135" s="113" t="str">
        <f t="shared" ref="H135:H198" si="699">IF(C134="","",AO134)</f>
        <v/>
      </c>
      <c r="I135" s="50"/>
      <c r="J135" s="50"/>
      <c r="K135" s="50"/>
      <c r="L135" s="50"/>
      <c r="M135" s="113" t="e">
        <f t="shared" ref="M135" si="700">M133-H134</f>
        <v>#VALUE!</v>
      </c>
      <c r="N135" s="113" t="e">
        <f t="shared" ref="N135" si="701">N133+H134</f>
        <v>#VALUE!</v>
      </c>
      <c r="P135" s="50"/>
      <c r="Q135" s="50"/>
      <c r="R135" s="50"/>
      <c r="S135" s="50"/>
      <c r="T135" s="50"/>
      <c r="U135" s="50"/>
      <c r="V135" s="50"/>
      <c r="X135" s="104" t="str">
        <f t="shared" si="681"/>
        <v/>
      </c>
      <c r="Y135" s="105" t="str">
        <f t="shared" si="682"/>
        <v/>
      </c>
      <c r="Z135" s="104" t="str">
        <f t="shared" si="683"/>
        <v/>
      </c>
      <c r="AA135" s="106" t="str">
        <f t="shared" si="684"/>
        <v/>
      </c>
      <c r="AB135" s="105" t="str">
        <f t="shared" si="685"/>
        <v/>
      </c>
      <c r="AC135" s="105" t="str">
        <f t="shared" si="686"/>
        <v/>
      </c>
      <c r="AD135" s="110" t="str">
        <f t="shared" si="687"/>
        <v/>
      </c>
      <c r="AE135" s="109" t="e">
        <f t="shared" ref="AE135" si="702">IF(Z135="N",X135+(Y135/60),-(X135+(Y135/60)))</f>
        <v>#VALUE!</v>
      </c>
      <c r="AF135" s="101" t="e">
        <f t="shared" ref="AF135" si="703">(7915.704468*LOG10(TAN(((45+AE135/2))*PI()/180)))-(23.268932*(SIN(AE135*PI()/180)))-(0.0525*(SIN(AE135*PI()/180)))</f>
        <v>#VALUE!</v>
      </c>
      <c r="AG135" s="101" t="e">
        <f t="shared" ref="AG135" si="704">IF(AC135="E",AA135+(AB135/60),-(AA135+(AB135/60)))</f>
        <v>#VALUE!</v>
      </c>
      <c r="AH135" s="101" t="e">
        <f t="shared" ref="AH135" si="705">IF(Z137="N",X137+(Y137/60),-(X137+(Y137/60)))</f>
        <v>#VALUE!</v>
      </c>
      <c r="AI135" s="109" t="e">
        <f t="shared" ref="AI135" si="706">(7915.704468*LOG10(TAN(((45+(AH135/2))*PI()/180)))-(23.268932*(SIN(AH135*PI()/180)))-(0.0525*(SIN(AH135*PI()/180))))</f>
        <v>#VALUE!</v>
      </c>
      <c r="AJ135" s="109" t="e">
        <f t="shared" ref="AJ135" si="707">IF(AC137="E",AA137+(AB137/60),-(AA137+(AB137/60)))</f>
        <v>#VALUE!</v>
      </c>
      <c r="AK135" s="109" t="e">
        <f t="shared" ref="AK135" si="708">IF((AH135-AE135)=0,(AH135-AE135)*60+0.001,(AH135-AE135)*60)</f>
        <v>#VALUE!</v>
      </c>
      <c r="AL135" s="109" t="e">
        <f t="shared" si="688"/>
        <v>#VALUE!</v>
      </c>
      <c r="AM135" s="101" t="e">
        <f t="shared" ref="AM135" si="709">(AJ135-AG135)*60</f>
        <v>#VALUE!</v>
      </c>
      <c r="AN135" s="101" t="e">
        <f t="shared" si="689"/>
        <v>#VALUE!</v>
      </c>
      <c r="AO135" s="109" t="e">
        <f t="shared" si="690"/>
        <v>#VALUE!</v>
      </c>
      <c r="AP135" s="111" t="e">
        <f t="shared" si="691"/>
        <v>#VALUE!</v>
      </c>
      <c r="AR135" s="109" t="e">
        <f t="shared" si="692"/>
        <v>#VALUE!</v>
      </c>
      <c r="AS135" s="109" t="e">
        <f t="shared" si="693"/>
        <v>#VALUE!</v>
      </c>
      <c r="AT135" s="109" t="e">
        <f t="shared" si="693"/>
        <v>#VALUE!</v>
      </c>
      <c r="AU135" s="109" t="e">
        <f t="shared" si="694"/>
        <v>#VALUE!</v>
      </c>
      <c r="AV135" s="109" t="e">
        <f t="shared" si="695"/>
        <v>#VALUE!</v>
      </c>
      <c r="AW135" s="109" t="e">
        <f t="shared" si="696"/>
        <v>#VALUE!</v>
      </c>
      <c r="AX135" s="101" t="e">
        <f t="shared" si="697"/>
        <v>#VALUE!</v>
      </c>
    </row>
    <row r="136" spans="2:50" x14ac:dyDescent="0.25">
      <c r="B136" s="50" t="str">
        <f>IF($A136="","",VLOOKUP($A136,'list of waypoints'!$A$2:'list of waypoints'!$F$126,2))</f>
        <v/>
      </c>
      <c r="C136" s="99" t="str">
        <f>IF($A136="","",VLOOKUP($A136,'list of waypoints'!$A$2:$F$2001,3))</f>
        <v/>
      </c>
      <c r="D136" s="50" t="str">
        <f>IF($A136="","",VLOOKUP($A136,'list of waypoints'!$A$2:$F$2001,4))</f>
        <v/>
      </c>
      <c r="E136" s="99" t="str">
        <f>IF($A136="","",VLOOKUP($A136,'list of waypoints'!$A$2:$F$2001,5))</f>
        <v/>
      </c>
      <c r="F136" s="50" t="str">
        <f>IF($A136="","",VLOOKUP($A136,'list of waypoints'!$A$2:$F$2001,6))</f>
        <v/>
      </c>
      <c r="G136" s="112" t="str">
        <f t="shared" si="698"/>
        <v/>
      </c>
      <c r="H136" s="113" t="str">
        <f t="shared" si="699"/>
        <v/>
      </c>
      <c r="I136" s="50"/>
      <c r="J136" s="50"/>
      <c r="K136" s="50"/>
      <c r="L136" s="50"/>
      <c r="M136" s="113"/>
      <c r="N136" s="113" t="str">
        <f t="shared" si="379"/>
        <v/>
      </c>
      <c r="P136" s="50"/>
      <c r="Q136" s="50"/>
      <c r="R136" s="50"/>
      <c r="S136" s="50"/>
      <c r="T136" s="50"/>
      <c r="U136" s="50"/>
      <c r="V136" s="50"/>
      <c r="X136" s="104" t="str">
        <f t="shared" si="681"/>
        <v/>
      </c>
      <c r="Y136" s="105" t="str">
        <f t="shared" si="682"/>
        <v/>
      </c>
      <c r="Z136" s="104" t="str">
        <f t="shared" si="683"/>
        <v/>
      </c>
      <c r="AA136" s="106" t="str">
        <f t="shared" si="684"/>
        <v/>
      </c>
      <c r="AB136" s="105" t="str">
        <f t="shared" si="685"/>
        <v/>
      </c>
      <c r="AC136" s="105" t="str">
        <f t="shared" si="686"/>
        <v/>
      </c>
      <c r="AD136" s="110" t="str">
        <f t="shared" si="687"/>
        <v/>
      </c>
      <c r="AE136" s="109"/>
      <c r="AF136" s="101"/>
      <c r="AG136" s="101"/>
      <c r="AH136" s="101"/>
      <c r="AI136" s="109"/>
      <c r="AJ136" s="101"/>
      <c r="AK136" s="109"/>
      <c r="AL136" s="109">
        <f t="shared" si="688"/>
        <v>0</v>
      </c>
      <c r="AM136" s="101"/>
      <c r="AN136" s="101">
        <f t="shared" si="689"/>
        <v>0</v>
      </c>
      <c r="AO136" s="109">
        <f t="shared" si="690"/>
        <v>0</v>
      </c>
      <c r="AP136" s="111">
        <f t="shared" si="691"/>
        <v>0</v>
      </c>
      <c r="AR136" s="109">
        <f t="shared" si="692"/>
        <v>0</v>
      </c>
      <c r="AS136" s="109">
        <f t="shared" si="693"/>
        <v>0</v>
      </c>
      <c r="AT136" s="109">
        <f t="shared" si="693"/>
        <v>0</v>
      </c>
      <c r="AU136" s="109">
        <f t="shared" si="694"/>
        <v>0</v>
      </c>
      <c r="AV136" s="109">
        <f t="shared" si="695"/>
        <v>0</v>
      </c>
      <c r="AW136" s="109">
        <f t="shared" si="696"/>
        <v>0</v>
      </c>
      <c r="AX136" s="101">
        <f t="shared" si="697"/>
        <v>0</v>
      </c>
    </row>
    <row r="137" spans="2:50" x14ac:dyDescent="0.25">
      <c r="B137" s="50" t="str">
        <f>IF($A137="","",VLOOKUP($A137,'list of waypoints'!$A$2:'list of waypoints'!$F$126,2))</f>
        <v/>
      </c>
      <c r="C137" s="99" t="str">
        <f>IF($A137="","",VLOOKUP($A137,'list of waypoints'!$A$2:$F$2001,3))</f>
        <v/>
      </c>
      <c r="D137" s="50" t="str">
        <f>IF($A137="","",VLOOKUP($A137,'list of waypoints'!$A$2:$F$2001,4))</f>
        <v/>
      </c>
      <c r="E137" s="99" t="str">
        <f>IF($A137="","",VLOOKUP($A137,'list of waypoints'!$A$2:$F$2001,5))</f>
        <v/>
      </c>
      <c r="F137" s="50" t="str">
        <f>IF($A137="","",VLOOKUP($A137,'list of waypoints'!$A$2:$F$2001,6))</f>
        <v/>
      </c>
      <c r="G137" s="112" t="str">
        <f t="shared" si="698"/>
        <v/>
      </c>
      <c r="H137" s="113" t="str">
        <f t="shared" si="699"/>
        <v/>
      </c>
      <c r="I137" s="50"/>
      <c r="J137" s="50"/>
      <c r="K137" s="50"/>
      <c r="L137" s="50"/>
      <c r="M137" s="113" t="e">
        <f t="shared" ref="M137" si="710">M135-H136</f>
        <v>#VALUE!</v>
      </c>
      <c r="N137" s="113" t="e">
        <f t="shared" ref="N137" si="711">N135+H136</f>
        <v>#VALUE!</v>
      </c>
      <c r="P137" s="50"/>
      <c r="Q137" s="50"/>
      <c r="R137" s="50"/>
      <c r="S137" s="50"/>
      <c r="T137" s="50"/>
      <c r="U137" s="50"/>
      <c r="V137" s="50"/>
      <c r="X137" s="104" t="str">
        <f t="shared" si="681"/>
        <v/>
      </c>
      <c r="Y137" s="105" t="str">
        <f t="shared" si="682"/>
        <v/>
      </c>
      <c r="Z137" s="104" t="str">
        <f t="shared" si="683"/>
        <v/>
      </c>
      <c r="AA137" s="106" t="str">
        <f t="shared" si="684"/>
        <v/>
      </c>
      <c r="AB137" s="105" t="str">
        <f t="shared" si="685"/>
        <v/>
      </c>
      <c r="AC137" s="105" t="str">
        <f t="shared" si="686"/>
        <v/>
      </c>
      <c r="AD137" s="110" t="str">
        <f t="shared" si="687"/>
        <v/>
      </c>
      <c r="AE137" s="109" t="e">
        <f t="shared" ref="AE137" si="712">IF(Z137="N",X137+(Y137/60),-(X137+(Y137/60)))</f>
        <v>#VALUE!</v>
      </c>
      <c r="AF137" s="101" t="e">
        <f t="shared" ref="AF137" si="713">(7915.704468*LOG10(TAN(((45+AE137/2))*PI()/180)))-(23.268932*(SIN(AE137*PI()/180)))-(0.0525*(SIN(AE137*PI()/180)))</f>
        <v>#VALUE!</v>
      </c>
      <c r="AG137" s="101" t="e">
        <f t="shared" ref="AG137" si="714">IF(AC137="E",AA137+(AB137/60),-(AA137+(AB137/60)))</f>
        <v>#VALUE!</v>
      </c>
      <c r="AH137" s="101" t="e">
        <f t="shared" ref="AH137" si="715">IF(Z139="N",X139+(Y139/60),-(X139+(Y139/60)))</f>
        <v>#VALUE!</v>
      </c>
      <c r="AI137" s="109" t="e">
        <f t="shared" ref="AI137" si="716">(7915.704468*LOG10(TAN(((45+(AH137/2))*PI()/180)))-(23.268932*(SIN(AH137*PI()/180)))-(0.0525*(SIN(AH137*PI()/180))))</f>
        <v>#VALUE!</v>
      </c>
      <c r="AJ137" s="109" t="e">
        <f t="shared" ref="AJ137" si="717">IF(AC139="E",AA139+(AB139/60),-(AA139+(AB139/60)))</f>
        <v>#VALUE!</v>
      </c>
      <c r="AK137" s="109" t="e">
        <f t="shared" ref="AK137" si="718">IF((AH137-AE137)=0,(AH137-AE137)*60+0.001,(AH137-AE137)*60)</f>
        <v>#VALUE!</v>
      </c>
      <c r="AL137" s="109" t="e">
        <f t="shared" si="688"/>
        <v>#VALUE!</v>
      </c>
      <c r="AM137" s="101" t="e">
        <f t="shared" ref="AM137" si="719">(AJ137-AG137)*60</f>
        <v>#VALUE!</v>
      </c>
      <c r="AN137" s="101" t="e">
        <f t="shared" si="689"/>
        <v>#VALUE!</v>
      </c>
      <c r="AO137" s="109" t="e">
        <f t="shared" si="690"/>
        <v>#VALUE!</v>
      </c>
      <c r="AP137" s="111" t="e">
        <f t="shared" si="691"/>
        <v>#VALUE!</v>
      </c>
      <c r="AR137" s="109" t="e">
        <f t="shared" si="692"/>
        <v>#VALUE!</v>
      </c>
      <c r="AS137" s="109" t="e">
        <f t="shared" si="693"/>
        <v>#VALUE!</v>
      </c>
      <c r="AT137" s="109" t="e">
        <f t="shared" si="693"/>
        <v>#VALUE!</v>
      </c>
      <c r="AU137" s="109" t="e">
        <f t="shared" si="694"/>
        <v>#VALUE!</v>
      </c>
      <c r="AV137" s="109" t="e">
        <f t="shared" si="695"/>
        <v>#VALUE!</v>
      </c>
      <c r="AW137" s="109" t="e">
        <f t="shared" si="696"/>
        <v>#VALUE!</v>
      </c>
      <c r="AX137" s="101" t="e">
        <f t="shared" si="697"/>
        <v>#VALUE!</v>
      </c>
    </row>
    <row r="138" spans="2:50" x14ac:dyDescent="0.25">
      <c r="B138" s="50" t="str">
        <f>IF($A138="","",VLOOKUP($A138,'list of waypoints'!$A$2:'list of waypoints'!$F$126,2))</f>
        <v/>
      </c>
      <c r="C138" s="99" t="str">
        <f>IF($A138="","",VLOOKUP($A138,'list of waypoints'!$A$2:$F$2001,3))</f>
        <v/>
      </c>
      <c r="D138" s="50" t="str">
        <f>IF($A138="","",VLOOKUP($A138,'list of waypoints'!$A$2:$F$2001,4))</f>
        <v/>
      </c>
      <c r="E138" s="99" t="str">
        <f>IF($A138="","",VLOOKUP($A138,'list of waypoints'!$A$2:$F$2001,5))</f>
        <v/>
      </c>
      <c r="F138" s="50" t="str">
        <f>IF($A138="","",VLOOKUP($A138,'list of waypoints'!$A$2:$F$2001,6))</f>
        <v/>
      </c>
      <c r="G138" s="112" t="str">
        <f t="shared" si="698"/>
        <v/>
      </c>
      <c r="H138" s="113" t="str">
        <f t="shared" si="699"/>
        <v/>
      </c>
      <c r="I138" s="50"/>
      <c r="J138" s="50"/>
      <c r="K138" s="50"/>
      <c r="L138" s="50"/>
      <c r="M138" s="113"/>
      <c r="N138" s="113" t="str">
        <f t="shared" ref="N138:N200" si="720">H137</f>
        <v/>
      </c>
      <c r="P138" s="50"/>
      <c r="Q138" s="50"/>
      <c r="R138" s="50"/>
      <c r="S138" s="50"/>
      <c r="T138" s="50"/>
      <c r="U138" s="50"/>
      <c r="V138" s="50"/>
      <c r="X138" s="104" t="str">
        <f t="shared" si="681"/>
        <v/>
      </c>
      <c r="Y138" s="105" t="str">
        <f t="shared" si="682"/>
        <v/>
      </c>
      <c r="Z138" s="104" t="str">
        <f t="shared" si="683"/>
        <v/>
      </c>
      <c r="AA138" s="106" t="str">
        <f t="shared" si="684"/>
        <v/>
      </c>
      <c r="AB138" s="105" t="str">
        <f t="shared" si="685"/>
        <v/>
      </c>
      <c r="AC138" s="105" t="str">
        <f t="shared" si="686"/>
        <v/>
      </c>
      <c r="AD138" s="110" t="str">
        <f t="shared" si="687"/>
        <v/>
      </c>
      <c r="AE138" s="109"/>
      <c r="AF138" s="101"/>
      <c r="AG138" s="101"/>
      <c r="AH138" s="101"/>
      <c r="AI138" s="109"/>
      <c r="AJ138" s="101"/>
      <c r="AK138" s="109"/>
      <c r="AL138" s="109">
        <f t="shared" si="688"/>
        <v>0</v>
      </c>
      <c r="AM138" s="101"/>
      <c r="AN138" s="101">
        <f t="shared" si="689"/>
        <v>0</v>
      </c>
      <c r="AO138" s="109">
        <f t="shared" si="690"/>
        <v>0</v>
      </c>
      <c r="AP138" s="111">
        <f t="shared" si="691"/>
        <v>0</v>
      </c>
      <c r="AR138" s="109">
        <f t="shared" si="692"/>
        <v>0</v>
      </c>
      <c r="AS138" s="109">
        <f t="shared" si="693"/>
        <v>0</v>
      </c>
      <c r="AT138" s="109">
        <f t="shared" si="693"/>
        <v>0</v>
      </c>
      <c r="AU138" s="109">
        <f t="shared" si="694"/>
        <v>0</v>
      </c>
      <c r="AV138" s="109">
        <f t="shared" si="695"/>
        <v>0</v>
      </c>
      <c r="AW138" s="109">
        <f t="shared" si="696"/>
        <v>0</v>
      </c>
      <c r="AX138" s="101">
        <f t="shared" si="697"/>
        <v>0</v>
      </c>
    </row>
    <row r="139" spans="2:50" x14ac:dyDescent="0.25">
      <c r="B139" s="50" t="str">
        <f>IF($A139="","",VLOOKUP($A139,'list of waypoints'!$A$2:'list of waypoints'!$F$126,2))</f>
        <v/>
      </c>
      <c r="C139" s="99" t="str">
        <f>IF($A139="","",VLOOKUP($A139,'list of waypoints'!$A$2:$F$2001,3))</f>
        <v/>
      </c>
      <c r="D139" s="50" t="str">
        <f>IF($A139="","",VLOOKUP($A139,'list of waypoints'!$A$2:$F$2001,4))</f>
        <v/>
      </c>
      <c r="E139" s="99" t="str">
        <f>IF($A139="","",VLOOKUP($A139,'list of waypoints'!$A$2:$F$2001,5))</f>
        <v/>
      </c>
      <c r="F139" s="50" t="str">
        <f>IF($A139="","",VLOOKUP($A139,'list of waypoints'!$A$2:$F$2001,6))</f>
        <v/>
      </c>
      <c r="G139" s="112" t="str">
        <f t="shared" si="698"/>
        <v/>
      </c>
      <c r="H139" s="113" t="str">
        <f t="shared" si="699"/>
        <v/>
      </c>
      <c r="I139" s="50"/>
      <c r="J139" s="50"/>
      <c r="K139" s="50"/>
      <c r="L139" s="50"/>
      <c r="M139" s="113" t="e">
        <f t="shared" ref="M139" si="721">M137-H138</f>
        <v>#VALUE!</v>
      </c>
      <c r="N139" s="113" t="e">
        <f t="shared" ref="N139" si="722">N137+H138</f>
        <v>#VALUE!</v>
      </c>
      <c r="P139" s="50"/>
      <c r="Q139" s="50"/>
      <c r="R139" s="50"/>
      <c r="S139" s="50"/>
      <c r="T139" s="50"/>
      <c r="U139" s="50"/>
      <c r="V139" s="50"/>
      <c r="X139" s="104" t="str">
        <f t="shared" si="681"/>
        <v/>
      </c>
      <c r="Y139" s="105" t="str">
        <f t="shared" si="682"/>
        <v/>
      </c>
      <c r="Z139" s="104" t="str">
        <f t="shared" si="683"/>
        <v/>
      </c>
      <c r="AA139" s="106" t="str">
        <f t="shared" si="684"/>
        <v/>
      </c>
      <c r="AB139" s="105" t="str">
        <f t="shared" si="685"/>
        <v/>
      </c>
      <c r="AC139" s="105" t="str">
        <f t="shared" si="686"/>
        <v/>
      </c>
      <c r="AD139" s="110" t="str">
        <f t="shared" si="687"/>
        <v/>
      </c>
      <c r="AE139" s="109" t="e">
        <f t="shared" ref="AE139" si="723">IF(Z139="N",X139+(Y139/60),-(X139+(Y139/60)))</f>
        <v>#VALUE!</v>
      </c>
      <c r="AF139" s="101" t="e">
        <f t="shared" ref="AF139" si="724">(7915.704468*LOG10(TAN(((45+AE139/2))*PI()/180)))-(23.268932*(SIN(AE139*PI()/180)))-(0.0525*(SIN(AE139*PI()/180)))</f>
        <v>#VALUE!</v>
      </c>
      <c r="AG139" s="101" t="e">
        <f t="shared" ref="AG139" si="725">IF(AC139="E",AA139+(AB139/60),-(AA139+(AB139/60)))</f>
        <v>#VALUE!</v>
      </c>
      <c r="AH139" s="101" t="e">
        <f t="shared" ref="AH139" si="726">IF(Z141="N",X141+(Y141/60),-(X141+(Y141/60)))</f>
        <v>#VALUE!</v>
      </c>
      <c r="AI139" s="109" t="e">
        <f t="shared" ref="AI139" si="727">(7915.704468*LOG10(TAN(((45+(AH139/2))*PI()/180)))-(23.268932*(SIN(AH139*PI()/180)))-(0.0525*(SIN(AH139*PI()/180))))</f>
        <v>#VALUE!</v>
      </c>
      <c r="AJ139" s="109" t="e">
        <f t="shared" ref="AJ139" si="728">IF(AC141="E",AA141+(AB141/60),-(AA141+(AB141/60)))</f>
        <v>#VALUE!</v>
      </c>
      <c r="AK139" s="109" t="e">
        <f t="shared" ref="AK139" si="729">IF((AH139-AE139)=0,(AH139-AE139)*60+0.001,(AH139-AE139)*60)</f>
        <v>#VALUE!</v>
      </c>
      <c r="AL139" s="109" t="e">
        <f t="shared" si="688"/>
        <v>#VALUE!</v>
      </c>
      <c r="AM139" s="101" t="e">
        <f t="shared" ref="AM139" si="730">(AJ139-AG139)*60</f>
        <v>#VALUE!</v>
      </c>
      <c r="AN139" s="101" t="e">
        <f t="shared" si="689"/>
        <v>#VALUE!</v>
      </c>
      <c r="AO139" s="109" t="e">
        <f t="shared" si="690"/>
        <v>#VALUE!</v>
      </c>
      <c r="AP139" s="111" t="e">
        <f t="shared" si="691"/>
        <v>#VALUE!</v>
      </c>
      <c r="AR139" s="109" t="e">
        <f t="shared" si="692"/>
        <v>#VALUE!</v>
      </c>
      <c r="AS139" s="109" t="e">
        <f t="shared" si="693"/>
        <v>#VALUE!</v>
      </c>
      <c r="AT139" s="109" t="e">
        <f t="shared" si="693"/>
        <v>#VALUE!</v>
      </c>
      <c r="AU139" s="109" t="e">
        <f t="shared" si="694"/>
        <v>#VALUE!</v>
      </c>
      <c r="AV139" s="109" t="e">
        <f t="shared" si="695"/>
        <v>#VALUE!</v>
      </c>
      <c r="AW139" s="109" t="e">
        <f t="shared" si="696"/>
        <v>#VALUE!</v>
      </c>
      <c r="AX139" s="101" t="e">
        <f t="shared" si="697"/>
        <v>#VALUE!</v>
      </c>
    </row>
    <row r="140" spans="2:50" x14ac:dyDescent="0.25">
      <c r="B140" s="50" t="str">
        <f>IF($A140="","",VLOOKUP($A140,'list of waypoints'!$A$2:'list of waypoints'!$F$126,2))</f>
        <v/>
      </c>
      <c r="C140" s="99" t="str">
        <f>IF($A140="","",VLOOKUP($A140,'list of waypoints'!$A$2:$F$2001,3))</f>
        <v/>
      </c>
      <c r="D140" s="50" t="str">
        <f>IF($A140="","",VLOOKUP($A140,'list of waypoints'!$A$2:$F$2001,4))</f>
        <v/>
      </c>
      <c r="E140" s="99" t="str">
        <f>IF($A140="","",VLOOKUP($A140,'list of waypoints'!$A$2:$F$2001,5))</f>
        <v/>
      </c>
      <c r="F140" s="50" t="str">
        <f>IF($A140="","",VLOOKUP($A140,'list of waypoints'!$A$2:$F$2001,6))</f>
        <v/>
      </c>
      <c r="G140" s="112" t="str">
        <f t="shared" si="698"/>
        <v/>
      </c>
      <c r="H140" s="113" t="str">
        <f t="shared" si="699"/>
        <v/>
      </c>
      <c r="I140" s="50"/>
      <c r="J140" s="50"/>
      <c r="K140" s="50"/>
      <c r="L140" s="50"/>
      <c r="M140" s="113"/>
      <c r="N140" s="113" t="str">
        <f t="shared" si="720"/>
        <v/>
      </c>
      <c r="P140" s="50"/>
      <c r="Q140" s="50"/>
      <c r="R140" s="50"/>
      <c r="S140" s="50"/>
      <c r="T140" s="50"/>
      <c r="U140" s="50"/>
      <c r="V140" s="50"/>
      <c r="X140" s="104" t="str">
        <f t="shared" si="681"/>
        <v/>
      </c>
      <c r="Y140" s="105" t="str">
        <f t="shared" si="682"/>
        <v/>
      </c>
      <c r="Z140" s="104" t="str">
        <f t="shared" si="683"/>
        <v/>
      </c>
      <c r="AA140" s="106" t="str">
        <f t="shared" si="684"/>
        <v/>
      </c>
      <c r="AB140" s="105" t="str">
        <f t="shared" si="685"/>
        <v/>
      </c>
      <c r="AC140" s="105" t="str">
        <f t="shared" si="686"/>
        <v/>
      </c>
      <c r="AD140" s="110" t="str">
        <f t="shared" si="687"/>
        <v/>
      </c>
      <c r="AE140" s="109"/>
      <c r="AF140" s="101"/>
      <c r="AG140" s="101"/>
      <c r="AH140" s="101"/>
      <c r="AI140" s="109"/>
      <c r="AJ140" s="101"/>
      <c r="AK140" s="109"/>
      <c r="AL140" s="109">
        <f t="shared" si="688"/>
        <v>0</v>
      </c>
      <c r="AM140" s="101"/>
      <c r="AN140" s="101">
        <f t="shared" si="689"/>
        <v>0</v>
      </c>
      <c r="AO140" s="109">
        <f t="shared" si="690"/>
        <v>0</v>
      </c>
      <c r="AP140" s="111">
        <f t="shared" si="691"/>
        <v>0</v>
      </c>
      <c r="AR140" s="109">
        <f t="shared" si="692"/>
        <v>0</v>
      </c>
      <c r="AS140" s="109">
        <f t="shared" si="693"/>
        <v>0</v>
      </c>
      <c r="AT140" s="109">
        <f t="shared" si="693"/>
        <v>0</v>
      </c>
      <c r="AU140" s="109">
        <f t="shared" si="694"/>
        <v>0</v>
      </c>
      <c r="AV140" s="109">
        <f t="shared" si="695"/>
        <v>0</v>
      </c>
      <c r="AW140" s="109">
        <f t="shared" si="696"/>
        <v>0</v>
      </c>
      <c r="AX140" s="101">
        <f t="shared" si="697"/>
        <v>0</v>
      </c>
    </row>
    <row r="141" spans="2:50" x14ac:dyDescent="0.25">
      <c r="B141" s="50" t="str">
        <f>IF($A141="","",VLOOKUP($A141,'list of waypoints'!$A$2:'list of waypoints'!$F$126,2))</f>
        <v/>
      </c>
      <c r="C141" s="99" t="str">
        <f>IF($A141="","",VLOOKUP($A141,'list of waypoints'!$A$2:$F$2001,3))</f>
        <v/>
      </c>
      <c r="D141" s="50" t="str">
        <f>IF($A141="","",VLOOKUP($A141,'list of waypoints'!$A$2:$F$2001,4))</f>
        <v/>
      </c>
      <c r="E141" s="99" t="str">
        <f>IF($A141="","",VLOOKUP($A141,'list of waypoints'!$A$2:$F$2001,5))</f>
        <v/>
      </c>
      <c r="F141" s="50" t="str">
        <f>IF($A141="","",VLOOKUP($A141,'list of waypoints'!$A$2:$F$2001,6))</f>
        <v/>
      </c>
      <c r="G141" s="112" t="str">
        <f t="shared" si="698"/>
        <v/>
      </c>
      <c r="H141" s="113" t="str">
        <f t="shared" si="699"/>
        <v/>
      </c>
      <c r="I141" s="50"/>
      <c r="J141" s="50"/>
      <c r="K141" s="50"/>
      <c r="L141" s="50"/>
      <c r="M141" s="113" t="e">
        <f t="shared" ref="M141" si="731">M139-H140</f>
        <v>#VALUE!</v>
      </c>
      <c r="N141" s="113" t="e">
        <f t="shared" ref="N141" si="732">N139+H140</f>
        <v>#VALUE!</v>
      </c>
      <c r="P141" s="50"/>
      <c r="Q141" s="50"/>
      <c r="R141" s="50"/>
      <c r="S141" s="50"/>
      <c r="T141" s="50"/>
      <c r="U141" s="50"/>
      <c r="V141" s="50"/>
      <c r="X141" s="104" t="str">
        <f t="shared" si="681"/>
        <v/>
      </c>
      <c r="Y141" s="105" t="str">
        <f t="shared" si="682"/>
        <v/>
      </c>
      <c r="Z141" s="104" t="str">
        <f t="shared" si="683"/>
        <v/>
      </c>
      <c r="AA141" s="106" t="str">
        <f t="shared" si="684"/>
        <v/>
      </c>
      <c r="AB141" s="105" t="str">
        <f t="shared" si="685"/>
        <v/>
      </c>
      <c r="AC141" s="105" t="str">
        <f t="shared" si="686"/>
        <v/>
      </c>
      <c r="AD141" s="110" t="str">
        <f t="shared" si="687"/>
        <v/>
      </c>
      <c r="AE141" s="109" t="e">
        <f t="shared" ref="AE141" si="733">IF(Z141="N",X141+(Y141/60),-(X141+(Y141/60)))</f>
        <v>#VALUE!</v>
      </c>
      <c r="AF141" s="101" t="e">
        <f t="shared" ref="AF141" si="734">(7915.704468*LOG10(TAN(((45+AE141/2))*PI()/180)))-(23.268932*(SIN(AE141*PI()/180)))-(0.0525*(SIN(AE141*PI()/180)))</f>
        <v>#VALUE!</v>
      </c>
      <c r="AG141" s="101" t="e">
        <f t="shared" ref="AG141" si="735">IF(AC141="E",AA141+(AB141/60),-(AA141+(AB141/60)))</f>
        <v>#VALUE!</v>
      </c>
      <c r="AH141" s="101" t="e">
        <f t="shared" ref="AH141" si="736">IF(Z143="N",X143+(Y143/60),-(X143+(Y143/60)))</f>
        <v>#VALUE!</v>
      </c>
      <c r="AI141" s="109" t="e">
        <f t="shared" ref="AI141" si="737">(7915.704468*LOG10(TAN(((45+(AH141/2))*PI()/180)))-(23.268932*(SIN(AH141*PI()/180)))-(0.0525*(SIN(AH141*PI()/180))))</f>
        <v>#VALUE!</v>
      </c>
      <c r="AJ141" s="109" t="e">
        <f t="shared" ref="AJ141" si="738">IF(AC143="E",AA143+(AB143/60),-(AA143+(AB143/60)))</f>
        <v>#VALUE!</v>
      </c>
      <c r="AK141" s="109" t="e">
        <f t="shared" ref="AK141" si="739">IF((AH141-AE141)=0,(AH141-AE141)*60+0.001,(AH141-AE141)*60)</f>
        <v>#VALUE!</v>
      </c>
      <c r="AL141" s="109" t="e">
        <f t="shared" si="688"/>
        <v>#VALUE!</v>
      </c>
      <c r="AM141" s="101" t="e">
        <f t="shared" ref="AM141" si="740">(AJ141-AG141)*60</f>
        <v>#VALUE!</v>
      </c>
      <c r="AN141" s="101" t="e">
        <f t="shared" si="689"/>
        <v>#VALUE!</v>
      </c>
      <c r="AO141" s="109" t="e">
        <f t="shared" si="690"/>
        <v>#VALUE!</v>
      </c>
      <c r="AP141" s="111" t="e">
        <f t="shared" si="691"/>
        <v>#VALUE!</v>
      </c>
      <c r="AR141" s="109" t="e">
        <f t="shared" si="692"/>
        <v>#VALUE!</v>
      </c>
      <c r="AS141" s="109" t="e">
        <f t="shared" si="693"/>
        <v>#VALUE!</v>
      </c>
      <c r="AT141" s="109" t="e">
        <f t="shared" si="693"/>
        <v>#VALUE!</v>
      </c>
      <c r="AU141" s="109" t="e">
        <f t="shared" si="694"/>
        <v>#VALUE!</v>
      </c>
      <c r="AV141" s="109" t="e">
        <f t="shared" si="695"/>
        <v>#VALUE!</v>
      </c>
      <c r="AW141" s="109" t="e">
        <f t="shared" si="696"/>
        <v>#VALUE!</v>
      </c>
      <c r="AX141" s="101" t="e">
        <f t="shared" si="697"/>
        <v>#VALUE!</v>
      </c>
    </row>
    <row r="142" spans="2:50" x14ac:dyDescent="0.25">
      <c r="B142" s="50" t="str">
        <f>IF($A142="","",VLOOKUP($A142,'list of waypoints'!$A$2:'list of waypoints'!$F$126,2))</f>
        <v/>
      </c>
      <c r="C142" s="99" t="str">
        <f>IF($A142="","",VLOOKUP($A142,'list of waypoints'!$A$2:$F$2001,3))</f>
        <v/>
      </c>
      <c r="D142" s="50" t="str">
        <f>IF($A142="","",VLOOKUP($A142,'list of waypoints'!$A$2:$F$2001,4))</f>
        <v/>
      </c>
      <c r="E142" s="99" t="str">
        <f>IF($A142="","",VLOOKUP($A142,'list of waypoints'!$A$2:$F$2001,5))</f>
        <v/>
      </c>
      <c r="F142" s="50" t="str">
        <f>IF($A142="","",VLOOKUP($A142,'list of waypoints'!$A$2:$F$2001,6))</f>
        <v/>
      </c>
      <c r="G142" s="112" t="str">
        <f t="shared" si="698"/>
        <v/>
      </c>
      <c r="H142" s="113" t="str">
        <f t="shared" si="699"/>
        <v/>
      </c>
      <c r="I142" s="50"/>
      <c r="J142" s="50"/>
      <c r="K142" s="50"/>
      <c r="L142" s="50"/>
      <c r="M142" s="113"/>
      <c r="N142" s="113" t="str">
        <f t="shared" si="720"/>
        <v/>
      </c>
      <c r="P142" s="50"/>
      <c r="Q142" s="50"/>
      <c r="R142" s="50"/>
      <c r="S142" s="50"/>
      <c r="T142" s="50"/>
      <c r="U142" s="50"/>
      <c r="V142" s="50"/>
      <c r="X142" s="104" t="str">
        <f t="shared" si="681"/>
        <v/>
      </c>
      <c r="Y142" s="105" t="str">
        <f t="shared" si="682"/>
        <v/>
      </c>
      <c r="Z142" s="104" t="str">
        <f t="shared" si="683"/>
        <v/>
      </c>
      <c r="AA142" s="106" t="str">
        <f t="shared" si="684"/>
        <v/>
      </c>
      <c r="AB142" s="105" t="str">
        <f t="shared" si="685"/>
        <v/>
      </c>
      <c r="AC142" s="105" t="str">
        <f t="shared" si="686"/>
        <v/>
      </c>
      <c r="AD142" s="110" t="str">
        <f t="shared" si="687"/>
        <v/>
      </c>
      <c r="AE142" s="109"/>
      <c r="AF142" s="101"/>
      <c r="AG142" s="101"/>
      <c r="AH142" s="101"/>
      <c r="AI142" s="109"/>
      <c r="AJ142" s="101"/>
      <c r="AK142" s="109"/>
      <c r="AL142" s="109">
        <f t="shared" si="688"/>
        <v>0</v>
      </c>
      <c r="AM142" s="101"/>
      <c r="AN142" s="101">
        <f t="shared" si="689"/>
        <v>0</v>
      </c>
      <c r="AO142" s="109">
        <f t="shared" si="690"/>
        <v>0</v>
      </c>
      <c r="AP142" s="111">
        <f t="shared" si="691"/>
        <v>0</v>
      </c>
      <c r="AR142" s="109">
        <f t="shared" si="692"/>
        <v>0</v>
      </c>
      <c r="AS142" s="109">
        <f t="shared" si="693"/>
        <v>0</v>
      </c>
      <c r="AT142" s="109">
        <f t="shared" si="693"/>
        <v>0</v>
      </c>
      <c r="AU142" s="109">
        <f t="shared" si="694"/>
        <v>0</v>
      </c>
      <c r="AV142" s="109">
        <f t="shared" si="695"/>
        <v>0</v>
      </c>
      <c r="AW142" s="109">
        <f t="shared" si="696"/>
        <v>0</v>
      </c>
      <c r="AX142" s="101">
        <f t="shared" si="697"/>
        <v>0</v>
      </c>
    </row>
    <row r="143" spans="2:50" x14ac:dyDescent="0.25">
      <c r="B143" s="50" t="str">
        <f>IF($A143="","",VLOOKUP($A143,'list of waypoints'!$A$2:'list of waypoints'!$F$126,2))</f>
        <v/>
      </c>
      <c r="C143" s="99" t="str">
        <f>IF($A143="","",VLOOKUP($A143,'list of waypoints'!$A$2:$F$2001,3))</f>
        <v/>
      </c>
      <c r="D143" s="50" t="str">
        <f>IF($A143="","",VLOOKUP($A143,'list of waypoints'!$A$2:$F$2001,4))</f>
        <v/>
      </c>
      <c r="E143" s="99" t="str">
        <f>IF($A143="","",VLOOKUP($A143,'list of waypoints'!$A$2:$F$2001,5))</f>
        <v/>
      </c>
      <c r="F143" s="50" t="str">
        <f>IF($A143="","",VLOOKUP($A143,'list of waypoints'!$A$2:$F$2001,6))</f>
        <v/>
      </c>
      <c r="G143" s="112" t="str">
        <f t="shared" si="698"/>
        <v/>
      </c>
      <c r="H143" s="113" t="str">
        <f t="shared" si="699"/>
        <v/>
      </c>
      <c r="I143" s="50"/>
      <c r="J143" s="50"/>
      <c r="K143" s="50"/>
      <c r="L143" s="50"/>
      <c r="M143" s="113" t="e">
        <f t="shared" ref="M143" si="741">M141-H142</f>
        <v>#VALUE!</v>
      </c>
      <c r="N143" s="113" t="e">
        <f t="shared" ref="N143" si="742">N141+H142</f>
        <v>#VALUE!</v>
      </c>
      <c r="P143" s="50"/>
      <c r="Q143" s="50"/>
      <c r="R143" s="50"/>
      <c r="S143" s="50"/>
      <c r="T143" s="50"/>
      <c r="U143" s="50"/>
      <c r="V143" s="50"/>
      <c r="X143" s="104" t="str">
        <f t="shared" si="681"/>
        <v/>
      </c>
      <c r="Y143" s="105" t="str">
        <f t="shared" si="682"/>
        <v/>
      </c>
      <c r="Z143" s="104" t="str">
        <f t="shared" si="683"/>
        <v/>
      </c>
      <c r="AA143" s="106" t="str">
        <f t="shared" si="684"/>
        <v/>
      </c>
      <c r="AB143" s="105" t="str">
        <f t="shared" si="685"/>
        <v/>
      </c>
      <c r="AC143" s="105" t="str">
        <f t="shared" si="686"/>
        <v/>
      </c>
      <c r="AD143" s="110" t="str">
        <f t="shared" si="687"/>
        <v/>
      </c>
      <c r="AE143" s="109" t="e">
        <f t="shared" ref="AE143" si="743">IF(Z143="N",X143+(Y143/60),-(X143+(Y143/60)))</f>
        <v>#VALUE!</v>
      </c>
      <c r="AF143" s="101" t="e">
        <f t="shared" ref="AF143" si="744">(7915.704468*LOG10(TAN(((45+AE143/2))*PI()/180)))-(23.268932*(SIN(AE143*PI()/180)))-(0.0525*(SIN(AE143*PI()/180)))</f>
        <v>#VALUE!</v>
      </c>
      <c r="AG143" s="101" t="e">
        <f t="shared" ref="AG143" si="745">IF(AC143="E",AA143+(AB143/60),-(AA143+(AB143/60)))</f>
        <v>#VALUE!</v>
      </c>
      <c r="AH143" s="101" t="e">
        <f t="shared" ref="AH143" si="746">IF(Z145="N",X145+(Y145/60),-(X145+(Y145/60)))</f>
        <v>#VALUE!</v>
      </c>
      <c r="AI143" s="109" t="e">
        <f t="shared" ref="AI143" si="747">(7915.704468*LOG10(TAN(((45+(AH143/2))*PI()/180)))-(23.268932*(SIN(AH143*PI()/180)))-(0.0525*(SIN(AH143*PI()/180))))</f>
        <v>#VALUE!</v>
      </c>
      <c r="AJ143" s="109" t="e">
        <f t="shared" ref="AJ143" si="748">IF(AC145="E",AA145+(AB145/60),-(AA145+(AB145/60)))</f>
        <v>#VALUE!</v>
      </c>
      <c r="AK143" s="109" t="e">
        <f t="shared" ref="AK143" si="749">IF((AH143-AE143)=0,(AH143-AE143)*60+0.001,(AH143-AE143)*60)</f>
        <v>#VALUE!</v>
      </c>
      <c r="AL143" s="109" t="e">
        <f t="shared" si="688"/>
        <v>#VALUE!</v>
      </c>
      <c r="AM143" s="101" t="e">
        <f t="shared" ref="AM143" si="750">(AJ143-AG143)*60</f>
        <v>#VALUE!</v>
      </c>
      <c r="AN143" s="101" t="e">
        <f t="shared" si="689"/>
        <v>#VALUE!</v>
      </c>
      <c r="AO143" s="109" t="e">
        <f t="shared" si="690"/>
        <v>#VALUE!</v>
      </c>
      <c r="AP143" s="111" t="e">
        <f t="shared" si="691"/>
        <v>#VALUE!</v>
      </c>
      <c r="AR143" s="109" t="e">
        <f t="shared" si="692"/>
        <v>#VALUE!</v>
      </c>
      <c r="AS143" s="109" t="e">
        <f t="shared" si="693"/>
        <v>#VALUE!</v>
      </c>
      <c r="AT143" s="109" t="e">
        <f t="shared" si="693"/>
        <v>#VALUE!</v>
      </c>
      <c r="AU143" s="109" t="e">
        <f t="shared" si="694"/>
        <v>#VALUE!</v>
      </c>
      <c r="AV143" s="109" t="e">
        <f t="shared" si="695"/>
        <v>#VALUE!</v>
      </c>
      <c r="AW143" s="109" t="e">
        <f t="shared" si="696"/>
        <v>#VALUE!</v>
      </c>
      <c r="AX143" s="101" t="e">
        <f t="shared" si="697"/>
        <v>#VALUE!</v>
      </c>
    </row>
    <row r="144" spans="2:50" x14ac:dyDescent="0.25">
      <c r="B144" s="50" t="str">
        <f>IF($A144="","",VLOOKUP($A144,'list of waypoints'!$A$2:'list of waypoints'!$F$126,2))</f>
        <v/>
      </c>
      <c r="C144" s="99" t="str">
        <f>IF($A144="","",VLOOKUP($A144,'list of waypoints'!$A$2:$F$2001,3))</f>
        <v/>
      </c>
      <c r="D144" s="50" t="str">
        <f>IF($A144="","",VLOOKUP($A144,'list of waypoints'!$A$2:$F$2001,4))</f>
        <v/>
      </c>
      <c r="E144" s="99" t="str">
        <f>IF($A144="","",VLOOKUP($A144,'list of waypoints'!$A$2:$F$2001,5))</f>
        <v/>
      </c>
      <c r="F144" s="50" t="str">
        <f>IF($A144="","",VLOOKUP($A144,'list of waypoints'!$A$2:$F$2001,6))</f>
        <v/>
      </c>
      <c r="G144" s="112" t="str">
        <f t="shared" si="698"/>
        <v/>
      </c>
      <c r="H144" s="113" t="str">
        <f t="shared" si="699"/>
        <v/>
      </c>
      <c r="I144" s="50"/>
      <c r="J144" s="50"/>
      <c r="K144" s="50"/>
      <c r="L144" s="50"/>
      <c r="M144" s="113"/>
      <c r="N144" s="113" t="str">
        <f t="shared" si="720"/>
        <v/>
      </c>
      <c r="P144" s="50"/>
      <c r="Q144" s="50"/>
      <c r="R144" s="50"/>
      <c r="S144" s="50"/>
      <c r="T144" s="50"/>
      <c r="U144" s="50"/>
      <c r="V144" s="50"/>
      <c r="X144" s="104" t="str">
        <f t="shared" si="681"/>
        <v/>
      </c>
      <c r="Y144" s="105" t="str">
        <f t="shared" si="682"/>
        <v/>
      </c>
      <c r="Z144" s="104" t="str">
        <f t="shared" si="683"/>
        <v/>
      </c>
      <c r="AA144" s="106" t="str">
        <f t="shared" si="684"/>
        <v/>
      </c>
      <c r="AB144" s="105" t="str">
        <f t="shared" si="685"/>
        <v/>
      </c>
      <c r="AC144" s="105" t="str">
        <f t="shared" si="686"/>
        <v/>
      </c>
      <c r="AD144" s="110" t="str">
        <f t="shared" si="687"/>
        <v/>
      </c>
      <c r="AE144" s="109"/>
      <c r="AF144" s="101"/>
      <c r="AG144" s="101"/>
      <c r="AH144" s="101"/>
      <c r="AI144" s="109"/>
      <c r="AJ144" s="101"/>
      <c r="AK144" s="109"/>
      <c r="AL144" s="109">
        <f t="shared" si="688"/>
        <v>0</v>
      </c>
      <c r="AM144" s="101"/>
      <c r="AN144" s="101">
        <f t="shared" si="689"/>
        <v>0</v>
      </c>
      <c r="AO144" s="109">
        <f t="shared" si="690"/>
        <v>0</v>
      </c>
      <c r="AP144" s="111">
        <f t="shared" si="691"/>
        <v>0</v>
      </c>
      <c r="AR144" s="109">
        <f t="shared" si="692"/>
        <v>0</v>
      </c>
      <c r="AS144" s="109">
        <f t="shared" si="693"/>
        <v>0</v>
      </c>
      <c r="AT144" s="109">
        <f t="shared" si="693"/>
        <v>0</v>
      </c>
      <c r="AU144" s="109">
        <f t="shared" si="694"/>
        <v>0</v>
      </c>
      <c r="AV144" s="109">
        <f t="shared" si="695"/>
        <v>0</v>
      </c>
      <c r="AW144" s="109">
        <f t="shared" si="696"/>
        <v>0</v>
      </c>
      <c r="AX144" s="101">
        <f t="shared" si="697"/>
        <v>0</v>
      </c>
    </row>
    <row r="145" spans="2:50" x14ac:dyDescent="0.25">
      <c r="B145" s="50" t="str">
        <f>IF($A145="","",VLOOKUP($A145,'list of waypoints'!$A$2:'list of waypoints'!$F$126,2))</f>
        <v/>
      </c>
      <c r="C145" s="99" t="str">
        <f>IF($A145="","",VLOOKUP($A145,'list of waypoints'!$A$2:$F$2001,3))</f>
        <v/>
      </c>
      <c r="D145" s="50" t="str">
        <f>IF($A145="","",VLOOKUP($A145,'list of waypoints'!$A$2:$F$2001,4))</f>
        <v/>
      </c>
      <c r="E145" s="99" t="str">
        <f>IF($A145="","",VLOOKUP($A145,'list of waypoints'!$A$2:$F$2001,5))</f>
        <v/>
      </c>
      <c r="F145" s="50" t="str">
        <f>IF($A145="","",VLOOKUP($A145,'list of waypoints'!$A$2:$F$2001,6))</f>
        <v/>
      </c>
      <c r="G145" s="112" t="str">
        <f t="shared" si="698"/>
        <v/>
      </c>
      <c r="H145" s="113" t="str">
        <f t="shared" si="699"/>
        <v/>
      </c>
      <c r="I145" s="50"/>
      <c r="J145" s="50"/>
      <c r="K145" s="50"/>
      <c r="L145" s="50"/>
      <c r="M145" s="113" t="e">
        <f t="shared" ref="M145" si="751">M143-H144</f>
        <v>#VALUE!</v>
      </c>
      <c r="N145" s="113" t="e">
        <f t="shared" ref="N145" si="752">N143+H144</f>
        <v>#VALUE!</v>
      </c>
      <c r="P145" s="50"/>
      <c r="Q145" s="50"/>
      <c r="R145" s="50"/>
      <c r="S145" s="50"/>
      <c r="T145" s="50"/>
      <c r="U145" s="50"/>
      <c r="V145" s="50"/>
      <c r="X145" s="104" t="str">
        <f t="shared" si="681"/>
        <v/>
      </c>
      <c r="Y145" s="105" t="str">
        <f t="shared" si="682"/>
        <v/>
      </c>
      <c r="Z145" s="104" t="str">
        <f t="shared" si="683"/>
        <v/>
      </c>
      <c r="AA145" s="106" t="str">
        <f t="shared" si="684"/>
        <v/>
      </c>
      <c r="AB145" s="105" t="str">
        <f t="shared" si="685"/>
        <v/>
      </c>
      <c r="AC145" s="105" t="str">
        <f t="shared" si="686"/>
        <v/>
      </c>
      <c r="AD145" s="110" t="str">
        <f t="shared" si="687"/>
        <v/>
      </c>
      <c r="AE145" s="109" t="e">
        <f t="shared" ref="AE145" si="753">IF(Z145="N",X145+(Y145/60),-(X145+(Y145/60)))</f>
        <v>#VALUE!</v>
      </c>
      <c r="AF145" s="101" t="e">
        <f t="shared" ref="AF145" si="754">(7915.704468*LOG10(TAN(((45+AE145/2))*PI()/180)))-(23.268932*(SIN(AE145*PI()/180)))-(0.0525*(SIN(AE145*PI()/180)))</f>
        <v>#VALUE!</v>
      </c>
      <c r="AG145" s="101" t="e">
        <f t="shared" ref="AG145" si="755">IF(AC145="E",AA145+(AB145/60),-(AA145+(AB145/60)))</f>
        <v>#VALUE!</v>
      </c>
      <c r="AH145" s="101" t="e">
        <f t="shared" ref="AH145" si="756">IF(Z147="N",X147+(Y147/60),-(X147+(Y147/60)))</f>
        <v>#VALUE!</v>
      </c>
      <c r="AI145" s="109" t="e">
        <f t="shared" ref="AI145" si="757">(7915.704468*LOG10(TAN(((45+(AH145/2))*PI()/180)))-(23.268932*(SIN(AH145*PI()/180)))-(0.0525*(SIN(AH145*PI()/180))))</f>
        <v>#VALUE!</v>
      </c>
      <c r="AJ145" s="109" t="e">
        <f t="shared" ref="AJ145" si="758">IF(AC147="E",AA147+(AB147/60),-(AA147+(AB147/60)))</f>
        <v>#VALUE!</v>
      </c>
      <c r="AK145" s="109" t="e">
        <f t="shared" ref="AK145" si="759">IF((AH145-AE145)=0,(AH145-AE145)*60+0.001,(AH145-AE145)*60)</f>
        <v>#VALUE!</v>
      </c>
      <c r="AL145" s="109" t="e">
        <f t="shared" si="688"/>
        <v>#VALUE!</v>
      </c>
      <c r="AM145" s="101" t="e">
        <f t="shared" ref="AM145" si="760">(AJ145-AG145)*60</f>
        <v>#VALUE!</v>
      </c>
      <c r="AN145" s="101" t="e">
        <f t="shared" si="689"/>
        <v>#VALUE!</v>
      </c>
      <c r="AO145" s="109" t="e">
        <f t="shared" si="690"/>
        <v>#VALUE!</v>
      </c>
      <c r="AP145" s="111" t="e">
        <f t="shared" si="691"/>
        <v>#VALUE!</v>
      </c>
      <c r="AR145" s="109" t="e">
        <f t="shared" si="692"/>
        <v>#VALUE!</v>
      </c>
      <c r="AS145" s="109" t="e">
        <f t="shared" si="693"/>
        <v>#VALUE!</v>
      </c>
      <c r="AT145" s="109" t="e">
        <f t="shared" si="693"/>
        <v>#VALUE!</v>
      </c>
      <c r="AU145" s="109" t="e">
        <f t="shared" si="694"/>
        <v>#VALUE!</v>
      </c>
      <c r="AV145" s="109" t="e">
        <f t="shared" si="695"/>
        <v>#VALUE!</v>
      </c>
      <c r="AW145" s="109" t="e">
        <f t="shared" si="696"/>
        <v>#VALUE!</v>
      </c>
      <c r="AX145" s="101" t="e">
        <f t="shared" si="697"/>
        <v>#VALUE!</v>
      </c>
    </row>
    <row r="146" spans="2:50" x14ac:dyDescent="0.25">
      <c r="B146" s="50" t="str">
        <f>IF($A146="","",VLOOKUP($A146,'list of waypoints'!$A$2:'list of waypoints'!$F$126,2))</f>
        <v/>
      </c>
      <c r="C146" s="99" t="str">
        <f>IF($A146="","",VLOOKUP($A146,'list of waypoints'!$A$2:$F$2001,3))</f>
        <v/>
      </c>
      <c r="D146" s="50" t="str">
        <f>IF($A146="","",VLOOKUP($A146,'list of waypoints'!$A$2:$F$2001,4))</f>
        <v/>
      </c>
      <c r="E146" s="99" t="str">
        <f>IF($A146="","",VLOOKUP($A146,'list of waypoints'!$A$2:$F$2001,5))</f>
        <v/>
      </c>
      <c r="F146" s="50" t="str">
        <f>IF($A146="","",VLOOKUP($A146,'list of waypoints'!$A$2:$F$2001,6))</f>
        <v/>
      </c>
      <c r="G146" s="112" t="str">
        <f t="shared" si="698"/>
        <v/>
      </c>
      <c r="H146" s="113" t="str">
        <f t="shared" si="699"/>
        <v/>
      </c>
      <c r="I146" s="50"/>
      <c r="J146" s="50"/>
      <c r="K146" s="50"/>
      <c r="L146" s="50"/>
      <c r="M146" s="113"/>
      <c r="N146" s="113" t="str">
        <f t="shared" si="720"/>
        <v/>
      </c>
      <c r="P146" s="50"/>
      <c r="Q146" s="50"/>
      <c r="R146" s="50"/>
      <c r="S146" s="50"/>
      <c r="T146" s="50"/>
      <c r="U146" s="50"/>
      <c r="V146" s="50"/>
      <c r="X146" s="104" t="str">
        <f t="shared" si="681"/>
        <v/>
      </c>
      <c r="Y146" s="105" t="str">
        <f t="shared" si="682"/>
        <v/>
      </c>
      <c r="Z146" s="104" t="str">
        <f t="shared" si="683"/>
        <v/>
      </c>
      <c r="AA146" s="106" t="str">
        <f t="shared" si="684"/>
        <v/>
      </c>
      <c r="AB146" s="105" t="str">
        <f t="shared" si="685"/>
        <v/>
      </c>
      <c r="AC146" s="105" t="str">
        <f t="shared" si="686"/>
        <v/>
      </c>
      <c r="AD146" s="110" t="str">
        <f t="shared" si="687"/>
        <v/>
      </c>
      <c r="AE146" s="109"/>
      <c r="AF146" s="101"/>
      <c r="AG146" s="101"/>
      <c r="AH146" s="101"/>
      <c r="AI146" s="109"/>
      <c r="AJ146" s="101"/>
      <c r="AK146" s="109"/>
      <c r="AL146" s="109">
        <f t="shared" si="688"/>
        <v>0</v>
      </c>
      <c r="AM146" s="101"/>
      <c r="AN146" s="101">
        <f t="shared" si="689"/>
        <v>0</v>
      </c>
      <c r="AO146" s="109">
        <f t="shared" si="690"/>
        <v>0</v>
      </c>
      <c r="AP146" s="111">
        <f t="shared" si="691"/>
        <v>0</v>
      </c>
      <c r="AR146" s="109">
        <f t="shared" si="692"/>
        <v>0</v>
      </c>
      <c r="AS146" s="109">
        <f t="shared" si="693"/>
        <v>0</v>
      </c>
      <c r="AT146" s="109">
        <f t="shared" si="693"/>
        <v>0</v>
      </c>
      <c r="AU146" s="109">
        <f t="shared" si="694"/>
        <v>0</v>
      </c>
      <c r="AV146" s="109">
        <f t="shared" si="695"/>
        <v>0</v>
      </c>
      <c r="AW146" s="109">
        <f t="shared" si="696"/>
        <v>0</v>
      </c>
      <c r="AX146" s="101">
        <f t="shared" si="697"/>
        <v>0</v>
      </c>
    </row>
    <row r="147" spans="2:50" x14ac:dyDescent="0.25">
      <c r="B147" s="50" t="str">
        <f>IF($A147="","",VLOOKUP($A147,'list of waypoints'!$A$2:'list of waypoints'!$F$126,2))</f>
        <v/>
      </c>
      <c r="C147" s="99" t="str">
        <f>IF($A147="","",VLOOKUP($A147,'list of waypoints'!$A$2:$F$2001,3))</f>
        <v/>
      </c>
      <c r="D147" s="50" t="str">
        <f>IF($A147="","",VLOOKUP($A147,'list of waypoints'!$A$2:$F$2001,4))</f>
        <v/>
      </c>
      <c r="E147" s="99" t="str">
        <f>IF($A147="","",VLOOKUP($A147,'list of waypoints'!$A$2:$F$2001,5))</f>
        <v/>
      </c>
      <c r="F147" s="50" t="str">
        <f>IF($A147="","",VLOOKUP($A147,'list of waypoints'!$A$2:$F$2001,6))</f>
        <v/>
      </c>
      <c r="G147" s="112" t="str">
        <f t="shared" si="698"/>
        <v/>
      </c>
      <c r="H147" s="113" t="str">
        <f t="shared" si="699"/>
        <v/>
      </c>
      <c r="I147" s="50"/>
      <c r="J147" s="50"/>
      <c r="K147" s="50"/>
      <c r="L147" s="50"/>
      <c r="M147" s="113" t="e">
        <f t="shared" ref="M147" si="761">M145-H146</f>
        <v>#VALUE!</v>
      </c>
      <c r="N147" s="113" t="e">
        <f t="shared" ref="N147" si="762">N145+H146</f>
        <v>#VALUE!</v>
      </c>
      <c r="P147" s="50"/>
      <c r="Q147" s="50"/>
      <c r="R147" s="50"/>
      <c r="S147" s="50"/>
      <c r="T147" s="50"/>
      <c r="U147" s="50"/>
      <c r="V147" s="50"/>
      <c r="X147" s="104" t="str">
        <f t="shared" si="681"/>
        <v/>
      </c>
      <c r="Y147" s="105" t="str">
        <f t="shared" si="682"/>
        <v/>
      </c>
      <c r="Z147" s="104" t="str">
        <f t="shared" si="683"/>
        <v/>
      </c>
      <c r="AA147" s="106" t="str">
        <f t="shared" si="684"/>
        <v/>
      </c>
      <c r="AB147" s="105" t="str">
        <f t="shared" si="685"/>
        <v/>
      </c>
      <c r="AC147" s="105" t="str">
        <f t="shared" si="686"/>
        <v/>
      </c>
      <c r="AD147" s="110" t="str">
        <f t="shared" si="687"/>
        <v/>
      </c>
      <c r="AE147" s="109" t="e">
        <f t="shared" ref="AE147" si="763">IF(Z147="N",X147+(Y147/60),-(X147+(Y147/60)))</f>
        <v>#VALUE!</v>
      </c>
      <c r="AF147" s="101" t="e">
        <f t="shared" ref="AF147" si="764">(7915.704468*LOG10(TAN(((45+AE147/2))*PI()/180)))-(23.268932*(SIN(AE147*PI()/180)))-(0.0525*(SIN(AE147*PI()/180)))</f>
        <v>#VALUE!</v>
      </c>
      <c r="AG147" s="101" t="e">
        <f t="shared" ref="AG147" si="765">IF(AC147="E",AA147+(AB147/60),-(AA147+(AB147/60)))</f>
        <v>#VALUE!</v>
      </c>
      <c r="AH147" s="101" t="e">
        <f t="shared" ref="AH147" si="766">IF(Z149="N",X149+(Y149/60),-(X149+(Y149/60)))</f>
        <v>#VALUE!</v>
      </c>
      <c r="AI147" s="109" t="e">
        <f t="shared" ref="AI147" si="767">(7915.704468*LOG10(TAN(((45+(AH147/2))*PI()/180)))-(23.268932*(SIN(AH147*PI()/180)))-(0.0525*(SIN(AH147*PI()/180))))</f>
        <v>#VALUE!</v>
      </c>
      <c r="AJ147" s="109" t="e">
        <f t="shared" ref="AJ147" si="768">IF(AC149="E",AA149+(AB149/60),-(AA149+(AB149/60)))</f>
        <v>#VALUE!</v>
      </c>
      <c r="AK147" s="109" t="e">
        <f t="shared" ref="AK147" si="769">IF((AH147-AE147)=0,(AH147-AE147)*60+0.001,(AH147-AE147)*60)</f>
        <v>#VALUE!</v>
      </c>
      <c r="AL147" s="109" t="e">
        <f t="shared" si="688"/>
        <v>#VALUE!</v>
      </c>
      <c r="AM147" s="101" t="e">
        <f t="shared" ref="AM147" si="770">(AJ147-AG147)*60</f>
        <v>#VALUE!</v>
      </c>
      <c r="AN147" s="101" t="e">
        <f t="shared" si="689"/>
        <v>#VALUE!</v>
      </c>
      <c r="AO147" s="109" t="e">
        <f t="shared" si="690"/>
        <v>#VALUE!</v>
      </c>
      <c r="AP147" s="111" t="e">
        <f t="shared" si="691"/>
        <v>#VALUE!</v>
      </c>
      <c r="AR147" s="109" t="e">
        <f t="shared" si="692"/>
        <v>#VALUE!</v>
      </c>
      <c r="AS147" s="109" t="e">
        <f t="shared" si="693"/>
        <v>#VALUE!</v>
      </c>
      <c r="AT147" s="109" t="e">
        <f t="shared" si="693"/>
        <v>#VALUE!</v>
      </c>
      <c r="AU147" s="109" t="e">
        <f t="shared" si="694"/>
        <v>#VALUE!</v>
      </c>
      <c r="AV147" s="109" t="e">
        <f t="shared" si="695"/>
        <v>#VALUE!</v>
      </c>
      <c r="AW147" s="109" t="e">
        <f t="shared" si="696"/>
        <v>#VALUE!</v>
      </c>
      <c r="AX147" s="101" t="e">
        <f t="shared" si="697"/>
        <v>#VALUE!</v>
      </c>
    </row>
    <row r="148" spans="2:50" x14ac:dyDescent="0.25">
      <c r="B148" s="50" t="str">
        <f>IF($A148="","",VLOOKUP($A148,'list of waypoints'!$A$2:'list of waypoints'!$F$126,2))</f>
        <v/>
      </c>
      <c r="C148" s="99" t="str">
        <f>IF($A148="","",VLOOKUP($A148,'list of waypoints'!$A$2:$F$2001,3))</f>
        <v/>
      </c>
      <c r="D148" s="50" t="str">
        <f>IF($A148="","",VLOOKUP($A148,'list of waypoints'!$A$2:$F$2001,4))</f>
        <v/>
      </c>
      <c r="E148" s="99" t="str">
        <f>IF($A148="","",VLOOKUP($A148,'list of waypoints'!$A$2:$F$2001,5))</f>
        <v/>
      </c>
      <c r="F148" s="50" t="str">
        <f>IF($A148="","",VLOOKUP($A148,'list of waypoints'!$A$2:$F$2001,6))</f>
        <v/>
      </c>
      <c r="G148" s="112" t="str">
        <f t="shared" si="698"/>
        <v/>
      </c>
      <c r="H148" s="113" t="str">
        <f t="shared" si="699"/>
        <v/>
      </c>
      <c r="I148" s="50"/>
      <c r="J148" s="50"/>
      <c r="K148" s="50"/>
      <c r="L148" s="50"/>
      <c r="M148" s="113"/>
      <c r="N148" s="113" t="str">
        <f t="shared" si="720"/>
        <v/>
      </c>
      <c r="P148" s="50"/>
      <c r="Q148" s="50"/>
      <c r="R148" s="50"/>
      <c r="S148" s="50"/>
      <c r="T148" s="50"/>
      <c r="U148" s="50"/>
      <c r="V148" s="50"/>
      <c r="X148" s="104" t="str">
        <f t="shared" si="681"/>
        <v/>
      </c>
      <c r="Y148" s="105" t="str">
        <f t="shared" si="682"/>
        <v/>
      </c>
      <c r="Z148" s="104" t="str">
        <f t="shared" si="683"/>
        <v/>
      </c>
      <c r="AA148" s="106" t="str">
        <f t="shared" si="684"/>
        <v/>
      </c>
      <c r="AB148" s="105" t="str">
        <f t="shared" si="685"/>
        <v/>
      </c>
      <c r="AC148" s="105" t="str">
        <f t="shared" si="686"/>
        <v/>
      </c>
      <c r="AD148" s="110" t="str">
        <f t="shared" si="687"/>
        <v/>
      </c>
      <c r="AE148" s="109"/>
      <c r="AF148" s="101"/>
      <c r="AG148" s="101"/>
      <c r="AH148" s="101"/>
      <c r="AI148" s="109"/>
      <c r="AJ148" s="101"/>
      <c r="AK148" s="109"/>
      <c r="AL148" s="109">
        <f t="shared" si="688"/>
        <v>0</v>
      </c>
      <c r="AM148" s="101"/>
      <c r="AN148" s="101">
        <f t="shared" si="689"/>
        <v>0</v>
      </c>
      <c r="AO148" s="109">
        <f t="shared" si="690"/>
        <v>0</v>
      </c>
      <c r="AP148" s="111">
        <f t="shared" si="691"/>
        <v>0</v>
      </c>
      <c r="AR148" s="109">
        <f t="shared" si="692"/>
        <v>0</v>
      </c>
      <c r="AS148" s="109">
        <f t="shared" si="693"/>
        <v>0</v>
      </c>
      <c r="AT148" s="109">
        <f t="shared" si="693"/>
        <v>0</v>
      </c>
      <c r="AU148" s="109">
        <f t="shared" si="694"/>
        <v>0</v>
      </c>
      <c r="AV148" s="109">
        <f t="shared" si="695"/>
        <v>0</v>
      </c>
      <c r="AW148" s="109">
        <f t="shared" si="696"/>
        <v>0</v>
      </c>
      <c r="AX148" s="101">
        <f t="shared" si="697"/>
        <v>0</v>
      </c>
    </row>
    <row r="149" spans="2:50" x14ac:dyDescent="0.25">
      <c r="B149" s="50" t="str">
        <f>IF($A149="","",VLOOKUP($A149,'list of waypoints'!$A$2:'list of waypoints'!$F$126,2))</f>
        <v/>
      </c>
      <c r="C149" s="99" t="str">
        <f>IF($A149="","",VLOOKUP($A149,'list of waypoints'!$A$2:$F$2001,3))</f>
        <v/>
      </c>
      <c r="D149" s="50" t="str">
        <f>IF($A149="","",VLOOKUP($A149,'list of waypoints'!$A$2:$F$2001,4))</f>
        <v/>
      </c>
      <c r="E149" s="99" t="str">
        <f>IF($A149="","",VLOOKUP($A149,'list of waypoints'!$A$2:$F$2001,5))</f>
        <v/>
      </c>
      <c r="F149" s="50" t="str">
        <f>IF($A149="","",VLOOKUP($A149,'list of waypoints'!$A$2:$F$2001,6))</f>
        <v/>
      </c>
      <c r="G149" s="112" t="str">
        <f t="shared" si="698"/>
        <v/>
      </c>
      <c r="H149" s="113" t="str">
        <f t="shared" si="699"/>
        <v/>
      </c>
      <c r="I149" s="50"/>
      <c r="J149" s="50"/>
      <c r="K149" s="50"/>
      <c r="L149" s="50"/>
      <c r="M149" s="113" t="e">
        <f t="shared" ref="M149" si="771">M147-H148</f>
        <v>#VALUE!</v>
      </c>
      <c r="N149" s="113" t="e">
        <f t="shared" ref="N149" si="772">N147+H148</f>
        <v>#VALUE!</v>
      </c>
      <c r="P149" s="50"/>
      <c r="Q149" s="50"/>
      <c r="R149" s="50"/>
      <c r="S149" s="50"/>
      <c r="T149" s="50"/>
      <c r="U149" s="50"/>
      <c r="V149" s="50"/>
      <c r="X149" s="104" t="str">
        <f t="shared" si="681"/>
        <v/>
      </c>
      <c r="Y149" s="105" t="str">
        <f t="shared" si="682"/>
        <v/>
      </c>
      <c r="Z149" s="104" t="str">
        <f t="shared" si="683"/>
        <v/>
      </c>
      <c r="AA149" s="106" t="str">
        <f t="shared" si="684"/>
        <v/>
      </c>
      <c r="AB149" s="105" t="str">
        <f t="shared" si="685"/>
        <v/>
      </c>
      <c r="AC149" s="105" t="str">
        <f t="shared" si="686"/>
        <v/>
      </c>
      <c r="AD149" s="110" t="str">
        <f t="shared" si="687"/>
        <v/>
      </c>
      <c r="AE149" s="109" t="e">
        <f t="shared" ref="AE149" si="773">IF(Z149="N",X149+(Y149/60),-(X149+(Y149/60)))</f>
        <v>#VALUE!</v>
      </c>
      <c r="AF149" s="101" t="e">
        <f t="shared" ref="AF149" si="774">(7915.704468*LOG10(TAN(((45+AE149/2))*PI()/180)))-(23.268932*(SIN(AE149*PI()/180)))-(0.0525*(SIN(AE149*PI()/180)))</f>
        <v>#VALUE!</v>
      </c>
      <c r="AG149" s="101" t="e">
        <f t="shared" ref="AG149" si="775">IF(AC149="E",AA149+(AB149/60),-(AA149+(AB149/60)))</f>
        <v>#VALUE!</v>
      </c>
      <c r="AH149" s="101" t="e">
        <f t="shared" ref="AH149" si="776">IF(Z151="N",X151+(Y151/60),-(X151+(Y151/60)))</f>
        <v>#VALUE!</v>
      </c>
      <c r="AI149" s="109" t="e">
        <f t="shared" ref="AI149" si="777">(7915.704468*LOG10(TAN(((45+(AH149/2))*PI()/180)))-(23.268932*(SIN(AH149*PI()/180)))-(0.0525*(SIN(AH149*PI()/180))))</f>
        <v>#VALUE!</v>
      </c>
      <c r="AJ149" s="109" t="e">
        <f t="shared" ref="AJ149" si="778">IF(AC151="E",AA151+(AB151/60),-(AA151+(AB151/60)))</f>
        <v>#VALUE!</v>
      </c>
      <c r="AK149" s="109" t="e">
        <f t="shared" ref="AK149" si="779">IF((AH149-AE149)=0,(AH149-AE149)*60+0.001,(AH149-AE149)*60)</f>
        <v>#VALUE!</v>
      </c>
      <c r="AL149" s="109" t="e">
        <f t="shared" si="688"/>
        <v>#VALUE!</v>
      </c>
      <c r="AM149" s="101" t="e">
        <f t="shared" ref="AM149" si="780">(AJ149-AG149)*60</f>
        <v>#VALUE!</v>
      </c>
      <c r="AN149" s="101" t="e">
        <f t="shared" si="689"/>
        <v>#VALUE!</v>
      </c>
      <c r="AO149" s="109" t="e">
        <f t="shared" si="690"/>
        <v>#VALUE!</v>
      </c>
      <c r="AP149" s="111" t="e">
        <f t="shared" si="691"/>
        <v>#VALUE!</v>
      </c>
      <c r="AR149" s="109" t="e">
        <f t="shared" si="692"/>
        <v>#VALUE!</v>
      </c>
      <c r="AS149" s="109" t="e">
        <f t="shared" si="693"/>
        <v>#VALUE!</v>
      </c>
      <c r="AT149" s="109" t="e">
        <f t="shared" si="693"/>
        <v>#VALUE!</v>
      </c>
      <c r="AU149" s="109" t="e">
        <f t="shared" si="694"/>
        <v>#VALUE!</v>
      </c>
      <c r="AV149" s="109" t="e">
        <f t="shared" si="695"/>
        <v>#VALUE!</v>
      </c>
      <c r="AW149" s="109" t="e">
        <f t="shared" si="696"/>
        <v>#VALUE!</v>
      </c>
      <c r="AX149" s="101" t="e">
        <f t="shared" si="697"/>
        <v>#VALUE!</v>
      </c>
    </row>
    <row r="150" spans="2:50" x14ac:dyDescent="0.25">
      <c r="B150" s="50" t="str">
        <f>IF($A150="","",VLOOKUP($A150,'list of waypoints'!$A$2:'list of waypoints'!$F$126,2))</f>
        <v/>
      </c>
      <c r="C150" s="99" t="str">
        <f>IF($A150="","",VLOOKUP($A150,'list of waypoints'!$A$2:$F$2001,3))</f>
        <v/>
      </c>
      <c r="D150" s="50" t="str">
        <f>IF($A150="","",VLOOKUP($A150,'list of waypoints'!$A$2:$F$2001,4))</f>
        <v/>
      </c>
      <c r="E150" s="99" t="str">
        <f>IF($A150="","",VLOOKUP($A150,'list of waypoints'!$A$2:$F$2001,5))</f>
        <v/>
      </c>
      <c r="F150" s="50" t="str">
        <f>IF($A150="","",VLOOKUP($A150,'list of waypoints'!$A$2:$F$2001,6))</f>
        <v/>
      </c>
      <c r="G150" s="112" t="str">
        <f t="shared" si="698"/>
        <v/>
      </c>
      <c r="H150" s="113" t="str">
        <f t="shared" si="699"/>
        <v/>
      </c>
      <c r="I150" s="50"/>
      <c r="J150" s="50"/>
      <c r="K150" s="50"/>
      <c r="L150" s="50"/>
      <c r="M150" s="113"/>
      <c r="N150" s="113" t="str">
        <f t="shared" si="720"/>
        <v/>
      </c>
      <c r="P150" s="50"/>
      <c r="Q150" s="50"/>
      <c r="R150" s="50"/>
      <c r="S150" s="50"/>
      <c r="T150" s="50"/>
      <c r="U150" s="50"/>
      <c r="V150" s="50"/>
      <c r="X150" s="104" t="str">
        <f t="shared" si="681"/>
        <v/>
      </c>
      <c r="Y150" s="105" t="str">
        <f t="shared" si="682"/>
        <v/>
      </c>
      <c r="Z150" s="104" t="str">
        <f t="shared" si="683"/>
        <v/>
      </c>
      <c r="AA150" s="106" t="str">
        <f t="shared" si="684"/>
        <v/>
      </c>
      <c r="AB150" s="105" t="str">
        <f t="shared" si="685"/>
        <v/>
      </c>
      <c r="AC150" s="105" t="str">
        <f t="shared" si="686"/>
        <v/>
      </c>
      <c r="AD150" s="110" t="str">
        <f t="shared" si="687"/>
        <v/>
      </c>
      <c r="AE150" s="109"/>
      <c r="AF150" s="101"/>
      <c r="AG150" s="101"/>
      <c r="AH150" s="101"/>
      <c r="AI150" s="109"/>
      <c r="AJ150" s="101"/>
      <c r="AK150" s="109"/>
      <c r="AL150" s="109">
        <f t="shared" si="688"/>
        <v>0</v>
      </c>
      <c r="AM150" s="101"/>
      <c r="AN150" s="101">
        <f t="shared" si="689"/>
        <v>0</v>
      </c>
      <c r="AO150" s="109">
        <f t="shared" si="690"/>
        <v>0</v>
      </c>
      <c r="AP150" s="111">
        <f t="shared" si="691"/>
        <v>0</v>
      </c>
      <c r="AR150" s="109">
        <f t="shared" si="692"/>
        <v>0</v>
      </c>
      <c r="AS150" s="109">
        <f t="shared" si="693"/>
        <v>0</v>
      </c>
      <c r="AT150" s="109">
        <f t="shared" si="693"/>
        <v>0</v>
      </c>
      <c r="AU150" s="109">
        <f t="shared" si="694"/>
        <v>0</v>
      </c>
      <c r="AV150" s="109">
        <f t="shared" si="695"/>
        <v>0</v>
      </c>
      <c r="AW150" s="109">
        <f t="shared" si="696"/>
        <v>0</v>
      </c>
      <c r="AX150" s="101">
        <f t="shared" si="697"/>
        <v>0</v>
      </c>
    </row>
    <row r="151" spans="2:50" x14ac:dyDescent="0.25">
      <c r="B151" s="50" t="str">
        <f>IF($A151="","",VLOOKUP($A151,'list of waypoints'!$A$2:'list of waypoints'!$F$126,2))</f>
        <v/>
      </c>
      <c r="C151" s="99" t="str">
        <f>IF($A151="","",VLOOKUP($A151,'list of waypoints'!$A$2:$F$2001,3))</f>
        <v/>
      </c>
      <c r="D151" s="50" t="str">
        <f>IF($A151="","",VLOOKUP($A151,'list of waypoints'!$A$2:$F$2001,4))</f>
        <v/>
      </c>
      <c r="E151" s="99" t="str">
        <f>IF($A151="","",VLOOKUP($A151,'list of waypoints'!$A$2:$F$2001,5))</f>
        <v/>
      </c>
      <c r="F151" s="50" t="str">
        <f>IF($A151="","",VLOOKUP($A151,'list of waypoints'!$A$2:$F$2001,6))</f>
        <v/>
      </c>
      <c r="G151" s="112" t="str">
        <f t="shared" si="698"/>
        <v/>
      </c>
      <c r="H151" s="113" t="str">
        <f t="shared" si="699"/>
        <v/>
      </c>
      <c r="I151" s="50"/>
      <c r="J151" s="50"/>
      <c r="K151" s="50"/>
      <c r="L151" s="50"/>
      <c r="M151" s="113" t="e">
        <f t="shared" ref="M151" si="781">M149-H150</f>
        <v>#VALUE!</v>
      </c>
      <c r="N151" s="113" t="e">
        <f t="shared" ref="N151" si="782">N149+H150</f>
        <v>#VALUE!</v>
      </c>
      <c r="P151" s="50"/>
      <c r="Q151" s="50"/>
      <c r="R151" s="50"/>
      <c r="S151" s="50"/>
      <c r="T151" s="50"/>
      <c r="U151" s="50"/>
      <c r="V151" s="50"/>
      <c r="X151" s="104" t="str">
        <f t="shared" si="681"/>
        <v/>
      </c>
      <c r="Y151" s="105" t="str">
        <f t="shared" si="682"/>
        <v/>
      </c>
      <c r="Z151" s="104" t="str">
        <f t="shared" si="683"/>
        <v/>
      </c>
      <c r="AA151" s="106" t="str">
        <f t="shared" si="684"/>
        <v/>
      </c>
      <c r="AB151" s="105" t="str">
        <f t="shared" si="685"/>
        <v/>
      </c>
      <c r="AC151" s="105" t="str">
        <f t="shared" si="686"/>
        <v/>
      </c>
      <c r="AD151" s="110" t="str">
        <f t="shared" si="687"/>
        <v/>
      </c>
      <c r="AE151" s="109" t="e">
        <f t="shared" ref="AE151" si="783">IF(Z151="N",X151+(Y151/60),-(X151+(Y151/60)))</f>
        <v>#VALUE!</v>
      </c>
      <c r="AF151" s="101" t="e">
        <f t="shared" ref="AF151" si="784">(7915.704468*LOG10(TAN(((45+AE151/2))*PI()/180)))-(23.268932*(SIN(AE151*PI()/180)))-(0.0525*(SIN(AE151*PI()/180)))</f>
        <v>#VALUE!</v>
      </c>
      <c r="AG151" s="101" t="e">
        <f t="shared" ref="AG151" si="785">IF(AC151="E",AA151+(AB151/60),-(AA151+(AB151/60)))</f>
        <v>#VALUE!</v>
      </c>
      <c r="AH151" s="101" t="e">
        <f t="shared" ref="AH151" si="786">IF(Z153="N",X153+(Y153/60),-(X153+(Y153/60)))</f>
        <v>#VALUE!</v>
      </c>
      <c r="AI151" s="109" t="e">
        <f t="shared" ref="AI151" si="787">(7915.704468*LOG10(TAN(((45+(AH151/2))*PI()/180)))-(23.268932*(SIN(AH151*PI()/180)))-(0.0525*(SIN(AH151*PI()/180))))</f>
        <v>#VALUE!</v>
      </c>
      <c r="AJ151" s="109" t="e">
        <f t="shared" ref="AJ151" si="788">IF(AC153="E",AA153+(AB153/60),-(AA153+(AB153/60)))</f>
        <v>#VALUE!</v>
      </c>
      <c r="AK151" s="109" t="e">
        <f t="shared" ref="AK151" si="789">IF((AH151-AE151)=0,(AH151-AE151)*60+0.001,(AH151-AE151)*60)</f>
        <v>#VALUE!</v>
      </c>
      <c r="AL151" s="109" t="e">
        <f t="shared" si="688"/>
        <v>#VALUE!</v>
      </c>
      <c r="AM151" s="101" t="e">
        <f t="shared" ref="AM151" si="790">(AJ151-AG151)*60</f>
        <v>#VALUE!</v>
      </c>
      <c r="AN151" s="101" t="e">
        <f t="shared" si="689"/>
        <v>#VALUE!</v>
      </c>
      <c r="AO151" s="109" t="e">
        <f t="shared" si="690"/>
        <v>#VALUE!</v>
      </c>
      <c r="AP151" s="111" t="e">
        <f t="shared" si="691"/>
        <v>#VALUE!</v>
      </c>
      <c r="AR151" s="109" t="e">
        <f t="shared" si="692"/>
        <v>#VALUE!</v>
      </c>
      <c r="AS151" s="109" t="e">
        <f t="shared" si="693"/>
        <v>#VALUE!</v>
      </c>
      <c r="AT151" s="109" t="e">
        <f t="shared" si="693"/>
        <v>#VALUE!</v>
      </c>
      <c r="AU151" s="109" t="e">
        <f t="shared" si="694"/>
        <v>#VALUE!</v>
      </c>
      <c r="AV151" s="109" t="e">
        <f t="shared" si="695"/>
        <v>#VALUE!</v>
      </c>
      <c r="AW151" s="109" t="e">
        <f t="shared" si="696"/>
        <v>#VALUE!</v>
      </c>
      <c r="AX151" s="101" t="e">
        <f t="shared" si="697"/>
        <v>#VALUE!</v>
      </c>
    </row>
    <row r="152" spans="2:50" x14ac:dyDescent="0.25">
      <c r="B152" s="50" t="str">
        <f>IF($A152="","",VLOOKUP($A152,'list of waypoints'!$A$2:'list of waypoints'!$F$126,2))</f>
        <v/>
      </c>
      <c r="C152" s="99" t="str">
        <f>IF($A152="","",VLOOKUP($A152,'list of waypoints'!$A$2:$F$2001,3))</f>
        <v/>
      </c>
      <c r="D152" s="50" t="str">
        <f>IF($A152="","",VLOOKUP($A152,'list of waypoints'!$A$2:$F$2001,4))</f>
        <v/>
      </c>
      <c r="E152" s="99" t="str">
        <f>IF($A152="","",VLOOKUP($A152,'list of waypoints'!$A$2:$F$2001,5))</f>
        <v/>
      </c>
      <c r="F152" s="50" t="str">
        <f>IF($A152="","",VLOOKUP($A152,'list of waypoints'!$A$2:$F$2001,6))</f>
        <v/>
      </c>
      <c r="G152" s="112" t="str">
        <f t="shared" si="698"/>
        <v/>
      </c>
      <c r="H152" s="113" t="str">
        <f t="shared" si="699"/>
        <v/>
      </c>
      <c r="I152" s="50"/>
      <c r="J152" s="50"/>
      <c r="K152" s="50"/>
      <c r="L152" s="50"/>
      <c r="M152" s="113"/>
      <c r="N152" s="113" t="str">
        <f t="shared" si="720"/>
        <v/>
      </c>
      <c r="P152" s="50"/>
      <c r="Q152" s="50"/>
      <c r="R152" s="50"/>
      <c r="S152" s="50"/>
      <c r="T152" s="50"/>
      <c r="U152" s="50"/>
      <c r="V152" s="50"/>
      <c r="X152" s="104" t="str">
        <f t="shared" si="681"/>
        <v/>
      </c>
      <c r="Y152" s="105" t="str">
        <f t="shared" si="682"/>
        <v/>
      </c>
      <c r="Z152" s="104" t="str">
        <f t="shared" si="683"/>
        <v/>
      </c>
      <c r="AA152" s="106" t="str">
        <f t="shared" si="684"/>
        <v/>
      </c>
      <c r="AB152" s="105" t="str">
        <f t="shared" si="685"/>
        <v/>
      </c>
      <c r="AC152" s="105" t="str">
        <f t="shared" si="686"/>
        <v/>
      </c>
      <c r="AD152" s="110" t="str">
        <f t="shared" si="687"/>
        <v/>
      </c>
      <c r="AE152" s="109"/>
      <c r="AF152" s="101"/>
      <c r="AG152" s="101"/>
      <c r="AH152" s="101"/>
      <c r="AI152" s="109"/>
      <c r="AJ152" s="101"/>
      <c r="AK152" s="109"/>
      <c r="AL152" s="109">
        <f t="shared" si="688"/>
        <v>0</v>
      </c>
      <c r="AM152" s="101"/>
      <c r="AN152" s="101">
        <f t="shared" si="689"/>
        <v>0</v>
      </c>
      <c r="AO152" s="109">
        <f t="shared" si="690"/>
        <v>0</v>
      </c>
      <c r="AP152" s="111">
        <f t="shared" si="691"/>
        <v>0</v>
      </c>
      <c r="AR152" s="109">
        <f t="shared" si="692"/>
        <v>0</v>
      </c>
      <c r="AS152" s="109">
        <f t="shared" si="693"/>
        <v>0</v>
      </c>
      <c r="AT152" s="109">
        <f t="shared" si="693"/>
        <v>0</v>
      </c>
      <c r="AU152" s="109">
        <f t="shared" si="694"/>
        <v>0</v>
      </c>
      <c r="AV152" s="109">
        <f t="shared" si="695"/>
        <v>0</v>
      </c>
      <c r="AW152" s="109">
        <f t="shared" si="696"/>
        <v>0</v>
      </c>
      <c r="AX152" s="101">
        <f t="shared" si="697"/>
        <v>0</v>
      </c>
    </row>
    <row r="153" spans="2:50" x14ac:dyDescent="0.25">
      <c r="B153" s="50" t="str">
        <f>IF($A153="","",VLOOKUP($A153,'list of waypoints'!$A$2:'list of waypoints'!$F$126,2))</f>
        <v/>
      </c>
      <c r="C153" s="99" t="str">
        <f>IF($A153="","",VLOOKUP($A153,'list of waypoints'!$A$2:$F$2001,3))</f>
        <v/>
      </c>
      <c r="D153" s="50" t="str">
        <f>IF($A153="","",VLOOKUP($A153,'list of waypoints'!$A$2:$F$2001,4))</f>
        <v/>
      </c>
      <c r="E153" s="99" t="str">
        <f>IF($A153="","",VLOOKUP($A153,'list of waypoints'!$A$2:$F$2001,5))</f>
        <v/>
      </c>
      <c r="F153" s="50" t="str">
        <f>IF($A153="","",VLOOKUP($A153,'list of waypoints'!$A$2:$F$2001,6))</f>
        <v/>
      </c>
      <c r="G153" s="112" t="str">
        <f t="shared" si="698"/>
        <v/>
      </c>
      <c r="H153" s="113" t="str">
        <f t="shared" si="699"/>
        <v/>
      </c>
      <c r="I153" s="50"/>
      <c r="J153" s="50"/>
      <c r="K153" s="50"/>
      <c r="L153" s="50"/>
      <c r="M153" s="113" t="e">
        <f t="shared" ref="M153" si="791">M151-H152</f>
        <v>#VALUE!</v>
      </c>
      <c r="N153" s="113" t="e">
        <f t="shared" ref="N153" si="792">N151+H152</f>
        <v>#VALUE!</v>
      </c>
      <c r="P153" s="50"/>
      <c r="Q153" s="50"/>
      <c r="R153" s="50"/>
      <c r="S153" s="50"/>
      <c r="T153" s="50"/>
      <c r="U153" s="50"/>
      <c r="V153" s="50"/>
      <c r="X153" s="104" t="str">
        <f t="shared" si="681"/>
        <v/>
      </c>
      <c r="Y153" s="105" t="str">
        <f t="shared" si="682"/>
        <v/>
      </c>
      <c r="Z153" s="104" t="str">
        <f t="shared" si="683"/>
        <v/>
      </c>
      <c r="AA153" s="106" t="str">
        <f t="shared" si="684"/>
        <v/>
      </c>
      <c r="AB153" s="105" t="str">
        <f t="shared" si="685"/>
        <v/>
      </c>
      <c r="AC153" s="105" t="str">
        <f t="shared" si="686"/>
        <v/>
      </c>
      <c r="AD153" s="110" t="str">
        <f t="shared" si="687"/>
        <v/>
      </c>
      <c r="AE153" s="109" t="e">
        <f t="shared" ref="AE153" si="793">IF(Z153="N",X153+(Y153/60),-(X153+(Y153/60)))</f>
        <v>#VALUE!</v>
      </c>
      <c r="AF153" s="101" t="e">
        <f t="shared" ref="AF153" si="794">(7915.704468*LOG10(TAN(((45+AE153/2))*PI()/180)))-(23.268932*(SIN(AE153*PI()/180)))-(0.0525*(SIN(AE153*PI()/180)))</f>
        <v>#VALUE!</v>
      </c>
      <c r="AG153" s="101" t="e">
        <f t="shared" ref="AG153" si="795">IF(AC153="E",AA153+(AB153/60),-(AA153+(AB153/60)))</f>
        <v>#VALUE!</v>
      </c>
      <c r="AH153" s="101" t="e">
        <f t="shared" ref="AH153" si="796">IF(Z155="N",X155+(Y155/60),-(X155+(Y155/60)))</f>
        <v>#VALUE!</v>
      </c>
      <c r="AI153" s="109" t="e">
        <f t="shared" ref="AI153" si="797">(7915.704468*LOG10(TAN(((45+(AH153/2))*PI()/180)))-(23.268932*(SIN(AH153*PI()/180)))-(0.0525*(SIN(AH153*PI()/180))))</f>
        <v>#VALUE!</v>
      </c>
      <c r="AJ153" s="109" t="e">
        <f t="shared" ref="AJ153" si="798">IF(AC155="E",AA155+(AB155/60),-(AA155+(AB155/60)))</f>
        <v>#VALUE!</v>
      </c>
      <c r="AK153" s="109" t="e">
        <f t="shared" ref="AK153" si="799">IF((AH153-AE153)=0,(AH153-AE153)*60+0.001,(AH153-AE153)*60)</f>
        <v>#VALUE!</v>
      </c>
      <c r="AL153" s="109" t="e">
        <f t="shared" si="688"/>
        <v>#VALUE!</v>
      </c>
      <c r="AM153" s="101" t="e">
        <f t="shared" ref="AM153" si="800">(AJ153-AG153)*60</f>
        <v>#VALUE!</v>
      </c>
      <c r="AN153" s="101" t="e">
        <f t="shared" si="689"/>
        <v>#VALUE!</v>
      </c>
      <c r="AO153" s="109" t="e">
        <f t="shared" si="690"/>
        <v>#VALUE!</v>
      </c>
      <c r="AP153" s="111" t="e">
        <f t="shared" si="691"/>
        <v>#VALUE!</v>
      </c>
      <c r="AR153" s="109" t="e">
        <f t="shared" si="692"/>
        <v>#VALUE!</v>
      </c>
      <c r="AS153" s="109" t="e">
        <f t="shared" si="693"/>
        <v>#VALUE!</v>
      </c>
      <c r="AT153" s="109" t="e">
        <f t="shared" si="693"/>
        <v>#VALUE!</v>
      </c>
      <c r="AU153" s="109" t="e">
        <f t="shared" si="694"/>
        <v>#VALUE!</v>
      </c>
      <c r="AV153" s="109" t="e">
        <f t="shared" si="695"/>
        <v>#VALUE!</v>
      </c>
      <c r="AW153" s="109" t="e">
        <f t="shared" si="696"/>
        <v>#VALUE!</v>
      </c>
      <c r="AX153" s="101" t="e">
        <f t="shared" si="697"/>
        <v>#VALUE!</v>
      </c>
    </row>
    <row r="154" spans="2:50" x14ac:dyDescent="0.25">
      <c r="B154" s="50" t="str">
        <f>IF($A154="","",VLOOKUP($A154,'list of waypoints'!$A$2:'list of waypoints'!$F$126,2))</f>
        <v/>
      </c>
      <c r="C154" s="99" t="str">
        <f>IF($A154="","",VLOOKUP($A154,'list of waypoints'!$A$2:$F$2001,3))</f>
        <v/>
      </c>
      <c r="D154" s="50" t="str">
        <f>IF($A154="","",VLOOKUP($A154,'list of waypoints'!$A$2:$F$2001,4))</f>
        <v/>
      </c>
      <c r="E154" s="99" t="str">
        <f>IF($A154="","",VLOOKUP($A154,'list of waypoints'!$A$2:$F$2001,5))</f>
        <v/>
      </c>
      <c r="F154" s="50" t="str">
        <f>IF($A154="","",VLOOKUP($A154,'list of waypoints'!$A$2:$F$2001,6))</f>
        <v/>
      </c>
      <c r="G154" s="112" t="str">
        <f t="shared" si="698"/>
        <v/>
      </c>
      <c r="H154" s="113" t="str">
        <f t="shared" si="699"/>
        <v/>
      </c>
      <c r="I154" s="50"/>
      <c r="J154" s="50"/>
      <c r="K154" s="50"/>
      <c r="L154" s="50"/>
      <c r="M154" s="113"/>
      <c r="N154" s="113" t="str">
        <f t="shared" si="720"/>
        <v/>
      </c>
      <c r="P154" s="50"/>
      <c r="Q154" s="50"/>
      <c r="R154" s="50"/>
      <c r="S154" s="50"/>
      <c r="T154" s="50"/>
      <c r="U154" s="50"/>
      <c r="V154" s="50"/>
      <c r="X154" s="104" t="str">
        <f t="shared" si="681"/>
        <v/>
      </c>
      <c r="Y154" s="105" t="str">
        <f t="shared" si="682"/>
        <v/>
      </c>
      <c r="Z154" s="104" t="str">
        <f t="shared" si="683"/>
        <v/>
      </c>
      <c r="AA154" s="106" t="str">
        <f t="shared" si="684"/>
        <v/>
      </c>
      <c r="AB154" s="105" t="str">
        <f t="shared" si="685"/>
        <v/>
      </c>
      <c r="AC154" s="105" t="str">
        <f t="shared" si="686"/>
        <v/>
      </c>
      <c r="AD154" s="110" t="str">
        <f t="shared" si="687"/>
        <v/>
      </c>
      <c r="AE154" s="109"/>
      <c r="AF154" s="101"/>
      <c r="AG154" s="101"/>
      <c r="AH154" s="101"/>
      <c r="AI154" s="109"/>
      <c r="AJ154" s="101"/>
      <c r="AK154" s="109"/>
      <c r="AL154" s="109">
        <f t="shared" si="688"/>
        <v>0</v>
      </c>
      <c r="AM154" s="101"/>
      <c r="AN154" s="101">
        <f t="shared" si="689"/>
        <v>0</v>
      </c>
      <c r="AO154" s="109">
        <f t="shared" si="690"/>
        <v>0</v>
      </c>
      <c r="AP154" s="111">
        <f t="shared" si="691"/>
        <v>0</v>
      </c>
      <c r="AR154" s="109">
        <f t="shared" si="692"/>
        <v>0</v>
      </c>
      <c r="AS154" s="109">
        <f t="shared" si="693"/>
        <v>0</v>
      </c>
      <c r="AT154" s="109">
        <f t="shared" si="693"/>
        <v>0</v>
      </c>
      <c r="AU154" s="109">
        <f t="shared" si="694"/>
        <v>0</v>
      </c>
      <c r="AV154" s="109">
        <f t="shared" si="695"/>
        <v>0</v>
      </c>
      <c r="AW154" s="109">
        <f t="shared" si="696"/>
        <v>0</v>
      </c>
      <c r="AX154" s="101">
        <f t="shared" si="697"/>
        <v>0</v>
      </c>
    </row>
    <row r="155" spans="2:50" x14ac:dyDescent="0.25">
      <c r="B155" s="50" t="str">
        <f>IF($A155="","",VLOOKUP($A155,'list of waypoints'!$A$2:'list of waypoints'!$F$126,2))</f>
        <v/>
      </c>
      <c r="C155" s="99" t="str">
        <f>IF($A155="","",VLOOKUP($A155,'list of waypoints'!$A$2:$F$2001,3))</f>
        <v/>
      </c>
      <c r="D155" s="50" t="str">
        <f>IF($A155="","",VLOOKUP($A155,'list of waypoints'!$A$2:$F$2001,4))</f>
        <v/>
      </c>
      <c r="E155" s="99" t="str">
        <f>IF($A155="","",VLOOKUP($A155,'list of waypoints'!$A$2:$F$2001,5))</f>
        <v/>
      </c>
      <c r="F155" s="50" t="str">
        <f>IF($A155="","",VLOOKUP($A155,'list of waypoints'!$A$2:$F$2001,6))</f>
        <v/>
      </c>
      <c r="G155" s="112" t="str">
        <f t="shared" si="698"/>
        <v/>
      </c>
      <c r="H155" s="113" t="str">
        <f t="shared" si="699"/>
        <v/>
      </c>
      <c r="I155" s="50"/>
      <c r="J155" s="50"/>
      <c r="K155" s="50"/>
      <c r="L155" s="50"/>
      <c r="M155" s="113" t="e">
        <f t="shared" ref="M155" si="801">M153-H154</f>
        <v>#VALUE!</v>
      </c>
      <c r="N155" s="113" t="e">
        <f t="shared" ref="N155" si="802">N153+H154</f>
        <v>#VALUE!</v>
      </c>
      <c r="P155" s="50"/>
      <c r="Q155" s="50"/>
      <c r="R155" s="50"/>
      <c r="S155" s="50"/>
      <c r="T155" s="50"/>
      <c r="U155" s="50"/>
      <c r="V155" s="50"/>
      <c r="X155" s="104" t="str">
        <f t="shared" si="681"/>
        <v/>
      </c>
      <c r="Y155" s="105" t="str">
        <f t="shared" si="682"/>
        <v/>
      </c>
      <c r="Z155" s="104" t="str">
        <f t="shared" si="683"/>
        <v/>
      </c>
      <c r="AA155" s="106" t="str">
        <f t="shared" si="684"/>
        <v/>
      </c>
      <c r="AB155" s="105" t="str">
        <f t="shared" si="685"/>
        <v/>
      </c>
      <c r="AC155" s="105" t="str">
        <f t="shared" si="686"/>
        <v/>
      </c>
      <c r="AD155" s="110" t="str">
        <f t="shared" si="687"/>
        <v/>
      </c>
      <c r="AE155" s="109" t="e">
        <f t="shared" ref="AE155" si="803">IF(Z155="N",X155+(Y155/60),-(X155+(Y155/60)))</f>
        <v>#VALUE!</v>
      </c>
      <c r="AF155" s="101" t="e">
        <f t="shared" ref="AF155" si="804">(7915.704468*LOG10(TAN(((45+AE155/2))*PI()/180)))-(23.268932*(SIN(AE155*PI()/180)))-(0.0525*(SIN(AE155*PI()/180)))</f>
        <v>#VALUE!</v>
      </c>
      <c r="AG155" s="101" t="e">
        <f t="shared" ref="AG155" si="805">IF(AC155="E",AA155+(AB155/60),-(AA155+(AB155/60)))</f>
        <v>#VALUE!</v>
      </c>
      <c r="AH155" s="101" t="e">
        <f t="shared" ref="AH155" si="806">IF(Z157="N",X157+(Y157/60),-(X157+(Y157/60)))</f>
        <v>#VALUE!</v>
      </c>
      <c r="AI155" s="109" t="e">
        <f t="shared" ref="AI155" si="807">(7915.704468*LOG10(TAN(((45+(AH155/2))*PI()/180)))-(23.268932*(SIN(AH155*PI()/180)))-(0.0525*(SIN(AH155*PI()/180))))</f>
        <v>#VALUE!</v>
      </c>
      <c r="AJ155" s="109" t="e">
        <f t="shared" ref="AJ155" si="808">IF(AC157="E",AA157+(AB157/60),-(AA157+(AB157/60)))</f>
        <v>#VALUE!</v>
      </c>
      <c r="AK155" s="109" t="e">
        <f t="shared" ref="AK155" si="809">IF((AH155-AE155)=0,(AH155-AE155)*60+0.001,(AH155-AE155)*60)</f>
        <v>#VALUE!</v>
      </c>
      <c r="AL155" s="109" t="e">
        <f t="shared" si="688"/>
        <v>#VALUE!</v>
      </c>
      <c r="AM155" s="101" t="e">
        <f t="shared" ref="AM155" si="810">(AJ155-AG155)*60</f>
        <v>#VALUE!</v>
      </c>
      <c r="AN155" s="101" t="e">
        <f t="shared" si="689"/>
        <v>#VALUE!</v>
      </c>
      <c r="AO155" s="109" t="e">
        <f t="shared" si="690"/>
        <v>#VALUE!</v>
      </c>
      <c r="AP155" s="111" t="e">
        <f t="shared" si="691"/>
        <v>#VALUE!</v>
      </c>
      <c r="AR155" s="109" t="e">
        <f t="shared" si="692"/>
        <v>#VALUE!</v>
      </c>
      <c r="AS155" s="109" t="e">
        <f t="shared" si="693"/>
        <v>#VALUE!</v>
      </c>
      <c r="AT155" s="109" t="e">
        <f t="shared" si="693"/>
        <v>#VALUE!</v>
      </c>
      <c r="AU155" s="109" t="e">
        <f t="shared" si="694"/>
        <v>#VALUE!</v>
      </c>
      <c r="AV155" s="109" t="e">
        <f t="shared" si="695"/>
        <v>#VALUE!</v>
      </c>
      <c r="AW155" s="109" t="e">
        <f t="shared" si="696"/>
        <v>#VALUE!</v>
      </c>
      <c r="AX155" s="101" t="e">
        <f t="shared" si="697"/>
        <v>#VALUE!</v>
      </c>
    </row>
    <row r="156" spans="2:50" x14ac:dyDescent="0.25">
      <c r="B156" s="50" t="str">
        <f>IF($A156="","",VLOOKUP($A156,'list of waypoints'!$A$2:'list of waypoints'!$F$126,2))</f>
        <v/>
      </c>
      <c r="C156" s="99" t="str">
        <f>IF($A156="","",VLOOKUP($A156,'list of waypoints'!$A$2:$F$2001,3))</f>
        <v/>
      </c>
      <c r="D156" s="50" t="str">
        <f>IF($A156="","",VLOOKUP($A156,'list of waypoints'!$A$2:$F$2001,4))</f>
        <v/>
      </c>
      <c r="E156" s="99" t="str">
        <f>IF($A156="","",VLOOKUP($A156,'list of waypoints'!$A$2:$F$2001,5))</f>
        <v/>
      </c>
      <c r="F156" s="50" t="str">
        <f>IF($A156="","",VLOOKUP($A156,'list of waypoints'!$A$2:$F$2001,6))</f>
        <v/>
      </c>
      <c r="G156" s="112" t="str">
        <f t="shared" si="698"/>
        <v/>
      </c>
      <c r="H156" s="113" t="str">
        <f t="shared" si="699"/>
        <v/>
      </c>
      <c r="I156" s="50"/>
      <c r="J156" s="50"/>
      <c r="K156" s="50"/>
      <c r="L156" s="50"/>
      <c r="M156" s="113"/>
      <c r="N156" s="113" t="str">
        <f t="shared" si="720"/>
        <v/>
      </c>
      <c r="P156" s="50"/>
      <c r="Q156" s="50"/>
      <c r="R156" s="50"/>
      <c r="S156" s="50"/>
      <c r="T156" s="50"/>
      <c r="U156" s="50"/>
      <c r="V156" s="50"/>
      <c r="X156" s="104" t="str">
        <f t="shared" si="681"/>
        <v/>
      </c>
      <c r="Y156" s="105" t="str">
        <f t="shared" si="682"/>
        <v/>
      </c>
      <c r="Z156" s="104" t="str">
        <f t="shared" si="683"/>
        <v/>
      </c>
      <c r="AA156" s="106" t="str">
        <f t="shared" si="684"/>
        <v/>
      </c>
      <c r="AB156" s="105" t="str">
        <f t="shared" si="685"/>
        <v/>
      </c>
      <c r="AC156" s="105" t="str">
        <f t="shared" si="686"/>
        <v/>
      </c>
      <c r="AD156" s="110" t="str">
        <f t="shared" si="687"/>
        <v/>
      </c>
      <c r="AE156" s="109"/>
      <c r="AF156" s="101"/>
      <c r="AG156" s="101"/>
      <c r="AH156" s="101"/>
      <c r="AI156" s="109"/>
      <c r="AJ156" s="101"/>
      <c r="AK156" s="109"/>
      <c r="AL156" s="109">
        <f t="shared" si="688"/>
        <v>0</v>
      </c>
      <c r="AM156" s="101"/>
      <c r="AN156" s="101">
        <f t="shared" si="689"/>
        <v>0</v>
      </c>
      <c r="AO156" s="109">
        <f t="shared" si="690"/>
        <v>0</v>
      </c>
      <c r="AP156" s="111">
        <f t="shared" si="691"/>
        <v>0</v>
      </c>
      <c r="AR156" s="109">
        <f t="shared" si="692"/>
        <v>0</v>
      </c>
      <c r="AS156" s="109">
        <f t="shared" si="693"/>
        <v>0</v>
      </c>
      <c r="AT156" s="109">
        <f t="shared" si="693"/>
        <v>0</v>
      </c>
      <c r="AU156" s="109">
        <f t="shared" si="694"/>
        <v>0</v>
      </c>
      <c r="AV156" s="109">
        <f t="shared" si="695"/>
        <v>0</v>
      </c>
      <c r="AW156" s="109">
        <f t="shared" si="696"/>
        <v>0</v>
      </c>
      <c r="AX156" s="101">
        <f t="shared" si="697"/>
        <v>0</v>
      </c>
    </row>
    <row r="157" spans="2:50" x14ac:dyDescent="0.25">
      <c r="B157" s="50" t="str">
        <f>IF($A157="","",VLOOKUP($A157,'list of waypoints'!$A$2:'list of waypoints'!$F$126,2))</f>
        <v/>
      </c>
      <c r="C157" s="99" t="str">
        <f>IF($A157="","",VLOOKUP($A157,'list of waypoints'!$A$2:$F$2001,3))</f>
        <v/>
      </c>
      <c r="D157" s="50" t="str">
        <f>IF($A157="","",VLOOKUP($A157,'list of waypoints'!$A$2:$F$2001,4))</f>
        <v/>
      </c>
      <c r="E157" s="99" t="str">
        <f>IF($A157="","",VLOOKUP($A157,'list of waypoints'!$A$2:$F$2001,5))</f>
        <v/>
      </c>
      <c r="F157" s="50" t="str">
        <f>IF($A157="","",VLOOKUP($A157,'list of waypoints'!$A$2:$F$2001,6))</f>
        <v/>
      </c>
      <c r="G157" s="112" t="str">
        <f t="shared" si="698"/>
        <v/>
      </c>
      <c r="H157" s="113" t="str">
        <f t="shared" si="699"/>
        <v/>
      </c>
      <c r="I157" s="50"/>
      <c r="J157" s="50"/>
      <c r="K157" s="50"/>
      <c r="L157" s="50"/>
      <c r="M157" s="113" t="e">
        <f t="shared" ref="M157" si="811">M155-H156</f>
        <v>#VALUE!</v>
      </c>
      <c r="N157" s="113" t="e">
        <f t="shared" ref="N157" si="812">N155+H156</f>
        <v>#VALUE!</v>
      </c>
      <c r="P157" s="50"/>
      <c r="Q157" s="50"/>
      <c r="R157" s="50"/>
      <c r="S157" s="50"/>
      <c r="T157" s="50"/>
      <c r="U157" s="50"/>
      <c r="V157" s="50"/>
      <c r="X157" s="104" t="str">
        <f t="shared" si="681"/>
        <v/>
      </c>
      <c r="Y157" s="105" t="str">
        <f t="shared" si="682"/>
        <v/>
      </c>
      <c r="Z157" s="104" t="str">
        <f t="shared" si="683"/>
        <v/>
      </c>
      <c r="AA157" s="106" t="str">
        <f t="shared" si="684"/>
        <v/>
      </c>
      <c r="AB157" s="105" t="str">
        <f t="shared" si="685"/>
        <v/>
      </c>
      <c r="AC157" s="105" t="str">
        <f t="shared" si="686"/>
        <v/>
      </c>
      <c r="AD157" s="110" t="str">
        <f t="shared" si="687"/>
        <v/>
      </c>
      <c r="AE157" s="109" t="e">
        <f t="shared" ref="AE157" si="813">IF(Z157="N",X157+(Y157/60),-(X157+(Y157/60)))</f>
        <v>#VALUE!</v>
      </c>
      <c r="AF157" s="101" t="e">
        <f t="shared" ref="AF157" si="814">(7915.704468*LOG10(TAN(((45+AE157/2))*PI()/180)))-(23.268932*(SIN(AE157*PI()/180)))-(0.0525*(SIN(AE157*PI()/180)))</f>
        <v>#VALUE!</v>
      </c>
      <c r="AG157" s="101" t="e">
        <f t="shared" ref="AG157" si="815">IF(AC157="E",AA157+(AB157/60),-(AA157+(AB157/60)))</f>
        <v>#VALUE!</v>
      </c>
      <c r="AH157" s="101" t="e">
        <f t="shared" ref="AH157" si="816">IF(Z159="N",X159+(Y159/60),-(X159+(Y159/60)))</f>
        <v>#VALUE!</v>
      </c>
      <c r="AI157" s="109" t="e">
        <f t="shared" ref="AI157" si="817">(7915.704468*LOG10(TAN(((45+(AH157/2))*PI()/180)))-(23.268932*(SIN(AH157*PI()/180)))-(0.0525*(SIN(AH157*PI()/180))))</f>
        <v>#VALUE!</v>
      </c>
      <c r="AJ157" s="109" t="e">
        <f t="shared" ref="AJ157" si="818">IF(AC159="E",AA159+(AB159/60),-(AA159+(AB159/60)))</f>
        <v>#VALUE!</v>
      </c>
      <c r="AK157" s="109" t="e">
        <f t="shared" ref="AK157" si="819">IF((AH157-AE157)=0,(AH157-AE157)*60+0.001,(AH157-AE157)*60)</f>
        <v>#VALUE!</v>
      </c>
      <c r="AL157" s="109" t="e">
        <f t="shared" si="688"/>
        <v>#VALUE!</v>
      </c>
      <c r="AM157" s="101" t="e">
        <f t="shared" ref="AM157" si="820">(AJ157-AG157)*60</f>
        <v>#VALUE!</v>
      </c>
      <c r="AN157" s="101" t="e">
        <f t="shared" si="689"/>
        <v>#VALUE!</v>
      </c>
      <c r="AO157" s="109" t="e">
        <f t="shared" si="690"/>
        <v>#VALUE!</v>
      </c>
      <c r="AP157" s="111" t="e">
        <f t="shared" si="691"/>
        <v>#VALUE!</v>
      </c>
      <c r="AR157" s="109" t="e">
        <f t="shared" si="692"/>
        <v>#VALUE!</v>
      </c>
      <c r="AS157" s="109" t="e">
        <f t="shared" si="693"/>
        <v>#VALUE!</v>
      </c>
      <c r="AT157" s="109" t="e">
        <f t="shared" si="693"/>
        <v>#VALUE!</v>
      </c>
      <c r="AU157" s="109" t="e">
        <f t="shared" si="694"/>
        <v>#VALUE!</v>
      </c>
      <c r="AV157" s="109" t="e">
        <f t="shared" si="695"/>
        <v>#VALUE!</v>
      </c>
      <c r="AW157" s="109" t="e">
        <f t="shared" si="696"/>
        <v>#VALUE!</v>
      </c>
      <c r="AX157" s="101" t="e">
        <f t="shared" si="697"/>
        <v>#VALUE!</v>
      </c>
    </row>
    <row r="158" spans="2:50" x14ac:dyDescent="0.25">
      <c r="B158" s="50" t="str">
        <f>IF($A158="","",VLOOKUP($A158,'list of waypoints'!$A$2:'list of waypoints'!$F$126,2))</f>
        <v/>
      </c>
      <c r="C158" s="99" t="str">
        <f>IF($A158="","",VLOOKUP($A158,'list of waypoints'!$A$2:$F$2001,3))</f>
        <v/>
      </c>
      <c r="D158" s="50" t="str">
        <f>IF($A158="","",VLOOKUP($A158,'list of waypoints'!$A$2:$F$2001,4))</f>
        <v/>
      </c>
      <c r="E158" s="99" t="str">
        <f>IF($A158="","",VLOOKUP($A158,'list of waypoints'!$A$2:$F$2001,5))</f>
        <v/>
      </c>
      <c r="F158" s="50" t="str">
        <f>IF($A158="","",VLOOKUP($A158,'list of waypoints'!$A$2:$F$2001,6))</f>
        <v/>
      </c>
      <c r="G158" s="112" t="str">
        <f t="shared" si="698"/>
        <v/>
      </c>
      <c r="H158" s="113" t="str">
        <f t="shared" si="699"/>
        <v/>
      </c>
      <c r="I158" s="50"/>
      <c r="J158" s="50"/>
      <c r="K158" s="50"/>
      <c r="L158" s="50"/>
      <c r="M158" s="113"/>
      <c r="N158" s="113" t="str">
        <f t="shared" si="720"/>
        <v/>
      </c>
      <c r="P158" s="50"/>
      <c r="Q158" s="50"/>
      <c r="R158" s="50"/>
      <c r="S158" s="50"/>
      <c r="T158" s="50"/>
      <c r="U158" s="50"/>
      <c r="V158" s="50"/>
      <c r="X158" s="104" t="str">
        <f t="shared" si="681"/>
        <v/>
      </c>
      <c r="Y158" s="105" t="str">
        <f t="shared" si="682"/>
        <v/>
      </c>
      <c r="Z158" s="104" t="str">
        <f t="shared" si="683"/>
        <v/>
      </c>
      <c r="AA158" s="106" t="str">
        <f t="shared" si="684"/>
        <v/>
      </c>
      <c r="AB158" s="105" t="str">
        <f t="shared" si="685"/>
        <v/>
      </c>
      <c r="AC158" s="105" t="str">
        <f t="shared" si="686"/>
        <v/>
      </c>
      <c r="AD158" s="110" t="str">
        <f t="shared" si="687"/>
        <v/>
      </c>
      <c r="AE158" s="109"/>
      <c r="AF158" s="101"/>
      <c r="AG158" s="101"/>
      <c r="AH158" s="101"/>
      <c r="AI158" s="109"/>
      <c r="AJ158" s="101"/>
      <c r="AK158" s="109"/>
      <c r="AL158" s="109">
        <f t="shared" si="688"/>
        <v>0</v>
      </c>
      <c r="AM158" s="101"/>
      <c r="AN158" s="101">
        <f t="shared" si="689"/>
        <v>0</v>
      </c>
      <c r="AO158" s="109">
        <f t="shared" si="690"/>
        <v>0</v>
      </c>
      <c r="AP158" s="111">
        <f t="shared" si="691"/>
        <v>0</v>
      </c>
      <c r="AR158" s="109">
        <f t="shared" si="692"/>
        <v>0</v>
      </c>
      <c r="AS158" s="109">
        <f t="shared" si="693"/>
        <v>0</v>
      </c>
      <c r="AT158" s="109">
        <f t="shared" si="693"/>
        <v>0</v>
      </c>
      <c r="AU158" s="109">
        <f t="shared" si="694"/>
        <v>0</v>
      </c>
      <c r="AV158" s="109">
        <f t="shared" si="695"/>
        <v>0</v>
      </c>
      <c r="AW158" s="109">
        <f t="shared" si="696"/>
        <v>0</v>
      </c>
      <c r="AX158" s="101">
        <f t="shared" si="697"/>
        <v>0</v>
      </c>
    </row>
    <row r="159" spans="2:50" x14ac:dyDescent="0.25">
      <c r="B159" s="50" t="str">
        <f>IF($A159="","",VLOOKUP($A159,'list of waypoints'!$A$2:'list of waypoints'!$F$126,2))</f>
        <v/>
      </c>
      <c r="C159" s="99" t="str">
        <f>IF($A159="","",VLOOKUP($A159,'list of waypoints'!$A$2:$F$2001,3))</f>
        <v/>
      </c>
      <c r="D159" s="50" t="str">
        <f>IF($A159="","",VLOOKUP($A159,'list of waypoints'!$A$2:$F$2001,4))</f>
        <v/>
      </c>
      <c r="E159" s="99" t="str">
        <f>IF($A159="","",VLOOKUP($A159,'list of waypoints'!$A$2:$F$2001,5))</f>
        <v/>
      </c>
      <c r="F159" s="50" t="str">
        <f>IF($A159="","",VLOOKUP($A159,'list of waypoints'!$A$2:$F$2001,6))</f>
        <v/>
      </c>
      <c r="G159" s="112" t="str">
        <f t="shared" si="698"/>
        <v/>
      </c>
      <c r="H159" s="113" t="str">
        <f t="shared" si="699"/>
        <v/>
      </c>
      <c r="I159" s="50"/>
      <c r="J159" s="50"/>
      <c r="K159" s="50"/>
      <c r="L159" s="50"/>
      <c r="M159" s="113" t="e">
        <f t="shared" ref="M159" si="821">M157-H158</f>
        <v>#VALUE!</v>
      </c>
      <c r="N159" s="113" t="e">
        <f t="shared" ref="N159" si="822">N157+H158</f>
        <v>#VALUE!</v>
      </c>
      <c r="P159" s="50"/>
      <c r="Q159" s="50"/>
      <c r="R159" s="50"/>
      <c r="S159" s="50"/>
      <c r="T159" s="50"/>
      <c r="U159" s="50"/>
      <c r="V159" s="50"/>
      <c r="X159" s="104" t="str">
        <f t="shared" si="681"/>
        <v/>
      </c>
      <c r="Y159" s="105" t="str">
        <f t="shared" si="682"/>
        <v/>
      </c>
      <c r="Z159" s="104" t="str">
        <f t="shared" si="683"/>
        <v/>
      </c>
      <c r="AA159" s="106" t="str">
        <f t="shared" si="684"/>
        <v/>
      </c>
      <c r="AB159" s="105" t="str">
        <f t="shared" si="685"/>
        <v/>
      </c>
      <c r="AC159" s="105" t="str">
        <f t="shared" si="686"/>
        <v/>
      </c>
      <c r="AD159" s="110" t="str">
        <f t="shared" si="687"/>
        <v/>
      </c>
      <c r="AE159" s="109" t="e">
        <f t="shared" ref="AE159" si="823">IF(Z159="N",X159+(Y159/60),-(X159+(Y159/60)))</f>
        <v>#VALUE!</v>
      </c>
      <c r="AF159" s="101" t="e">
        <f t="shared" ref="AF159" si="824">(7915.704468*LOG10(TAN(((45+AE159/2))*PI()/180)))-(23.268932*(SIN(AE159*PI()/180)))-(0.0525*(SIN(AE159*PI()/180)))</f>
        <v>#VALUE!</v>
      </c>
      <c r="AG159" s="101" t="e">
        <f t="shared" ref="AG159" si="825">IF(AC159="E",AA159+(AB159/60),-(AA159+(AB159/60)))</f>
        <v>#VALUE!</v>
      </c>
      <c r="AH159" s="101" t="e">
        <f t="shared" ref="AH159" si="826">IF(Z161="N",X161+(Y161/60),-(X161+(Y161/60)))</f>
        <v>#VALUE!</v>
      </c>
      <c r="AI159" s="109" t="e">
        <f t="shared" ref="AI159" si="827">(7915.704468*LOG10(TAN(((45+(AH159/2))*PI()/180)))-(23.268932*(SIN(AH159*PI()/180)))-(0.0525*(SIN(AH159*PI()/180))))</f>
        <v>#VALUE!</v>
      </c>
      <c r="AJ159" s="109" t="e">
        <f t="shared" ref="AJ159" si="828">IF(AC161="E",AA161+(AB161/60),-(AA161+(AB161/60)))</f>
        <v>#VALUE!</v>
      </c>
      <c r="AK159" s="109" t="e">
        <f t="shared" ref="AK159" si="829">IF((AH159-AE159)=0,(AH159-AE159)*60+0.001,(AH159-AE159)*60)</f>
        <v>#VALUE!</v>
      </c>
      <c r="AL159" s="109" t="e">
        <f t="shared" si="688"/>
        <v>#VALUE!</v>
      </c>
      <c r="AM159" s="101" t="e">
        <f t="shared" ref="AM159" si="830">(AJ159-AG159)*60</f>
        <v>#VALUE!</v>
      </c>
      <c r="AN159" s="101" t="e">
        <f t="shared" si="689"/>
        <v>#VALUE!</v>
      </c>
      <c r="AO159" s="109" t="e">
        <f t="shared" si="690"/>
        <v>#VALUE!</v>
      </c>
      <c r="AP159" s="111" t="e">
        <f t="shared" si="691"/>
        <v>#VALUE!</v>
      </c>
      <c r="AR159" s="109" t="e">
        <f t="shared" si="692"/>
        <v>#VALUE!</v>
      </c>
      <c r="AS159" s="109" t="e">
        <f t="shared" si="693"/>
        <v>#VALUE!</v>
      </c>
      <c r="AT159" s="109" t="e">
        <f t="shared" si="693"/>
        <v>#VALUE!</v>
      </c>
      <c r="AU159" s="109" t="e">
        <f t="shared" si="694"/>
        <v>#VALUE!</v>
      </c>
      <c r="AV159" s="109" t="e">
        <f t="shared" si="695"/>
        <v>#VALUE!</v>
      </c>
      <c r="AW159" s="109" t="e">
        <f t="shared" si="696"/>
        <v>#VALUE!</v>
      </c>
      <c r="AX159" s="101" t="e">
        <f t="shared" si="697"/>
        <v>#VALUE!</v>
      </c>
    </row>
    <row r="160" spans="2:50" x14ac:dyDescent="0.25">
      <c r="B160" s="50" t="str">
        <f>IF($A160="","",VLOOKUP($A160,'list of waypoints'!$A$2:'list of waypoints'!$F$126,2))</f>
        <v/>
      </c>
      <c r="C160" s="99" t="str">
        <f>IF($A160="","",VLOOKUP($A160,'list of waypoints'!$A$2:$F$2001,3))</f>
        <v/>
      </c>
      <c r="D160" s="50" t="str">
        <f>IF($A160="","",VLOOKUP($A160,'list of waypoints'!$A$2:$F$2001,4))</f>
        <v/>
      </c>
      <c r="E160" s="99" t="str">
        <f>IF($A160="","",VLOOKUP($A160,'list of waypoints'!$A$2:$F$2001,5))</f>
        <v/>
      </c>
      <c r="F160" s="50" t="str">
        <f>IF($A160="","",VLOOKUP($A160,'list of waypoints'!$A$2:$F$2001,6))</f>
        <v/>
      </c>
      <c r="G160" s="112" t="str">
        <f t="shared" si="698"/>
        <v/>
      </c>
      <c r="H160" s="113" t="str">
        <f t="shared" si="699"/>
        <v/>
      </c>
      <c r="I160" s="50"/>
      <c r="J160" s="50"/>
      <c r="K160" s="50"/>
      <c r="L160" s="50"/>
      <c r="M160" s="113"/>
      <c r="N160" s="113" t="str">
        <f t="shared" si="720"/>
        <v/>
      </c>
      <c r="P160" s="50"/>
      <c r="Q160" s="50"/>
      <c r="R160" s="50"/>
      <c r="S160" s="50"/>
      <c r="T160" s="50"/>
      <c r="U160" s="50"/>
      <c r="V160" s="50"/>
      <c r="X160" s="104" t="str">
        <f t="shared" si="681"/>
        <v/>
      </c>
      <c r="Y160" s="105" t="str">
        <f t="shared" si="682"/>
        <v/>
      </c>
      <c r="Z160" s="104" t="str">
        <f t="shared" si="683"/>
        <v/>
      </c>
      <c r="AA160" s="106" t="str">
        <f t="shared" si="684"/>
        <v/>
      </c>
      <c r="AB160" s="105" t="str">
        <f t="shared" si="685"/>
        <v/>
      </c>
      <c r="AC160" s="105" t="str">
        <f t="shared" si="686"/>
        <v/>
      </c>
      <c r="AD160" s="110" t="str">
        <f t="shared" si="687"/>
        <v/>
      </c>
      <c r="AE160" s="109"/>
      <c r="AF160" s="101"/>
      <c r="AG160" s="101"/>
      <c r="AH160" s="101"/>
      <c r="AI160" s="109"/>
      <c r="AJ160" s="101"/>
      <c r="AK160" s="109"/>
      <c r="AL160" s="109">
        <f t="shared" si="688"/>
        <v>0</v>
      </c>
      <c r="AM160" s="101"/>
      <c r="AN160" s="101">
        <f t="shared" si="689"/>
        <v>0</v>
      </c>
      <c r="AO160" s="109">
        <f t="shared" si="690"/>
        <v>0</v>
      </c>
      <c r="AP160" s="111">
        <f t="shared" si="691"/>
        <v>0</v>
      </c>
      <c r="AR160" s="109">
        <f t="shared" si="692"/>
        <v>0</v>
      </c>
      <c r="AS160" s="109">
        <f t="shared" si="693"/>
        <v>0</v>
      </c>
      <c r="AT160" s="109">
        <f t="shared" si="693"/>
        <v>0</v>
      </c>
      <c r="AU160" s="109">
        <f t="shared" si="694"/>
        <v>0</v>
      </c>
      <c r="AV160" s="109">
        <f t="shared" si="695"/>
        <v>0</v>
      </c>
      <c r="AW160" s="109">
        <f t="shared" si="696"/>
        <v>0</v>
      </c>
      <c r="AX160" s="101">
        <f t="shared" si="697"/>
        <v>0</v>
      </c>
    </row>
    <row r="161" spans="2:50" x14ac:dyDescent="0.25">
      <c r="B161" s="50" t="str">
        <f>IF($A161="","",VLOOKUP($A161,'list of waypoints'!$A$2:'list of waypoints'!$F$126,2))</f>
        <v/>
      </c>
      <c r="C161" s="99" t="str">
        <f>IF($A161="","",VLOOKUP($A161,'list of waypoints'!$A$2:$F$2001,3))</f>
        <v/>
      </c>
      <c r="D161" s="50" t="str">
        <f>IF($A161="","",VLOOKUP($A161,'list of waypoints'!$A$2:$F$2001,4))</f>
        <v/>
      </c>
      <c r="E161" s="99" t="str">
        <f>IF($A161="","",VLOOKUP($A161,'list of waypoints'!$A$2:$F$2001,5))</f>
        <v/>
      </c>
      <c r="F161" s="50" t="str">
        <f>IF($A161="","",VLOOKUP($A161,'list of waypoints'!$A$2:$F$2001,6))</f>
        <v/>
      </c>
      <c r="G161" s="112" t="str">
        <f t="shared" si="698"/>
        <v/>
      </c>
      <c r="H161" s="113" t="str">
        <f t="shared" si="699"/>
        <v/>
      </c>
      <c r="I161" s="50"/>
      <c r="J161" s="50"/>
      <c r="K161" s="50"/>
      <c r="L161" s="50"/>
      <c r="M161" s="113" t="e">
        <f t="shared" ref="M161" si="831">M159-H160</f>
        <v>#VALUE!</v>
      </c>
      <c r="N161" s="113" t="e">
        <f t="shared" ref="N161" si="832">N159+H160</f>
        <v>#VALUE!</v>
      </c>
      <c r="P161" s="50"/>
      <c r="Q161" s="50"/>
      <c r="R161" s="50"/>
      <c r="S161" s="50"/>
      <c r="T161" s="50"/>
      <c r="U161" s="50"/>
      <c r="V161" s="50"/>
      <c r="X161" s="104" t="str">
        <f t="shared" si="681"/>
        <v/>
      </c>
      <c r="Y161" s="105" t="str">
        <f t="shared" si="682"/>
        <v/>
      </c>
      <c r="Z161" s="104" t="str">
        <f t="shared" si="683"/>
        <v/>
      </c>
      <c r="AA161" s="106" t="str">
        <f t="shared" si="684"/>
        <v/>
      </c>
      <c r="AB161" s="105" t="str">
        <f t="shared" si="685"/>
        <v/>
      </c>
      <c r="AC161" s="105" t="str">
        <f t="shared" si="686"/>
        <v/>
      </c>
      <c r="AD161" s="110" t="str">
        <f t="shared" si="687"/>
        <v/>
      </c>
      <c r="AE161" s="109" t="e">
        <f t="shared" ref="AE161" si="833">IF(Z161="N",X161+(Y161/60),-(X161+(Y161/60)))</f>
        <v>#VALUE!</v>
      </c>
      <c r="AF161" s="101" t="e">
        <f t="shared" ref="AF161" si="834">(7915.704468*LOG10(TAN(((45+AE161/2))*PI()/180)))-(23.268932*(SIN(AE161*PI()/180)))-(0.0525*(SIN(AE161*PI()/180)))</f>
        <v>#VALUE!</v>
      </c>
      <c r="AG161" s="101" t="e">
        <f t="shared" ref="AG161" si="835">IF(AC161="E",AA161+(AB161/60),-(AA161+(AB161/60)))</f>
        <v>#VALUE!</v>
      </c>
      <c r="AH161" s="101" t="e">
        <f t="shared" ref="AH161" si="836">IF(Z163="N",X163+(Y163/60),-(X163+(Y163/60)))</f>
        <v>#VALUE!</v>
      </c>
      <c r="AI161" s="109" t="e">
        <f t="shared" ref="AI161" si="837">(7915.704468*LOG10(TAN(((45+(AH161/2))*PI()/180)))-(23.268932*(SIN(AH161*PI()/180)))-(0.0525*(SIN(AH161*PI()/180))))</f>
        <v>#VALUE!</v>
      </c>
      <c r="AJ161" s="109" t="e">
        <f t="shared" ref="AJ161" si="838">IF(AC163="E",AA163+(AB163/60),-(AA163+(AB163/60)))</f>
        <v>#VALUE!</v>
      </c>
      <c r="AK161" s="109" t="e">
        <f t="shared" ref="AK161" si="839">IF((AH161-AE161)=0,(AH161-AE161)*60+0.001,(AH161-AE161)*60)</f>
        <v>#VALUE!</v>
      </c>
      <c r="AL161" s="109" t="e">
        <f t="shared" si="688"/>
        <v>#VALUE!</v>
      </c>
      <c r="AM161" s="101" t="e">
        <f t="shared" ref="AM161" si="840">(AJ161-AG161)*60</f>
        <v>#VALUE!</v>
      </c>
      <c r="AN161" s="101" t="e">
        <f t="shared" si="689"/>
        <v>#VALUE!</v>
      </c>
      <c r="AO161" s="109" t="e">
        <f t="shared" si="690"/>
        <v>#VALUE!</v>
      </c>
      <c r="AP161" s="111" t="e">
        <f t="shared" si="691"/>
        <v>#VALUE!</v>
      </c>
      <c r="AR161" s="109" t="e">
        <f t="shared" si="692"/>
        <v>#VALUE!</v>
      </c>
      <c r="AS161" s="109" t="e">
        <f t="shared" si="693"/>
        <v>#VALUE!</v>
      </c>
      <c r="AT161" s="109" t="e">
        <f t="shared" si="693"/>
        <v>#VALUE!</v>
      </c>
      <c r="AU161" s="109" t="e">
        <f t="shared" si="694"/>
        <v>#VALUE!</v>
      </c>
      <c r="AV161" s="109" t="e">
        <f t="shared" si="695"/>
        <v>#VALUE!</v>
      </c>
      <c r="AW161" s="109" t="e">
        <f t="shared" si="696"/>
        <v>#VALUE!</v>
      </c>
      <c r="AX161" s="101" t="e">
        <f t="shared" si="697"/>
        <v>#VALUE!</v>
      </c>
    </row>
    <row r="162" spans="2:50" x14ac:dyDescent="0.25">
      <c r="B162" s="50" t="str">
        <f>IF($A162="","",VLOOKUP($A162,'list of waypoints'!$A$2:'list of waypoints'!$F$126,2))</f>
        <v/>
      </c>
      <c r="C162" s="99" t="str">
        <f>IF($A162="","",VLOOKUP($A162,'list of waypoints'!$A$2:$F$2001,3))</f>
        <v/>
      </c>
      <c r="D162" s="50" t="str">
        <f>IF($A162="","",VLOOKUP($A162,'list of waypoints'!$A$2:$F$2001,4))</f>
        <v/>
      </c>
      <c r="E162" s="99" t="str">
        <f>IF($A162="","",VLOOKUP($A162,'list of waypoints'!$A$2:$F$2001,5))</f>
        <v/>
      </c>
      <c r="F162" s="50" t="str">
        <f>IF($A162="","",VLOOKUP($A162,'list of waypoints'!$A$2:$F$2001,6))</f>
        <v/>
      </c>
      <c r="G162" s="112" t="str">
        <f t="shared" si="698"/>
        <v/>
      </c>
      <c r="H162" s="113" t="str">
        <f t="shared" si="699"/>
        <v/>
      </c>
      <c r="I162" s="50"/>
      <c r="J162" s="50"/>
      <c r="K162" s="50"/>
      <c r="L162" s="50"/>
      <c r="M162" s="113"/>
      <c r="N162" s="113" t="str">
        <f t="shared" si="720"/>
        <v/>
      </c>
      <c r="P162" s="50"/>
      <c r="Q162" s="50"/>
      <c r="R162" s="50"/>
      <c r="S162" s="50"/>
      <c r="T162" s="50"/>
      <c r="U162" s="50"/>
      <c r="V162" s="50"/>
      <c r="X162" s="104" t="str">
        <f t="shared" si="681"/>
        <v/>
      </c>
      <c r="Y162" s="105" t="str">
        <f t="shared" si="682"/>
        <v/>
      </c>
      <c r="Z162" s="104" t="str">
        <f t="shared" si="683"/>
        <v/>
      </c>
      <c r="AA162" s="106" t="str">
        <f t="shared" si="684"/>
        <v/>
      </c>
      <c r="AB162" s="105" t="str">
        <f t="shared" si="685"/>
        <v/>
      </c>
      <c r="AC162" s="105" t="str">
        <f t="shared" si="686"/>
        <v/>
      </c>
      <c r="AD162" s="110" t="str">
        <f t="shared" si="687"/>
        <v/>
      </c>
      <c r="AE162" s="109"/>
      <c r="AF162" s="101"/>
      <c r="AG162" s="101"/>
      <c r="AH162" s="101"/>
      <c r="AI162" s="109"/>
      <c r="AJ162" s="101"/>
      <c r="AK162" s="109"/>
      <c r="AL162" s="109">
        <f t="shared" si="688"/>
        <v>0</v>
      </c>
      <c r="AM162" s="101"/>
      <c r="AN162" s="101">
        <f t="shared" si="689"/>
        <v>0</v>
      </c>
      <c r="AO162" s="109">
        <f t="shared" si="690"/>
        <v>0</v>
      </c>
      <c r="AP162" s="111">
        <f t="shared" si="691"/>
        <v>0</v>
      </c>
      <c r="AR162" s="109">
        <f t="shared" si="692"/>
        <v>0</v>
      </c>
      <c r="AS162" s="109">
        <f t="shared" si="693"/>
        <v>0</v>
      </c>
      <c r="AT162" s="109">
        <f t="shared" si="693"/>
        <v>0</v>
      </c>
      <c r="AU162" s="109">
        <f t="shared" si="694"/>
        <v>0</v>
      </c>
      <c r="AV162" s="109">
        <f t="shared" si="695"/>
        <v>0</v>
      </c>
      <c r="AW162" s="109">
        <f t="shared" si="696"/>
        <v>0</v>
      </c>
      <c r="AX162" s="101">
        <f t="shared" si="697"/>
        <v>0</v>
      </c>
    </row>
    <row r="163" spans="2:50" x14ac:dyDescent="0.25">
      <c r="B163" s="50" t="str">
        <f>IF($A163="","",VLOOKUP($A163,'list of waypoints'!$A$2:'list of waypoints'!$F$126,2))</f>
        <v/>
      </c>
      <c r="C163" s="99" t="str">
        <f>IF($A163="","",VLOOKUP($A163,'list of waypoints'!$A$2:$F$2001,3))</f>
        <v/>
      </c>
      <c r="D163" s="50" t="str">
        <f>IF($A163="","",VLOOKUP($A163,'list of waypoints'!$A$2:$F$2001,4))</f>
        <v/>
      </c>
      <c r="E163" s="99" t="str">
        <f>IF($A163="","",VLOOKUP($A163,'list of waypoints'!$A$2:$F$2001,5))</f>
        <v/>
      </c>
      <c r="F163" s="50" t="str">
        <f>IF($A163="","",VLOOKUP($A163,'list of waypoints'!$A$2:$F$2001,6))</f>
        <v/>
      </c>
      <c r="G163" s="112" t="str">
        <f t="shared" si="698"/>
        <v/>
      </c>
      <c r="H163" s="113" t="str">
        <f t="shared" si="699"/>
        <v/>
      </c>
      <c r="I163" s="50"/>
      <c r="J163" s="50"/>
      <c r="K163" s="50"/>
      <c r="L163" s="50"/>
      <c r="M163" s="113" t="e">
        <f t="shared" ref="M163" si="841">M161-H162</f>
        <v>#VALUE!</v>
      </c>
      <c r="N163" s="113" t="e">
        <f t="shared" ref="N163" si="842">N161+H162</f>
        <v>#VALUE!</v>
      </c>
      <c r="P163" s="50"/>
      <c r="Q163" s="50"/>
      <c r="R163" s="50"/>
      <c r="S163" s="50"/>
      <c r="T163" s="50"/>
      <c r="U163" s="50"/>
      <c r="V163" s="50"/>
      <c r="X163" s="104" t="str">
        <f t="shared" si="681"/>
        <v/>
      </c>
      <c r="Y163" s="105" t="str">
        <f t="shared" si="682"/>
        <v/>
      </c>
      <c r="Z163" s="104" t="str">
        <f t="shared" si="683"/>
        <v/>
      </c>
      <c r="AA163" s="106" t="str">
        <f t="shared" si="684"/>
        <v/>
      </c>
      <c r="AB163" s="105" t="str">
        <f t="shared" si="685"/>
        <v/>
      </c>
      <c r="AC163" s="105" t="str">
        <f t="shared" si="686"/>
        <v/>
      </c>
      <c r="AD163" s="110" t="str">
        <f t="shared" si="687"/>
        <v/>
      </c>
      <c r="AE163" s="109" t="e">
        <f t="shared" ref="AE163" si="843">IF(Z163="N",X163+(Y163/60),-(X163+(Y163/60)))</f>
        <v>#VALUE!</v>
      </c>
      <c r="AF163" s="101" t="e">
        <f t="shared" ref="AF163" si="844">(7915.704468*LOG10(TAN(((45+AE163/2))*PI()/180)))-(23.268932*(SIN(AE163*PI()/180)))-(0.0525*(SIN(AE163*PI()/180)))</f>
        <v>#VALUE!</v>
      </c>
      <c r="AG163" s="101" t="e">
        <f t="shared" ref="AG163" si="845">IF(AC163="E",AA163+(AB163/60),-(AA163+(AB163/60)))</f>
        <v>#VALUE!</v>
      </c>
      <c r="AH163" s="101" t="e">
        <f t="shared" ref="AH163" si="846">IF(Z165="N",X165+(Y165/60),-(X165+(Y165/60)))</f>
        <v>#VALUE!</v>
      </c>
      <c r="AI163" s="109" t="e">
        <f t="shared" ref="AI163" si="847">(7915.704468*LOG10(TAN(((45+(AH163/2))*PI()/180)))-(23.268932*(SIN(AH163*PI()/180)))-(0.0525*(SIN(AH163*PI()/180))))</f>
        <v>#VALUE!</v>
      </c>
      <c r="AJ163" s="109" t="e">
        <f t="shared" ref="AJ163" si="848">IF(AC165="E",AA165+(AB165/60),-(AA165+(AB165/60)))</f>
        <v>#VALUE!</v>
      </c>
      <c r="AK163" s="109" t="e">
        <f t="shared" ref="AK163" si="849">IF((AH163-AE163)=0,(AH163-AE163)*60+0.001,(AH163-AE163)*60)</f>
        <v>#VALUE!</v>
      </c>
      <c r="AL163" s="109" t="e">
        <f t="shared" si="688"/>
        <v>#VALUE!</v>
      </c>
      <c r="AM163" s="101" t="e">
        <f t="shared" ref="AM163" si="850">(AJ163-AG163)*60</f>
        <v>#VALUE!</v>
      </c>
      <c r="AN163" s="101" t="e">
        <f t="shared" si="689"/>
        <v>#VALUE!</v>
      </c>
      <c r="AO163" s="109" t="e">
        <f t="shared" si="690"/>
        <v>#VALUE!</v>
      </c>
      <c r="AP163" s="111" t="e">
        <f t="shared" si="691"/>
        <v>#VALUE!</v>
      </c>
      <c r="AR163" s="109" t="e">
        <f t="shared" si="692"/>
        <v>#VALUE!</v>
      </c>
      <c r="AS163" s="109" t="e">
        <f t="shared" si="693"/>
        <v>#VALUE!</v>
      </c>
      <c r="AT163" s="109" t="e">
        <f t="shared" si="693"/>
        <v>#VALUE!</v>
      </c>
      <c r="AU163" s="109" t="e">
        <f t="shared" si="694"/>
        <v>#VALUE!</v>
      </c>
      <c r="AV163" s="109" t="e">
        <f t="shared" si="695"/>
        <v>#VALUE!</v>
      </c>
      <c r="AW163" s="109" t="e">
        <f t="shared" si="696"/>
        <v>#VALUE!</v>
      </c>
      <c r="AX163" s="101" t="e">
        <f t="shared" si="697"/>
        <v>#VALUE!</v>
      </c>
    </row>
    <row r="164" spans="2:50" x14ac:dyDescent="0.25">
      <c r="B164" s="50" t="str">
        <f>IF($A164="","",VLOOKUP($A164,'list of waypoints'!$A$2:'list of waypoints'!$F$126,2))</f>
        <v/>
      </c>
      <c r="C164" s="99" t="str">
        <f>IF($A164="","",VLOOKUP($A164,'list of waypoints'!$A$2:$F$2001,3))</f>
        <v/>
      </c>
      <c r="D164" s="50" t="str">
        <f>IF($A164="","",VLOOKUP($A164,'list of waypoints'!$A$2:$F$2001,4))</f>
        <v/>
      </c>
      <c r="E164" s="99" t="str">
        <f>IF($A164="","",VLOOKUP($A164,'list of waypoints'!$A$2:$F$2001,5))</f>
        <v/>
      </c>
      <c r="F164" s="50" t="str">
        <f>IF($A164="","",VLOOKUP($A164,'list of waypoints'!$A$2:$F$2001,6))</f>
        <v/>
      </c>
      <c r="G164" s="112" t="str">
        <f t="shared" si="698"/>
        <v/>
      </c>
      <c r="H164" s="113" t="str">
        <f t="shared" si="699"/>
        <v/>
      </c>
      <c r="I164" s="50"/>
      <c r="J164" s="50"/>
      <c r="K164" s="50"/>
      <c r="L164" s="50"/>
      <c r="M164" s="113"/>
      <c r="N164" s="113" t="str">
        <f t="shared" si="720"/>
        <v/>
      </c>
      <c r="P164" s="50"/>
      <c r="Q164" s="50"/>
      <c r="R164" s="50"/>
      <c r="S164" s="50"/>
      <c r="T164" s="50"/>
      <c r="U164" s="50"/>
      <c r="V164" s="50"/>
      <c r="X164" s="104" t="str">
        <f t="shared" si="681"/>
        <v/>
      </c>
      <c r="Y164" s="105" t="str">
        <f t="shared" si="682"/>
        <v/>
      </c>
      <c r="Z164" s="104" t="str">
        <f t="shared" si="683"/>
        <v/>
      </c>
      <c r="AA164" s="106" t="str">
        <f t="shared" si="684"/>
        <v/>
      </c>
      <c r="AB164" s="105" t="str">
        <f t="shared" si="685"/>
        <v/>
      </c>
      <c r="AC164" s="105" t="str">
        <f t="shared" si="686"/>
        <v/>
      </c>
      <c r="AD164" s="110" t="str">
        <f t="shared" si="687"/>
        <v/>
      </c>
      <c r="AE164" s="109"/>
      <c r="AF164" s="101"/>
      <c r="AG164" s="101"/>
      <c r="AH164" s="101"/>
      <c r="AI164" s="109"/>
      <c r="AJ164" s="101"/>
      <c r="AK164" s="109"/>
      <c r="AL164" s="109">
        <f t="shared" si="688"/>
        <v>0</v>
      </c>
      <c r="AM164" s="101"/>
      <c r="AN164" s="101">
        <f t="shared" si="689"/>
        <v>0</v>
      </c>
      <c r="AO164" s="109">
        <f t="shared" si="690"/>
        <v>0</v>
      </c>
      <c r="AP164" s="111">
        <f t="shared" si="691"/>
        <v>0</v>
      </c>
      <c r="AR164" s="109">
        <f t="shared" si="692"/>
        <v>0</v>
      </c>
      <c r="AS164" s="109">
        <f t="shared" si="693"/>
        <v>0</v>
      </c>
      <c r="AT164" s="109">
        <f t="shared" si="693"/>
        <v>0</v>
      </c>
      <c r="AU164" s="109">
        <f t="shared" si="694"/>
        <v>0</v>
      </c>
      <c r="AV164" s="109">
        <f t="shared" si="695"/>
        <v>0</v>
      </c>
      <c r="AW164" s="109">
        <f t="shared" si="696"/>
        <v>0</v>
      </c>
      <c r="AX164" s="101">
        <f t="shared" si="697"/>
        <v>0</v>
      </c>
    </row>
    <row r="165" spans="2:50" x14ac:dyDescent="0.25">
      <c r="B165" s="50" t="str">
        <f>IF($A165="","",VLOOKUP($A165,'list of waypoints'!$A$2:'list of waypoints'!$F$126,2))</f>
        <v/>
      </c>
      <c r="C165" s="99" t="str">
        <f>IF($A165="","",VLOOKUP($A165,'list of waypoints'!$A$2:$F$2001,3))</f>
        <v/>
      </c>
      <c r="D165" s="50" t="str">
        <f>IF($A165="","",VLOOKUP($A165,'list of waypoints'!$A$2:$F$2001,4))</f>
        <v/>
      </c>
      <c r="E165" s="99" t="str">
        <f>IF($A165="","",VLOOKUP($A165,'list of waypoints'!$A$2:$F$2001,5))</f>
        <v/>
      </c>
      <c r="F165" s="50" t="str">
        <f>IF($A165="","",VLOOKUP($A165,'list of waypoints'!$A$2:$F$2001,6))</f>
        <v/>
      </c>
      <c r="G165" s="112" t="str">
        <f t="shared" si="698"/>
        <v/>
      </c>
      <c r="H165" s="113" t="str">
        <f t="shared" si="699"/>
        <v/>
      </c>
      <c r="I165" s="50"/>
      <c r="J165" s="50"/>
      <c r="K165" s="50"/>
      <c r="L165" s="50"/>
      <c r="M165" s="113" t="e">
        <f t="shared" ref="M165" si="851">M163-H164</f>
        <v>#VALUE!</v>
      </c>
      <c r="N165" s="113" t="e">
        <f t="shared" ref="N165" si="852">N163+H164</f>
        <v>#VALUE!</v>
      </c>
      <c r="P165" s="50"/>
      <c r="Q165" s="50"/>
      <c r="R165" s="50"/>
      <c r="S165" s="50"/>
      <c r="T165" s="50"/>
      <c r="U165" s="50"/>
      <c r="V165" s="50"/>
      <c r="X165" s="104" t="str">
        <f t="shared" si="681"/>
        <v/>
      </c>
      <c r="Y165" s="105" t="str">
        <f t="shared" si="682"/>
        <v/>
      </c>
      <c r="Z165" s="104" t="str">
        <f t="shared" si="683"/>
        <v/>
      </c>
      <c r="AA165" s="106" t="str">
        <f t="shared" si="684"/>
        <v/>
      </c>
      <c r="AB165" s="105" t="str">
        <f t="shared" si="685"/>
        <v/>
      </c>
      <c r="AC165" s="105" t="str">
        <f t="shared" si="686"/>
        <v/>
      </c>
      <c r="AD165" s="110" t="str">
        <f t="shared" si="687"/>
        <v/>
      </c>
      <c r="AE165" s="109" t="e">
        <f t="shared" ref="AE165" si="853">IF(Z165="N",X165+(Y165/60),-(X165+(Y165/60)))</f>
        <v>#VALUE!</v>
      </c>
      <c r="AF165" s="101" t="e">
        <f t="shared" ref="AF165" si="854">(7915.704468*LOG10(TAN(((45+AE165/2))*PI()/180)))-(23.268932*(SIN(AE165*PI()/180)))-(0.0525*(SIN(AE165*PI()/180)))</f>
        <v>#VALUE!</v>
      </c>
      <c r="AG165" s="101" t="e">
        <f t="shared" ref="AG165" si="855">IF(AC165="E",AA165+(AB165/60),-(AA165+(AB165/60)))</f>
        <v>#VALUE!</v>
      </c>
      <c r="AH165" s="101" t="e">
        <f t="shared" ref="AH165" si="856">IF(Z167="N",X167+(Y167/60),-(X167+(Y167/60)))</f>
        <v>#VALUE!</v>
      </c>
      <c r="AI165" s="109" t="e">
        <f t="shared" ref="AI165" si="857">(7915.704468*LOG10(TAN(((45+(AH165/2))*PI()/180)))-(23.268932*(SIN(AH165*PI()/180)))-(0.0525*(SIN(AH165*PI()/180))))</f>
        <v>#VALUE!</v>
      </c>
      <c r="AJ165" s="109" t="e">
        <f t="shared" ref="AJ165" si="858">IF(AC167="E",AA167+(AB167/60),-(AA167+(AB167/60)))</f>
        <v>#VALUE!</v>
      </c>
      <c r="AK165" s="109" t="e">
        <f t="shared" ref="AK165" si="859">IF((AH165-AE165)=0,(AH165-AE165)*60+0.001,(AH165-AE165)*60)</f>
        <v>#VALUE!</v>
      </c>
      <c r="AL165" s="109" t="e">
        <f t="shared" si="688"/>
        <v>#VALUE!</v>
      </c>
      <c r="AM165" s="101" t="e">
        <f t="shared" ref="AM165" si="860">(AJ165-AG165)*60</f>
        <v>#VALUE!</v>
      </c>
      <c r="AN165" s="101" t="e">
        <f t="shared" si="689"/>
        <v>#VALUE!</v>
      </c>
      <c r="AO165" s="109" t="e">
        <f t="shared" si="690"/>
        <v>#VALUE!</v>
      </c>
      <c r="AP165" s="111" t="e">
        <f t="shared" si="691"/>
        <v>#VALUE!</v>
      </c>
      <c r="AR165" s="109" t="e">
        <f t="shared" si="692"/>
        <v>#VALUE!</v>
      </c>
      <c r="AS165" s="109" t="e">
        <f t="shared" si="693"/>
        <v>#VALUE!</v>
      </c>
      <c r="AT165" s="109" t="e">
        <f t="shared" si="693"/>
        <v>#VALUE!</v>
      </c>
      <c r="AU165" s="109" t="e">
        <f t="shared" si="694"/>
        <v>#VALUE!</v>
      </c>
      <c r="AV165" s="109" t="e">
        <f t="shared" si="695"/>
        <v>#VALUE!</v>
      </c>
      <c r="AW165" s="109" t="e">
        <f t="shared" si="696"/>
        <v>#VALUE!</v>
      </c>
      <c r="AX165" s="101" t="e">
        <f t="shared" si="697"/>
        <v>#VALUE!</v>
      </c>
    </row>
    <row r="166" spans="2:50" x14ac:dyDescent="0.25">
      <c r="B166" s="50" t="str">
        <f>IF($A166="","",VLOOKUP($A166,'list of waypoints'!$A$2:'list of waypoints'!$F$126,2))</f>
        <v/>
      </c>
      <c r="C166" s="99" t="str">
        <f>IF($A166="","",VLOOKUP($A166,'list of waypoints'!$A$2:$F$2001,3))</f>
        <v/>
      </c>
      <c r="D166" s="50" t="str">
        <f>IF($A166="","",VLOOKUP($A166,'list of waypoints'!$A$2:$F$2001,4))</f>
        <v/>
      </c>
      <c r="E166" s="99" t="str">
        <f>IF($A166="","",VLOOKUP($A166,'list of waypoints'!$A$2:$F$2001,5))</f>
        <v/>
      </c>
      <c r="F166" s="50" t="str">
        <f>IF($A166="","",VLOOKUP($A166,'list of waypoints'!$A$2:$F$2001,6))</f>
        <v/>
      </c>
      <c r="G166" s="112" t="str">
        <f t="shared" si="698"/>
        <v/>
      </c>
      <c r="H166" s="113" t="str">
        <f t="shared" si="699"/>
        <v/>
      </c>
      <c r="I166" s="50"/>
      <c r="J166" s="50"/>
      <c r="K166" s="50"/>
      <c r="L166" s="50"/>
      <c r="M166" s="113"/>
      <c r="N166" s="113" t="str">
        <f t="shared" si="720"/>
        <v/>
      </c>
      <c r="P166" s="50"/>
      <c r="Q166" s="50"/>
      <c r="R166" s="50"/>
      <c r="S166" s="50"/>
      <c r="T166" s="50"/>
      <c r="U166" s="50"/>
      <c r="V166" s="50"/>
      <c r="X166" s="104" t="str">
        <f t="shared" si="681"/>
        <v/>
      </c>
      <c r="Y166" s="105" t="str">
        <f t="shared" si="682"/>
        <v/>
      </c>
      <c r="Z166" s="104" t="str">
        <f t="shared" si="683"/>
        <v/>
      </c>
      <c r="AA166" s="106" t="str">
        <f t="shared" si="684"/>
        <v/>
      </c>
      <c r="AB166" s="105" t="str">
        <f t="shared" si="685"/>
        <v/>
      </c>
      <c r="AC166" s="105" t="str">
        <f t="shared" si="686"/>
        <v/>
      </c>
      <c r="AD166" s="110" t="str">
        <f t="shared" si="687"/>
        <v/>
      </c>
      <c r="AE166" s="109"/>
      <c r="AF166" s="101"/>
      <c r="AG166" s="101"/>
      <c r="AH166" s="101"/>
      <c r="AI166" s="109"/>
      <c r="AJ166" s="101"/>
      <c r="AK166" s="109"/>
      <c r="AL166" s="109">
        <f t="shared" si="688"/>
        <v>0</v>
      </c>
      <c r="AM166" s="101"/>
      <c r="AN166" s="101">
        <f t="shared" si="689"/>
        <v>0</v>
      </c>
      <c r="AO166" s="109">
        <f t="shared" si="690"/>
        <v>0</v>
      </c>
      <c r="AP166" s="111">
        <f t="shared" si="691"/>
        <v>0</v>
      </c>
      <c r="AR166" s="109">
        <f t="shared" si="692"/>
        <v>0</v>
      </c>
      <c r="AS166" s="109">
        <f t="shared" si="693"/>
        <v>0</v>
      </c>
      <c r="AT166" s="109">
        <f t="shared" si="693"/>
        <v>0</v>
      </c>
      <c r="AU166" s="109">
        <f t="shared" si="694"/>
        <v>0</v>
      </c>
      <c r="AV166" s="109">
        <f t="shared" si="695"/>
        <v>0</v>
      </c>
      <c r="AW166" s="109">
        <f t="shared" si="696"/>
        <v>0</v>
      </c>
      <c r="AX166" s="101">
        <f t="shared" si="697"/>
        <v>0</v>
      </c>
    </row>
    <row r="167" spans="2:50" x14ac:dyDescent="0.25">
      <c r="B167" s="50" t="str">
        <f>IF($A167="","",VLOOKUP($A167,'list of waypoints'!$A$2:'list of waypoints'!$F$126,2))</f>
        <v/>
      </c>
      <c r="C167" s="99" t="str">
        <f>IF($A167="","",VLOOKUP($A167,'list of waypoints'!$A$2:$F$2001,3))</f>
        <v/>
      </c>
      <c r="D167" s="50" t="str">
        <f>IF($A167="","",VLOOKUP($A167,'list of waypoints'!$A$2:$F$2001,4))</f>
        <v/>
      </c>
      <c r="E167" s="99" t="str">
        <f>IF($A167="","",VLOOKUP($A167,'list of waypoints'!$A$2:$F$2001,5))</f>
        <v/>
      </c>
      <c r="F167" s="50" t="str">
        <f>IF($A167="","",VLOOKUP($A167,'list of waypoints'!$A$2:$F$2001,6))</f>
        <v/>
      </c>
      <c r="G167" s="112" t="str">
        <f t="shared" si="698"/>
        <v/>
      </c>
      <c r="H167" s="113" t="str">
        <f t="shared" si="699"/>
        <v/>
      </c>
      <c r="I167" s="50"/>
      <c r="J167" s="50"/>
      <c r="K167" s="50"/>
      <c r="L167" s="50"/>
      <c r="M167" s="113" t="e">
        <f t="shared" ref="M167" si="861">M165-H166</f>
        <v>#VALUE!</v>
      </c>
      <c r="N167" s="113" t="e">
        <f t="shared" ref="N167" si="862">N165+H166</f>
        <v>#VALUE!</v>
      </c>
      <c r="P167" s="50"/>
      <c r="Q167" s="50"/>
      <c r="R167" s="50"/>
      <c r="S167" s="50"/>
      <c r="T167" s="50"/>
      <c r="U167" s="50"/>
      <c r="V167" s="50"/>
      <c r="X167" s="104" t="str">
        <f t="shared" si="681"/>
        <v/>
      </c>
      <c r="Y167" s="105" t="str">
        <f t="shared" si="682"/>
        <v/>
      </c>
      <c r="Z167" s="104" t="str">
        <f t="shared" si="683"/>
        <v/>
      </c>
      <c r="AA167" s="106" t="str">
        <f t="shared" si="684"/>
        <v/>
      </c>
      <c r="AB167" s="105" t="str">
        <f t="shared" si="685"/>
        <v/>
      </c>
      <c r="AC167" s="105" t="str">
        <f t="shared" si="686"/>
        <v/>
      </c>
      <c r="AD167" s="110" t="str">
        <f t="shared" si="687"/>
        <v/>
      </c>
      <c r="AE167" s="109" t="e">
        <f t="shared" ref="AE167" si="863">IF(Z167="N",X167+(Y167/60),-(X167+(Y167/60)))</f>
        <v>#VALUE!</v>
      </c>
      <c r="AF167" s="101" t="e">
        <f t="shared" ref="AF167" si="864">(7915.704468*LOG10(TAN(((45+AE167/2))*PI()/180)))-(23.268932*(SIN(AE167*PI()/180)))-(0.0525*(SIN(AE167*PI()/180)))</f>
        <v>#VALUE!</v>
      </c>
      <c r="AG167" s="101" t="e">
        <f t="shared" ref="AG167" si="865">IF(AC167="E",AA167+(AB167/60),-(AA167+(AB167/60)))</f>
        <v>#VALUE!</v>
      </c>
      <c r="AH167" s="101" t="e">
        <f t="shared" ref="AH167" si="866">IF(Z169="N",X169+(Y169/60),-(X169+(Y169/60)))</f>
        <v>#VALUE!</v>
      </c>
      <c r="AI167" s="109" t="e">
        <f t="shared" ref="AI167" si="867">(7915.704468*LOG10(TAN(((45+(AH167/2))*PI()/180)))-(23.268932*(SIN(AH167*PI()/180)))-(0.0525*(SIN(AH167*PI()/180))))</f>
        <v>#VALUE!</v>
      </c>
      <c r="AJ167" s="109" t="e">
        <f t="shared" ref="AJ167" si="868">IF(AC169="E",AA169+(AB169/60),-(AA169+(AB169/60)))</f>
        <v>#VALUE!</v>
      </c>
      <c r="AK167" s="109" t="e">
        <f t="shared" ref="AK167" si="869">IF((AH167-AE167)=0,(AH167-AE167)*60+0.001,(AH167-AE167)*60)</f>
        <v>#VALUE!</v>
      </c>
      <c r="AL167" s="109" t="e">
        <f t="shared" si="688"/>
        <v>#VALUE!</v>
      </c>
      <c r="AM167" s="101" t="e">
        <f t="shared" ref="AM167" si="870">(AJ167-AG167)*60</f>
        <v>#VALUE!</v>
      </c>
      <c r="AN167" s="101" t="e">
        <f t="shared" si="689"/>
        <v>#VALUE!</v>
      </c>
      <c r="AO167" s="109" t="e">
        <f t="shared" si="690"/>
        <v>#VALUE!</v>
      </c>
      <c r="AP167" s="111" t="e">
        <f t="shared" si="691"/>
        <v>#VALUE!</v>
      </c>
      <c r="AR167" s="109" t="e">
        <f t="shared" si="692"/>
        <v>#VALUE!</v>
      </c>
      <c r="AS167" s="109" t="e">
        <f t="shared" si="693"/>
        <v>#VALUE!</v>
      </c>
      <c r="AT167" s="109" t="e">
        <f t="shared" si="693"/>
        <v>#VALUE!</v>
      </c>
      <c r="AU167" s="109" t="e">
        <f t="shared" si="694"/>
        <v>#VALUE!</v>
      </c>
      <c r="AV167" s="109" t="e">
        <f t="shared" si="695"/>
        <v>#VALUE!</v>
      </c>
      <c r="AW167" s="109" t="e">
        <f t="shared" si="696"/>
        <v>#VALUE!</v>
      </c>
      <c r="AX167" s="101" t="e">
        <f t="shared" si="697"/>
        <v>#VALUE!</v>
      </c>
    </row>
    <row r="168" spans="2:50" x14ac:dyDescent="0.25">
      <c r="B168" s="50" t="str">
        <f>IF($A168="","",VLOOKUP($A168,'list of waypoints'!$A$2:'list of waypoints'!$F$126,2))</f>
        <v/>
      </c>
      <c r="C168" s="99" t="str">
        <f>IF($A168="","",VLOOKUP($A168,'list of waypoints'!$A$2:$F$2001,3))</f>
        <v/>
      </c>
      <c r="D168" s="50" t="str">
        <f>IF($A168="","",VLOOKUP($A168,'list of waypoints'!$A$2:$F$2001,4))</f>
        <v/>
      </c>
      <c r="E168" s="99" t="str">
        <f>IF($A168="","",VLOOKUP($A168,'list of waypoints'!$A$2:$F$2001,5))</f>
        <v/>
      </c>
      <c r="F168" s="50" t="str">
        <f>IF($A168="","",VLOOKUP($A168,'list of waypoints'!$A$2:$F$2001,6))</f>
        <v/>
      </c>
      <c r="G168" s="112" t="str">
        <f t="shared" si="698"/>
        <v/>
      </c>
      <c r="H168" s="113" t="str">
        <f t="shared" si="699"/>
        <v/>
      </c>
      <c r="I168" s="50"/>
      <c r="J168" s="50"/>
      <c r="K168" s="50"/>
      <c r="L168" s="50"/>
      <c r="M168" s="113"/>
      <c r="N168" s="113" t="str">
        <f t="shared" si="720"/>
        <v/>
      </c>
      <c r="P168" s="50"/>
      <c r="Q168" s="50"/>
      <c r="R168" s="50"/>
      <c r="S168" s="50"/>
      <c r="T168" s="50"/>
      <c r="U168" s="50"/>
      <c r="V168" s="50"/>
      <c r="X168" s="104" t="str">
        <f t="shared" si="681"/>
        <v/>
      </c>
      <c r="Y168" s="105" t="str">
        <f t="shared" si="682"/>
        <v/>
      </c>
      <c r="Z168" s="104" t="str">
        <f t="shared" si="683"/>
        <v/>
      </c>
      <c r="AA168" s="106" t="str">
        <f t="shared" si="684"/>
        <v/>
      </c>
      <c r="AB168" s="105" t="str">
        <f t="shared" si="685"/>
        <v/>
      </c>
      <c r="AC168" s="105" t="str">
        <f t="shared" si="686"/>
        <v/>
      </c>
      <c r="AD168" s="110" t="str">
        <f t="shared" si="687"/>
        <v/>
      </c>
      <c r="AE168" s="109"/>
      <c r="AF168" s="101"/>
      <c r="AG168" s="101"/>
      <c r="AH168" s="101"/>
      <c r="AI168" s="109"/>
      <c r="AJ168" s="101"/>
      <c r="AK168" s="109"/>
      <c r="AL168" s="109">
        <f t="shared" si="688"/>
        <v>0</v>
      </c>
      <c r="AM168" s="101"/>
      <c r="AN168" s="101">
        <f t="shared" si="689"/>
        <v>0</v>
      </c>
      <c r="AO168" s="109">
        <f t="shared" si="690"/>
        <v>0</v>
      </c>
      <c r="AP168" s="111">
        <f t="shared" si="691"/>
        <v>0</v>
      </c>
      <c r="AR168" s="109">
        <f t="shared" si="692"/>
        <v>0</v>
      </c>
      <c r="AS168" s="109">
        <f t="shared" si="693"/>
        <v>0</v>
      </c>
      <c r="AT168" s="109">
        <f t="shared" si="693"/>
        <v>0</v>
      </c>
      <c r="AU168" s="109">
        <f t="shared" si="694"/>
        <v>0</v>
      </c>
      <c r="AV168" s="109">
        <f t="shared" si="695"/>
        <v>0</v>
      </c>
      <c r="AW168" s="109">
        <f t="shared" si="696"/>
        <v>0</v>
      </c>
      <c r="AX168" s="101">
        <f t="shared" si="697"/>
        <v>0</v>
      </c>
    </row>
    <row r="169" spans="2:50" x14ac:dyDescent="0.25">
      <c r="B169" s="50" t="str">
        <f>IF($A169="","",VLOOKUP($A169,'list of waypoints'!$A$2:'list of waypoints'!$F$126,2))</f>
        <v/>
      </c>
      <c r="C169" s="99" t="str">
        <f>IF($A169="","",VLOOKUP($A169,'list of waypoints'!$A$2:$F$2001,3))</f>
        <v/>
      </c>
      <c r="D169" s="50" t="str">
        <f>IF($A169="","",VLOOKUP($A169,'list of waypoints'!$A$2:$F$2001,4))</f>
        <v/>
      </c>
      <c r="E169" s="99" t="str">
        <f>IF($A169="","",VLOOKUP($A169,'list of waypoints'!$A$2:$F$2001,5))</f>
        <v/>
      </c>
      <c r="F169" s="50" t="str">
        <f>IF($A169="","",VLOOKUP($A169,'list of waypoints'!$A$2:$F$2001,6))</f>
        <v/>
      </c>
      <c r="G169" s="112" t="str">
        <f t="shared" si="698"/>
        <v/>
      </c>
      <c r="H169" s="113" t="str">
        <f t="shared" si="699"/>
        <v/>
      </c>
      <c r="I169" s="50"/>
      <c r="J169" s="50"/>
      <c r="K169" s="50"/>
      <c r="L169" s="50"/>
      <c r="M169" s="113" t="e">
        <f t="shared" ref="M169" si="871">M167-H168</f>
        <v>#VALUE!</v>
      </c>
      <c r="N169" s="113" t="e">
        <f t="shared" ref="N169" si="872">N167+H168</f>
        <v>#VALUE!</v>
      </c>
      <c r="P169" s="50"/>
      <c r="Q169" s="50"/>
      <c r="R169" s="50"/>
      <c r="S169" s="50"/>
      <c r="T169" s="50"/>
      <c r="U169" s="50"/>
      <c r="V169" s="50"/>
      <c r="X169" s="104" t="str">
        <f t="shared" si="681"/>
        <v/>
      </c>
      <c r="Y169" s="105" t="str">
        <f t="shared" si="682"/>
        <v/>
      </c>
      <c r="Z169" s="104" t="str">
        <f t="shared" si="683"/>
        <v/>
      </c>
      <c r="AA169" s="106" t="str">
        <f t="shared" si="684"/>
        <v/>
      </c>
      <c r="AB169" s="105" t="str">
        <f t="shared" si="685"/>
        <v/>
      </c>
      <c r="AC169" s="105" t="str">
        <f t="shared" si="686"/>
        <v/>
      </c>
      <c r="AD169" s="110" t="str">
        <f t="shared" si="687"/>
        <v/>
      </c>
      <c r="AE169" s="109" t="e">
        <f t="shared" ref="AE169" si="873">IF(Z169="N",X169+(Y169/60),-(X169+(Y169/60)))</f>
        <v>#VALUE!</v>
      </c>
      <c r="AF169" s="101" t="e">
        <f t="shared" ref="AF169" si="874">(7915.704468*LOG10(TAN(((45+AE169/2))*PI()/180)))-(23.268932*(SIN(AE169*PI()/180)))-(0.0525*(SIN(AE169*PI()/180)))</f>
        <v>#VALUE!</v>
      </c>
      <c r="AG169" s="101" t="e">
        <f t="shared" ref="AG169" si="875">IF(AC169="E",AA169+(AB169/60),-(AA169+(AB169/60)))</f>
        <v>#VALUE!</v>
      </c>
      <c r="AH169" s="101" t="e">
        <f t="shared" ref="AH169" si="876">IF(Z171="N",X171+(Y171/60),-(X171+(Y171/60)))</f>
        <v>#VALUE!</v>
      </c>
      <c r="AI169" s="109" t="e">
        <f t="shared" ref="AI169" si="877">(7915.704468*LOG10(TAN(((45+(AH169/2))*PI()/180)))-(23.268932*(SIN(AH169*PI()/180)))-(0.0525*(SIN(AH169*PI()/180))))</f>
        <v>#VALUE!</v>
      </c>
      <c r="AJ169" s="109" t="e">
        <f t="shared" ref="AJ169" si="878">IF(AC171="E",AA171+(AB171/60),-(AA171+(AB171/60)))</f>
        <v>#VALUE!</v>
      </c>
      <c r="AK169" s="109" t="e">
        <f t="shared" ref="AK169" si="879">IF((AH169-AE169)=0,(AH169-AE169)*60+0.001,(AH169-AE169)*60)</f>
        <v>#VALUE!</v>
      </c>
      <c r="AL169" s="109" t="e">
        <f t="shared" si="688"/>
        <v>#VALUE!</v>
      </c>
      <c r="AM169" s="101" t="e">
        <f t="shared" ref="AM169" si="880">(AJ169-AG169)*60</f>
        <v>#VALUE!</v>
      </c>
      <c r="AN169" s="101" t="e">
        <f t="shared" si="689"/>
        <v>#VALUE!</v>
      </c>
      <c r="AO169" s="109" t="e">
        <f t="shared" si="690"/>
        <v>#VALUE!</v>
      </c>
      <c r="AP169" s="111" t="e">
        <f t="shared" si="691"/>
        <v>#VALUE!</v>
      </c>
      <c r="AR169" s="109" t="e">
        <f t="shared" si="692"/>
        <v>#VALUE!</v>
      </c>
      <c r="AS169" s="109" t="e">
        <f t="shared" si="693"/>
        <v>#VALUE!</v>
      </c>
      <c r="AT169" s="109" t="e">
        <f t="shared" si="693"/>
        <v>#VALUE!</v>
      </c>
      <c r="AU169" s="109" t="e">
        <f t="shared" si="694"/>
        <v>#VALUE!</v>
      </c>
      <c r="AV169" s="109" t="e">
        <f t="shared" si="695"/>
        <v>#VALUE!</v>
      </c>
      <c r="AW169" s="109" t="e">
        <f t="shared" si="696"/>
        <v>#VALUE!</v>
      </c>
      <c r="AX169" s="101" t="e">
        <f t="shared" si="697"/>
        <v>#VALUE!</v>
      </c>
    </row>
    <row r="170" spans="2:50" x14ac:dyDescent="0.25">
      <c r="B170" s="50" t="str">
        <f>IF($A170="","",VLOOKUP($A170,'list of waypoints'!$A$2:'list of waypoints'!$F$126,2))</f>
        <v/>
      </c>
      <c r="C170" s="99" t="str">
        <f>IF($A170="","",VLOOKUP($A170,'list of waypoints'!$A$2:$F$2001,3))</f>
        <v/>
      </c>
      <c r="D170" s="50" t="str">
        <f>IF($A170="","",VLOOKUP($A170,'list of waypoints'!$A$2:$F$2001,4))</f>
        <v/>
      </c>
      <c r="E170" s="99" t="str">
        <f>IF($A170="","",VLOOKUP($A170,'list of waypoints'!$A$2:$F$2001,5))</f>
        <v/>
      </c>
      <c r="F170" s="50" t="str">
        <f>IF($A170="","",VLOOKUP($A170,'list of waypoints'!$A$2:$F$2001,6))</f>
        <v/>
      </c>
      <c r="G170" s="112" t="str">
        <f t="shared" si="698"/>
        <v/>
      </c>
      <c r="H170" s="113" t="str">
        <f t="shared" si="699"/>
        <v/>
      </c>
      <c r="I170" s="50"/>
      <c r="J170" s="50"/>
      <c r="K170" s="50"/>
      <c r="L170" s="50"/>
      <c r="M170" s="113"/>
      <c r="N170" s="113" t="str">
        <f t="shared" si="720"/>
        <v/>
      </c>
      <c r="P170" s="50"/>
      <c r="Q170" s="50"/>
      <c r="R170" s="50"/>
      <c r="S170" s="50"/>
      <c r="T170" s="50"/>
      <c r="U170" s="50"/>
      <c r="V170" s="50"/>
      <c r="X170" s="104" t="str">
        <f t="shared" si="681"/>
        <v/>
      </c>
      <c r="Y170" s="105" t="str">
        <f t="shared" si="682"/>
        <v/>
      </c>
      <c r="Z170" s="104" t="str">
        <f t="shared" si="683"/>
        <v/>
      </c>
      <c r="AA170" s="106" t="str">
        <f t="shared" si="684"/>
        <v/>
      </c>
      <c r="AB170" s="105" t="str">
        <f t="shared" si="685"/>
        <v/>
      </c>
      <c r="AC170" s="105" t="str">
        <f t="shared" si="686"/>
        <v/>
      </c>
      <c r="AD170" s="110" t="str">
        <f t="shared" si="687"/>
        <v/>
      </c>
      <c r="AE170" s="109"/>
      <c r="AF170" s="101"/>
      <c r="AG170" s="101"/>
      <c r="AH170" s="101"/>
      <c r="AI170" s="109"/>
      <c r="AJ170" s="101"/>
      <c r="AK170" s="109"/>
      <c r="AL170" s="109">
        <f t="shared" si="688"/>
        <v>0</v>
      </c>
      <c r="AM170" s="101"/>
      <c r="AN170" s="101">
        <f t="shared" si="689"/>
        <v>0</v>
      </c>
      <c r="AO170" s="109">
        <f t="shared" si="690"/>
        <v>0</v>
      </c>
      <c r="AP170" s="111">
        <f t="shared" si="691"/>
        <v>0</v>
      </c>
      <c r="AR170" s="109">
        <f t="shared" si="692"/>
        <v>0</v>
      </c>
      <c r="AS170" s="109">
        <f t="shared" si="693"/>
        <v>0</v>
      </c>
      <c r="AT170" s="109">
        <f t="shared" si="693"/>
        <v>0</v>
      </c>
      <c r="AU170" s="109">
        <f t="shared" si="694"/>
        <v>0</v>
      </c>
      <c r="AV170" s="109">
        <f t="shared" si="695"/>
        <v>0</v>
      </c>
      <c r="AW170" s="109">
        <f t="shared" si="696"/>
        <v>0</v>
      </c>
      <c r="AX170" s="101">
        <f t="shared" si="697"/>
        <v>0</v>
      </c>
    </row>
    <row r="171" spans="2:50" x14ac:dyDescent="0.25">
      <c r="B171" s="50" t="str">
        <f>IF($A171="","",VLOOKUP($A171,'list of waypoints'!$A$2:'list of waypoints'!$F$126,2))</f>
        <v/>
      </c>
      <c r="C171" s="99" t="str">
        <f>IF($A171="","",VLOOKUP($A171,'list of waypoints'!$A$2:$F$2001,3))</f>
        <v/>
      </c>
      <c r="D171" s="50" t="str">
        <f>IF($A171="","",VLOOKUP($A171,'list of waypoints'!$A$2:$F$2001,4))</f>
        <v/>
      </c>
      <c r="E171" s="99" t="str">
        <f>IF($A171="","",VLOOKUP($A171,'list of waypoints'!$A$2:$F$2001,5))</f>
        <v/>
      </c>
      <c r="F171" s="50" t="str">
        <f>IF($A171="","",VLOOKUP($A171,'list of waypoints'!$A$2:$F$2001,6))</f>
        <v/>
      </c>
      <c r="G171" s="112" t="str">
        <f t="shared" si="698"/>
        <v/>
      </c>
      <c r="H171" s="113" t="str">
        <f t="shared" si="699"/>
        <v/>
      </c>
      <c r="I171" s="50"/>
      <c r="J171" s="50"/>
      <c r="K171" s="50"/>
      <c r="L171" s="50"/>
      <c r="M171" s="113" t="e">
        <f t="shared" ref="M171" si="881">M169-H170</f>
        <v>#VALUE!</v>
      </c>
      <c r="N171" s="113" t="e">
        <f t="shared" ref="N171" si="882">N169+H170</f>
        <v>#VALUE!</v>
      </c>
      <c r="P171" s="50"/>
      <c r="Q171" s="50"/>
      <c r="R171" s="50"/>
      <c r="S171" s="50"/>
      <c r="T171" s="50"/>
      <c r="U171" s="50"/>
      <c r="V171" s="50"/>
      <c r="X171" s="104" t="str">
        <f t="shared" si="681"/>
        <v/>
      </c>
      <c r="Y171" s="105" t="str">
        <f t="shared" si="682"/>
        <v/>
      </c>
      <c r="Z171" s="104" t="str">
        <f t="shared" si="683"/>
        <v/>
      </c>
      <c r="AA171" s="106" t="str">
        <f t="shared" si="684"/>
        <v/>
      </c>
      <c r="AB171" s="105" t="str">
        <f t="shared" si="685"/>
        <v/>
      </c>
      <c r="AC171" s="105" t="str">
        <f t="shared" si="686"/>
        <v/>
      </c>
      <c r="AD171" s="110" t="str">
        <f t="shared" si="687"/>
        <v/>
      </c>
      <c r="AE171" s="109" t="e">
        <f t="shared" ref="AE171" si="883">IF(Z171="N",X171+(Y171/60),-(X171+(Y171/60)))</f>
        <v>#VALUE!</v>
      </c>
      <c r="AF171" s="101" t="e">
        <f t="shared" ref="AF171" si="884">(7915.704468*LOG10(TAN(((45+AE171/2))*PI()/180)))-(23.268932*(SIN(AE171*PI()/180)))-(0.0525*(SIN(AE171*PI()/180)))</f>
        <v>#VALUE!</v>
      </c>
      <c r="AG171" s="101" t="e">
        <f t="shared" ref="AG171" si="885">IF(AC171="E",AA171+(AB171/60),-(AA171+(AB171/60)))</f>
        <v>#VALUE!</v>
      </c>
      <c r="AH171" s="101" t="e">
        <f t="shared" ref="AH171" si="886">IF(Z173="N",X173+(Y173/60),-(X173+(Y173/60)))</f>
        <v>#VALUE!</v>
      </c>
      <c r="AI171" s="109" t="e">
        <f t="shared" ref="AI171" si="887">(7915.704468*LOG10(TAN(((45+(AH171/2))*PI()/180)))-(23.268932*(SIN(AH171*PI()/180)))-(0.0525*(SIN(AH171*PI()/180))))</f>
        <v>#VALUE!</v>
      </c>
      <c r="AJ171" s="109" t="e">
        <f t="shared" ref="AJ171" si="888">IF(AC173="E",AA173+(AB173/60),-(AA173+(AB173/60)))</f>
        <v>#VALUE!</v>
      </c>
      <c r="AK171" s="109" t="e">
        <f t="shared" ref="AK171" si="889">IF((AH171-AE171)=0,(AH171-AE171)*60+0.001,(AH171-AE171)*60)</f>
        <v>#VALUE!</v>
      </c>
      <c r="AL171" s="109" t="e">
        <f t="shared" si="688"/>
        <v>#VALUE!</v>
      </c>
      <c r="AM171" s="101" t="e">
        <f t="shared" ref="AM171" si="890">(AJ171-AG171)*60</f>
        <v>#VALUE!</v>
      </c>
      <c r="AN171" s="101" t="e">
        <f t="shared" si="689"/>
        <v>#VALUE!</v>
      </c>
      <c r="AO171" s="109" t="e">
        <f t="shared" si="690"/>
        <v>#VALUE!</v>
      </c>
      <c r="AP171" s="111" t="e">
        <f t="shared" si="691"/>
        <v>#VALUE!</v>
      </c>
      <c r="AR171" s="109" t="e">
        <f t="shared" si="692"/>
        <v>#VALUE!</v>
      </c>
      <c r="AS171" s="109" t="e">
        <f t="shared" si="693"/>
        <v>#VALUE!</v>
      </c>
      <c r="AT171" s="109" t="e">
        <f t="shared" si="693"/>
        <v>#VALUE!</v>
      </c>
      <c r="AU171" s="109" t="e">
        <f t="shared" si="694"/>
        <v>#VALUE!</v>
      </c>
      <c r="AV171" s="109" t="e">
        <f t="shared" si="695"/>
        <v>#VALUE!</v>
      </c>
      <c r="AW171" s="109" t="e">
        <f t="shared" si="696"/>
        <v>#VALUE!</v>
      </c>
      <c r="AX171" s="101" t="e">
        <f t="shared" si="697"/>
        <v>#VALUE!</v>
      </c>
    </row>
    <row r="172" spans="2:50" x14ac:dyDescent="0.25">
      <c r="B172" s="50" t="str">
        <f>IF($A172="","",VLOOKUP($A172,'list of waypoints'!$A$2:'list of waypoints'!$F$126,2))</f>
        <v/>
      </c>
      <c r="C172" s="99" t="str">
        <f>IF($A172="","",VLOOKUP($A172,'list of waypoints'!$A$2:$F$2001,3))</f>
        <v/>
      </c>
      <c r="D172" s="50" t="str">
        <f>IF($A172="","",VLOOKUP($A172,'list of waypoints'!$A$2:$F$2001,4))</f>
        <v/>
      </c>
      <c r="E172" s="99" t="str">
        <f>IF($A172="","",VLOOKUP($A172,'list of waypoints'!$A$2:$F$2001,5))</f>
        <v/>
      </c>
      <c r="F172" s="50" t="str">
        <f>IF($A172="","",VLOOKUP($A172,'list of waypoints'!$A$2:$F$2001,6))</f>
        <v/>
      </c>
      <c r="G172" s="112" t="str">
        <f t="shared" si="698"/>
        <v/>
      </c>
      <c r="H172" s="113" t="str">
        <f t="shared" si="699"/>
        <v/>
      </c>
      <c r="I172" s="50"/>
      <c r="J172" s="50"/>
      <c r="K172" s="50"/>
      <c r="L172" s="50"/>
      <c r="M172" s="113"/>
      <c r="N172" s="113" t="str">
        <f t="shared" si="720"/>
        <v/>
      </c>
      <c r="P172" s="50"/>
      <c r="Q172" s="50"/>
      <c r="R172" s="50"/>
      <c r="S172" s="50"/>
      <c r="T172" s="50"/>
      <c r="U172" s="50"/>
      <c r="V172" s="50"/>
      <c r="X172" s="104" t="str">
        <f t="shared" si="681"/>
        <v/>
      </c>
      <c r="Y172" s="105" t="str">
        <f t="shared" si="682"/>
        <v/>
      </c>
      <c r="Z172" s="104" t="str">
        <f t="shared" si="683"/>
        <v/>
      </c>
      <c r="AA172" s="106" t="str">
        <f t="shared" si="684"/>
        <v/>
      </c>
      <c r="AB172" s="105" t="str">
        <f t="shared" si="685"/>
        <v/>
      </c>
      <c r="AC172" s="105" t="str">
        <f t="shared" si="686"/>
        <v/>
      </c>
      <c r="AD172" s="110" t="str">
        <f t="shared" si="687"/>
        <v/>
      </c>
      <c r="AE172" s="109"/>
      <c r="AF172" s="101"/>
      <c r="AG172" s="101"/>
      <c r="AH172" s="101"/>
      <c r="AI172" s="109"/>
      <c r="AJ172" s="101"/>
      <c r="AK172" s="109"/>
      <c r="AL172" s="109">
        <f t="shared" si="688"/>
        <v>0</v>
      </c>
      <c r="AM172" s="101"/>
      <c r="AN172" s="101">
        <f t="shared" si="689"/>
        <v>0</v>
      </c>
      <c r="AO172" s="109">
        <f t="shared" si="690"/>
        <v>0</v>
      </c>
      <c r="AP172" s="111">
        <f t="shared" si="691"/>
        <v>0</v>
      </c>
      <c r="AR172" s="109">
        <f t="shared" si="692"/>
        <v>0</v>
      </c>
      <c r="AS172" s="109">
        <f t="shared" si="693"/>
        <v>0</v>
      </c>
      <c r="AT172" s="109">
        <f t="shared" si="693"/>
        <v>0</v>
      </c>
      <c r="AU172" s="109">
        <f t="shared" si="694"/>
        <v>0</v>
      </c>
      <c r="AV172" s="109">
        <f t="shared" si="695"/>
        <v>0</v>
      </c>
      <c r="AW172" s="109">
        <f t="shared" si="696"/>
        <v>0</v>
      </c>
      <c r="AX172" s="101">
        <f t="shared" si="697"/>
        <v>0</v>
      </c>
    </row>
    <row r="173" spans="2:50" x14ac:dyDescent="0.25">
      <c r="B173" s="50" t="str">
        <f>IF($A173="","",VLOOKUP($A173,'list of waypoints'!$A$2:'list of waypoints'!$F$126,2))</f>
        <v/>
      </c>
      <c r="C173" s="99" t="str">
        <f>IF($A173="","",VLOOKUP($A173,'list of waypoints'!$A$2:$F$2001,3))</f>
        <v/>
      </c>
      <c r="D173" s="50" t="str">
        <f>IF($A173="","",VLOOKUP($A173,'list of waypoints'!$A$2:$F$2001,4))</f>
        <v/>
      </c>
      <c r="E173" s="99" t="str">
        <f>IF($A173="","",VLOOKUP($A173,'list of waypoints'!$A$2:$F$2001,5))</f>
        <v/>
      </c>
      <c r="F173" s="50" t="str">
        <f>IF($A173="","",VLOOKUP($A173,'list of waypoints'!$A$2:$F$2001,6))</f>
        <v/>
      </c>
      <c r="G173" s="112" t="str">
        <f t="shared" si="698"/>
        <v/>
      </c>
      <c r="H173" s="113" t="str">
        <f t="shared" si="699"/>
        <v/>
      </c>
      <c r="I173" s="50"/>
      <c r="J173" s="50"/>
      <c r="K173" s="50"/>
      <c r="L173" s="50"/>
      <c r="M173" s="113" t="e">
        <f t="shared" ref="M173" si="891">M171-H172</f>
        <v>#VALUE!</v>
      </c>
      <c r="N173" s="113" t="e">
        <f t="shared" ref="N173" si="892">N171+H172</f>
        <v>#VALUE!</v>
      </c>
      <c r="P173" s="50"/>
      <c r="Q173" s="50"/>
      <c r="R173" s="50"/>
      <c r="S173" s="50"/>
      <c r="T173" s="50"/>
      <c r="U173" s="50"/>
      <c r="V173" s="50"/>
      <c r="X173" s="104" t="str">
        <f t="shared" si="681"/>
        <v/>
      </c>
      <c r="Y173" s="105" t="str">
        <f t="shared" si="682"/>
        <v/>
      </c>
      <c r="Z173" s="104" t="str">
        <f t="shared" si="683"/>
        <v/>
      </c>
      <c r="AA173" s="106" t="str">
        <f t="shared" si="684"/>
        <v/>
      </c>
      <c r="AB173" s="105" t="str">
        <f t="shared" si="685"/>
        <v/>
      </c>
      <c r="AC173" s="105" t="str">
        <f t="shared" si="686"/>
        <v/>
      </c>
      <c r="AD173" s="110" t="str">
        <f t="shared" si="687"/>
        <v/>
      </c>
      <c r="AE173" s="109" t="e">
        <f t="shared" ref="AE173" si="893">IF(Z173="N",X173+(Y173/60),-(X173+(Y173/60)))</f>
        <v>#VALUE!</v>
      </c>
      <c r="AF173" s="101" t="e">
        <f t="shared" ref="AF173" si="894">(7915.704468*LOG10(TAN(((45+AE173/2))*PI()/180)))-(23.268932*(SIN(AE173*PI()/180)))-(0.0525*(SIN(AE173*PI()/180)))</f>
        <v>#VALUE!</v>
      </c>
      <c r="AG173" s="101" t="e">
        <f t="shared" ref="AG173" si="895">IF(AC173="E",AA173+(AB173/60),-(AA173+(AB173/60)))</f>
        <v>#VALUE!</v>
      </c>
      <c r="AH173" s="101" t="e">
        <f t="shared" ref="AH173" si="896">IF(Z175="N",X175+(Y175/60),-(X175+(Y175/60)))</f>
        <v>#VALUE!</v>
      </c>
      <c r="AI173" s="109" t="e">
        <f t="shared" ref="AI173" si="897">(7915.704468*LOG10(TAN(((45+(AH173/2))*PI()/180)))-(23.268932*(SIN(AH173*PI()/180)))-(0.0525*(SIN(AH173*PI()/180))))</f>
        <v>#VALUE!</v>
      </c>
      <c r="AJ173" s="109" t="e">
        <f t="shared" ref="AJ173" si="898">IF(AC175="E",AA175+(AB175/60),-(AA175+(AB175/60)))</f>
        <v>#VALUE!</v>
      </c>
      <c r="AK173" s="109" t="e">
        <f t="shared" ref="AK173" si="899">IF((AH173-AE173)=0,(AH173-AE173)*60+0.001,(AH173-AE173)*60)</f>
        <v>#VALUE!</v>
      </c>
      <c r="AL173" s="109" t="e">
        <f t="shared" si="688"/>
        <v>#VALUE!</v>
      </c>
      <c r="AM173" s="101" t="e">
        <f t="shared" ref="AM173" si="900">(AJ173-AG173)*60</f>
        <v>#VALUE!</v>
      </c>
      <c r="AN173" s="101" t="e">
        <f t="shared" si="689"/>
        <v>#VALUE!</v>
      </c>
      <c r="AO173" s="109" t="e">
        <f t="shared" si="690"/>
        <v>#VALUE!</v>
      </c>
      <c r="AP173" s="111" t="e">
        <f t="shared" si="691"/>
        <v>#VALUE!</v>
      </c>
      <c r="AR173" s="109" t="e">
        <f t="shared" si="692"/>
        <v>#VALUE!</v>
      </c>
      <c r="AS173" s="109" t="e">
        <f t="shared" si="693"/>
        <v>#VALUE!</v>
      </c>
      <c r="AT173" s="109" t="e">
        <f t="shared" si="693"/>
        <v>#VALUE!</v>
      </c>
      <c r="AU173" s="109" t="e">
        <f t="shared" si="694"/>
        <v>#VALUE!</v>
      </c>
      <c r="AV173" s="109" t="e">
        <f t="shared" si="695"/>
        <v>#VALUE!</v>
      </c>
      <c r="AW173" s="109" t="e">
        <f t="shared" si="696"/>
        <v>#VALUE!</v>
      </c>
      <c r="AX173" s="101" t="e">
        <f t="shared" si="697"/>
        <v>#VALUE!</v>
      </c>
    </row>
    <row r="174" spans="2:50" x14ac:dyDescent="0.25">
      <c r="B174" s="50" t="str">
        <f>IF($A174="","",VLOOKUP($A174,'list of waypoints'!$A$2:'list of waypoints'!$F$126,2))</f>
        <v/>
      </c>
      <c r="C174" s="99" t="str">
        <f>IF($A174="","",VLOOKUP($A174,'list of waypoints'!$A$2:$F$2001,3))</f>
        <v/>
      </c>
      <c r="D174" s="50" t="str">
        <f>IF($A174="","",VLOOKUP($A174,'list of waypoints'!$A$2:$F$2001,4))</f>
        <v/>
      </c>
      <c r="E174" s="99" t="str">
        <f>IF($A174="","",VLOOKUP($A174,'list of waypoints'!$A$2:$F$2001,5))</f>
        <v/>
      </c>
      <c r="F174" s="50" t="str">
        <f>IF($A174="","",VLOOKUP($A174,'list of waypoints'!$A$2:$F$2001,6))</f>
        <v/>
      </c>
      <c r="G174" s="112" t="str">
        <f t="shared" si="698"/>
        <v/>
      </c>
      <c r="H174" s="113" t="str">
        <f t="shared" si="699"/>
        <v/>
      </c>
      <c r="I174" s="50"/>
      <c r="J174" s="50"/>
      <c r="K174" s="50"/>
      <c r="L174" s="50"/>
      <c r="M174" s="113"/>
      <c r="N174" s="113" t="str">
        <f t="shared" si="720"/>
        <v/>
      </c>
      <c r="P174" s="50"/>
      <c r="Q174" s="50"/>
      <c r="R174" s="50"/>
      <c r="S174" s="50"/>
      <c r="T174" s="50"/>
      <c r="U174" s="50"/>
      <c r="V174" s="50"/>
      <c r="X174" s="104" t="str">
        <f t="shared" si="681"/>
        <v/>
      </c>
      <c r="Y174" s="105" t="str">
        <f t="shared" si="682"/>
        <v/>
      </c>
      <c r="Z174" s="104" t="str">
        <f t="shared" si="683"/>
        <v/>
      </c>
      <c r="AA174" s="106" t="str">
        <f t="shared" si="684"/>
        <v/>
      </c>
      <c r="AB174" s="105" t="str">
        <f t="shared" si="685"/>
        <v/>
      </c>
      <c r="AC174" s="105" t="str">
        <f t="shared" si="686"/>
        <v/>
      </c>
      <c r="AD174" s="110" t="str">
        <f t="shared" si="687"/>
        <v/>
      </c>
      <c r="AE174" s="109"/>
      <c r="AF174" s="101"/>
      <c r="AG174" s="101"/>
      <c r="AH174" s="101"/>
      <c r="AI174" s="109"/>
      <c r="AJ174" s="101"/>
      <c r="AK174" s="109"/>
      <c r="AL174" s="109">
        <f t="shared" si="688"/>
        <v>0</v>
      </c>
      <c r="AM174" s="101"/>
      <c r="AN174" s="101">
        <f t="shared" si="689"/>
        <v>0</v>
      </c>
      <c r="AO174" s="109">
        <f t="shared" si="690"/>
        <v>0</v>
      </c>
      <c r="AP174" s="111">
        <f t="shared" si="691"/>
        <v>0</v>
      </c>
      <c r="AR174" s="109">
        <f t="shared" si="692"/>
        <v>0</v>
      </c>
      <c r="AS174" s="109">
        <f t="shared" si="693"/>
        <v>0</v>
      </c>
      <c r="AT174" s="109">
        <f t="shared" si="693"/>
        <v>0</v>
      </c>
      <c r="AU174" s="109">
        <f t="shared" si="694"/>
        <v>0</v>
      </c>
      <c r="AV174" s="109">
        <f t="shared" si="695"/>
        <v>0</v>
      </c>
      <c r="AW174" s="109">
        <f t="shared" si="696"/>
        <v>0</v>
      </c>
      <c r="AX174" s="101">
        <f t="shared" si="697"/>
        <v>0</v>
      </c>
    </row>
    <row r="175" spans="2:50" x14ac:dyDescent="0.25">
      <c r="B175" s="50" t="str">
        <f>IF($A175="","",VLOOKUP($A175,'list of waypoints'!$A$2:'list of waypoints'!$F$126,2))</f>
        <v/>
      </c>
      <c r="C175" s="99" t="str">
        <f>IF($A175="","",VLOOKUP($A175,'list of waypoints'!$A$2:$F$2001,3))</f>
        <v/>
      </c>
      <c r="D175" s="50" t="str">
        <f>IF($A175="","",VLOOKUP($A175,'list of waypoints'!$A$2:$F$2001,4))</f>
        <v/>
      </c>
      <c r="E175" s="99" t="str">
        <f>IF($A175="","",VLOOKUP($A175,'list of waypoints'!$A$2:$F$2001,5))</f>
        <v/>
      </c>
      <c r="F175" s="50" t="str">
        <f>IF($A175="","",VLOOKUP($A175,'list of waypoints'!$A$2:$F$2001,6))</f>
        <v/>
      </c>
      <c r="G175" s="112" t="str">
        <f t="shared" si="698"/>
        <v/>
      </c>
      <c r="H175" s="113" t="str">
        <f t="shared" si="699"/>
        <v/>
      </c>
      <c r="I175" s="50"/>
      <c r="J175" s="50"/>
      <c r="K175" s="50"/>
      <c r="L175" s="50"/>
      <c r="M175" s="113" t="e">
        <f t="shared" ref="M175" si="901">M173-H174</f>
        <v>#VALUE!</v>
      </c>
      <c r="N175" s="113" t="e">
        <f t="shared" ref="N175" si="902">N173+H174</f>
        <v>#VALUE!</v>
      </c>
      <c r="P175" s="50"/>
      <c r="Q175" s="50"/>
      <c r="R175" s="50"/>
      <c r="S175" s="50"/>
      <c r="T175" s="50"/>
      <c r="U175" s="50"/>
      <c r="V175" s="50"/>
      <c r="X175" s="104" t="str">
        <f t="shared" si="681"/>
        <v/>
      </c>
      <c r="Y175" s="105" t="str">
        <f t="shared" si="682"/>
        <v/>
      </c>
      <c r="Z175" s="104" t="str">
        <f t="shared" si="683"/>
        <v/>
      </c>
      <c r="AA175" s="106" t="str">
        <f t="shared" si="684"/>
        <v/>
      </c>
      <c r="AB175" s="105" t="str">
        <f t="shared" si="685"/>
        <v/>
      </c>
      <c r="AC175" s="105" t="str">
        <f t="shared" si="686"/>
        <v/>
      </c>
      <c r="AD175" s="110" t="str">
        <f t="shared" si="687"/>
        <v/>
      </c>
      <c r="AE175" s="109" t="e">
        <f t="shared" ref="AE175" si="903">IF(Z175="N",X175+(Y175/60),-(X175+(Y175/60)))</f>
        <v>#VALUE!</v>
      </c>
      <c r="AF175" s="101" t="e">
        <f t="shared" ref="AF175" si="904">(7915.704468*LOG10(TAN(((45+AE175/2))*PI()/180)))-(23.268932*(SIN(AE175*PI()/180)))-(0.0525*(SIN(AE175*PI()/180)))</f>
        <v>#VALUE!</v>
      </c>
      <c r="AG175" s="101" t="e">
        <f t="shared" ref="AG175" si="905">IF(AC175="E",AA175+(AB175/60),-(AA175+(AB175/60)))</f>
        <v>#VALUE!</v>
      </c>
      <c r="AH175" s="101" t="e">
        <f t="shared" ref="AH175" si="906">IF(Z177="N",X177+(Y177/60),-(X177+(Y177/60)))</f>
        <v>#VALUE!</v>
      </c>
      <c r="AI175" s="109" t="e">
        <f t="shared" ref="AI175" si="907">(7915.704468*LOG10(TAN(((45+(AH175/2))*PI()/180)))-(23.268932*(SIN(AH175*PI()/180)))-(0.0525*(SIN(AH175*PI()/180))))</f>
        <v>#VALUE!</v>
      </c>
      <c r="AJ175" s="109" t="e">
        <f t="shared" ref="AJ175" si="908">IF(AC177="E",AA177+(AB177/60),-(AA177+(AB177/60)))</f>
        <v>#VALUE!</v>
      </c>
      <c r="AK175" s="109" t="e">
        <f t="shared" ref="AK175" si="909">IF((AH175-AE175)=0,(AH175-AE175)*60+0.001,(AH175-AE175)*60)</f>
        <v>#VALUE!</v>
      </c>
      <c r="AL175" s="109" t="e">
        <f t="shared" si="688"/>
        <v>#VALUE!</v>
      </c>
      <c r="AM175" s="101" t="e">
        <f t="shared" ref="AM175" si="910">(AJ175-AG175)*60</f>
        <v>#VALUE!</v>
      </c>
      <c r="AN175" s="101" t="e">
        <f t="shared" si="689"/>
        <v>#VALUE!</v>
      </c>
      <c r="AO175" s="109" t="e">
        <f t="shared" si="690"/>
        <v>#VALUE!</v>
      </c>
      <c r="AP175" s="111" t="e">
        <f t="shared" si="691"/>
        <v>#VALUE!</v>
      </c>
      <c r="AR175" s="109" t="e">
        <f t="shared" si="692"/>
        <v>#VALUE!</v>
      </c>
      <c r="AS175" s="109" t="e">
        <f t="shared" si="693"/>
        <v>#VALUE!</v>
      </c>
      <c r="AT175" s="109" t="e">
        <f t="shared" si="693"/>
        <v>#VALUE!</v>
      </c>
      <c r="AU175" s="109" t="e">
        <f t="shared" si="694"/>
        <v>#VALUE!</v>
      </c>
      <c r="AV175" s="109" t="e">
        <f t="shared" si="695"/>
        <v>#VALUE!</v>
      </c>
      <c r="AW175" s="109" t="e">
        <f t="shared" si="696"/>
        <v>#VALUE!</v>
      </c>
      <c r="AX175" s="101" t="e">
        <f t="shared" si="697"/>
        <v>#VALUE!</v>
      </c>
    </row>
    <row r="176" spans="2:50" x14ac:dyDescent="0.25">
      <c r="B176" s="50" t="str">
        <f>IF($A176="","",VLOOKUP($A176,'list of waypoints'!$A$2:'list of waypoints'!$F$126,2))</f>
        <v/>
      </c>
      <c r="C176" s="99" t="str">
        <f>IF($A176="","",VLOOKUP($A176,'list of waypoints'!$A$2:$F$2001,3))</f>
        <v/>
      </c>
      <c r="D176" s="50" t="str">
        <f>IF($A176="","",VLOOKUP($A176,'list of waypoints'!$A$2:$F$2001,4))</f>
        <v/>
      </c>
      <c r="E176" s="99" t="str">
        <f>IF($A176="","",VLOOKUP($A176,'list of waypoints'!$A$2:$F$2001,5))</f>
        <v/>
      </c>
      <c r="F176" s="50" t="str">
        <f>IF($A176="","",VLOOKUP($A176,'list of waypoints'!$A$2:$F$2001,6))</f>
        <v/>
      </c>
      <c r="G176" s="112" t="str">
        <f t="shared" si="698"/>
        <v/>
      </c>
      <c r="H176" s="113" t="str">
        <f t="shared" si="699"/>
        <v/>
      </c>
      <c r="I176" s="50"/>
      <c r="J176" s="50"/>
      <c r="K176" s="50"/>
      <c r="L176" s="50"/>
      <c r="M176" s="113"/>
      <c r="N176" s="113" t="str">
        <f t="shared" si="720"/>
        <v/>
      </c>
      <c r="P176" s="50"/>
      <c r="Q176" s="50"/>
      <c r="R176" s="50"/>
      <c r="S176" s="50"/>
      <c r="T176" s="50"/>
      <c r="U176" s="50"/>
      <c r="V176" s="50"/>
      <c r="X176" s="104" t="str">
        <f t="shared" si="681"/>
        <v/>
      </c>
      <c r="Y176" s="105" t="str">
        <f t="shared" si="682"/>
        <v/>
      </c>
      <c r="Z176" s="104" t="str">
        <f t="shared" si="683"/>
        <v/>
      </c>
      <c r="AA176" s="106" t="str">
        <f t="shared" si="684"/>
        <v/>
      </c>
      <c r="AB176" s="105" t="str">
        <f t="shared" si="685"/>
        <v/>
      </c>
      <c r="AC176" s="105" t="str">
        <f t="shared" si="686"/>
        <v/>
      </c>
      <c r="AD176" s="110" t="str">
        <f t="shared" si="687"/>
        <v/>
      </c>
      <c r="AE176" s="109"/>
      <c r="AF176" s="101"/>
      <c r="AG176" s="101"/>
      <c r="AH176" s="101"/>
      <c r="AI176" s="109"/>
      <c r="AJ176" s="101"/>
      <c r="AK176" s="109"/>
      <c r="AL176" s="109">
        <f t="shared" si="688"/>
        <v>0</v>
      </c>
      <c r="AM176" s="101"/>
      <c r="AN176" s="101">
        <f t="shared" si="689"/>
        <v>0</v>
      </c>
      <c r="AO176" s="109">
        <f t="shared" si="690"/>
        <v>0</v>
      </c>
      <c r="AP176" s="111">
        <f t="shared" si="691"/>
        <v>0</v>
      </c>
      <c r="AR176" s="109">
        <f t="shared" si="692"/>
        <v>0</v>
      </c>
      <c r="AS176" s="109">
        <f t="shared" si="693"/>
        <v>0</v>
      </c>
      <c r="AT176" s="109">
        <f t="shared" si="693"/>
        <v>0</v>
      </c>
      <c r="AU176" s="109">
        <f t="shared" si="694"/>
        <v>0</v>
      </c>
      <c r="AV176" s="109">
        <f t="shared" si="695"/>
        <v>0</v>
      </c>
      <c r="AW176" s="109">
        <f t="shared" si="696"/>
        <v>0</v>
      </c>
      <c r="AX176" s="101">
        <f t="shared" si="697"/>
        <v>0</v>
      </c>
    </row>
    <row r="177" spans="2:50" x14ac:dyDescent="0.25">
      <c r="B177" s="50" t="str">
        <f>IF($A177="","",VLOOKUP($A177,'list of waypoints'!$A$2:'list of waypoints'!$F$126,2))</f>
        <v/>
      </c>
      <c r="C177" s="99" t="str">
        <f>IF($A177="","",VLOOKUP($A177,'list of waypoints'!$A$2:$F$2001,3))</f>
        <v/>
      </c>
      <c r="D177" s="50" t="str">
        <f>IF($A177="","",VLOOKUP($A177,'list of waypoints'!$A$2:$F$2001,4))</f>
        <v/>
      </c>
      <c r="E177" s="99" t="str">
        <f>IF($A177="","",VLOOKUP($A177,'list of waypoints'!$A$2:$F$2001,5))</f>
        <v/>
      </c>
      <c r="F177" s="50" t="str">
        <f>IF($A177="","",VLOOKUP($A177,'list of waypoints'!$A$2:$F$2001,6))</f>
        <v/>
      </c>
      <c r="G177" s="112" t="str">
        <f t="shared" si="698"/>
        <v/>
      </c>
      <c r="H177" s="113" t="str">
        <f t="shared" si="699"/>
        <v/>
      </c>
      <c r="I177" s="50"/>
      <c r="J177" s="50"/>
      <c r="K177" s="50"/>
      <c r="L177" s="50"/>
      <c r="M177" s="113" t="e">
        <f t="shared" ref="M177" si="911">M175-H176</f>
        <v>#VALUE!</v>
      </c>
      <c r="N177" s="113" t="e">
        <f t="shared" ref="N177" si="912">N175+H176</f>
        <v>#VALUE!</v>
      </c>
      <c r="P177" s="50"/>
      <c r="Q177" s="50"/>
      <c r="R177" s="50"/>
      <c r="S177" s="50"/>
      <c r="T177" s="50"/>
      <c r="U177" s="50"/>
      <c r="V177" s="50"/>
      <c r="X177" s="104" t="str">
        <f t="shared" si="681"/>
        <v/>
      </c>
      <c r="Y177" s="105" t="str">
        <f t="shared" si="682"/>
        <v/>
      </c>
      <c r="Z177" s="104" t="str">
        <f t="shared" si="683"/>
        <v/>
      </c>
      <c r="AA177" s="106" t="str">
        <f t="shared" si="684"/>
        <v/>
      </c>
      <c r="AB177" s="105" t="str">
        <f t="shared" si="685"/>
        <v/>
      </c>
      <c r="AC177" s="105" t="str">
        <f t="shared" si="686"/>
        <v/>
      </c>
      <c r="AD177" s="110" t="str">
        <f t="shared" si="687"/>
        <v/>
      </c>
      <c r="AE177" s="109" t="e">
        <f t="shared" ref="AE177" si="913">IF(Z177="N",X177+(Y177/60),-(X177+(Y177/60)))</f>
        <v>#VALUE!</v>
      </c>
      <c r="AF177" s="101" t="e">
        <f t="shared" ref="AF177" si="914">(7915.704468*LOG10(TAN(((45+AE177/2))*PI()/180)))-(23.268932*(SIN(AE177*PI()/180)))-(0.0525*(SIN(AE177*PI()/180)))</f>
        <v>#VALUE!</v>
      </c>
      <c r="AG177" s="101" t="e">
        <f t="shared" ref="AG177" si="915">IF(AC177="E",AA177+(AB177/60),-(AA177+(AB177/60)))</f>
        <v>#VALUE!</v>
      </c>
      <c r="AH177" s="101" t="e">
        <f t="shared" ref="AH177" si="916">IF(Z179="N",X179+(Y179/60),-(X179+(Y179/60)))</f>
        <v>#VALUE!</v>
      </c>
      <c r="AI177" s="109" t="e">
        <f t="shared" ref="AI177" si="917">(7915.704468*LOG10(TAN(((45+(AH177/2))*PI()/180)))-(23.268932*(SIN(AH177*PI()/180)))-(0.0525*(SIN(AH177*PI()/180))))</f>
        <v>#VALUE!</v>
      </c>
      <c r="AJ177" s="109" t="e">
        <f t="shared" ref="AJ177" si="918">IF(AC179="E",AA179+(AB179/60),-(AA179+(AB179/60)))</f>
        <v>#VALUE!</v>
      </c>
      <c r="AK177" s="109" t="e">
        <f t="shared" ref="AK177" si="919">IF((AH177-AE177)=0,(AH177-AE177)*60+0.001,(AH177-AE177)*60)</f>
        <v>#VALUE!</v>
      </c>
      <c r="AL177" s="109" t="e">
        <f t="shared" si="688"/>
        <v>#VALUE!</v>
      </c>
      <c r="AM177" s="101" t="e">
        <f t="shared" ref="AM177" si="920">(AJ177-AG177)*60</f>
        <v>#VALUE!</v>
      </c>
      <c r="AN177" s="101" t="e">
        <f t="shared" si="689"/>
        <v>#VALUE!</v>
      </c>
      <c r="AO177" s="109" t="e">
        <f t="shared" si="690"/>
        <v>#VALUE!</v>
      </c>
      <c r="AP177" s="111" t="e">
        <f t="shared" si="691"/>
        <v>#VALUE!</v>
      </c>
      <c r="AR177" s="109" t="e">
        <f t="shared" si="692"/>
        <v>#VALUE!</v>
      </c>
      <c r="AS177" s="109" t="e">
        <f t="shared" si="693"/>
        <v>#VALUE!</v>
      </c>
      <c r="AT177" s="109" t="e">
        <f t="shared" si="693"/>
        <v>#VALUE!</v>
      </c>
      <c r="AU177" s="109" t="e">
        <f t="shared" si="694"/>
        <v>#VALUE!</v>
      </c>
      <c r="AV177" s="109" t="e">
        <f t="shared" si="695"/>
        <v>#VALUE!</v>
      </c>
      <c r="AW177" s="109" t="e">
        <f t="shared" si="696"/>
        <v>#VALUE!</v>
      </c>
      <c r="AX177" s="101" t="e">
        <f t="shared" si="697"/>
        <v>#VALUE!</v>
      </c>
    </row>
    <row r="178" spans="2:50" x14ac:dyDescent="0.25">
      <c r="B178" s="50" t="str">
        <f>IF($A178="","",VLOOKUP($A178,'list of waypoints'!$A$2:'list of waypoints'!$F$126,2))</f>
        <v/>
      </c>
      <c r="C178" s="99" t="str">
        <f>IF($A178="","",VLOOKUP($A178,'list of waypoints'!$A$2:$F$2001,3))</f>
        <v/>
      </c>
      <c r="D178" s="50" t="str">
        <f>IF($A178="","",VLOOKUP($A178,'list of waypoints'!$A$2:$F$2001,4))</f>
        <v/>
      </c>
      <c r="E178" s="99" t="str">
        <f>IF($A178="","",VLOOKUP($A178,'list of waypoints'!$A$2:$F$2001,5))</f>
        <v/>
      </c>
      <c r="F178" s="50" t="str">
        <f>IF($A178="","",VLOOKUP($A178,'list of waypoints'!$A$2:$F$2001,6))</f>
        <v/>
      </c>
      <c r="G178" s="112" t="str">
        <f t="shared" si="698"/>
        <v/>
      </c>
      <c r="H178" s="113" t="str">
        <f t="shared" si="699"/>
        <v/>
      </c>
      <c r="I178" s="50"/>
      <c r="J178" s="50"/>
      <c r="K178" s="50"/>
      <c r="L178" s="50"/>
      <c r="M178" s="113"/>
      <c r="N178" s="113" t="str">
        <f t="shared" si="720"/>
        <v/>
      </c>
      <c r="P178" s="50"/>
      <c r="Q178" s="50"/>
      <c r="R178" s="50"/>
      <c r="S178" s="50"/>
      <c r="T178" s="50"/>
      <c r="U178" s="50"/>
      <c r="V178" s="50"/>
      <c r="X178" s="104" t="str">
        <f t="shared" si="681"/>
        <v/>
      </c>
      <c r="Y178" s="105" t="str">
        <f t="shared" si="682"/>
        <v/>
      </c>
      <c r="Z178" s="104" t="str">
        <f t="shared" si="683"/>
        <v/>
      </c>
      <c r="AA178" s="106" t="str">
        <f t="shared" si="684"/>
        <v/>
      </c>
      <c r="AB178" s="105" t="str">
        <f t="shared" si="685"/>
        <v/>
      </c>
      <c r="AC178" s="105" t="str">
        <f t="shared" si="686"/>
        <v/>
      </c>
      <c r="AD178" s="110" t="str">
        <f t="shared" si="687"/>
        <v/>
      </c>
      <c r="AE178" s="109"/>
      <c r="AF178" s="101"/>
      <c r="AG178" s="101"/>
      <c r="AH178" s="101"/>
      <c r="AI178" s="109"/>
      <c r="AJ178" s="101"/>
      <c r="AK178" s="109"/>
      <c r="AL178" s="109">
        <f t="shared" si="688"/>
        <v>0</v>
      </c>
      <c r="AM178" s="101"/>
      <c r="AN178" s="101">
        <f t="shared" si="689"/>
        <v>0</v>
      </c>
      <c r="AO178" s="109">
        <f t="shared" si="690"/>
        <v>0</v>
      </c>
      <c r="AP178" s="111">
        <f t="shared" si="691"/>
        <v>0</v>
      </c>
      <c r="AR178" s="109">
        <f t="shared" si="692"/>
        <v>0</v>
      </c>
      <c r="AS178" s="109">
        <f t="shared" si="693"/>
        <v>0</v>
      </c>
      <c r="AT178" s="109">
        <f t="shared" si="693"/>
        <v>0</v>
      </c>
      <c r="AU178" s="109">
        <f t="shared" si="694"/>
        <v>0</v>
      </c>
      <c r="AV178" s="109">
        <f t="shared" si="695"/>
        <v>0</v>
      </c>
      <c r="AW178" s="109">
        <f t="shared" si="696"/>
        <v>0</v>
      </c>
      <c r="AX178" s="101">
        <f t="shared" si="697"/>
        <v>0</v>
      </c>
    </row>
    <row r="179" spans="2:50" x14ac:dyDescent="0.25">
      <c r="B179" s="50" t="str">
        <f>IF($A179="","",VLOOKUP($A179,'list of waypoints'!$A$2:'list of waypoints'!$F$126,2))</f>
        <v/>
      </c>
      <c r="C179" s="99" t="str">
        <f>IF($A179="","",VLOOKUP($A179,'list of waypoints'!$A$2:$F$2001,3))</f>
        <v/>
      </c>
      <c r="D179" s="50" t="str">
        <f>IF($A179="","",VLOOKUP($A179,'list of waypoints'!$A$2:$F$2001,4))</f>
        <v/>
      </c>
      <c r="E179" s="99" t="str">
        <f>IF($A179="","",VLOOKUP($A179,'list of waypoints'!$A$2:$F$2001,5))</f>
        <v/>
      </c>
      <c r="F179" s="50" t="str">
        <f>IF($A179="","",VLOOKUP($A179,'list of waypoints'!$A$2:$F$2001,6))</f>
        <v/>
      </c>
      <c r="G179" s="112" t="str">
        <f t="shared" si="698"/>
        <v/>
      </c>
      <c r="H179" s="113" t="str">
        <f t="shared" si="699"/>
        <v/>
      </c>
      <c r="I179" s="50"/>
      <c r="J179" s="50"/>
      <c r="K179" s="50"/>
      <c r="L179" s="50"/>
      <c r="M179" s="113" t="e">
        <f t="shared" ref="M179" si="921">M177-H178</f>
        <v>#VALUE!</v>
      </c>
      <c r="N179" s="113" t="e">
        <f t="shared" ref="N179" si="922">N177+H178</f>
        <v>#VALUE!</v>
      </c>
      <c r="P179" s="50"/>
      <c r="Q179" s="50"/>
      <c r="R179" s="50"/>
      <c r="S179" s="50"/>
      <c r="T179" s="50"/>
      <c r="U179" s="50"/>
      <c r="V179" s="50"/>
      <c r="X179" s="104" t="str">
        <f t="shared" si="681"/>
        <v/>
      </c>
      <c r="Y179" s="105" t="str">
        <f t="shared" si="682"/>
        <v/>
      </c>
      <c r="Z179" s="104" t="str">
        <f t="shared" si="683"/>
        <v/>
      </c>
      <c r="AA179" s="106" t="str">
        <f t="shared" si="684"/>
        <v/>
      </c>
      <c r="AB179" s="105" t="str">
        <f t="shared" si="685"/>
        <v/>
      </c>
      <c r="AC179" s="105" t="str">
        <f t="shared" si="686"/>
        <v/>
      </c>
      <c r="AD179" s="110" t="str">
        <f t="shared" si="687"/>
        <v/>
      </c>
      <c r="AE179" s="109" t="e">
        <f t="shared" ref="AE179" si="923">IF(Z179="N",X179+(Y179/60),-(X179+(Y179/60)))</f>
        <v>#VALUE!</v>
      </c>
      <c r="AF179" s="101" t="e">
        <f t="shared" ref="AF179" si="924">(7915.704468*LOG10(TAN(((45+AE179/2))*PI()/180)))-(23.268932*(SIN(AE179*PI()/180)))-(0.0525*(SIN(AE179*PI()/180)))</f>
        <v>#VALUE!</v>
      </c>
      <c r="AG179" s="101" t="e">
        <f t="shared" ref="AG179" si="925">IF(AC179="E",AA179+(AB179/60),-(AA179+(AB179/60)))</f>
        <v>#VALUE!</v>
      </c>
      <c r="AH179" s="101" t="e">
        <f t="shared" ref="AH179" si="926">IF(Z181="N",X181+(Y181/60),-(X181+(Y181/60)))</f>
        <v>#VALUE!</v>
      </c>
      <c r="AI179" s="109" t="e">
        <f t="shared" ref="AI179" si="927">(7915.704468*LOG10(TAN(((45+(AH179/2))*PI()/180)))-(23.268932*(SIN(AH179*PI()/180)))-(0.0525*(SIN(AH179*PI()/180))))</f>
        <v>#VALUE!</v>
      </c>
      <c r="AJ179" s="109" t="e">
        <f t="shared" ref="AJ179" si="928">IF(AC181="E",AA181+(AB181/60),-(AA181+(AB181/60)))</f>
        <v>#VALUE!</v>
      </c>
      <c r="AK179" s="109" t="e">
        <f t="shared" ref="AK179" si="929">IF((AH179-AE179)=0,(AH179-AE179)*60+0.001,(AH179-AE179)*60)</f>
        <v>#VALUE!</v>
      </c>
      <c r="AL179" s="109" t="e">
        <f t="shared" si="688"/>
        <v>#VALUE!</v>
      </c>
      <c r="AM179" s="101" t="e">
        <f t="shared" ref="AM179" si="930">(AJ179-AG179)*60</f>
        <v>#VALUE!</v>
      </c>
      <c r="AN179" s="101" t="e">
        <f t="shared" si="689"/>
        <v>#VALUE!</v>
      </c>
      <c r="AO179" s="109" t="e">
        <f t="shared" si="690"/>
        <v>#VALUE!</v>
      </c>
      <c r="AP179" s="111" t="e">
        <f t="shared" si="691"/>
        <v>#VALUE!</v>
      </c>
      <c r="AR179" s="109" t="e">
        <f t="shared" si="692"/>
        <v>#VALUE!</v>
      </c>
      <c r="AS179" s="109" t="e">
        <f t="shared" si="693"/>
        <v>#VALUE!</v>
      </c>
      <c r="AT179" s="109" t="e">
        <f t="shared" si="693"/>
        <v>#VALUE!</v>
      </c>
      <c r="AU179" s="109" t="e">
        <f t="shared" si="694"/>
        <v>#VALUE!</v>
      </c>
      <c r="AV179" s="109" t="e">
        <f t="shared" si="695"/>
        <v>#VALUE!</v>
      </c>
      <c r="AW179" s="109" t="e">
        <f t="shared" si="696"/>
        <v>#VALUE!</v>
      </c>
      <c r="AX179" s="101" t="e">
        <f t="shared" si="697"/>
        <v>#VALUE!</v>
      </c>
    </row>
    <row r="180" spans="2:50" x14ac:dyDescent="0.25">
      <c r="B180" s="50" t="str">
        <f>IF($A180="","",VLOOKUP($A180,'list of waypoints'!$A$2:'list of waypoints'!$F$126,2))</f>
        <v/>
      </c>
      <c r="C180" s="99" t="str">
        <f>IF($A180="","",VLOOKUP($A180,'list of waypoints'!$A$2:$F$2001,3))</f>
        <v/>
      </c>
      <c r="D180" s="50" t="str">
        <f>IF($A180="","",VLOOKUP($A180,'list of waypoints'!$A$2:$F$2001,4))</f>
        <v/>
      </c>
      <c r="E180" s="99" t="str">
        <f>IF($A180="","",VLOOKUP($A180,'list of waypoints'!$A$2:$F$2001,5))</f>
        <v/>
      </c>
      <c r="F180" s="50" t="str">
        <f>IF($A180="","",VLOOKUP($A180,'list of waypoints'!$A$2:$F$2001,6))</f>
        <v/>
      </c>
      <c r="G180" s="112" t="str">
        <f t="shared" si="698"/>
        <v/>
      </c>
      <c r="H180" s="113" t="str">
        <f t="shared" si="699"/>
        <v/>
      </c>
      <c r="I180" s="50"/>
      <c r="J180" s="50"/>
      <c r="K180" s="50"/>
      <c r="L180" s="50"/>
      <c r="M180" s="113"/>
      <c r="N180" s="113" t="str">
        <f t="shared" si="720"/>
        <v/>
      </c>
      <c r="P180" s="50"/>
      <c r="Q180" s="50"/>
      <c r="R180" s="50"/>
      <c r="S180" s="50"/>
      <c r="T180" s="50"/>
      <c r="U180" s="50"/>
      <c r="V180" s="50"/>
      <c r="X180" s="104" t="str">
        <f t="shared" si="681"/>
        <v/>
      </c>
      <c r="Y180" s="105" t="str">
        <f t="shared" si="682"/>
        <v/>
      </c>
      <c r="Z180" s="104" t="str">
        <f t="shared" si="683"/>
        <v/>
      </c>
      <c r="AA180" s="106" t="str">
        <f t="shared" si="684"/>
        <v/>
      </c>
      <c r="AB180" s="105" t="str">
        <f t="shared" si="685"/>
        <v/>
      </c>
      <c r="AC180" s="105" t="str">
        <f t="shared" si="686"/>
        <v/>
      </c>
      <c r="AD180" s="110" t="str">
        <f t="shared" si="687"/>
        <v/>
      </c>
      <c r="AE180" s="109"/>
      <c r="AF180" s="101"/>
      <c r="AG180" s="101"/>
      <c r="AH180" s="101"/>
      <c r="AI180" s="109"/>
      <c r="AJ180" s="101"/>
      <c r="AK180" s="109"/>
      <c r="AL180" s="109">
        <f t="shared" si="688"/>
        <v>0</v>
      </c>
      <c r="AM180" s="101"/>
      <c r="AN180" s="101">
        <f t="shared" si="689"/>
        <v>0</v>
      </c>
      <c r="AO180" s="109">
        <f t="shared" si="690"/>
        <v>0</v>
      </c>
      <c r="AP180" s="111">
        <f t="shared" si="691"/>
        <v>0</v>
      </c>
      <c r="AR180" s="109">
        <f t="shared" si="692"/>
        <v>0</v>
      </c>
      <c r="AS180" s="109">
        <f t="shared" si="693"/>
        <v>0</v>
      </c>
      <c r="AT180" s="109">
        <f t="shared" si="693"/>
        <v>0</v>
      </c>
      <c r="AU180" s="109">
        <f t="shared" si="694"/>
        <v>0</v>
      </c>
      <c r="AV180" s="109">
        <f t="shared" si="695"/>
        <v>0</v>
      </c>
      <c r="AW180" s="109">
        <f t="shared" si="696"/>
        <v>0</v>
      </c>
      <c r="AX180" s="101">
        <f t="shared" si="697"/>
        <v>0</v>
      </c>
    </row>
    <row r="181" spans="2:50" x14ac:dyDescent="0.25">
      <c r="B181" s="50" t="str">
        <f>IF($A181="","",VLOOKUP($A181,'list of waypoints'!$A$2:'list of waypoints'!$F$126,2))</f>
        <v/>
      </c>
      <c r="C181" s="99" t="str">
        <f>IF($A181="","",VLOOKUP($A181,'list of waypoints'!$A$2:$F$2001,3))</f>
        <v/>
      </c>
      <c r="D181" s="50" t="str">
        <f>IF($A181="","",VLOOKUP($A181,'list of waypoints'!$A$2:$F$2001,4))</f>
        <v/>
      </c>
      <c r="E181" s="99" t="str">
        <f>IF($A181="","",VLOOKUP($A181,'list of waypoints'!$A$2:$F$2001,5))</f>
        <v/>
      </c>
      <c r="F181" s="50" t="str">
        <f>IF($A181="","",VLOOKUP($A181,'list of waypoints'!$A$2:$F$2001,6))</f>
        <v/>
      </c>
      <c r="G181" s="112" t="str">
        <f t="shared" si="698"/>
        <v/>
      </c>
      <c r="H181" s="113" t="str">
        <f t="shared" si="699"/>
        <v/>
      </c>
      <c r="I181" s="50"/>
      <c r="J181" s="50"/>
      <c r="K181" s="50"/>
      <c r="L181" s="50"/>
      <c r="M181" s="113" t="e">
        <f t="shared" ref="M181" si="931">M179-H180</f>
        <v>#VALUE!</v>
      </c>
      <c r="N181" s="113" t="e">
        <f t="shared" ref="N181" si="932">N179+H180</f>
        <v>#VALUE!</v>
      </c>
      <c r="P181" s="50"/>
      <c r="Q181" s="50"/>
      <c r="R181" s="50"/>
      <c r="S181" s="50"/>
      <c r="T181" s="50"/>
      <c r="U181" s="50"/>
      <c r="V181" s="50"/>
      <c r="X181" s="104" t="str">
        <f t="shared" si="681"/>
        <v/>
      </c>
      <c r="Y181" s="105" t="str">
        <f t="shared" si="682"/>
        <v/>
      </c>
      <c r="Z181" s="104" t="str">
        <f t="shared" si="683"/>
        <v/>
      </c>
      <c r="AA181" s="106" t="str">
        <f t="shared" si="684"/>
        <v/>
      </c>
      <c r="AB181" s="105" t="str">
        <f t="shared" si="685"/>
        <v/>
      </c>
      <c r="AC181" s="105" t="str">
        <f t="shared" si="686"/>
        <v/>
      </c>
      <c r="AD181" s="110" t="str">
        <f t="shared" si="687"/>
        <v/>
      </c>
      <c r="AE181" s="109" t="e">
        <f t="shared" ref="AE181" si="933">IF(Z181="N",X181+(Y181/60),-(X181+(Y181/60)))</f>
        <v>#VALUE!</v>
      </c>
      <c r="AF181" s="101" t="e">
        <f t="shared" ref="AF181" si="934">(7915.704468*LOG10(TAN(((45+AE181/2))*PI()/180)))-(23.268932*(SIN(AE181*PI()/180)))-(0.0525*(SIN(AE181*PI()/180)))</f>
        <v>#VALUE!</v>
      </c>
      <c r="AG181" s="101" t="e">
        <f t="shared" ref="AG181" si="935">IF(AC181="E",AA181+(AB181/60),-(AA181+(AB181/60)))</f>
        <v>#VALUE!</v>
      </c>
      <c r="AH181" s="101" t="e">
        <f t="shared" ref="AH181" si="936">IF(Z183="N",X183+(Y183/60),-(X183+(Y183/60)))</f>
        <v>#VALUE!</v>
      </c>
      <c r="AI181" s="109" t="e">
        <f t="shared" ref="AI181" si="937">(7915.704468*LOG10(TAN(((45+(AH181/2))*PI()/180)))-(23.268932*(SIN(AH181*PI()/180)))-(0.0525*(SIN(AH181*PI()/180))))</f>
        <v>#VALUE!</v>
      </c>
      <c r="AJ181" s="109" t="e">
        <f t="shared" ref="AJ181" si="938">IF(AC183="E",AA183+(AB183/60),-(AA183+(AB183/60)))</f>
        <v>#VALUE!</v>
      </c>
      <c r="AK181" s="109" t="e">
        <f t="shared" ref="AK181" si="939">IF((AH181-AE181)=0,(AH181-AE181)*60+0.001,(AH181-AE181)*60)</f>
        <v>#VALUE!</v>
      </c>
      <c r="AL181" s="109" t="e">
        <f t="shared" si="688"/>
        <v>#VALUE!</v>
      </c>
      <c r="AM181" s="101" t="e">
        <f t="shared" ref="AM181" si="940">(AJ181-AG181)*60</f>
        <v>#VALUE!</v>
      </c>
      <c r="AN181" s="101" t="e">
        <f t="shared" si="689"/>
        <v>#VALUE!</v>
      </c>
      <c r="AO181" s="109" t="e">
        <f t="shared" si="690"/>
        <v>#VALUE!</v>
      </c>
      <c r="AP181" s="111" t="e">
        <f t="shared" si="691"/>
        <v>#VALUE!</v>
      </c>
      <c r="AR181" s="109" t="e">
        <f t="shared" si="692"/>
        <v>#VALUE!</v>
      </c>
      <c r="AS181" s="109" t="e">
        <f t="shared" si="693"/>
        <v>#VALUE!</v>
      </c>
      <c r="AT181" s="109" t="e">
        <f t="shared" si="693"/>
        <v>#VALUE!</v>
      </c>
      <c r="AU181" s="109" t="e">
        <f t="shared" si="694"/>
        <v>#VALUE!</v>
      </c>
      <c r="AV181" s="109" t="e">
        <f t="shared" si="695"/>
        <v>#VALUE!</v>
      </c>
      <c r="AW181" s="109" t="e">
        <f t="shared" si="696"/>
        <v>#VALUE!</v>
      </c>
      <c r="AX181" s="101" t="e">
        <f t="shared" si="697"/>
        <v>#VALUE!</v>
      </c>
    </row>
    <row r="182" spans="2:50" x14ac:dyDescent="0.25">
      <c r="B182" s="50" t="str">
        <f>IF($A182="","",VLOOKUP($A182,'list of waypoints'!$A$2:'list of waypoints'!$F$126,2))</f>
        <v/>
      </c>
      <c r="C182" s="99" t="str">
        <f>IF($A182="","",VLOOKUP($A182,'list of waypoints'!$A$2:$F$2001,3))</f>
        <v/>
      </c>
      <c r="D182" s="50" t="str">
        <f>IF($A182="","",VLOOKUP($A182,'list of waypoints'!$A$2:$F$2001,4))</f>
        <v/>
      </c>
      <c r="E182" s="99" t="str">
        <f>IF($A182="","",VLOOKUP($A182,'list of waypoints'!$A$2:$F$2001,5))</f>
        <v/>
      </c>
      <c r="F182" s="50" t="str">
        <f>IF($A182="","",VLOOKUP($A182,'list of waypoints'!$A$2:$F$2001,6))</f>
        <v/>
      </c>
      <c r="G182" s="112" t="str">
        <f t="shared" si="698"/>
        <v/>
      </c>
      <c r="H182" s="113" t="str">
        <f t="shared" si="699"/>
        <v/>
      </c>
      <c r="I182" s="50"/>
      <c r="J182" s="50"/>
      <c r="K182" s="50"/>
      <c r="L182" s="50"/>
      <c r="M182" s="113"/>
      <c r="N182" s="113" t="str">
        <f t="shared" si="720"/>
        <v/>
      </c>
      <c r="P182" s="50"/>
      <c r="Q182" s="50"/>
      <c r="R182" s="50"/>
      <c r="S182" s="50"/>
      <c r="T182" s="50"/>
      <c r="U182" s="50"/>
      <c r="V182" s="50"/>
      <c r="X182" s="104" t="str">
        <f t="shared" si="681"/>
        <v/>
      </c>
      <c r="Y182" s="105" t="str">
        <f t="shared" si="682"/>
        <v/>
      </c>
      <c r="Z182" s="104" t="str">
        <f t="shared" si="683"/>
        <v/>
      </c>
      <c r="AA182" s="106" t="str">
        <f t="shared" si="684"/>
        <v/>
      </c>
      <c r="AB182" s="105" t="str">
        <f t="shared" si="685"/>
        <v/>
      </c>
      <c r="AC182" s="105" t="str">
        <f t="shared" si="686"/>
        <v/>
      </c>
      <c r="AD182" s="110" t="str">
        <f t="shared" si="687"/>
        <v/>
      </c>
      <c r="AE182" s="109"/>
      <c r="AF182" s="101"/>
      <c r="AG182" s="101"/>
      <c r="AH182" s="101"/>
      <c r="AI182" s="109"/>
      <c r="AJ182" s="101"/>
      <c r="AK182" s="109"/>
      <c r="AL182" s="109">
        <f t="shared" si="688"/>
        <v>0</v>
      </c>
      <c r="AM182" s="101"/>
      <c r="AN182" s="101">
        <f t="shared" si="689"/>
        <v>0</v>
      </c>
      <c r="AO182" s="109">
        <f t="shared" si="690"/>
        <v>0</v>
      </c>
      <c r="AP182" s="111">
        <f t="shared" si="691"/>
        <v>0</v>
      </c>
      <c r="AR182" s="109">
        <f t="shared" si="692"/>
        <v>0</v>
      </c>
      <c r="AS182" s="109">
        <f t="shared" si="693"/>
        <v>0</v>
      </c>
      <c r="AT182" s="109">
        <f t="shared" si="693"/>
        <v>0</v>
      </c>
      <c r="AU182" s="109">
        <f t="shared" si="694"/>
        <v>0</v>
      </c>
      <c r="AV182" s="109">
        <f t="shared" si="695"/>
        <v>0</v>
      </c>
      <c r="AW182" s="109">
        <f t="shared" si="696"/>
        <v>0</v>
      </c>
      <c r="AX182" s="101">
        <f t="shared" si="697"/>
        <v>0</v>
      </c>
    </row>
    <row r="183" spans="2:50" x14ac:dyDescent="0.25">
      <c r="B183" s="50" t="str">
        <f>IF($A183="","",VLOOKUP($A183,'list of waypoints'!$A$2:'list of waypoints'!$F$126,2))</f>
        <v/>
      </c>
      <c r="C183" s="99" t="str">
        <f>IF($A183="","",VLOOKUP($A183,'list of waypoints'!$A$2:$F$2001,3))</f>
        <v/>
      </c>
      <c r="D183" s="50" t="str">
        <f>IF($A183="","",VLOOKUP($A183,'list of waypoints'!$A$2:$F$2001,4))</f>
        <v/>
      </c>
      <c r="E183" s="99" t="str">
        <f>IF($A183="","",VLOOKUP($A183,'list of waypoints'!$A$2:$F$2001,5))</f>
        <v/>
      </c>
      <c r="F183" s="50" t="str">
        <f>IF($A183="","",VLOOKUP($A183,'list of waypoints'!$A$2:$F$2001,6))</f>
        <v/>
      </c>
      <c r="G183" s="112" t="str">
        <f t="shared" si="698"/>
        <v/>
      </c>
      <c r="H183" s="113" t="str">
        <f t="shared" si="699"/>
        <v/>
      </c>
      <c r="I183" s="50"/>
      <c r="J183" s="50"/>
      <c r="K183" s="50"/>
      <c r="L183" s="50"/>
      <c r="M183" s="113" t="e">
        <f t="shared" ref="M183" si="941">M181-H182</f>
        <v>#VALUE!</v>
      </c>
      <c r="N183" s="113" t="e">
        <f t="shared" ref="N183" si="942">N181+H182</f>
        <v>#VALUE!</v>
      </c>
      <c r="P183" s="50"/>
      <c r="Q183" s="50"/>
      <c r="R183" s="50"/>
      <c r="S183" s="50"/>
      <c r="T183" s="50"/>
      <c r="U183" s="50"/>
      <c r="V183" s="50"/>
      <c r="X183" s="104" t="str">
        <f t="shared" si="681"/>
        <v/>
      </c>
      <c r="Y183" s="105" t="str">
        <f t="shared" si="682"/>
        <v/>
      </c>
      <c r="Z183" s="104" t="str">
        <f t="shared" si="683"/>
        <v/>
      </c>
      <c r="AA183" s="106" t="str">
        <f t="shared" si="684"/>
        <v/>
      </c>
      <c r="AB183" s="105" t="str">
        <f t="shared" si="685"/>
        <v/>
      </c>
      <c r="AC183" s="105" t="str">
        <f t="shared" si="686"/>
        <v/>
      </c>
      <c r="AD183" s="110" t="str">
        <f t="shared" si="687"/>
        <v/>
      </c>
      <c r="AE183" s="109" t="e">
        <f t="shared" ref="AE183" si="943">IF(Z183="N",X183+(Y183/60),-(X183+(Y183/60)))</f>
        <v>#VALUE!</v>
      </c>
      <c r="AF183" s="101" t="e">
        <f t="shared" ref="AF183" si="944">(7915.704468*LOG10(TAN(((45+AE183/2))*PI()/180)))-(23.268932*(SIN(AE183*PI()/180)))-(0.0525*(SIN(AE183*PI()/180)))</f>
        <v>#VALUE!</v>
      </c>
      <c r="AG183" s="101" t="e">
        <f t="shared" ref="AG183" si="945">IF(AC183="E",AA183+(AB183/60),-(AA183+(AB183/60)))</f>
        <v>#VALUE!</v>
      </c>
      <c r="AH183" s="101" t="e">
        <f t="shared" ref="AH183" si="946">IF(Z185="N",X185+(Y185/60),-(X185+(Y185/60)))</f>
        <v>#VALUE!</v>
      </c>
      <c r="AI183" s="109" t="e">
        <f t="shared" ref="AI183" si="947">(7915.704468*LOG10(TAN(((45+(AH183/2))*PI()/180)))-(23.268932*(SIN(AH183*PI()/180)))-(0.0525*(SIN(AH183*PI()/180))))</f>
        <v>#VALUE!</v>
      </c>
      <c r="AJ183" s="109" t="e">
        <f t="shared" ref="AJ183" si="948">IF(AC185="E",AA185+(AB185/60),-(AA185+(AB185/60)))</f>
        <v>#VALUE!</v>
      </c>
      <c r="AK183" s="109" t="e">
        <f t="shared" ref="AK183" si="949">IF((AH183-AE183)=0,(AH183-AE183)*60+0.001,(AH183-AE183)*60)</f>
        <v>#VALUE!</v>
      </c>
      <c r="AL183" s="109" t="e">
        <f t="shared" si="688"/>
        <v>#VALUE!</v>
      </c>
      <c r="AM183" s="101" t="e">
        <f t="shared" ref="AM183" si="950">(AJ183-AG183)*60</f>
        <v>#VALUE!</v>
      </c>
      <c r="AN183" s="101" t="e">
        <f t="shared" si="689"/>
        <v>#VALUE!</v>
      </c>
      <c r="AO183" s="109" t="e">
        <f t="shared" si="690"/>
        <v>#VALUE!</v>
      </c>
      <c r="AP183" s="111" t="e">
        <f t="shared" si="691"/>
        <v>#VALUE!</v>
      </c>
      <c r="AR183" s="109" t="e">
        <f t="shared" si="692"/>
        <v>#VALUE!</v>
      </c>
      <c r="AS183" s="109" t="e">
        <f t="shared" si="693"/>
        <v>#VALUE!</v>
      </c>
      <c r="AT183" s="109" t="e">
        <f t="shared" si="693"/>
        <v>#VALUE!</v>
      </c>
      <c r="AU183" s="109" t="e">
        <f t="shared" si="694"/>
        <v>#VALUE!</v>
      </c>
      <c r="AV183" s="109" t="e">
        <f t="shared" si="695"/>
        <v>#VALUE!</v>
      </c>
      <c r="AW183" s="109" t="e">
        <f t="shared" si="696"/>
        <v>#VALUE!</v>
      </c>
      <c r="AX183" s="101" t="e">
        <f t="shared" si="697"/>
        <v>#VALUE!</v>
      </c>
    </row>
    <row r="184" spans="2:50" x14ac:dyDescent="0.25">
      <c r="B184" s="50" t="str">
        <f>IF($A184="","",VLOOKUP($A184,'list of waypoints'!$A$2:'list of waypoints'!$F$126,2))</f>
        <v/>
      </c>
      <c r="C184" s="99" t="str">
        <f>IF($A184="","",VLOOKUP($A184,'list of waypoints'!$A$2:$F$2001,3))</f>
        <v/>
      </c>
      <c r="D184" s="50" t="str">
        <f>IF($A184="","",VLOOKUP($A184,'list of waypoints'!$A$2:$F$2001,4))</f>
        <v/>
      </c>
      <c r="E184" s="99" t="str">
        <f>IF($A184="","",VLOOKUP($A184,'list of waypoints'!$A$2:$F$2001,5))</f>
        <v/>
      </c>
      <c r="F184" s="50" t="str">
        <f>IF($A184="","",VLOOKUP($A184,'list of waypoints'!$A$2:$F$2001,6))</f>
        <v/>
      </c>
      <c r="G184" s="112" t="str">
        <f t="shared" si="698"/>
        <v/>
      </c>
      <c r="H184" s="113" t="str">
        <f t="shared" si="699"/>
        <v/>
      </c>
      <c r="I184" s="50"/>
      <c r="J184" s="50"/>
      <c r="K184" s="50"/>
      <c r="L184" s="50"/>
      <c r="M184" s="113"/>
      <c r="N184" s="113" t="str">
        <f t="shared" si="720"/>
        <v/>
      </c>
      <c r="P184" s="50"/>
      <c r="Q184" s="50"/>
      <c r="R184" s="50"/>
      <c r="S184" s="50"/>
      <c r="T184" s="50"/>
      <c r="U184" s="50"/>
      <c r="V184" s="50"/>
      <c r="X184" s="104" t="str">
        <f t="shared" si="681"/>
        <v/>
      </c>
      <c r="Y184" s="105" t="str">
        <f t="shared" si="682"/>
        <v/>
      </c>
      <c r="Z184" s="104" t="str">
        <f t="shared" si="683"/>
        <v/>
      </c>
      <c r="AA184" s="106" t="str">
        <f t="shared" si="684"/>
        <v/>
      </c>
      <c r="AB184" s="105" t="str">
        <f t="shared" si="685"/>
        <v/>
      </c>
      <c r="AC184" s="105" t="str">
        <f t="shared" si="686"/>
        <v/>
      </c>
      <c r="AD184" s="110" t="str">
        <f t="shared" si="687"/>
        <v/>
      </c>
      <c r="AE184" s="109"/>
      <c r="AF184" s="101"/>
      <c r="AG184" s="101"/>
      <c r="AH184" s="101"/>
      <c r="AI184" s="109"/>
      <c r="AJ184" s="101"/>
      <c r="AK184" s="109"/>
      <c r="AL184" s="109">
        <f t="shared" si="688"/>
        <v>0</v>
      </c>
      <c r="AM184" s="101"/>
      <c r="AN184" s="101">
        <f t="shared" si="689"/>
        <v>0</v>
      </c>
      <c r="AO184" s="109">
        <f t="shared" si="690"/>
        <v>0</v>
      </c>
      <c r="AP184" s="111">
        <f t="shared" si="691"/>
        <v>0</v>
      </c>
      <c r="AR184" s="109">
        <f t="shared" si="692"/>
        <v>0</v>
      </c>
      <c r="AS184" s="109">
        <f t="shared" si="693"/>
        <v>0</v>
      </c>
      <c r="AT184" s="109">
        <f t="shared" si="693"/>
        <v>0</v>
      </c>
      <c r="AU184" s="109">
        <f t="shared" si="694"/>
        <v>0</v>
      </c>
      <c r="AV184" s="109">
        <f t="shared" si="695"/>
        <v>0</v>
      </c>
      <c r="AW184" s="109">
        <f t="shared" si="696"/>
        <v>0</v>
      </c>
      <c r="AX184" s="101">
        <f t="shared" si="697"/>
        <v>0</v>
      </c>
    </row>
    <row r="185" spans="2:50" x14ac:dyDescent="0.25">
      <c r="B185" s="50" t="str">
        <f>IF($A185="","",VLOOKUP($A185,'list of waypoints'!$A$2:'list of waypoints'!$F$126,2))</f>
        <v/>
      </c>
      <c r="C185" s="99" t="str">
        <f>IF($A185="","",VLOOKUP($A185,'list of waypoints'!$A$2:$F$2001,3))</f>
        <v/>
      </c>
      <c r="D185" s="50" t="str">
        <f>IF($A185="","",VLOOKUP($A185,'list of waypoints'!$A$2:$F$2001,4))</f>
        <v/>
      </c>
      <c r="E185" s="99" t="str">
        <f>IF($A185="","",VLOOKUP($A185,'list of waypoints'!$A$2:$F$2001,5))</f>
        <v/>
      </c>
      <c r="F185" s="50" t="str">
        <f>IF($A185="","",VLOOKUP($A185,'list of waypoints'!$A$2:$F$2001,6))</f>
        <v/>
      </c>
      <c r="G185" s="112" t="str">
        <f t="shared" si="698"/>
        <v/>
      </c>
      <c r="H185" s="113" t="str">
        <f t="shared" si="699"/>
        <v/>
      </c>
      <c r="I185" s="50"/>
      <c r="J185" s="50"/>
      <c r="K185" s="50"/>
      <c r="L185" s="50"/>
      <c r="M185" s="113" t="e">
        <f t="shared" ref="M185" si="951">M183-H184</f>
        <v>#VALUE!</v>
      </c>
      <c r="N185" s="113" t="e">
        <f t="shared" ref="N185" si="952">N183+H184</f>
        <v>#VALUE!</v>
      </c>
      <c r="P185" s="50"/>
      <c r="Q185" s="50"/>
      <c r="R185" s="50"/>
      <c r="S185" s="50"/>
      <c r="T185" s="50"/>
      <c r="U185" s="50"/>
      <c r="V185" s="50"/>
      <c r="X185" s="104" t="str">
        <f t="shared" si="681"/>
        <v/>
      </c>
      <c r="Y185" s="105" t="str">
        <f t="shared" si="682"/>
        <v/>
      </c>
      <c r="Z185" s="104" t="str">
        <f t="shared" si="683"/>
        <v/>
      </c>
      <c r="AA185" s="106" t="str">
        <f t="shared" si="684"/>
        <v/>
      </c>
      <c r="AB185" s="105" t="str">
        <f t="shared" si="685"/>
        <v/>
      </c>
      <c r="AC185" s="105" t="str">
        <f t="shared" si="686"/>
        <v/>
      </c>
      <c r="AD185" s="110" t="str">
        <f t="shared" si="687"/>
        <v/>
      </c>
      <c r="AE185" s="109" t="e">
        <f t="shared" ref="AE185" si="953">IF(Z185="N",X185+(Y185/60),-(X185+(Y185/60)))</f>
        <v>#VALUE!</v>
      </c>
      <c r="AF185" s="101" t="e">
        <f t="shared" ref="AF185" si="954">(7915.704468*LOG10(TAN(((45+AE185/2))*PI()/180)))-(23.268932*(SIN(AE185*PI()/180)))-(0.0525*(SIN(AE185*PI()/180)))</f>
        <v>#VALUE!</v>
      </c>
      <c r="AG185" s="101" t="e">
        <f t="shared" ref="AG185" si="955">IF(AC185="E",AA185+(AB185/60),-(AA185+(AB185/60)))</f>
        <v>#VALUE!</v>
      </c>
      <c r="AH185" s="101" t="e">
        <f t="shared" ref="AH185" si="956">IF(Z187="N",X187+(Y187/60),-(X187+(Y187/60)))</f>
        <v>#VALUE!</v>
      </c>
      <c r="AI185" s="109" t="e">
        <f t="shared" ref="AI185" si="957">(7915.704468*LOG10(TAN(((45+(AH185/2))*PI()/180)))-(23.268932*(SIN(AH185*PI()/180)))-(0.0525*(SIN(AH185*PI()/180))))</f>
        <v>#VALUE!</v>
      </c>
      <c r="AJ185" s="109" t="e">
        <f t="shared" ref="AJ185" si="958">IF(AC187="E",AA187+(AB187/60),-(AA187+(AB187/60)))</f>
        <v>#VALUE!</v>
      </c>
      <c r="AK185" s="109" t="e">
        <f t="shared" ref="AK185" si="959">IF((AH185-AE185)=0,(AH185-AE185)*60+0.001,(AH185-AE185)*60)</f>
        <v>#VALUE!</v>
      </c>
      <c r="AL185" s="109" t="e">
        <f t="shared" si="688"/>
        <v>#VALUE!</v>
      </c>
      <c r="AM185" s="101" t="e">
        <f t="shared" ref="AM185" si="960">(AJ185-AG185)*60</f>
        <v>#VALUE!</v>
      </c>
      <c r="AN185" s="101" t="e">
        <f t="shared" si="689"/>
        <v>#VALUE!</v>
      </c>
      <c r="AO185" s="109" t="e">
        <f t="shared" si="690"/>
        <v>#VALUE!</v>
      </c>
      <c r="AP185" s="111" t="e">
        <f t="shared" si="691"/>
        <v>#VALUE!</v>
      </c>
      <c r="AR185" s="109" t="e">
        <f t="shared" si="692"/>
        <v>#VALUE!</v>
      </c>
      <c r="AS185" s="109" t="e">
        <f t="shared" si="693"/>
        <v>#VALUE!</v>
      </c>
      <c r="AT185" s="109" t="e">
        <f t="shared" si="693"/>
        <v>#VALUE!</v>
      </c>
      <c r="AU185" s="109" t="e">
        <f t="shared" si="694"/>
        <v>#VALUE!</v>
      </c>
      <c r="AV185" s="109" t="e">
        <f t="shared" si="695"/>
        <v>#VALUE!</v>
      </c>
      <c r="AW185" s="109" t="e">
        <f t="shared" si="696"/>
        <v>#VALUE!</v>
      </c>
      <c r="AX185" s="101" t="e">
        <f t="shared" si="697"/>
        <v>#VALUE!</v>
      </c>
    </row>
    <row r="186" spans="2:50" x14ac:dyDescent="0.25">
      <c r="B186" s="50" t="str">
        <f>IF($A186="","",VLOOKUP($A186,'list of waypoints'!$A$2:'list of waypoints'!$F$126,2))</f>
        <v/>
      </c>
      <c r="C186" s="99" t="str">
        <f>IF($A186="","",VLOOKUP($A186,'list of waypoints'!$A$2:$F$2001,3))</f>
        <v/>
      </c>
      <c r="D186" s="50" t="str">
        <f>IF($A186="","",VLOOKUP($A186,'list of waypoints'!$A$2:$F$2001,4))</f>
        <v/>
      </c>
      <c r="E186" s="99" t="str">
        <f>IF($A186="","",VLOOKUP($A186,'list of waypoints'!$A$2:$F$2001,5))</f>
        <v/>
      </c>
      <c r="F186" s="50" t="str">
        <f>IF($A186="","",VLOOKUP($A186,'list of waypoints'!$A$2:$F$2001,6))</f>
        <v/>
      </c>
      <c r="G186" s="112" t="str">
        <f t="shared" si="698"/>
        <v/>
      </c>
      <c r="H186" s="113" t="str">
        <f t="shared" si="699"/>
        <v/>
      </c>
      <c r="I186" s="50"/>
      <c r="J186" s="50"/>
      <c r="K186" s="50"/>
      <c r="L186" s="50"/>
      <c r="M186" s="113"/>
      <c r="N186" s="113" t="str">
        <f t="shared" si="720"/>
        <v/>
      </c>
      <c r="P186" s="50"/>
      <c r="Q186" s="50"/>
      <c r="R186" s="50"/>
      <c r="S186" s="50"/>
      <c r="T186" s="50"/>
      <c r="U186" s="50"/>
      <c r="V186" s="50"/>
      <c r="X186" s="104" t="str">
        <f t="shared" si="681"/>
        <v/>
      </c>
      <c r="Y186" s="105" t="str">
        <f t="shared" si="682"/>
        <v/>
      </c>
      <c r="Z186" s="104" t="str">
        <f t="shared" si="683"/>
        <v/>
      </c>
      <c r="AA186" s="106" t="str">
        <f t="shared" si="684"/>
        <v/>
      </c>
      <c r="AB186" s="105" t="str">
        <f t="shared" si="685"/>
        <v/>
      </c>
      <c r="AC186" s="105" t="str">
        <f t="shared" si="686"/>
        <v/>
      </c>
      <c r="AD186" s="110" t="str">
        <f t="shared" si="687"/>
        <v/>
      </c>
      <c r="AE186" s="109"/>
      <c r="AF186" s="101"/>
      <c r="AG186" s="101"/>
      <c r="AH186" s="101"/>
      <c r="AI186" s="109"/>
      <c r="AJ186" s="101"/>
      <c r="AK186" s="109"/>
      <c r="AL186" s="109">
        <f t="shared" si="688"/>
        <v>0</v>
      </c>
      <c r="AM186" s="101"/>
      <c r="AN186" s="101">
        <f t="shared" si="689"/>
        <v>0</v>
      </c>
      <c r="AO186" s="109">
        <f t="shared" si="690"/>
        <v>0</v>
      </c>
      <c r="AP186" s="111">
        <f t="shared" si="691"/>
        <v>0</v>
      </c>
      <c r="AR186" s="109">
        <f t="shared" si="692"/>
        <v>0</v>
      </c>
      <c r="AS186" s="109">
        <f t="shared" si="693"/>
        <v>0</v>
      </c>
      <c r="AT186" s="109">
        <f t="shared" si="693"/>
        <v>0</v>
      </c>
      <c r="AU186" s="109">
        <f t="shared" si="694"/>
        <v>0</v>
      </c>
      <c r="AV186" s="109">
        <f t="shared" si="695"/>
        <v>0</v>
      </c>
      <c r="AW186" s="109">
        <f t="shared" si="696"/>
        <v>0</v>
      </c>
      <c r="AX186" s="101">
        <f t="shared" si="697"/>
        <v>0</v>
      </c>
    </row>
    <row r="187" spans="2:50" x14ac:dyDescent="0.25">
      <c r="B187" s="50" t="str">
        <f>IF($A187="","",VLOOKUP($A187,'list of waypoints'!$A$2:'list of waypoints'!$F$126,2))</f>
        <v/>
      </c>
      <c r="C187" s="99" t="str">
        <f>IF($A187="","",VLOOKUP($A187,'list of waypoints'!$A$2:$F$2001,3))</f>
        <v/>
      </c>
      <c r="D187" s="50" t="str">
        <f>IF($A187="","",VLOOKUP($A187,'list of waypoints'!$A$2:$F$2001,4))</f>
        <v/>
      </c>
      <c r="E187" s="99" t="str">
        <f>IF($A187="","",VLOOKUP($A187,'list of waypoints'!$A$2:$F$2001,5))</f>
        <v/>
      </c>
      <c r="F187" s="50" t="str">
        <f>IF($A187="","",VLOOKUP($A187,'list of waypoints'!$A$2:$F$2001,6))</f>
        <v/>
      </c>
      <c r="G187" s="112" t="str">
        <f t="shared" si="698"/>
        <v/>
      </c>
      <c r="H187" s="113" t="str">
        <f t="shared" si="699"/>
        <v/>
      </c>
      <c r="I187" s="50"/>
      <c r="J187" s="50"/>
      <c r="K187" s="50"/>
      <c r="L187" s="50"/>
      <c r="M187" s="113" t="e">
        <f t="shared" ref="M187" si="961">M185-H186</f>
        <v>#VALUE!</v>
      </c>
      <c r="N187" s="113" t="e">
        <f t="shared" ref="N187" si="962">N185+H186</f>
        <v>#VALUE!</v>
      </c>
      <c r="P187" s="50"/>
      <c r="Q187" s="50"/>
      <c r="R187" s="50"/>
      <c r="S187" s="50"/>
      <c r="T187" s="50"/>
      <c r="U187" s="50"/>
      <c r="V187" s="50"/>
      <c r="X187" s="104" t="str">
        <f t="shared" si="681"/>
        <v/>
      </c>
      <c r="Y187" s="105" t="str">
        <f t="shared" si="682"/>
        <v/>
      </c>
      <c r="Z187" s="104" t="str">
        <f t="shared" si="683"/>
        <v/>
      </c>
      <c r="AA187" s="106" t="str">
        <f t="shared" si="684"/>
        <v/>
      </c>
      <c r="AB187" s="105" t="str">
        <f t="shared" si="685"/>
        <v/>
      </c>
      <c r="AC187" s="105" t="str">
        <f t="shared" si="686"/>
        <v/>
      </c>
      <c r="AD187" s="110" t="str">
        <f t="shared" si="687"/>
        <v/>
      </c>
      <c r="AE187" s="109" t="e">
        <f t="shared" ref="AE187" si="963">IF(Z187="N",X187+(Y187/60),-(X187+(Y187/60)))</f>
        <v>#VALUE!</v>
      </c>
      <c r="AF187" s="101" t="e">
        <f t="shared" ref="AF187" si="964">(7915.704468*LOG10(TAN(((45+AE187/2))*PI()/180)))-(23.268932*(SIN(AE187*PI()/180)))-(0.0525*(SIN(AE187*PI()/180)))</f>
        <v>#VALUE!</v>
      </c>
      <c r="AG187" s="101" t="e">
        <f t="shared" ref="AG187" si="965">IF(AC187="E",AA187+(AB187/60),-(AA187+(AB187/60)))</f>
        <v>#VALUE!</v>
      </c>
      <c r="AH187" s="101" t="e">
        <f t="shared" ref="AH187" si="966">IF(Z189="N",X189+(Y189/60),-(X189+(Y189/60)))</f>
        <v>#VALUE!</v>
      </c>
      <c r="AI187" s="109" t="e">
        <f t="shared" ref="AI187" si="967">(7915.704468*LOG10(TAN(((45+(AH187/2))*PI()/180)))-(23.268932*(SIN(AH187*PI()/180)))-(0.0525*(SIN(AH187*PI()/180))))</f>
        <v>#VALUE!</v>
      </c>
      <c r="AJ187" s="109" t="e">
        <f t="shared" ref="AJ187" si="968">IF(AC189="E",AA189+(AB189/60),-(AA189+(AB189/60)))</f>
        <v>#VALUE!</v>
      </c>
      <c r="AK187" s="109" t="e">
        <f t="shared" ref="AK187" si="969">IF((AH187-AE187)=0,(AH187-AE187)*60+0.001,(AH187-AE187)*60)</f>
        <v>#VALUE!</v>
      </c>
      <c r="AL187" s="109" t="e">
        <f t="shared" si="688"/>
        <v>#VALUE!</v>
      </c>
      <c r="AM187" s="101" t="e">
        <f t="shared" ref="AM187" si="970">(AJ187-AG187)*60</f>
        <v>#VALUE!</v>
      </c>
      <c r="AN187" s="101" t="e">
        <f t="shared" si="689"/>
        <v>#VALUE!</v>
      </c>
      <c r="AO187" s="109" t="e">
        <f t="shared" si="690"/>
        <v>#VALUE!</v>
      </c>
      <c r="AP187" s="111" t="e">
        <f t="shared" si="691"/>
        <v>#VALUE!</v>
      </c>
      <c r="AR187" s="109" t="e">
        <f t="shared" si="692"/>
        <v>#VALUE!</v>
      </c>
      <c r="AS187" s="109" t="e">
        <f t="shared" si="693"/>
        <v>#VALUE!</v>
      </c>
      <c r="AT187" s="109" t="e">
        <f t="shared" si="693"/>
        <v>#VALUE!</v>
      </c>
      <c r="AU187" s="109" t="e">
        <f t="shared" si="694"/>
        <v>#VALUE!</v>
      </c>
      <c r="AV187" s="109" t="e">
        <f t="shared" si="695"/>
        <v>#VALUE!</v>
      </c>
      <c r="AW187" s="109" t="e">
        <f t="shared" si="696"/>
        <v>#VALUE!</v>
      </c>
      <c r="AX187" s="101" t="e">
        <f t="shared" si="697"/>
        <v>#VALUE!</v>
      </c>
    </row>
    <row r="188" spans="2:50" x14ac:dyDescent="0.25">
      <c r="B188" s="50" t="str">
        <f>IF($A188="","",VLOOKUP($A188,'list of waypoints'!$A$2:'list of waypoints'!$F$126,2))</f>
        <v/>
      </c>
      <c r="C188" s="99" t="str">
        <f>IF($A188="","",VLOOKUP($A188,'list of waypoints'!$A$2:$F$2001,3))</f>
        <v/>
      </c>
      <c r="D188" s="50" t="str">
        <f>IF($A188="","",VLOOKUP($A188,'list of waypoints'!$A$2:$F$2001,4))</f>
        <v/>
      </c>
      <c r="E188" s="99" t="str">
        <f>IF($A188="","",VLOOKUP($A188,'list of waypoints'!$A$2:$F$2001,5))</f>
        <v/>
      </c>
      <c r="F188" s="50" t="str">
        <f>IF($A188="","",VLOOKUP($A188,'list of waypoints'!$A$2:$F$2001,6))</f>
        <v/>
      </c>
      <c r="G188" s="112" t="str">
        <f t="shared" si="698"/>
        <v/>
      </c>
      <c r="H188" s="113" t="str">
        <f t="shared" si="699"/>
        <v/>
      </c>
      <c r="I188" s="50"/>
      <c r="J188" s="50"/>
      <c r="K188" s="50"/>
      <c r="L188" s="50"/>
      <c r="M188" s="113"/>
      <c r="N188" s="113" t="str">
        <f t="shared" si="720"/>
        <v/>
      </c>
      <c r="P188" s="50"/>
      <c r="Q188" s="50"/>
      <c r="R188" s="50"/>
      <c r="S188" s="50"/>
      <c r="T188" s="50"/>
      <c r="U188" s="50"/>
      <c r="V188" s="50"/>
      <c r="X188" s="104" t="str">
        <f t="shared" si="681"/>
        <v/>
      </c>
      <c r="Y188" s="105" t="str">
        <f t="shared" si="682"/>
        <v/>
      </c>
      <c r="Z188" s="104" t="str">
        <f t="shared" si="683"/>
        <v/>
      </c>
      <c r="AA188" s="106" t="str">
        <f t="shared" si="684"/>
        <v/>
      </c>
      <c r="AB188" s="105" t="str">
        <f t="shared" si="685"/>
        <v/>
      </c>
      <c r="AC188" s="105" t="str">
        <f t="shared" si="686"/>
        <v/>
      </c>
      <c r="AD188" s="110" t="str">
        <f t="shared" si="687"/>
        <v/>
      </c>
      <c r="AE188" s="109"/>
      <c r="AF188" s="101"/>
      <c r="AG188" s="101"/>
      <c r="AH188" s="101"/>
      <c r="AI188" s="109"/>
      <c r="AJ188" s="101"/>
      <c r="AK188" s="109"/>
      <c r="AL188" s="109">
        <f t="shared" si="688"/>
        <v>0</v>
      </c>
      <c r="AM188" s="101"/>
      <c r="AN188" s="101">
        <f t="shared" si="689"/>
        <v>0</v>
      </c>
      <c r="AO188" s="109">
        <f t="shared" si="690"/>
        <v>0</v>
      </c>
      <c r="AP188" s="111">
        <f t="shared" si="691"/>
        <v>0</v>
      </c>
      <c r="AR188" s="109">
        <f t="shared" si="692"/>
        <v>0</v>
      </c>
      <c r="AS188" s="109">
        <f t="shared" si="693"/>
        <v>0</v>
      </c>
      <c r="AT188" s="109">
        <f t="shared" si="693"/>
        <v>0</v>
      </c>
      <c r="AU188" s="109">
        <f t="shared" si="694"/>
        <v>0</v>
      </c>
      <c r="AV188" s="109">
        <f t="shared" si="695"/>
        <v>0</v>
      </c>
      <c r="AW188" s="109">
        <f t="shared" si="696"/>
        <v>0</v>
      </c>
      <c r="AX188" s="101">
        <f t="shared" si="697"/>
        <v>0</v>
      </c>
    </row>
    <row r="189" spans="2:50" x14ac:dyDescent="0.25">
      <c r="B189" s="50" t="str">
        <f>IF($A189="","",VLOOKUP($A189,'list of waypoints'!$A$2:'list of waypoints'!$F$126,2))</f>
        <v/>
      </c>
      <c r="C189" s="99" t="str">
        <f>IF($A189="","",VLOOKUP($A189,'list of waypoints'!$A$2:$F$2001,3))</f>
        <v/>
      </c>
      <c r="D189" s="50" t="str">
        <f>IF($A189="","",VLOOKUP($A189,'list of waypoints'!$A$2:$F$2001,4))</f>
        <v/>
      </c>
      <c r="E189" s="99" t="str">
        <f>IF($A189="","",VLOOKUP($A189,'list of waypoints'!$A$2:$F$2001,5))</f>
        <v/>
      </c>
      <c r="F189" s="50" t="str">
        <f>IF($A189="","",VLOOKUP($A189,'list of waypoints'!$A$2:$F$2001,6))</f>
        <v/>
      </c>
      <c r="G189" s="112" t="str">
        <f t="shared" si="698"/>
        <v/>
      </c>
      <c r="H189" s="113" t="str">
        <f t="shared" si="699"/>
        <v/>
      </c>
      <c r="I189" s="50"/>
      <c r="J189" s="50"/>
      <c r="K189" s="50"/>
      <c r="L189" s="50"/>
      <c r="M189" s="113" t="e">
        <f t="shared" ref="M189" si="971">M187-H188</f>
        <v>#VALUE!</v>
      </c>
      <c r="N189" s="113" t="e">
        <f t="shared" ref="N189" si="972">N187+H188</f>
        <v>#VALUE!</v>
      </c>
      <c r="P189" s="50"/>
      <c r="Q189" s="50"/>
      <c r="R189" s="50"/>
      <c r="S189" s="50"/>
      <c r="T189" s="50"/>
      <c r="U189" s="50"/>
      <c r="V189" s="50"/>
      <c r="X189" s="104" t="str">
        <f t="shared" si="681"/>
        <v/>
      </c>
      <c r="Y189" s="105" t="str">
        <f t="shared" si="682"/>
        <v/>
      </c>
      <c r="Z189" s="104" t="str">
        <f t="shared" si="683"/>
        <v/>
      </c>
      <c r="AA189" s="106" t="str">
        <f t="shared" si="684"/>
        <v/>
      </c>
      <c r="AB189" s="105" t="str">
        <f t="shared" si="685"/>
        <v/>
      </c>
      <c r="AC189" s="105" t="str">
        <f t="shared" si="686"/>
        <v/>
      </c>
      <c r="AD189" s="110" t="str">
        <f t="shared" si="687"/>
        <v/>
      </c>
      <c r="AE189" s="109" t="e">
        <f t="shared" ref="AE189" si="973">IF(Z189="N",X189+(Y189/60),-(X189+(Y189/60)))</f>
        <v>#VALUE!</v>
      </c>
      <c r="AF189" s="101" t="e">
        <f t="shared" ref="AF189" si="974">(7915.704468*LOG10(TAN(((45+AE189/2))*PI()/180)))-(23.268932*(SIN(AE189*PI()/180)))-(0.0525*(SIN(AE189*PI()/180)))</f>
        <v>#VALUE!</v>
      </c>
      <c r="AG189" s="101" t="e">
        <f t="shared" ref="AG189" si="975">IF(AC189="E",AA189+(AB189/60),-(AA189+(AB189/60)))</f>
        <v>#VALUE!</v>
      </c>
      <c r="AH189" s="101" t="e">
        <f t="shared" ref="AH189" si="976">IF(Z191="N",X191+(Y191/60),-(X191+(Y191/60)))</f>
        <v>#VALUE!</v>
      </c>
      <c r="AI189" s="109" t="e">
        <f t="shared" ref="AI189" si="977">(7915.704468*LOG10(TAN(((45+(AH189/2))*PI()/180)))-(23.268932*(SIN(AH189*PI()/180)))-(0.0525*(SIN(AH189*PI()/180))))</f>
        <v>#VALUE!</v>
      </c>
      <c r="AJ189" s="109" t="e">
        <f t="shared" ref="AJ189" si="978">IF(AC191="E",AA191+(AB191/60),-(AA191+(AB191/60)))</f>
        <v>#VALUE!</v>
      </c>
      <c r="AK189" s="109" t="e">
        <f t="shared" ref="AK189" si="979">IF((AH189-AE189)=0,(AH189-AE189)*60+0.001,(AH189-AE189)*60)</f>
        <v>#VALUE!</v>
      </c>
      <c r="AL189" s="109" t="e">
        <f t="shared" si="688"/>
        <v>#VALUE!</v>
      </c>
      <c r="AM189" s="101" t="e">
        <f t="shared" ref="AM189" si="980">(AJ189-AG189)*60</f>
        <v>#VALUE!</v>
      </c>
      <c r="AN189" s="101" t="e">
        <f t="shared" si="689"/>
        <v>#VALUE!</v>
      </c>
      <c r="AO189" s="109" t="e">
        <f t="shared" si="690"/>
        <v>#VALUE!</v>
      </c>
      <c r="AP189" s="111" t="e">
        <f t="shared" si="691"/>
        <v>#VALUE!</v>
      </c>
      <c r="AR189" s="109" t="e">
        <f t="shared" si="692"/>
        <v>#VALUE!</v>
      </c>
      <c r="AS189" s="109" t="e">
        <f t="shared" si="693"/>
        <v>#VALUE!</v>
      </c>
      <c r="AT189" s="109" t="e">
        <f t="shared" si="693"/>
        <v>#VALUE!</v>
      </c>
      <c r="AU189" s="109" t="e">
        <f t="shared" si="694"/>
        <v>#VALUE!</v>
      </c>
      <c r="AV189" s="109" t="e">
        <f t="shared" si="695"/>
        <v>#VALUE!</v>
      </c>
      <c r="AW189" s="109" t="e">
        <f t="shared" si="696"/>
        <v>#VALUE!</v>
      </c>
      <c r="AX189" s="101" t="e">
        <f t="shared" si="697"/>
        <v>#VALUE!</v>
      </c>
    </row>
    <row r="190" spans="2:50" x14ac:dyDescent="0.25">
      <c r="B190" s="50" t="str">
        <f>IF($A190="","",VLOOKUP($A190,'list of waypoints'!$A$2:'list of waypoints'!$F$126,2))</f>
        <v/>
      </c>
      <c r="C190" s="99" t="str">
        <f>IF($A190="","",VLOOKUP($A190,'list of waypoints'!$A$2:$F$2001,3))</f>
        <v/>
      </c>
      <c r="D190" s="50" t="str">
        <f>IF($A190="","",VLOOKUP($A190,'list of waypoints'!$A$2:$F$2001,4))</f>
        <v/>
      </c>
      <c r="E190" s="99" t="str">
        <f>IF($A190="","",VLOOKUP($A190,'list of waypoints'!$A$2:$F$2001,5))</f>
        <v/>
      </c>
      <c r="F190" s="50" t="str">
        <f>IF($A190="","",VLOOKUP($A190,'list of waypoints'!$A$2:$F$2001,6))</f>
        <v/>
      </c>
      <c r="G190" s="112" t="str">
        <f t="shared" si="698"/>
        <v/>
      </c>
      <c r="H190" s="113" t="str">
        <f t="shared" si="699"/>
        <v/>
      </c>
      <c r="I190" s="50"/>
      <c r="J190" s="50"/>
      <c r="K190" s="50"/>
      <c r="L190" s="50"/>
      <c r="M190" s="113"/>
      <c r="N190" s="113" t="str">
        <f t="shared" si="720"/>
        <v/>
      </c>
      <c r="P190" s="50"/>
      <c r="Q190" s="50"/>
      <c r="R190" s="50"/>
      <c r="S190" s="50"/>
      <c r="T190" s="50"/>
      <c r="U190" s="50"/>
      <c r="V190" s="50"/>
      <c r="X190" s="104" t="str">
        <f t="shared" si="681"/>
        <v/>
      </c>
      <c r="Y190" s="105" t="str">
        <f t="shared" si="682"/>
        <v/>
      </c>
      <c r="Z190" s="104" t="str">
        <f t="shared" si="683"/>
        <v/>
      </c>
      <c r="AA190" s="106" t="str">
        <f t="shared" si="684"/>
        <v/>
      </c>
      <c r="AB190" s="105" t="str">
        <f t="shared" si="685"/>
        <v/>
      </c>
      <c r="AC190" s="105" t="str">
        <f t="shared" si="686"/>
        <v/>
      </c>
      <c r="AD190" s="110" t="str">
        <f t="shared" si="687"/>
        <v/>
      </c>
      <c r="AE190" s="109"/>
      <c r="AF190" s="101"/>
      <c r="AG190" s="101"/>
      <c r="AH190" s="101"/>
      <c r="AI190" s="109"/>
      <c r="AJ190" s="101"/>
      <c r="AK190" s="109"/>
      <c r="AL190" s="109">
        <f t="shared" si="688"/>
        <v>0</v>
      </c>
      <c r="AM190" s="101"/>
      <c r="AN190" s="101">
        <f t="shared" si="689"/>
        <v>0</v>
      </c>
      <c r="AO190" s="109">
        <f t="shared" si="690"/>
        <v>0</v>
      </c>
      <c r="AP190" s="111">
        <f t="shared" si="691"/>
        <v>0</v>
      </c>
      <c r="AR190" s="109">
        <f t="shared" si="692"/>
        <v>0</v>
      </c>
      <c r="AS190" s="109">
        <f t="shared" si="693"/>
        <v>0</v>
      </c>
      <c r="AT190" s="109">
        <f t="shared" si="693"/>
        <v>0</v>
      </c>
      <c r="AU190" s="109">
        <f t="shared" si="694"/>
        <v>0</v>
      </c>
      <c r="AV190" s="109">
        <f t="shared" si="695"/>
        <v>0</v>
      </c>
      <c r="AW190" s="109">
        <f t="shared" si="696"/>
        <v>0</v>
      </c>
      <c r="AX190" s="101">
        <f t="shared" si="697"/>
        <v>0</v>
      </c>
    </row>
    <row r="191" spans="2:50" x14ac:dyDescent="0.25">
      <c r="B191" s="50" t="str">
        <f>IF($A191="","",VLOOKUP($A191,'list of waypoints'!$A$2:'list of waypoints'!$F$126,2))</f>
        <v/>
      </c>
      <c r="C191" s="99" t="str">
        <f>IF($A191="","",VLOOKUP($A191,'list of waypoints'!$A$2:$F$2001,3))</f>
        <v/>
      </c>
      <c r="D191" s="50" t="str">
        <f>IF($A191="","",VLOOKUP($A191,'list of waypoints'!$A$2:$F$2001,4))</f>
        <v/>
      </c>
      <c r="E191" s="99" t="str">
        <f>IF($A191="","",VLOOKUP($A191,'list of waypoints'!$A$2:$F$2001,5))</f>
        <v/>
      </c>
      <c r="F191" s="50" t="str">
        <f>IF($A191="","",VLOOKUP($A191,'list of waypoints'!$A$2:$F$2001,6))</f>
        <v/>
      </c>
      <c r="G191" s="112" t="str">
        <f t="shared" si="698"/>
        <v/>
      </c>
      <c r="H191" s="113" t="str">
        <f t="shared" si="699"/>
        <v/>
      </c>
      <c r="I191" s="50"/>
      <c r="J191" s="50"/>
      <c r="K191" s="50"/>
      <c r="L191" s="50"/>
      <c r="M191" s="113" t="e">
        <f t="shared" ref="M191" si="981">M189-H190</f>
        <v>#VALUE!</v>
      </c>
      <c r="N191" s="113" t="e">
        <f t="shared" ref="N191" si="982">N189+H190</f>
        <v>#VALUE!</v>
      </c>
      <c r="P191" s="50"/>
      <c r="Q191" s="50"/>
      <c r="R191" s="50"/>
      <c r="S191" s="50"/>
      <c r="T191" s="50"/>
      <c r="U191" s="50"/>
      <c r="V191" s="50"/>
      <c r="X191" s="104" t="str">
        <f t="shared" si="681"/>
        <v/>
      </c>
      <c r="Y191" s="105" t="str">
        <f t="shared" si="682"/>
        <v/>
      </c>
      <c r="Z191" s="104" t="str">
        <f t="shared" si="683"/>
        <v/>
      </c>
      <c r="AA191" s="106" t="str">
        <f t="shared" si="684"/>
        <v/>
      </c>
      <c r="AB191" s="105" t="str">
        <f t="shared" si="685"/>
        <v/>
      </c>
      <c r="AC191" s="105" t="str">
        <f t="shared" si="686"/>
        <v/>
      </c>
      <c r="AD191" s="110" t="str">
        <f t="shared" si="687"/>
        <v/>
      </c>
      <c r="AE191" s="109" t="e">
        <f t="shared" ref="AE191" si="983">IF(Z191="N",X191+(Y191/60),-(X191+(Y191/60)))</f>
        <v>#VALUE!</v>
      </c>
      <c r="AF191" s="101" t="e">
        <f t="shared" ref="AF191" si="984">(7915.704468*LOG10(TAN(((45+AE191/2))*PI()/180)))-(23.268932*(SIN(AE191*PI()/180)))-(0.0525*(SIN(AE191*PI()/180)))</f>
        <v>#VALUE!</v>
      </c>
      <c r="AG191" s="101" t="e">
        <f t="shared" ref="AG191" si="985">IF(AC191="E",AA191+(AB191/60),-(AA191+(AB191/60)))</f>
        <v>#VALUE!</v>
      </c>
      <c r="AH191" s="101" t="e">
        <f t="shared" ref="AH191" si="986">IF(Z193="N",X193+(Y193/60),-(X193+(Y193/60)))</f>
        <v>#VALUE!</v>
      </c>
      <c r="AI191" s="109" t="e">
        <f t="shared" ref="AI191" si="987">(7915.704468*LOG10(TAN(((45+(AH191/2))*PI()/180)))-(23.268932*(SIN(AH191*PI()/180)))-(0.0525*(SIN(AH191*PI()/180))))</f>
        <v>#VALUE!</v>
      </c>
      <c r="AJ191" s="109" t="e">
        <f t="shared" ref="AJ191" si="988">IF(AC193="E",AA193+(AB193/60),-(AA193+(AB193/60)))</f>
        <v>#VALUE!</v>
      </c>
      <c r="AK191" s="109" t="e">
        <f t="shared" ref="AK191" si="989">IF((AH191-AE191)=0,(AH191-AE191)*60+0.001,(AH191-AE191)*60)</f>
        <v>#VALUE!</v>
      </c>
      <c r="AL191" s="109" t="e">
        <f t="shared" si="688"/>
        <v>#VALUE!</v>
      </c>
      <c r="AM191" s="101" t="e">
        <f t="shared" ref="AM191" si="990">(AJ191-AG191)*60</f>
        <v>#VALUE!</v>
      </c>
      <c r="AN191" s="101" t="e">
        <f t="shared" si="689"/>
        <v>#VALUE!</v>
      </c>
      <c r="AO191" s="109" t="e">
        <f t="shared" si="690"/>
        <v>#VALUE!</v>
      </c>
      <c r="AP191" s="111" t="e">
        <f t="shared" si="691"/>
        <v>#VALUE!</v>
      </c>
      <c r="AR191" s="109" t="e">
        <f t="shared" si="692"/>
        <v>#VALUE!</v>
      </c>
      <c r="AS191" s="109" t="e">
        <f t="shared" si="693"/>
        <v>#VALUE!</v>
      </c>
      <c r="AT191" s="109" t="e">
        <f t="shared" si="693"/>
        <v>#VALUE!</v>
      </c>
      <c r="AU191" s="109" t="e">
        <f t="shared" si="694"/>
        <v>#VALUE!</v>
      </c>
      <c r="AV191" s="109" t="e">
        <f t="shared" si="695"/>
        <v>#VALUE!</v>
      </c>
      <c r="AW191" s="109" t="e">
        <f t="shared" si="696"/>
        <v>#VALUE!</v>
      </c>
      <c r="AX191" s="101" t="e">
        <f t="shared" si="697"/>
        <v>#VALUE!</v>
      </c>
    </row>
    <row r="192" spans="2:50" x14ac:dyDescent="0.25">
      <c r="B192" s="50" t="str">
        <f>IF($A192="","",VLOOKUP($A192,'list of waypoints'!$A$2:'list of waypoints'!$F$126,2))</f>
        <v/>
      </c>
      <c r="C192" s="99" t="str">
        <f>IF($A192="","",VLOOKUP($A192,'list of waypoints'!$A$2:$F$2001,3))</f>
        <v/>
      </c>
      <c r="D192" s="50" t="str">
        <f>IF($A192="","",VLOOKUP($A192,'list of waypoints'!$A$2:$F$2001,4))</f>
        <v/>
      </c>
      <c r="E192" s="99" t="str">
        <f>IF($A192="","",VLOOKUP($A192,'list of waypoints'!$A$2:$F$2001,5))</f>
        <v/>
      </c>
      <c r="F192" s="50" t="str">
        <f>IF($A192="","",VLOOKUP($A192,'list of waypoints'!$A$2:$F$2001,6))</f>
        <v/>
      </c>
      <c r="G192" s="112" t="str">
        <f t="shared" si="698"/>
        <v/>
      </c>
      <c r="H192" s="113" t="str">
        <f t="shared" si="699"/>
        <v/>
      </c>
      <c r="I192" s="50"/>
      <c r="J192" s="50"/>
      <c r="K192" s="50"/>
      <c r="L192" s="50"/>
      <c r="M192" s="113"/>
      <c r="N192" s="113" t="str">
        <f t="shared" si="720"/>
        <v/>
      </c>
      <c r="P192" s="50"/>
      <c r="Q192" s="50"/>
      <c r="R192" s="50"/>
      <c r="S192" s="50"/>
      <c r="T192" s="50"/>
      <c r="U192" s="50"/>
      <c r="V192" s="50"/>
      <c r="X192" s="104" t="str">
        <f t="shared" si="681"/>
        <v/>
      </c>
      <c r="Y192" s="105" t="str">
        <f t="shared" si="682"/>
        <v/>
      </c>
      <c r="Z192" s="104" t="str">
        <f t="shared" si="683"/>
        <v/>
      </c>
      <c r="AA192" s="106" t="str">
        <f t="shared" si="684"/>
        <v/>
      </c>
      <c r="AB192" s="105" t="str">
        <f t="shared" si="685"/>
        <v/>
      </c>
      <c r="AC192" s="105" t="str">
        <f t="shared" si="686"/>
        <v/>
      </c>
      <c r="AD192" s="110" t="str">
        <f t="shared" si="687"/>
        <v/>
      </c>
      <c r="AE192" s="109"/>
      <c r="AF192" s="101"/>
      <c r="AG192" s="101"/>
      <c r="AH192" s="101"/>
      <c r="AI192" s="109"/>
      <c r="AJ192" s="101"/>
      <c r="AK192" s="109"/>
      <c r="AL192" s="109">
        <f t="shared" si="688"/>
        <v>0</v>
      </c>
      <c r="AM192" s="101"/>
      <c r="AN192" s="101">
        <f t="shared" si="689"/>
        <v>0</v>
      </c>
      <c r="AO192" s="109">
        <f t="shared" si="690"/>
        <v>0</v>
      </c>
      <c r="AP192" s="111">
        <f t="shared" si="691"/>
        <v>0</v>
      </c>
      <c r="AR192" s="109">
        <f t="shared" si="692"/>
        <v>0</v>
      </c>
      <c r="AS192" s="109">
        <f t="shared" si="693"/>
        <v>0</v>
      </c>
      <c r="AT192" s="109">
        <f t="shared" si="693"/>
        <v>0</v>
      </c>
      <c r="AU192" s="109">
        <f t="shared" si="694"/>
        <v>0</v>
      </c>
      <c r="AV192" s="109">
        <f t="shared" si="695"/>
        <v>0</v>
      </c>
      <c r="AW192" s="109">
        <f t="shared" si="696"/>
        <v>0</v>
      </c>
      <c r="AX192" s="101">
        <f t="shared" si="697"/>
        <v>0</v>
      </c>
    </row>
    <row r="193" spans="2:50" x14ac:dyDescent="0.25">
      <c r="B193" s="50" t="str">
        <f>IF($A193="","",VLOOKUP($A193,'list of waypoints'!$A$2:'list of waypoints'!$F$126,2))</f>
        <v/>
      </c>
      <c r="C193" s="99" t="str">
        <f>IF($A193="","",VLOOKUP($A193,'list of waypoints'!$A$2:$F$2001,3))</f>
        <v/>
      </c>
      <c r="D193" s="50" t="str">
        <f>IF($A193="","",VLOOKUP($A193,'list of waypoints'!$A$2:$F$2001,4))</f>
        <v/>
      </c>
      <c r="E193" s="99" t="str">
        <f>IF($A193="","",VLOOKUP($A193,'list of waypoints'!$A$2:$F$2001,5))</f>
        <v/>
      </c>
      <c r="F193" s="50" t="str">
        <f>IF($A193="","",VLOOKUP($A193,'list of waypoints'!$A$2:$F$2001,6))</f>
        <v/>
      </c>
      <c r="G193" s="112" t="str">
        <f t="shared" si="698"/>
        <v/>
      </c>
      <c r="H193" s="113" t="str">
        <f t="shared" si="699"/>
        <v/>
      </c>
      <c r="I193" s="50"/>
      <c r="J193" s="50"/>
      <c r="K193" s="50"/>
      <c r="L193" s="50"/>
      <c r="M193" s="113" t="e">
        <f t="shared" ref="M193" si="991">M191-H192</f>
        <v>#VALUE!</v>
      </c>
      <c r="N193" s="113" t="e">
        <f t="shared" ref="N193" si="992">N191+H192</f>
        <v>#VALUE!</v>
      </c>
      <c r="P193" s="50"/>
      <c r="Q193" s="50"/>
      <c r="R193" s="50"/>
      <c r="S193" s="50"/>
      <c r="T193" s="50"/>
      <c r="U193" s="50"/>
      <c r="V193" s="50"/>
      <c r="X193" s="104" t="str">
        <f t="shared" si="681"/>
        <v/>
      </c>
      <c r="Y193" s="105" t="str">
        <f t="shared" si="682"/>
        <v/>
      </c>
      <c r="Z193" s="104" t="str">
        <f t="shared" si="683"/>
        <v/>
      </c>
      <c r="AA193" s="106" t="str">
        <f t="shared" si="684"/>
        <v/>
      </c>
      <c r="AB193" s="105" t="str">
        <f t="shared" si="685"/>
        <v/>
      </c>
      <c r="AC193" s="105" t="str">
        <f t="shared" si="686"/>
        <v/>
      </c>
      <c r="AD193" s="110" t="str">
        <f t="shared" si="687"/>
        <v/>
      </c>
      <c r="AE193" s="109" t="e">
        <f t="shared" ref="AE193" si="993">IF(Z193="N",X193+(Y193/60),-(X193+(Y193/60)))</f>
        <v>#VALUE!</v>
      </c>
      <c r="AF193" s="101" t="e">
        <f t="shared" ref="AF193" si="994">(7915.704468*LOG10(TAN(((45+AE193/2))*PI()/180)))-(23.268932*(SIN(AE193*PI()/180)))-(0.0525*(SIN(AE193*PI()/180)))</f>
        <v>#VALUE!</v>
      </c>
      <c r="AG193" s="101" t="e">
        <f t="shared" ref="AG193" si="995">IF(AC193="E",AA193+(AB193/60),-(AA193+(AB193/60)))</f>
        <v>#VALUE!</v>
      </c>
      <c r="AH193" s="101" t="e">
        <f t="shared" ref="AH193" si="996">IF(Z195="N",X195+(Y195/60),-(X195+(Y195/60)))</f>
        <v>#VALUE!</v>
      </c>
      <c r="AI193" s="109" t="e">
        <f t="shared" ref="AI193" si="997">(7915.704468*LOG10(TAN(((45+(AH193/2))*PI()/180)))-(23.268932*(SIN(AH193*PI()/180)))-(0.0525*(SIN(AH193*PI()/180))))</f>
        <v>#VALUE!</v>
      </c>
      <c r="AJ193" s="109" t="e">
        <f t="shared" ref="AJ193" si="998">IF(AC195="E",AA195+(AB195/60),-(AA195+(AB195/60)))</f>
        <v>#VALUE!</v>
      </c>
      <c r="AK193" s="109" t="e">
        <f t="shared" ref="AK193" si="999">IF((AH193-AE193)=0,(AH193-AE193)*60+0.001,(AH193-AE193)*60)</f>
        <v>#VALUE!</v>
      </c>
      <c r="AL193" s="109" t="e">
        <f t="shared" si="688"/>
        <v>#VALUE!</v>
      </c>
      <c r="AM193" s="101" t="e">
        <f t="shared" ref="AM193" si="1000">(AJ193-AG193)*60</f>
        <v>#VALUE!</v>
      </c>
      <c r="AN193" s="101" t="e">
        <f t="shared" si="689"/>
        <v>#VALUE!</v>
      </c>
      <c r="AO193" s="109" t="e">
        <f t="shared" si="690"/>
        <v>#VALUE!</v>
      </c>
      <c r="AP193" s="111" t="e">
        <f t="shared" si="691"/>
        <v>#VALUE!</v>
      </c>
      <c r="AR193" s="109" t="e">
        <f t="shared" si="692"/>
        <v>#VALUE!</v>
      </c>
      <c r="AS193" s="109" t="e">
        <f t="shared" si="693"/>
        <v>#VALUE!</v>
      </c>
      <c r="AT193" s="109" t="e">
        <f t="shared" si="693"/>
        <v>#VALUE!</v>
      </c>
      <c r="AU193" s="109" t="e">
        <f t="shared" si="694"/>
        <v>#VALUE!</v>
      </c>
      <c r="AV193" s="109" t="e">
        <f t="shared" si="695"/>
        <v>#VALUE!</v>
      </c>
      <c r="AW193" s="109" t="e">
        <f t="shared" si="696"/>
        <v>#VALUE!</v>
      </c>
      <c r="AX193" s="101" t="e">
        <f t="shared" si="697"/>
        <v>#VALUE!</v>
      </c>
    </row>
    <row r="194" spans="2:50" x14ac:dyDescent="0.25">
      <c r="B194" s="50" t="str">
        <f>IF($A194="","",VLOOKUP($A194,'list of waypoints'!$A$2:'list of waypoints'!$F$126,2))</f>
        <v/>
      </c>
      <c r="C194" s="99" t="str">
        <f>IF($A194="","",VLOOKUP($A194,'list of waypoints'!$A$2:$F$2001,3))</f>
        <v/>
      </c>
      <c r="D194" s="50" t="str">
        <f>IF($A194="","",VLOOKUP($A194,'list of waypoints'!$A$2:$F$2001,4))</f>
        <v/>
      </c>
      <c r="E194" s="99" t="str">
        <f>IF($A194="","",VLOOKUP($A194,'list of waypoints'!$A$2:$F$2001,5))</f>
        <v/>
      </c>
      <c r="F194" s="50" t="str">
        <f>IF($A194="","",VLOOKUP($A194,'list of waypoints'!$A$2:$F$2001,6))</f>
        <v/>
      </c>
      <c r="G194" s="112" t="str">
        <f t="shared" si="698"/>
        <v/>
      </c>
      <c r="H194" s="113" t="str">
        <f t="shared" si="699"/>
        <v/>
      </c>
      <c r="I194" s="50"/>
      <c r="J194" s="50"/>
      <c r="K194" s="50"/>
      <c r="L194" s="50"/>
      <c r="M194" s="113"/>
      <c r="N194" s="113" t="str">
        <f t="shared" si="720"/>
        <v/>
      </c>
      <c r="P194" s="50"/>
      <c r="Q194" s="50"/>
      <c r="R194" s="50"/>
      <c r="S194" s="50"/>
      <c r="T194" s="50"/>
      <c r="U194" s="50"/>
      <c r="V194" s="50"/>
      <c r="X194" s="104" t="str">
        <f t="shared" si="681"/>
        <v/>
      </c>
      <c r="Y194" s="105" t="str">
        <f t="shared" si="682"/>
        <v/>
      </c>
      <c r="Z194" s="104" t="str">
        <f t="shared" si="683"/>
        <v/>
      </c>
      <c r="AA194" s="106" t="str">
        <f t="shared" si="684"/>
        <v/>
      </c>
      <c r="AB194" s="105" t="str">
        <f t="shared" si="685"/>
        <v/>
      </c>
      <c r="AC194" s="105" t="str">
        <f t="shared" si="686"/>
        <v/>
      </c>
      <c r="AD194" s="110" t="str">
        <f t="shared" si="687"/>
        <v/>
      </c>
      <c r="AE194" s="109"/>
      <c r="AF194" s="101"/>
      <c r="AG194" s="101"/>
      <c r="AH194" s="101"/>
      <c r="AI194" s="109"/>
      <c r="AJ194" s="101"/>
      <c r="AK194" s="109"/>
      <c r="AL194" s="109">
        <f t="shared" si="688"/>
        <v>0</v>
      </c>
      <c r="AM194" s="101"/>
      <c r="AN194" s="101">
        <f t="shared" si="689"/>
        <v>0</v>
      </c>
      <c r="AO194" s="109">
        <f t="shared" si="690"/>
        <v>0</v>
      </c>
      <c r="AP194" s="111">
        <f t="shared" si="691"/>
        <v>0</v>
      </c>
      <c r="AR194" s="109">
        <f t="shared" si="692"/>
        <v>0</v>
      </c>
      <c r="AS194" s="109">
        <f t="shared" si="693"/>
        <v>0</v>
      </c>
      <c r="AT194" s="109">
        <f t="shared" si="693"/>
        <v>0</v>
      </c>
      <c r="AU194" s="109">
        <f t="shared" si="694"/>
        <v>0</v>
      </c>
      <c r="AV194" s="109">
        <f t="shared" si="695"/>
        <v>0</v>
      </c>
      <c r="AW194" s="109">
        <f t="shared" si="696"/>
        <v>0</v>
      </c>
      <c r="AX194" s="101">
        <f t="shared" si="697"/>
        <v>0</v>
      </c>
    </row>
    <row r="195" spans="2:50" x14ac:dyDescent="0.25">
      <c r="B195" s="50" t="str">
        <f>IF($A195="","",VLOOKUP($A195,'list of waypoints'!$A$2:'list of waypoints'!$F$126,2))</f>
        <v/>
      </c>
      <c r="C195" s="99" t="str">
        <f>IF($A195="","",VLOOKUP($A195,'list of waypoints'!$A$2:$F$2001,3))</f>
        <v/>
      </c>
      <c r="D195" s="50" t="str">
        <f>IF($A195="","",VLOOKUP($A195,'list of waypoints'!$A$2:$F$2001,4))</f>
        <v/>
      </c>
      <c r="E195" s="99" t="str">
        <f>IF($A195="","",VLOOKUP($A195,'list of waypoints'!$A$2:$F$2001,5))</f>
        <v/>
      </c>
      <c r="F195" s="50" t="str">
        <f>IF($A195="","",VLOOKUP($A195,'list of waypoints'!$A$2:$F$2001,6))</f>
        <v/>
      </c>
      <c r="G195" s="112" t="str">
        <f t="shared" si="698"/>
        <v/>
      </c>
      <c r="H195" s="113" t="str">
        <f t="shared" si="699"/>
        <v/>
      </c>
      <c r="I195" s="50"/>
      <c r="J195" s="50"/>
      <c r="K195" s="50"/>
      <c r="L195" s="50"/>
      <c r="M195" s="113" t="e">
        <f t="shared" ref="M195" si="1001">M193-H194</f>
        <v>#VALUE!</v>
      </c>
      <c r="N195" s="113" t="e">
        <f t="shared" ref="N195" si="1002">N193+H194</f>
        <v>#VALUE!</v>
      </c>
      <c r="P195" s="50"/>
      <c r="Q195" s="50"/>
      <c r="R195" s="50"/>
      <c r="S195" s="50"/>
      <c r="T195" s="50"/>
      <c r="U195" s="50"/>
      <c r="V195" s="50"/>
      <c r="X195" s="104" t="str">
        <f t="shared" si="681"/>
        <v/>
      </c>
      <c r="Y195" s="105" t="str">
        <f t="shared" si="682"/>
        <v/>
      </c>
      <c r="Z195" s="104" t="str">
        <f t="shared" si="683"/>
        <v/>
      </c>
      <c r="AA195" s="106" t="str">
        <f t="shared" si="684"/>
        <v/>
      </c>
      <c r="AB195" s="105" t="str">
        <f t="shared" si="685"/>
        <v/>
      </c>
      <c r="AC195" s="105" t="str">
        <f t="shared" si="686"/>
        <v/>
      </c>
      <c r="AD195" s="110" t="str">
        <f t="shared" si="687"/>
        <v/>
      </c>
      <c r="AE195" s="109" t="e">
        <f t="shared" ref="AE195" si="1003">IF(Z195="N",X195+(Y195/60),-(X195+(Y195/60)))</f>
        <v>#VALUE!</v>
      </c>
      <c r="AF195" s="101" t="e">
        <f t="shared" ref="AF195" si="1004">(7915.704468*LOG10(TAN(((45+AE195/2))*PI()/180)))-(23.268932*(SIN(AE195*PI()/180)))-(0.0525*(SIN(AE195*PI()/180)))</f>
        <v>#VALUE!</v>
      </c>
      <c r="AG195" s="101" t="e">
        <f t="shared" ref="AG195" si="1005">IF(AC195="E",AA195+(AB195/60),-(AA195+(AB195/60)))</f>
        <v>#VALUE!</v>
      </c>
      <c r="AH195" s="101" t="e">
        <f t="shared" ref="AH195" si="1006">IF(Z197="N",X197+(Y197/60),-(X197+(Y197/60)))</f>
        <v>#VALUE!</v>
      </c>
      <c r="AI195" s="109" t="e">
        <f t="shared" ref="AI195" si="1007">(7915.704468*LOG10(TAN(((45+(AH195/2))*PI()/180)))-(23.268932*(SIN(AH195*PI()/180)))-(0.0525*(SIN(AH195*PI()/180))))</f>
        <v>#VALUE!</v>
      </c>
      <c r="AJ195" s="109" t="e">
        <f t="shared" ref="AJ195" si="1008">IF(AC197="E",AA197+(AB197/60),-(AA197+(AB197/60)))</f>
        <v>#VALUE!</v>
      </c>
      <c r="AK195" s="109" t="e">
        <f t="shared" ref="AK195" si="1009">IF((AH195-AE195)=0,(AH195-AE195)*60+0.001,(AH195-AE195)*60)</f>
        <v>#VALUE!</v>
      </c>
      <c r="AL195" s="109" t="e">
        <f t="shared" si="688"/>
        <v>#VALUE!</v>
      </c>
      <c r="AM195" s="101" t="e">
        <f t="shared" ref="AM195" si="1010">(AJ195-AG195)*60</f>
        <v>#VALUE!</v>
      </c>
      <c r="AN195" s="101" t="e">
        <f t="shared" si="689"/>
        <v>#VALUE!</v>
      </c>
      <c r="AO195" s="109" t="e">
        <f t="shared" si="690"/>
        <v>#VALUE!</v>
      </c>
      <c r="AP195" s="111" t="e">
        <f t="shared" si="691"/>
        <v>#VALUE!</v>
      </c>
      <c r="AR195" s="109" t="e">
        <f t="shared" si="692"/>
        <v>#VALUE!</v>
      </c>
      <c r="AS195" s="109" t="e">
        <f t="shared" si="693"/>
        <v>#VALUE!</v>
      </c>
      <c r="AT195" s="109" t="e">
        <f t="shared" si="693"/>
        <v>#VALUE!</v>
      </c>
      <c r="AU195" s="109" t="e">
        <f t="shared" si="694"/>
        <v>#VALUE!</v>
      </c>
      <c r="AV195" s="109" t="e">
        <f t="shared" si="695"/>
        <v>#VALUE!</v>
      </c>
      <c r="AW195" s="109" t="e">
        <f t="shared" si="696"/>
        <v>#VALUE!</v>
      </c>
      <c r="AX195" s="101" t="e">
        <f t="shared" si="697"/>
        <v>#VALUE!</v>
      </c>
    </row>
    <row r="196" spans="2:50" x14ac:dyDescent="0.25">
      <c r="B196" s="50" t="str">
        <f>IF($A196="","",VLOOKUP($A196,'list of waypoints'!$A$2:'list of waypoints'!$F$126,2))</f>
        <v/>
      </c>
      <c r="C196" s="99" t="str">
        <f>IF($A196="","",VLOOKUP($A196,'list of waypoints'!$A$2:$F$2001,3))</f>
        <v/>
      </c>
      <c r="D196" s="50" t="str">
        <f>IF($A196="","",VLOOKUP($A196,'list of waypoints'!$A$2:$F$2001,4))</f>
        <v/>
      </c>
      <c r="E196" s="99" t="str">
        <f>IF($A196="","",VLOOKUP($A196,'list of waypoints'!$A$2:$F$2001,5))</f>
        <v/>
      </c>
      <c r="F196" s="50" t="str">
        <f>IF($A196="","",VLOOKUP($A196,'list of waypoints'!$A$2:$F$2001,6))</f>
        <v/>
      </c>
      <c r="G196" s="112" t="str">
        <f t="shared" si="698"/>
        <v/>
      </c>
      <c r="H196" s="113" t="str">
        <f t="shared" si="699"/>
        <v/>
      </c>
      <c r="I196" s="50"/>
      <c r="J196" s="50"/>
      <c r="K196" s="50"/>
      <c r="L196" s="50"/>
      <c r="M196" s="113"/>
      <c r="N196" s="113" t="str">
        <f t="shared" si="720"/>
        <v/>
      </c>
      <c r="P196" s="50"/>
      <c r="Q196" s="50"/>
      <c r="R196" s="50"/>
      <c r="S196" s="50"/>
      <c r="T196" s="50"/>
      <c r="U196" s="50"/>
      <c r="V196" s="50"/>
      <c r="X196" s="104" t="str">
        <f t="shared" si="681"/>
        <v/>
      </c>
      <c r="Y196" s="105" t="str">
        <f t="shared" si="682"/>
        <v/>
      </c>
      <c r="Z196" s="104" t="str">
        <f t="shared" si="683"/>
        <v/>
      </c>
      <c r="AA196" s="106" t="str">
        <f t="shared" si="684"/>
        <v/>
      </c>
      <c r="AB196" s="105" t="str">
        <f t="shared" si="685"/>
        <v/>
      </c>
      <c r="AC196" s="105" t="str">
        <f t="shared" si="686"/>
        <v/>
      </c>
      <c r="AD196" s="110" t="str">
        <f t="shared" si="687"/>
        <v/>
      </c>
      <c r="AE196" s="109"/>
      <c r="AF196" s="101"/>
      <c r="AG196" s="101"/>
      <c r="AH196" s="101"/>
      <c r="AI196" s="109"/>
      <c r="AJ196" s="101"/>
      <c r="AK196" s="109"/>
      <c r="AL196" s="109">
        <f t="shared" si="688"/>
        <v>0</v>
      </c>
      <c r="AM196" s="101"/>
      <c r="AN196" s="101">
        <f t="shared" si="689"/>
        <v>0</v>
      </c>
      <c r="AO196" s="109">
        <f t="shared" si="690"/>
        <v>0</v>
      </c>
      <c r="AP196" s="111">
        <f t="shared" si="691"/>
        <v>0</v>
      </c>
      <c r="AR196" s="109">
        <f t="shared" si="692"/>
        <v>0</v>
      </c>
      <c r="AS196" s="109">
        <f t="shared" si="693"/>
        <v>0</v>
      </c>
      <c r="AT196" s="109">
        <f t="shared" si="693"/>
        <v>0</v>
      </c>
      <c r="AU196" s="109">
        <f t="shared" si="694"/>
        <v>0</v>
      </c>
      <c r="AV196" s="109">
        <f t="shared" si="695"/>
        <v>0</v>
      </c>
      <c r="AW196" s="109">
        <f t="shared" si="696"/>
        <v>0</v>
      </c>
      <c r="AX196" s="101">
        <f t="shared" si="697"/>
        <v>0</v>
      </c>
    </row>
    <row r="197" spans="2:50" x14ac:dyDescent="0.25">
      <c r="B197" s="50" t="str">
        <f>IF($A197="","",VLOOKUP($A197,'list of waypoints'!$A$2:'list of waypoints'!$F$126,2))</f>
        <v/>
      </c>
      <c r="C197" s="99" t="str">
        <f>IF($A197="","",VLOOKUP($A197,'list of waypoints'!$A$2:$F$2001,3))</f>
        <v/>
      </c>
      <c r="D197" s="50" t="str">
        <f>IF($A197="","",VLOOKUP($A197,'list of waypoints'!$A$2:$F$2001,4))</f>
        <v/>
      </c>
      <c r="E197" s="99" t="str">
        <f>IF($A197="","",VLOOKUP($A197,'list of waypoints'!$A$2:$F$2001,5))</f>
        <v/>
      </c>
      <c r="F197" s="50" t="str">
        <f>IF($A197="","",VLOOKUP($A197,'list of waypoints'!$A$2:$F$2001,6))</f>
        <v/>
      </c>
      <c r="G197" s="112" t="str">
        <f t="shared" si="698"/>
        <v/>
      </c>
      <c r="H197" s="113" t="str">
        <f t="shared" si="699"/>
        <v/>
      </c>
      <c r="I197" s="50"/>
      <c r="J197" s="50"/>
      <c r="K197" s="50"/>
      <c r="L197" s="50"/>
      <c r="M197" s="113" t="e">
        <f t="shared" ref="M197" si="1011">M195-H196</f>
        <v>#VALUE!</v>
      </c>
      <c r="N197" s="113" t="e">
        <f t="shared" ref="N197" si="1012">N195+H196</f>
        <v>#VALUE!</v>
      </c>
      <c r="P197" s="50"/>
      <c r="Q197" s="50"/>
      <c r="R197" s="50"/>
      <c r="S197" s="50"/>
      <c r="T197" s="50"/>
      <c r="U197" s="50"/>
      <c r="V197" s="50"/>
      <c r="X197" s="104" t="str">
        <f t="shared" si="681"/>
        <v/>
      </c>
      <c r="Y197" s="105" t="str">
        <f t="shared" si="682"/>
        <v/>
      </c>
      <c r="Z197" s="104" t="str">
        <f t="shared" si="683"/>
        <v/>
      </c>
      <c r="AA197" s="106" t="str">
        <f t="shared" si="684"/>
        <v/>
      </c>
      <c r="AB197" s="105" t="str">
        <f t="shared" si="685"/>
        <v/>
      </c>
      <c r="AC197" s="105" t="str">
        <f t="shared" si="686"/>
        <v/>
      </c>
      <c r="AD197" s="110" t="str">
        <f t="shared" si="687"/>
        <v/>
      </c>
      <c r="AE197" s="109" t="e">
        <f t="shared" ref="AE197" si="1013">IF(Z197="N",X197+(Y197/60),-(X197+(Y197/60)))</f>
        <v>#VALUE!</v>
      </c>
      <c r="AF197" s="101" t="e">
        <f t="shared" ref="AF197" si="1014">(7915.704468*LOG10(TAN(((45+AE197/2))*PI()/180)))-(23.268932*(SIN(AE197*PI()/180)))-(0.0525*(SIN(AE197*PI()/180)))</f>
        <v>#VALUE!</v>
      </c>
      <c r="AG197" s="101" t="e">
        <f t="shared" ref="AG197" si="1015">IF(AC197="E",AA197+(AB197/60),-(AA197+(AB197/60)))</f>
        <v>#VALUE!</v>
      </c>
      <c r="AH197" s="101" t="e">
        <f t="shared" ref="AH197" si="1016">IF(Z199="N",X199+(Y199/60),-(X199+(Y199/60)))</f>
        <v>#VALUE!</v>
      </c>
      <c r="AI197" s="109" t="e">
        <f t="shared" ref="AI197" si="1017">(7915.704468*LOG10(TAN(((45+(AH197/2))*PI()/180)))-(23.268932*(SIN(AH197*PI()/180)))-(0.0525*(SIN(AH197*PI()/180))))</f>
        <v>#VALUE!</v>
      </c>
      <c r="AJ197" s="109" t="e">
        <f t="shared" ref="AJ197" si="1018">IF(AC199="E",AA199+(AB199/60),-(AA199+(AB199/60)))</f>
        <v>#VALUE!</v>
      </c>
      <c r="AK197" s="109" t="e">
        <f t="shared" ref="AK197" si="1019">IF((AH197-AE197)=0,(AH197-AE197)*60+0.001,(AH197-AE197)*60)</f>
        <v>#VALUE!</v>
      </c>
      <c r="AL197" s="109" t="e">
        <f t="shared" si="688"/>
        <v>#VALUE!</v>
      </c>
      <c r="AM197" s="101" t="e">
        <f t="shared" ref="AM197" si="1020">(AJ197-AG197)*60</f>
        <v>#VALUE!</v>
      </c>
      <c r="AN197" s="101" t="e">
        <f t="shared" si="689"/>
        <v>#VALUE!</v>
      </c>
      <c r="AO197" s="109" t="e">
        <f t="shared" si="690"/>
        <v>#VALUE!</v>
      </c>
      <c r="AP197" s="111" t="e">
        <f t="shared" si="691"/>
        <v>#VALUE!</v>
      </c>
      <c r="AR197" s="109" t="e">
        <f t="shared" si="692"/>
        <v>#VALUE!</v>
      </c>
      <c r="AS197" s="109" t="e">
        <f t="shared" si="693"/>
        <v>#VALUE!</v>
      </c>
      <c r="AT197" s="109" t="e">
        <f t="shared" si="693"/>
        <v>#VALUE!</v>
      </c>
      <c r="AU197" s="109" t="e">
        <f t="shared" si="694"/>
        <v>#VALUE!</v>
      </c>
      <c r="AV197" s="109" t="e">
        <f t="shared" si="695"/>
        <v>#VALUE!</v>
      </c>
      <c r="AW197" s="109" t="e">
        <f t="shared" si="696"/>
        <v>#VALUE!</v>
      </c>
      <c r="AX197" s="101" t="e">
        <f t="shared" si="697"/>
        <v>#VALUE!</v>
      </c>
    </row>
    <row r="198" spans="2:50" x14ac:dyDescent="0.25">
      <c r="B198" s="50" t="str">
        <f>IF($A198="","",VLOOKUP($A198,'list of waypoints'!$A$2:'list of waypoints'!$F$126,2))</f>
        <v/>
      </c>
      <c r="C198" s="99" t="str">
        <f>IF($A198="","",VLOOKUP($A198,'list of waypoints'!$A$2:$F$2001,3))</f>
        <v/>
      </c>
      <c r="D198" s="50" t="str">
        <f>IF($A198="","",VLOOKUP($A198,'list of waypoints'!$A$2:$F$2001,4))</f>
        <v/>
      </c>
      <c r="E198" s="99" t="str">
        <f>IF($A198="","",VLOOKUP($A198,'list of waypoints'!$A$2:$F$2001,5))</f>
        <v/>
      </c>
      <c r="F198" s="50" t="str">
        <f>IF($A198="","",VLOOKUP($A198,'list of waypoints'!$A$2:$F$2001,6))</f>
        <v/>
      </c>
      <c r="G198" s="112" t="str">
        <f t="shared" si="698"/>
        <v/>
      </c>
      <c r="H198" s="113" t="str">
        <f t="shared" si="699"/>
        <v/>
      </c>
      <c r="I198" s="50"/>
      <c r="J198" s="50"/>
      <c r="K198" s="50"/>
      <c r="L198" s="50"/>
      <c r="M198" s="113"/>
      <c r="N198" s="113" t="str">
        <f t="shared" si="720"/>
        <v/>
      </c>
      <c r="P198" s="50"/>
      <c r="Q198" s="50"/>
      <c r="R198" s="50"/>
      <c r="S198" s="50"/>
      <c r="T198" s="50"/>
      <c r="U198" s="50"/>
      <c r="V198" s="50"/>
      <c r="X198" s="104" t="str">
        <f t="shared" ref="X198:X218" si="1021">IF(A198="","",INT(C198/100))</f>
        <v/>
      </c>
      <c r="Y198" s="105" t="str">
        <f t="shared" ref="Y198:Y261" si="1022">IF(A198="","",(C198/100-X198)*100)</f>
        <v/>
      </c>
      <c r="Z198" s="104" t="str">
        <f t="shared" ref="Z198:Z261" si="1023">IF(A198="","",D198)</f>
        <v/>
      </c>
      <c r="AA198" s="106" t="str">
        <f t="shared" ref="AA198:AA261" si="1024">IF(A198="","",INT(E198/100))</f>
        <v/>
      </c>
      <c r="AB198" s="105" t="str">
        <f t="shared" ref="AB198:AB261" si="1025">IF(A198="","",(E198/100-AA198)*100)</f>
        <v/>
      </c>
      <c r="AC198" s="105" t="str">
        <f t="shared" ref="AC198:AC261" si="1026">IF(A198="","",F198)</f>
        <v/>
      </c>
      <c r="AD198" s="110" t="str">
        <f t="shared" ref="AD198:AD261" si="1027">IF(Z198="","",AX198)</f>
        <v/>
      </c>
      <c r="AE198" s="109"/>
      <c r="AF198" s="101"/>
      <c r="AG198" s="101"/>
      <c r="AH198" s="101"/>
      <c r="AI198" s="109"/>
      <c r="AJ198" s="101"/>
      <c r="AK198" s="109"/>
      <c r="AL198" s="109">
        <f t="shared" ref="AL198:AL261" si="1028">IF(AI198&gt;AF198,(AI198-AF198),(AI198-AF198))</f>
        <v>0</v>
      </c>
      <c r="AM198" s="101"/>
      <c r="AN198" s="101">
        <f t="shared" ref="AN198:AN261" si="1029">IF(AL198=0,SQRT(SUMSQ(ATAN(AM198/(AL198+0.0001))*(180/PI()))),SQRT(SUMSQ(ATAN(AM198/AL198)*(180/PI()))))</f>
        <v>0</v>
      </c>
      <c r="AO198" s="109">
        <f t="shared" ref="AO198:AO261" si="1030">SQRT(SUMSQ(1/(COS(AN198*PI()/180))*AK198))</f>
        <v>0</v>
      </c>
      <c r="AP198" s="111">
        <f t="shared" ref="AP198:AP261" si="1031">IF(AE198&gt;AH198,IF(AG198&gt;AJ198,180+AN198,180-AN198),(IF(AG198&gt;AJ198,360-AN198,AN198)))</f>
        <v>0</v>
      </c>
      <c r="AR198" s="109">
        <f t="shared" ref="AR198:AR261" si="1032">RADIANS(AE198)</f>
        <v>0</v>
      </c>
      <c r="AS198" s="109">
        <f t="shared" ref="AS198:AT261" si="1033">RADIANS(AG198)</f>
        <v>0</v>
      </c>
      <c r="AT198" s="109">
        <f t="shared" si="1033"/>
        <v>0</v>
      </c>
      <c r="AU198" s="109">
        <f t="shared" ref="AU198:AU261" si="1034">RADIANS(AJ198)</f>
        <v>0</v>
      </c>
      <c r="AV198" s="109">
        <f t="shared" ref="AV198:AV261" si="1035">AU198-AS198</f>
        <v>0</v>
      </c>
      <c r="AW198" s="109">
        <f t="shared" ref="AW198:AW261" si="1036">AT198-AR198</f>
        <v>0</v>
      </c>
      <c r="AX198" s="101">
        <f t="shared" ref="AX198:AX261" si="1037">DEGREES(ACOS(SIN(AR198)*SIN(AT198)+COS(AT198)*COS(AR198)*COS(AV198)))*60</f>
        <v>0</v>
      </c>
    </row>
    <row r="199" spans="2:50" x14ac:dyDescent="0.25">
      <c r="B199" s="50" t="str">
        <f>IF($A199="","",VLOOKUP($A199,'list of waypoints'!$A$2:'list of waypoints'!$F$126,2))</f>
        <v/>
      </c>
      <c r="C199" s="99" t="str">
        <f>IF($A199="","",VLOOKUP($A199,'list of waypoints'!$A$2:$F$2001,3))</f>
        <v/>
      </c>
      <c r="D199" s="50" t="str">
        <f>IF($A199="","",VLOOKUP($A199,'list of waypoints'!$A$2:$F$2001,4))</f>
        <v/>
      </c>
      <c r="E199" s="99" t="str">
        <f>IF($A199="","",VLOOKUP($A199,'list of waypoints'!$A$2:$F$2001,5))</f>
        <v/>
      </c>
      <c r="F199" s="50" t="str">
        <f>IF($A199="","",VLOOKUP($A199,'list of waypoints'!$A$2:$F$2001,6))</f>
        <v/>
      </c>
      <c r="G199" s="112" t="str">
        <f t="shared" ref="G199:G262" si="1038">IF(C198="","",AP198)</f>
        <v/>
      </c>
      <c r="H199" s="113" t="str">
        <f t="shared" ref="H199:H262" si="1039">IF(C198="","",AO198)</f>
        <v/>
      </c>
      <c r="I199" s="50"/>
      <c r="J199" s="50"/>
      <c r="K199" s="50"/>
      <c r="L199" s="50"/>
      <c r="M199" s="113" t="e">
        <f t="shared" ref="M199" si="1040">M197-H198</f>
        <v>#VALUE!</v>
      </c>
      <c r="N199" s="113" t="e">
        <f t="shared" ref="N199" si="1041">N197+H198</f>
        <v>#VALUE!</v>
      </c>
      <c r="P199" s="50"/>
      <c r="Q199" s="50"/>
      <c r="R199" s="50"/>
      <c r="S199" s="50"/>
      <c r="T199" s="50"/>
      <c r="U199" s="50"/>
      <c r="V199" s="50"/>
      <c r="X199" s="104" t="str">
        <f t="shared" si="1021"/>
        <v/>
      </c>
      <c r="Y199" s="105" t="str">
        <f t="shared" si="1022"/>
        <v/>
      </c>
      <c r="Z199" s="104" t="str">
        <f t="shared" si="1023"/>
        <v/>
      </c>
      <c r="AA199" s="106" t="str">
        <f t="shared" si="1024"/>
        <v/>
      </c>
      <c r="AB199" s="105" t="str">
        <f t="shared" si="1025"/>
        <v/>
      </c>
      <c r="AC199" s="105" t="str">
        <f t="shared" si="1026"/>
        <v/>
      </c>
      <c r="AD199" s="110" t="str">
        <f t="shared" si="1027"/>
        <v/>
      </c>
      <c r="AE199" s="109" t="e">
        <f t="shared" ref="AE199" si="1042">IF(Z199="N",X199+(Y199/60),-(X199+(Y199/60)))</f>
        <v>#VALUE!</v>
      </c>
      <c r="AF199" s="101" t="e">
        <f t="shared" ref="AF199" si="1043">(7915.704468*LOG10(TAN(((45+AE199/2))*PI()/180)))-(23.268932*(SIN(AE199*PI()/180)))-(0.0525*(SIN(AE199*PI()/180)))</f>
        <v>#VALUE!</v>
      </c>
      <c r="AG199" s="101" t="e">
        <f t="shared" ref="AG199" si="1044">IF(AC199="E",AA199+(AB199/60),-(AA199+(AB199/60)))</f>
        <v>#VALUE!</v>
      </c>
      <c r="AH199" s="101" t="e">
        <f t="shared" ref="AH199" si="1045">IF(Z201="N",X201+(Y201/60),-(X201+(Y201/60)))</f>
        <v>#VALUE!</v>
      </c>
      <c r="AI199" s="109" t="e">
        <f t="shared" ref="AI199" si="1046">(7915.704468*LOG10(TAN(((45+(AH199/2))*PI()/180)))-(23.268932*(SIN(AH199*PI()/180)))-(0.0525*(SIN(AH199*PI()/180))))</f>
        <v>#VALUE!</v>
      </c>
      <c r="AJ199" s="109" t="e">
        <f t="shared" ref="AJ199" si="1047">IF(AC201="E",AA201+(AB201/60),-(AA201+(AB201/60)))</f>
        <v>#VALUE!</v>
      </c>
      <c r="AK199" s="109" t="e">
        <f t="shared" ref="AK199" si="1048">IF((AH199-AE199)=0,(AH199-AE199)*60+0.001,(AH199-AE199)*60)</f>
        <v>#VALUE!</v>
      </c>
      <c r="AL199" s="109" t="e">
        <f t="shared" si="1028"/>
        <v>#VALUE!</v>
      </c>
      <c r="AM199" s="101" t="e">
        <f t="shared" ref="AM199" si="1049">(AJ199-AG199)*60</f>
        <v>#VALUE!</v>
      </c>
      <c r="AN199" s="101" t="e">
        <f t="shared" si="1029"/>
        <v>#VALUE!</v>
      </c>
      <c r="AO199" s="109" t="e">
        <f t="shared" si="1030"/>
        <v>#VALUE!</v>
      </c>
      <c r="AP199" s="111" t="e">
        <f t="shared" si="1031"/>
        <v>#VALUE!</v>
      </c>
      <c r="AR199" s="109" t="e">
        <f t="shared" si="1032"/>
        <v>#VALUE!</v>
      </c>
      <c r="AS199" s="109" t="e">
        <f t="shared" si="1033"/>
        <v>#VALUE!</v>
      </c>
      <c r="AT199" s="109" t="e">
        <f t="shared" si="1033"/>
        <v>#VALUE!</v>
      </c>
      <c r="AU199" s="109" t="e">
        <f t="shared" si="1034"/>
        <v>#VALUE!</v>
      </c>
      <c r="AV199" s="109" t="e">
        <f t="shared" si="1035"/>
        <v>#VALUE!</v>
      </c>
      <c r="AW199" s="109" t="e">
        <f t="shared" si="1036"/>
        <v>#VALUE!</v>
      </c>
      <c r="AX199" s="101" t="e">
        <f t="shared" si="1037"/>
        <v>#VALUE!</v>
      </c>
    </row>
    <row r="200" spans="2:50" x14ac:dyDescent="0.25">
      <c r="B200" s="50" t="str">
        <f>IF($A200="","",VLOOKUP($A200,'list of waypoints'!$A$2:'list of waypoints'!$F$126,2))</f>
        <v/>
      </c>
      <c r="C200" s="99" t="str">
        <f>IF($A200="","",VLOOKUP($A200,'list of waypoints'!$A$2:$F$2001,3))</f>
        <v/>
      </c>
      <c r="D200" s="50" t="str">
        <f>IF($A200="","",VLOOKUP($A200,'list of waypoints'!$A$2:$F$2001,4))</f>
        <v/>
      </c>
      <c r="E200" s="99" t="str">
        <f>IF($A200="","",VLOOKUP($A200,'list of waypoints'!$A$2:$F$2001,5))</f>
        <v/>
      </c>
      <c r="F200" s="50" t="str">
        <f>IF($A200="","",VLOOKUP($A200,'list of waypoints'!$A$2:$F$2001,6))</f>
        <v/>
      </c>
      <c r="G200" s="112" t="str">
        <f t="shared" si="1038"/>
        <v/>
      </c>
      <c r="H200" s="113" t="str">
        <f t="shared" si="1039"/>
        <v/>
      </c>
      <c r="I200" s="50"/>
      <c r="J200" s="50"/>
      <c r="K200" s="50"/>
      <c r="L200" s="50"/>
      <c r="M200" s="113"/>
      <c r="N200" s="113" t="str">
        <f t="shared" si="720"/>
        <v/>
      </c>
      <c r="P200" s="50"/>
      <c r="Q200" s="50"/>
      <c r="R200" s="50"/>
      <c r="S200" s="50"/>
      <c r="T200" s="50"/>
      <c r="U200" s="50"/>
      <c r="V200" s="50"/>
      <c r="X200" s="104" t="str">
        <f t="shared" si="1021"/>
        <v/>
      </c>
      <c r="Y200" s="105" t="str">
        <f t="shared" si="1022"/>
        <v/>
      </c>
      <c r="Z200" s="104" t="str">
        <f t="shared" si="1023"/>
        <v/>
      </c>
      <c r="AA200" s="106" t="str">
        <f t="shared" si="1024"/>
        <v/>
      </c>
      <c r="AB200" s="105" t="str">
        <f t="shared" si="1025"/>
        <v/>
      </c>
      <c r="AC200" s="105" t="str">
        <f t="shared" si="1026"/>
        <v/>
      </c>
      <c r="AD200" s="110" t="str">
        <f t="shared" si="1027"/>
        <v/>
      </c>
      <c r="AE200" s="109"/>
      <c r="AF200" s="101"/>
      <c r="AG200" s="101"/>
      <c r="AH200" s="101"/>
      <c r="AI200" s="109"/>
      <c r="AJ200" s="101"/>
      <c r="AK200" s="109"/>
      <c r="AL200" s="109">
        <f t="shared" si="1028"/>
        <v>0</v>
      </c>
      <c r="AM200" s="101"/>
      <c r="AN200" s="101">
        <f t="shared" si="1029"/>
        <v>0</v>
      </c>
      <c r="AO200" s="109">
        <f t="shared" si="1030"/>
        <v>0</v>
      </c>
      <c r="AP200" s="111">
        <f t="shared" si="1031"/>
        <v>0</v>
      </c>
      <c r="AR200" s="109">
        <f t="shared" si="1032"/>
        <v>0</v>
      </c>
      <c r="AS200" s="109">
        <f t="shared" si="1033"/>
        <v>0</v>
      </c>
      <c r="AT200" s="109">
        <f t="shared" si="1033"/>
        <v>0</v>
      </c>
      <c r="AU200" s="109">
        <f t="shared" si="1034"/>
        <v>0</v>
      </c>
      <c r="AV200" s="109">
        <f t="shared" si="1035"/>
        <v>0</v>
      </c>
      <c r="AW200" s="109">
        <f t="shared" si="1036"/>
        <v>0</v>
      </c>
      <c r="AX200" s="101">
        <f t="shared" si="1037"/>
        <v>0</v>
      </c>
    </row>
    <row r="201" spans="2:50" x14ac:dyDescent="0.25">
      <c r="B201" s="50" t="str">
        <f>IF($A201="","",VLOOKUP($A201,'list of waypoints'!$A$2:'list of waypoints'!$F$126,2))</f>
        <v/>
      </c>
      <c r="C201" s="99" t="str">
        <f>IF($A201="","",VLOOKUP($A201,'list of waypoints'!$A$2:$F$2001,3))</f>
        <v/>
      </c>
      <c r="D201" s="50" t="str">
        <f>IF($A201="","",VLOOKUP($A201,'list of waypoints'!$A$2:$F$2001,4))</f>
        <v/>
      </c>
      <c r="E201" s="99" t="str">
        <f>IF($A201="","",VLOOKUP($A201,'list of waypoints'!$A$2:$F$2001,5))</f>
        <v/>
      </c>
      <c r="F201" s="50" t="str">
        <f>IF($A201="","",VLOOKUP($A201,'list of waypoints'!$A$2:$F$2001,6))</f>
        <v/>
      </c>
      <c r="G201" s="112" t="str">
        <f t="shared" si="1038"/>
        <v/>
      </c>
      <c r="H201" s="113" t="str">
        <f t="shared" si="1039"/>
        <v/>
      </c>
      <c r="I201" s="50"/>
      <c r="J201" s="50"/>
      <c r="K201" s="50"/>
      <c r="L201" s="50"/>
      <c r="M201" s="113" t="e">
        <f t="shared" ref="M201" si="1050">M199-H200</f>
        <v>#VALUE!</v>
      </c>
      <c r="N201" s="113" t="e">
        <f t="shared" ref="N201" si="1051">N199+H200</f>
        <v>#VALUE!</v>
      </c>
      <c r="P201" s="50"/>
      <c r="Q201" s="50"/>
      <c r="R201" s="50"/>
      <c r="S201" s="50"/>
      <c r="T201" s="50"/>
      <c r="U201" s="50"/>
      <c r="V201" s="50"/>
      <c r="X201" s="104" t="str">
        <f t="shared" si="1021"/>
        <v/>
      </c>
      <c r="Y201" s="105" t="str">
        <f t="shared" si="1022"/>
        <v/>
      </c>
      <c r="Z201" s="104" t="str">
        <f t="shared" si="1023"/>
        <v/>
      </c>
      <c r="AA201" s="106" t="str">
        <f t="shared" si="1024"/>
        <v/>
      </c>
      <c r="AB201" s="105" t="str">
        <f t="shared" si="1025"/>
        <v/>
      </c>
      <c r="AC201" s="105" t="str">
        <f t="shared" si="1026"/>
        <v/>
      </c>
      <c r="AD201" s="110" t="str">
        <f t="shared" si="1027"/>
        <v/>
      </c>
      <c r="AE201" s="109" t="e">
        <f t="shared" ref="AE201" si="1052">IF(Z201="N",X201+(Y201/60),-(X201+(Y201/60)))</f>
        <v>#VALUE!</v>
      </c>
      <c r="AF201" s="101" t="e">
        <f t="shared" ref="AF201" si="1053">(7915.704468*LOG10(TAN(((45+AE201/2))*PI()/180)))-(23.268932*(SIN(AE201*PI()/180)))-(0.0525*(SIN(AE201*PI()/180)))</f>
        <v>#VALUE!</v>
      </c>
      <c r="AG201" s="101" t="e">
        <f t="shared" ref="AG201" si="1054">IF(AC201="E",AA201+(AB201/60),-(AA201+(AB201/60)))</f>
        <v>#VALUE!</v>
      </c>
      <c r="AH201" s="101" t="e">
        <f t="shared" ref="AH201" si="1055">IF(Z203="N",X203+(Y203/60),-(X203+(Y203/60)))</f>
        <v>#VALUE!</v>
      </c>
      <c r="AI201" s="109" t="e">
        <f t="shared" ref="AI201" si="1056">(7915.704468*LOG10(TAN(((45+(AH201/2))*PI()/180)))-(23.268932*(SIN(AH201*PI()/180)))-(0.0525*(SIN(AH201*PI()/180))))</f>
        <v>#VALUE!</v>
      </c>
      <c r="AJ201" s="109" t="e">
        <f t="shared" ref="AJ201" si="1057">IF(AC203="E",AA203+(AB203/60),-(AA203+(AB203/60)))</f>
        <v>#VALUE!</v>
      </c>
      <c r="AK201" s="109" t="e">
        <f t="shared" ref="AK201" si="1058">IF((AH201-AE201)=0,(AH201-AE201)*60+0.001,(AH201-AE201)*60)</f>
        <v>#VALUE!</v>
      </c>
      <c r="AL201" s="109" t="e">
        <f t="shared" si="1028"/>
        <v>#VALUE!</v>
      </c>
      <c r="AM201" s="101" t="e">
        <f t="shared" ref="AM201" si="1059">(AJ201-AG201)*60</f>
        <v>#VALUE!</v>
      </c>
      <c r="AN201" s="101" t="e">
        <f t="shared" si="1029"/>
        <v>#VALUE!</v>
      </c>
      <c r="AO201" s="109" t="e">
        <f t="shared" si="1030"/>
        <v>#VALUE!</v>
      </c>
      <c r="AP201" s="111" t="e">
        <f t="shared" si="1031"/>
        <v>#VALUE!</v>
      </c>
      <c r="AR201" s="109" t="e">
        <f t="shared" si="1032"/>
        <v>#VALUE!</v>
      </c>
      <c r="AS201" s="109" t="e">
        <f t="shared" si="1033"/>
        <v>#VALUE!</v>
      </c>
      <c r="AT201" s="109" t="e">
        <f t="shared" si="1033"/>
        <v>#VALUE!</v>
      </c>
      <c r="AU201" s="109" t="e">
        <f t="shared" si="1034"/>
        <v>#VALUE!</v>
      </c>
      <c r="AV201" s="109" t="e">
        <f t="shared" si="1035"/>
        <v>#VALUE!</v>
      </c>
      <c r="AW201" s="109" t="e">
        <f t="shared" si="1036"/>
        <v>#VALUE!</v>
      </c>
      <c r="AX201" s="101" t="e">
        <f t="shared" si="1037"/>
        <v>#VALUE!</v>
      </c>
    </row>
    <row r="202" spans="2:50" x14ac:dyDescent="0.25">
      <c r="B202" s="50" t="str">
        <f>IF($A202="","",VLOOKUP($A202,'list of waypoints'!$A$2:'list of waypoints'!$F$126,2))</f>
        <v/>
      </c>
      <c r="C202" s="99" t="str">
        <f>IF($A202="","",VLOOKUP($A202,'list of waypoints'!$A$2:$F$2001,3))</f>
        <v/>
      </c>
      <c r="D202" s="50" t="str">
        <f>IF($A202="","",VLOOKUP($A202,'list of waypoints'!$A$2:$F$2001,4))</f>
        <v/>
      </c>
      <c r="E202" s="99" t="str">
        <f>IF($A202="","",VLOOKUP($A202,'list of waypoints'!$A$2:$F$2001,5))</f>
        <v/>
      </c>
      <c r="F202" s="50" t="str">
        <f>IF($A202="","",VLOOKUP($A202,'list of waypoints'!$A$2:$F$2001,6))</f>
        <v/>
      </c>
      <c r="G202" s="112" t="str">
        <f t="shared" si="1038"/>
        <v/>
      </c>
      <c r="H202" s="113" t="str">
        <f t="shared" si="1039"/>
        <v/>
      </c>
      <c r="I202" s="50"/>
      <c r="J202" s="50"/>
      <c r="K202" s="50"/>
      <c r="L202" s="50"/>
      <c r="M202" s="113"/>
      <c r="N202" s="113" t="str">
        <f t="shared" ref="N202:N222" si="1060">H201</f>
        <v/>
      </c>
      <c r="P202" s="50"/>
      <c r="Q202" s="50"/>
      <c r="R202" s="50"/>
      <c r="S202" s="50"/>
      <c r="T202" s="50"/>
      <c r="U202" s="50"/>
      <c r="V202" s="50"/>
      <c r="X202" s="104" t="str">
        <f t="shared" si="1021"/>
        <v/>
      </c>
      <c r="Y202" s="105" t="str">
        <f t="shared" si="1022"/>
        <v/>
      </c>
      <c r="Z202" s="104" t="str">
        <f t="shared" si="1023"/>
        <v/>
      </c>
      <c r="AA202" s="106" t="str">
        <f t="shared" si="1024"/>
        <v/>
      </c>
      <c r="AB202" s="105" t="str">
        <f t="shared" si="1025"/>
        <v/>
      </c>
      <c r="AC202" s="105" t="str">
        <f t="shared" si="1026"/>
        <v/>
      </c>
      <c r="AD202" s="110" t="str">
        <f t="shared" si="1027"/>
        <v/>
      </c>
      <c r="AE202" s="109"/>
      <c r="AF202" s="101"/>
      <c r="AG202" s="101"/>
      <c r="AH202" s="101"/>
      <c r="AI202" s="109"/>
      <c r="AJ202" s="101"/>
      <c r="AK202" s="109"/>
      <c r="AL202" s="109">
        <f t="shared" si="1028"/>
        <v>0</v>
      </c>
      <c r="AM202" s="101"/>
      <c r="AN202" s="101">
        <f t="shared" si="1029"/>
        <v>0</v>
      </c>
      <c r="AO202" s="109">
        <f t="shared" si="1030"/>
        <v>0</v>
      </c>
      <c r="AP202" s="111">
        <f t="shared" si="1031"/>
        <v>0</v>
      </c>
      <c r="AR202" s="109">
        <f t="shared" si="1032"/>
        <v>0</v>
      </c>
      <c r="AS202" s="109">
        <f t="shared" si="1033"/>
        <v>0</v>
      </c>
      <c r="AT202" s="109">
        <f t="shared" si="1033"/>
        <v>0</v>
      </c>
      <c r="AU202" s="109">
        <f t="shared" si="1034"/>
        <v>0</v>
      </c>
      <c r="AV202" s="109">
        <f t="shared" si="1035"/>
        <v>0</v>
      </c>
      <c r="AW202" s="109">
        <f t="shared" si="1036"/>
        <v>0</v>
      </c>
      <c r="AX202" s="101">
        <f t="shared" si="1037"/>
        <v>0</v>
      </c>
    </row>
    <row r="203" spans="2:50" x14ac:dyDescent="0.25">
      <c r="B203" s="50" t="str">
        <f>IF($A203="","",VLOOKUP($A203,'list of waypoints'!$A$2:'list of waypoints'!$F$126,2))</f>
        <v/>
      </c>
      <c r="C203" s="99" t="str">
        <f>IF($A203="","",VLOOKUP($A203,'list of waypoints'!$A$2:$F$2001,3))</f>
        <v/>
      </c>
      <c r="D203" s="50" t="str">
        <f>IF($A203="","",VLOOKUP($A203,'list of waypoints'!$A$2:$F$2001,4))</f>
        <v/>
      </c>
      <c r="E203" s="99" t="str">
        <f>IF($A203="","",VLOOKUP($A203,'list of waypoints'!$A$2:$F$2001,5))</f>
        <v/>
      </c>
      <c r="F203" s="50" t="str">
        <f>IF($A203="","",VLOOKUP($A203,'list of waypoints'!$A$2:$F$2001,6))</f>
        <v/>
      </c>
      <c r="G203" s="112" t="str">
        <f t="shared" si="1038"/>
        <v/>
      </c>
      <c r="H203" s="113" t="str">
        <f t="shared" si="1039"/>
        <v/>
      </c>
      <c r="I203" s="50"/>
      <c r="J203" s="50"/>
      <c r="K203" s="50"/>
      <c r="L203" s="50"/>
      <c r="M203" s="113" t="e">
        <f t="shared" ref="M203" si="1061">M201-H202</f>
        <v>#VALUE!</v>
      </c>
      <c r="N203" s="113" t="e">
        <f t="shared" ref="N203" si="1062">N201+H202</f>
        <v>#VALUE!</v>
      </c>
      <c r="P203" s="50"/>
      <c r="Q203" s="50"/>
      <c r="R203" s="50"/>
      <c r="S203" s="50"/>
      <c r="T203" s="50"/>
      <c r="U203" s="50"/>
      <c r="V203" s="50"/>
      <c r="X203" s="104" t="str">
        <f t="shared" si="1021"/>
        <v/>
      </c>
      <c r="Y203" s="105" t="str">
        <f t="shared" si="1022"/>
        <v/>
      </c>
      <c r="Z203" s="104" t="str">
        <f t="shared" si="1023"/>
        <v/>
      </c>
      <c r="AA203" s="106" t="str">
        <f t="shared" si="1024"/>
        <v/>
      </c>
      <c r="AB203" s="105" t="str">
        <f t="shared" si="1025"/>
        <v/>
      </c>
      <c r="AC203" s="105" t="str">
        <f t="shared" si="1026"/>
        <v/>
      </c>
      <c r="AD203" s="110" t="str">
        <f t="shared" si="1027"/>
        <v/>
      </c>
      <c r="AE203" s="109" t="e">
        <f t="shared" ref="AE203" si="1063">IF(Z203="N",X203+(Y203/60),-(X203+(Y203/60)))</f>
        <v>#VALUE!</v>
      </c>
      <c r="AF203" s="101" t="e">
        <f t="shared" ref="AF203" si="1064">(7915.704468*LOG10(TAN(((45+AE203/2))*PI()/180)))-(23.268932*(SIN(AE203*PI()/180)))-(0.0525*(SIN(AE203*PI()/180)))</f>
        <v>#VALUE!</v>
      </c>
      <c r="AG203" s="101" t="e">
        <f t="shared" ref="AG203" si="1065">IF(AC203="E",AA203+(AB203/60),-(AA203+(AB203/60)))</f>
        <v>#VALUE!</v>
      </c>
      <c r="AH203" s="101" t="e">
        <f t="shared" ref="AH203" si="1066">IF(Z205="N",X205+(Y205/60),-(X205+(Y205/60)))</f>
        <v>#VALUE!</v>
      </c>
      <c r="AI203" s="109" t="e">
        <f t="shared" ref="AI203" si="1067">(7915.704468*LOG10(TAN(((45+(AH203/2))*PI()/180)))-(23.268932*(SIN(AH203*PI()/180)))-(0.0525*(SIN(AH203*PI()/180))))</f>
        <v>#VALUE!</v>
      </c>
      <c r="AJ203" s="109" t="e">
        <f t="shared" ref="AJ203" si="1068">IF(AC205="E",AA205+(AB205/60),-(AA205+(AB205/60)))</f>
        <v>#VALUE!</v>
      </c>
      <c r="AK203" s="109" t="e">
        <f t="shared" ref="AK203" si="1069">IF((AH203-AE203)=0,(AH203-AE203)*60+0.001,(AH203-AE203)*60)</f>
        <v>#VALUE!</v>
      </c>
      <c r="AL203" s="109" t="e">
        <f t="shared" si="1028"/>
        <v>#VALUE!</v>
      </c>
      <c r="AM203" s="101" t="e">
        <f t="shared" ref="AM203" si="1070">(AJ203-AG203)*60</f>
        <v>#VALUE!</v>
      </c>
      <c r="AN203" s="101" t="e">
        <f t="shared" si="1029"/>
        <v>#VALUE!</v>
      </c>
      <c r="AO203" s="109" t="e">
        <f t="shared" si="1030"/>
        <v>#VALUE!</v>
      </c>
      <c r="AP203" s="111" t="e">
        <f t="shared" si="1031"/>
        <v>#VALUE!</v>
      </c>
      <c r="AR203" s="109" t="e">
        <f t="shared" si="1032"/>
        <v>#VALUE!</v>
      </c>
      <c r="AS203" s="109" t="e">
        <f t="shared" si="1033"/>
        <v>#VALUE!</v>
      </c>
      <c r="AT203" s="109" t="e">
        <f t="shared" si="1033"/>
        <v>#VALUE!</v>
      </c>
      <c r="AU203" s="109" t="e">
        <f t="shared" si="1034"/>
        <v>#VALUE!</v>
      </c>
      <c r="AV203" s="109" t="e">
        <f t="shared" si="1035"/>
        <v>#VALUE!</v>
      </c>
      <c r="AW203" s="109" t="e">
        <f t="shared" si="1036"/>
        <v>#VALUE!</v>
      </c>
      <c r="AX203" s="101" t="e">
        <f t="shared" si="1037"/>
        <v>#VALUE!</v>
      </c>
    </row>
    <row r="204" spans="2:50" x14ac:dyDescent="0.25">
      <c r="B204" s="50" t="str">
        <f>IF($A204="","",VLOOKUP($A204,'list of waypoints'!$A$2:'list of waypoints'!$F$126,2))</f>
        <v/>
      </c>
      <c r="C204" s="99" t="str">
        <f>IF($A204="","",VLOOKUP($A204,'list of waypoints'!$A$2:$F$2001,3))</f>
        <v/>
      </c>
      <c r="D204" s="50" t="str">
        <f>IF($A204="","",VLOOKUP($A204,'list of waypoints'!$A$2:$F$2001,4))</f>
        <v/>
      </c>
      <c r="E204" s="99" t="str">
        <f>IF($A204="","",VLOOKUP($A204,'list of waypoints'!$A$2:$F$2001,5))</f>
        <v/>
      </c>
      <c r="F204" s="50" t="str">
        <f>IF($A204="","",VLOOKUP($A204,'list of waypoints'!$A$2:$F$2001,6))</f>
        <v/>
      </c>
      <c r="G204" s="112" t="str">
        <f t="shared" si="1038"/>
        <v/>
      </c>
      <c r="H204" s="113" t="str">
        <f t="shared" si="1039"/>
        <v/>
      </c>
      <c r="I204" s="50"/>
      <c r="J204" s="50"/>
      <c r="K204" s="50"/>
      <c r="L204" s="50"/>
      <c r="M204" s="113"/>
      <c r="N204" s="113" t="str">
        <f t="shared" si="1060"/>
        <v/>
      </c>
      <c r="P204" s="50"/>
      <c r="Q204" s="50"/>
      <c r="R204" s="50"/>
      <c r="S204" s="50"/>
      <c r="T204" s="50"/>
      <c r="U204" s="50"/>
      <c r="V204" s="50"/>
      <c r="X204" s="104" t="str">
        <f t="shared" si="1021"/>
        <v/>
      </c>
      <c r="Y204" s="105" t="str">
        <f t="shared" si="1022"/>
        <v/>
      </c>
      <c r="Z204" s="104" t="str">
        <f t="shared" si="1023"/>
        <v/>
      </c>
      <c r="AA204" s="106" t="str">
        <f t="shared" si="1024"/>
        <v/>
      </c>
      <c r="AB204" s="105" t="str">
        <f t="shared" si="1025"/>
        <v/>
      </c>
      <c r="AC204" s="105" t="str">
        <f t="shared" si="1026"/>
        <v/>
      </c>
      <c r="AD204" s="110" t="str">
        <f t="shared" si="1027"/>
        <v/>
      </c>
      <c r="AE204" s="109"/>
      <c r="AF204" s="101"/>
      <c r="AG204" s="101"/>
      <c r="AH204" s="101"/>
      <c r="AI204" s="109"/>
      <c r="AJ204" s="101"/>
      <c r="AK204" s="109"/>
      <c r="AL204" s="109">
        <f t="shared" si="1028"/>
        <v>0</v>
      </c>
      <c r="AM204" s="101"/>
      <c r="AN204" s="101">
        <f t="shared" si="1029"/>
        <v>0</v>
      </c>
      <c r="AO204" s="109">
        <f t="shared" si="1030"/>
        <v>0</v>
      </c>
      <c r="AP204" s="111">
        <f t="shared" si="1031"/>
        <v>0</v>
      </c>
      <c r="AR204" s="109">
        <f t="shared" si="1032"/>
        <v>0</v>
      </c>
      <c r="AS204" s="109">
        <f t="shared" si="1033"/>
        <v>0</v>
      </c>
      <c r="AT204" s="109">
        <f t="shared" si="1033"/>
        <v>0</v>
      </c>
      <c r="AU204" s="109">
        <f t="shared" si="1034"/>
        <v>0</v>
      </c>
      <c r="AV204" s="109">
        <f t="shared" si="1035"/>
        <v>0</v>
      </c>
      <c r="AW204" s="109">
        <f t="shared" si="1036"/>
        <v>0</v>
      </c>
      <c r="AX204" s="101">
        <f t="shared" si="1037"/>
        <v>0</v>
      </c>
    </row>
    <row r="205" spans="2:50" x14ac:dyDescent="0.25">
      <c r="B205" s="50" t="str">
        <f>IF($A205="","",VLOOKUP($A205,'list of waypoints'!$A$2:'list of waypoints'!$F$126,2))</f>
        <v/>
      </c>
      <c r="C205" s="99" t="str">
        <f>IF($A205="","",VLOOKUP($A205,'list of waypoints'!$A$2:$F$2001,3))</f>
        <v/>
      </c>
      <c r="D205" s="50" t="str">
        <f>IF($A205="","",VLOOKUP($A205,'list of waypoints'!$A$2:$F$2001,4))</f>
        <v/>
      </c>
      <c r="E205" s="99" t="str">
        <f>IF($A205="","",VLOOKUP($A205,'list of waypoints'!$A$2:$F$2001,5))</f>
        <v/>
      </c>
      <c r="F205" s="50" t="str">
        <f>IF($A205="","",VLOOKUP($A205,'list of waypoints'!$A$2:$F$2001,6))</f>
        <v/>
      </c>
      <c r="G205" s="112" t="str">
        <f t="shared" si="1038"/>
        <v/>
      </c>
      <c r="H205" s="113" t="str">
        <f t="shared" si="1039"/>
        <v/>
      </c>
      <c r="I205" s="50"/>
      <c r="J205" s="50"/>
      <c r="K205" s="50"/>
      <c r="L205" s="50"/>
      <c r="M205" s="113" t="e">
        <f t="shared" ref="M205" si="1071">M203-H204</f>
        <v>#VALUE!</v>
      </c>
      <c r="N205" s="113" t="e">
        <f t="shared" ref="N205" si="1072">N203+H204</f>
        <v>#VALUE!</v>
      </c>
      <c r="P205" s="50"/>
      <c r="Q205" s="50"/>
      <c r="R205" s="50"/>
      <c r="S205" s="50"/>
      <c r="T205" s="50"/>
      <c r="U205" s="50"/>
      <c r="V205" s="50"/>
      <c r="X205" s="104" t="str">
        <f t="shared" si="1021"/>
        <v/>
      </c>
      <c r="Y205" s="105" t="str">
        <f t="shared" si="1022"/>
        <v/>
      </c>
      <c r="Z205" s="104" t="str">
        <f t="shared" si="1023"/>
        <v/>
      </c>
      <c r="AA205" s="106" t="str">
        <f t="shared" si="1024"/>
        <v/>
      </c>
      <c r="AB205" s="105" t="str">
        <f t="shared" si="1025"/>
        <v/>
      </c>
      <c r="AC205" s="105" t="str">
        <f t="shared" si="1026"/>
        <v/>
      </c>
      <c r="AD205" s="110" t="str">
        <f t="shared" si="1027"/>
        <v/>
      </c>
      <c r="AE205" s="109" t="e">
        <f t="shared" ref="AE205" si="1073">IF(Z205="N",X205+(Y205/60),-(X205+(Y205/60)))</f>
        <v>#VALUE!</v>
      </c>
      <c r="AF205" s="101" t="e">
        <f t="shared" ref="AF205" si="1074">(7915.704468*LOG10(TAN(((45+AE205/2))*PI()/180)))-(23.268932*(SIN(AE205*PI()/180)))-(0.0525*(SIN(AE205*PI()/180)))</f>
        <v>#VALUE!</v>
      </c>
      <c r="AG205" s="101" t="e">
        <f t="shared" ref="AG205" si="1075">IF(AC205="E",AA205+(AB205/60),-(AA205+(AB205/60)))</f>
        <v>#VALUE!</v>
      </c>
      <c r="AH205" s="101" t="e">
        <f t="shared" ref="AH205" si="1076">IF(Z207="N",X207+(Y207/60),-(X207+(Y207/60)))</f>
        <v>#VALUE!</v>
      </c>
      <c r="AI205" s="109" t="e">
        <f t="shared" ref="AI205" si="1077">(7915.704468*LOG10(TAN(((45+(AH205/2))*PI()/180)))-(23.268932*(SIN(AH205*PI()/180)))-(0.0525*(SIN(AH205*PI()/180))))</f>
        <v>#VALUE!</v>
      </c>
      <c r="AJ205" s="109" t="e">
        <f t="shared" ref="AJ205" si="1078">IF(AC207="E",AA207+(AB207/60),-(AA207+(AB207/60)))</f>
        <v>#VALUE!</v>
      </c>
      <c r="AK205" s="109" t="e">
        <f t="shared" ref="AK205" si="1079">IF((AH205-AE205)=0,(AH205-AE205)*60+0.001,(AH205-AE205)*60)</f>
        <v>#VALUE!</v>
      </c>
      <c r="AL205" s="109" t="e">
        <f t="shared" si="1028"/>
        <v>#VALUE!</v>
      </c>
      <c r="AM205" s="101" t="e">
        <f t="shared" ref="AM205" si="1080">(AJ205-AG205)*60</f>
        <v>#VALUE!</v>
      </c>
      <c r="AN205" s="101" t="e">
        <f t="shared" si="1029"/>
        <v>#VALUE!</v>
      </c>
      <c r="AO205" s="109" t="e">
        <f t="shared" si="1030"/>
        <v>#VALUE!</v>
      </c>
      <c r="AP205" s="111" t="e">
        <f t="shared" si="1031"/>
        <v>#VALUE!</v>
      </c>
      <c r="AR205" s="109" t="e">
        <f t="shared" si="1032"/>
        <v>#VALUE!</v>
      </c>
      <c r="AS205" s="109" t="e">
        <f t="shared" si="1033"/>
        <v>#VALUE!</v>
      </c>
      <c r="AT205" s="109" t="e">
        <f t="shared" si="1033"/>
        <v>#VALUE!</v>
      </c>
      <c r="AU205" s="109" t="e">
        <f t="shared" si="1034"/>
        <v>#VALUE!</v>
      </c>
      <c r="AV205" s="109" t="e">
        <f t="shared" si="1035"/>
        <v>#VALUE!</v>
      </c>
      <c r="AW205" s="109" t="e">
        <f t="shared" si="1036"/>
        <v>#VALUE!</v>
      </c>
      <c r="AX205" s="101" t="e">
        <f t="shared" si="1037"/>
        <v>#VALUE!</v>
      </c>
    </row>
    <row r="206" spans="2:50" x14ac:dyDescent="0.25">
      <c r="B206" s="50" t="str">
        <f>IF($A206="","",VLOOKUP($A206,'list of waypoints'!$A$2:'list of waypoints'!$F$126,2))</f>
        <v/>
      </c>
      <c r="C206" s="99" t="str">
        <f>IF($A206="","",VLOOKUP($A206,'list of waypoints'!$A$2:$F$2001,3))</f>
        <v/>
      </c>
      <c r="D206" s="50" t="str">
        <f>IF($A206="","",VLOOKUP($A206,'list of waypoints'!$A$2:$F$2001,4))</f>
        <v/>
      </c>
      <c r="E206" s="99" t="str">
        <f>IF($A206="","",VLOOKUP($A206,'list of waypoints'!$A$2:$F$2001,5))</f>
        <v/>
      </c>
      <c r="F206" s="50" t="str">
        <f>IF($A206="","",VLOOKUP($A206,'list of waypoints'!$A$2:$F$2001,6))</f>
        <v/>
      </c>
      <c r="G206" s="112" t="str">
        <f t="shared" si="1038"/>
        <v/>
      </c>
      <c r="H206" s="113" t="str">
        <f t="shared" si="1039"/>
        <v/>
      </c>
      <c r="I206" s="50"/>
      <c r="J206" s="50"/>
      <c r="K206" s="50"/>
      <c r="L206" s="50"/>
      <c r="M206" s="113"/>
      <c r="N206" s="113" t="str">
        <f t="shared" si="1060"/>
        <v/>
      </c>
      <c r="P206" s="50"/>
      <c r="Q206" s="50"/>
      <c r="R206" s="50"/>
      <c r="S206" s="50"/>
      <c r="T206" s="50"/>
      <c r="U206" s="50"/>
      <c r="V206" s="50"/>
      <c r="X206" s="104" t="str">
        <f t="shared" si="1021"/>
        <v/>
      </c>
      <c r="Y206" s="105" t="str">
        <f t="shared" si="1022"/>
        <v/>
      </c>
      <c r="Z206" s="104" t="str">
        <f t="shared" si="1023"/>
        <v/>
      </c>
      <c r="AA206" s="106" t="str">
        <f t="shared" si="1024"/>
        <v/>
      </c>
      <c r="AB206" s="105" t="str">
        <f t="shared" si="1025"/>
        <v/>
      </c>
      <c r="AC206" s="105" t="str">
        <f t="shared" si="1026"/>
        <v/>
      </c>
      <c r="AD206" s="110" t="str">
        <f t="shared" si="1027"/>
        <v/>
      </c>
      <c r="AE206" s="109"/>
      <c r="AF206" s="101"/>
      <c r="AG206" s="101"/>
      <c r="AH206" s="101"/>
      <c r="AI206" s="109"/>
      <c r="AJ206" s="101"/>
      <c r="AK206" s="109"/>
      <c r="AL206" s="109">
        <f t="shared" si="1028"/>
        <v>0</v>
      </c>
      <c r="AM206" s="101"/>
      <c r="AN206" s="101">
        <f t="shared" si="1029"/>
        <v>0</v>
      </c>
      <c r="AO206" s="109">
        <f t="shared" si="1030"/>
        <v>0</v>
      </c>
      <c r="AP206" s="111">
        <f t="shared" si="1031"/>
        <v>0</v>
      </c>
      <c r="AR206" s="109">
        <f t="shared" si="1032"/>
        <v>0</v>
      </c>
      <c r="AS206" s="109">
        <f t="shared" si="1033"/>
        <v>0</v>
      </c>
      <c r="AT206" s="109">
        <f t="shared" si="1033"/>
        <v>0</v>
      </c>
      <c r="AU206" s="109">
        <f t="shared" si="1034"/>
        <v>0</v>
      </c>
      <c r="AV206" s="109">
        <f t="shared" si="1035"/>
        <v>0</v>
      </c>
      <c r="AW206" s="109">
        <f t="shared" si="1036"/>
        <v>0</v>
      </c>
      <c r="AX206" s="101">
        <f t="shared" si="1037"/>
        <v>0</v>
      </c>
    </row>
    <row r="207" spans="2:50" x14ac:dyDescent="0.25">
      <c r="B207" s="50" t="str">
        <f>IF($A207="","",VLOOKUP($A207,'list of waypoints'!$A$2:'list of waypoints'!$F$126,2))</f>
        <v/>
      </c>
      <c r="C207" s="99" t="str">
        <f>IF($A207="","",VLOOKUP($A207,'list of waypoints'!$A$2:$F$2001,3))</f>
        <v/>
      </c>
      <c r="D207" s="50" t="str">
        <f>IF($A207="","",VLOOKUP($A207,'list of waypoints'!$A$2:$F$2001,4))</f>
        <v/>
      </c>
      <c r="E207" s="99" t="str">
        <f>IF($A207="","",VLOOKUP($A207,'list of waypoints'!$A$2:$F$2001,5))</f>
        <v/>
      </c>
      <c r="F207" s="50" t="str">
        <f>IF($A207="","",VLOOKUP($A207,'list of waypoints'!$A$2:$F$2001,6))</f>
        <v/>
      </c>
      <c r="G207" s="112" t="str">
        <f t="shared" si="1038"/>
        <v/>
      </c>
      <c r="H207" s="113" t="str">
        <f t="shared" si="1039"/>
        <v/>
      </c>
      <c r="I207" s="50"/>
      <c r="J207" s="50"/>
      <c r="K207" s="50"/>
      <c r="L207" s="50"/>
      <c r="M207" s="113" t="e">
        <f t="shared" ref="M207" si="1081">M205-H206</f>
        <v>#VALUE!</v>
      </c>
      <c r="N207" s="113" t="e">
        <f t="shared" ref="N207" si="1082">N205+H206</f>
        <v>#VALUE!</v>
      </c>
      <c r="P207" s="50"/>
      <c r="Q207" s="50"/>
      <c r="R207" s="50"/>
      <c r="S207" s="50"/>
      <c r="T207" s="50"/>
      <c r="U207" s="50"/>
      <c r="V207" s="50"/>
      <c r="X207" s="104" t="str">
        <f t="shared" si="1021"/>
        <v/>
      </c>
      <c r="Y207" s="105" t="str">
        <f t="shared" si="1022"/>
        <v/>
      </c>
      <c r="Z207" s="104" t="str">
        <f t="shared" si="1023"/>
        <v/>
      </c>
      <c r="AA207" s="106" t="str">
        <f t="shared" si="1024"/>
        <v/>
      </c>
      <c r="AB207" s="105" t="str">
        <f t="shared" si="1025"/>
        <v/>
      </c>
      <c r="AC207" s="105" t="str">
        <f t="shared" si="1026"/>
        <v/>
      </c>
      <c r="AD207" s="110" t="str">
        <f t="shared" si="1027"/>
        <v/>
      </c>
      <c r="AE207" s="109" t="e">
        <f t="shared" ref="AE207" si="1083">IF(Z207="N",X207+(Y207/60),-(X207+(Y207/60)))</f>
        <v>#VALUE!</v>
      </c>
      <c r="AF207" s="101" t="e">
        <f t="shared" ref="AF207" si="1084">(7915.704468*LOG10(TAN(((45+AE207/2))*PI()/180)))-(23.268932*(SIN(AE207*PI()/180)))-(0.0525*(SIN(AE207*PI()/180)))</f>
        <v>#VALUE!</v>
      </c>
      <c r="AG207" s="101" t="e">
        <f t="shared" ref="AG207" si="1085">IF(AC207="E",AA207+(AB207/60),-(AA207+(AB207/60)))</f>
        <v>#VALUE!</v>
      </c>
      <c r="AH207" s="101" t="e">
        <f t="shared" ref="AH207" si="1086">IF(Z209="N",X209+(Y209/60),-(X209+(Y209/60)))</f>
        <v>#VALUE!</v>
      </c>
      <c r="AI207" s="109" t="e">
        <f t="shared" ref="AI207" si="1087">(7915.704468*LOG10(TAN(((45+(AH207/2))*PI()/180)))-(23.268932*(SIN(AH207*PI()/180)))-(0.0525*(SIN(AH207*PI()/180))))</f>
        <v>#VALUE!</v>
      </c>
      <c r="AJ207" s="109" t="e">
        <f t="shared" ref="AJ207" si="1088">IF(AC209="E",AA209+(AB209/60),-(AA209+(AB209/60)))</f>
        <v>#VALUE!</v>
      </c>
      <c r="AK207" s="109" t="e">
        <f t="shared" ref="AK207" si="1089">IF((AH207-AE207)=0,(AH207-AE207)*60+0.001,(AH207-AE207)*60)</f>
        <v>#VALUE!</v>
      </c>
      <c r="AL207" s="109" t="e">
        <f t="shared" si="1028"/>
        <v>#VALUE!</v>
      </c>
      <c r="AM207" s="101" t="e">
        <f t="shared" ref="AM207" si="1090">(AJ207-AG207)*60</f>
        <v>#VALUE!</v>
      </c>
      <c r="AN207" s="101" t="e">
        <f t="shared" si="1029"/>
        <v>#VALUE!</v>
      </c>
      <c r="AO207" s="109" t="e">
        <f t="shared" si="1030"/>
        <v>#VALUE!</v>
      </c>
      <c r="AP207" s="111" t="e">
        <f t="shared" si="1031"/>
        <v>#VALUE!</v>
      </c>
      <c r="AR207" s="109" t="e">
        <f t="shared" si="1032"/>
        <v>#VALUE!</v>
      </c>
      <c r="AS207" s="109" t="e">
        <f t="shared" si="1033"/>
        <v>#VALUE!</v>
      </c>
      <c r="AT207" s="109" t="e">
        <f t="shared" si="1033"/>
        <v>#VALUE!</v>
      </c>
      <c r="AU207" s="109" t="e">
        <f t="shared" si="1034"/>
        <v>#VALUE!</v>
      </c>
      <c r="AV207" s="109" t="e">
        <f t="shared" si="1035"/>
        <v>#VALUE!</v>
      </c>
      <c r="AW207" s="109" t="e">
        <f t="shared" si="1036"/>
        <v>#VALUE!</v>
      </c>
      <c r="AX207" s="101" t="e">
        <f t="shared" si="1037"/>
        <v>#VALUE!</v>
      </c>
    </row>
    <row r="208" spans="2:50" x14ac:dyDescent="0.25">
      <c r="B208" s="50" t="str">
        <f>IF($A208="","",VLOOKUP($A208,'list of waypoints'!$A$2:'list of waypoints'!$F$126,2))</f>
        <v/>
      </c>
      <c r="C208" s="99" t="str">
        <f>IF($A208="","",VLOOKUP($A208,'list of waypoints'!$A$2:$F$2001,3))</f>
        <v/>
      </c>
      <c r="D208" s="50" t="str">
        <f>IF($A208="","",VLOOKUP($A208,'list of waypoints'!$A$2:$F$2001,4))</f>
        <v/>
      </c>
      <c r="E208" s="99" t="str">
        <f>IF($A208="","",VLOOKUP($A208,'list of waypoints'!$A$2:$F$2001,5))</f>
        <v/>
      </c>
      <c r="F208" s="50" t="str">
        <f>IF($A208="","",VLOOKUP($A208,'list of waypoints'!$A$2:$F$2001,6))</f>
        <v/>
      </c>
      <c r="G208" s="112" t="str">
        <f t="shared" si="1038"/>
        <v/>
      </c>
      <c r="H208" s="113" t="str">
        <f t="shared" si="1039"/>
        <v/>
      </c>
      <c r="I208" s="50"/>
      <c r="J208" s="50"/>
      <c r="K208" s="50"/>
      <c r="L208" s="50"/>
      <c r="M208" s="113"/>
      <c r="N208" s="113" t="str">
        <f t="shared" si="1060"/>
        <v/>
      </c>
      <c r="P208" s="50"/>
      <c r="Q208" s="50"/>
      <c r="R208" s="50"/>
      <c r="S208" s="50"/>
      <c r="T208" s="50"/>
      <c r="U208" s="50"/>
      <c r="V208" s="50"/>
      <c r="X208" s="104" t="str">
        <f t="shared" si="1021"/>
        <v/>
      </c>
      <c r="Y208" s="105" t="str">
        <f t="shared" si="1022"/>
        <v/>
      </c>
      <c r="Z208" s="104" t="str">
        <f t="shared" si="1023"/>
        <v/>
      </c>
      <c r="AA208" s="106" t="str">
        <f t="shared" si="1024"/>
        <v/>
      </c>
      <c r="AB208" s="105" t="str">
        <f t="shared" si="1025"/>
        <v/>
      </c>
      <c r="AC208" s="105" t="str">
        <f t="shared" si="1026"/>
        <v/>
      </c>
      <c r="AD208" s="110" t="str">
        <f t="shared" si="1027"/>
        <v/>
      </c>
      <c r="AE208" s="109"/>
      <c r="AF208" s="101"/>
      <c r="AG208" s="101"/>
      <c r="AH208" s="101"/>
      <c r="AI208" s="109"/>
      <c r="AJ208" s="101"/>
      <c r="AK208" s="109"/>
      <c r="AL208" s="109">
        <f t="shared" si="1028"/>
        <v>0</v>
      </c>
      <c r="AM208" s="101"/>
      <c r="AN208" s="101">
        <f t="shared" si="1029"/>
        <v>0</v>
      </c>
      <c r="AO208" s="109">
        <f t="shared" si="1030"/>
        <v>0</v>
      </c>
      <c r="AP208" s="111">
        <f t="shared" si="1031"/>
        <v>0</v>
      </c>
      <c r="AR208" s="109">
        <f t="shared" si="1032"/>
        <v>0</v>
      </c>
      <c r="AS208" s="109">
        <f t="shared" si="1033"/>
        <v>0</v>
      </c>
      <c r="AT208" s="109">
        <f t="shared" si="1033"/>
        <v>0</v>
      </c>
      <c r="AU208" s="109">
        <f t="shared" si="1034"/>
        <v>0</v>
      </c>
      <c r="AV208" s="109">
        <f t="shared" si="1035"/>
        <v>0</v>
      </c>
      <c r="AW208" s="109">
        <f t="shared" si="1036"/>
        <v>0</v>
      </c>
      <c r="AX208" s="101">
        <f t="shared" si="1037"/>
        <v>0</v>
      </c>
    </row>
    <row r="209" spans="2:50" x14ac:dyDescent="0.25">
      <c r="B209" s="50" t="str">
        <f>IF($A209="","",VLOOKUP($A209,'list of waypoints'!$A$2:'list of waypoints'!$F$126,2))</f>
        <v/>
      </c>
      <c r="C209" s="99" t="str">
        <f>IF($A209="","",VLOOKUP($A209,'list of waypoints'!$A$2:$F$2001,3))</f>
        <v/>
      </c>
      <c r="D209" s="50" t="str">
        <f>IF($A209="","",VLOOKUP($A209,'list of waypoints'!$A$2:$F$2001,4))</f>
        <v/>
      </c>
      <c r="E209" s="99" t="str">
        <f>IF($A209="","",VLOOKUP($A209,'list of waypoints'!$A$2:$F$2001,5))</f>
        <v/>
      </c>
      <c r="F209" s="50" t="str">
        <f>IF($A209="","",VLOOKUP($A209,'list of waypoints'!$A$2:$F$2001,6))</f>
        <v/>
      </c>
      <c r="G209" s="112" t="str">
        <f t="shared" si="1038"/>
        <v/>
      </c>
      <c r="H209" s="113" t="str">
        <f t="shared" si="1039"/>
        <v/>
      </c>
      <c r="I209" s="50"/>
      <c r="J209" s="50"/>
      <c r="K209" s="50"/>
      <c r="L209" s="50"/>
      <c r="M209" s="113" t="e">
        <f t="shared" ref="M209" si="1091">M207-H208</f>
        <v>#VALUE!</v>
      </c>
      <c r="N209" s="113" t="e">
        <f t="shared" ref="N209" si="1092">N207+H208</f>
        <v>#VALUE!</v>
      </c>
      <c r="P209" s="50"/>
      <c r="Q209" s="50"/>
      <c r="R209" s="50"/>
      <c r="S209" s="50"/>
      <c r="T209" s="50"/>
      <c r="U209" s="50"/>
      <c r="V209" s="50"/>
      <c r="X209" s="104" t="str">
        <f t="shared" si="1021"/>
        <v/>
      </c>
      <c r="Y209" s="105" t="str">
        <f t="shared" si="1022"/>
        <v/>
      </c>
      <c r="Z209" s="104" t="str">
        <f t="shared" si="1023"/>
        <v/>
      </c>
      <c r="AA209" s="106" t="str">
        <f t="shared" si="1024"/>
        <v/>
      </c>
      <c r="AB209" s="105" t="str">
        <f t="shared" si="1025"/>
        <v/>
      </c>
      <c r="AC209" s="105" t="str">
        <f t="shared" si="1026"/>
        <v/>
      </c>
      <c r="AD209" s="110" t="str">
        <f t="shared" si="1027"/>
        <v/>
      </c>
      <c r="AE209" s="109" t="e">
        <f t="shared" ref="AE209" si="1093">IF(Z209="N",X209+(Y209/60),-(X209+(Y209/60)))</f>
        <v>#VALUE!</v>
      </c>
      <c r="AF209" s="101" t="e">
        <f t="shared" ref="AF209" si="1094">(7915.704468*LOG10(TAN(((45+AE209/2))*PI()/180)))-(23.268932*(SIN(AE209*PI()/180)))-(0.0525*(SIN(AE209*PI()/180)))</f>
        <v>#VALUE!</v>
      </c>
      <c r="AG209" s="101" t="e">
        <f t="shared" ref="AG209" si="1095">IF(AC209="E",AA209+(AB209/60),-(AA209+(AB209/60)))</f>
        <v>#VALUE!</v>
      </c>
      <c r="AH209" s="101" t="e">
        <f t="shared" ref="AH209" si="1096">IF(Z211="N",X211+(Y211/60),-(X211+(Y211/60)))</f>
        <v>#VALUE!</v>
      </c>
      <c r="AI209" s="109" t="e">
        <f t="shared" ref="AI209" si="1097">(7915.704468*LOG10(TAN(((45+(AH209/2))*PI()/180)))-(23.268932*(SIN(AH209*PI()/180)))-(0.0525*(SIN(AH209*PI()/180))))</f>
        <v>#VALUE!</v>
      </c>
      <c r="AJ209" s="109" t="e">
        <f t="shared" ref="AJ209" si="1098">IF(AC211="E",AA211+(AB211/60),-(AA211+(AB211/60)))</f>
        <v>#VALUE!</v>
      </c>
      <c r="AK209" s="109" t="e">
        <f t="shared" ref="AK209" si="1099">IF((AH209-AE209)=0,(AH209-AE209)*60+0.001,(AH209-AE209)*60)</f>
        <v>#VALUE!</v>
      </c>
      <c r="AL209" s="109" t="e">
        <f t="shared" si="1028"/>
        <v>#VALUE!</v>
      </c>
      <c r="AM209" s="101" t="e">
        <f t="shared" ref="AM209" si="1100">(AJ209-AG209)*60</f>
        <v>#VALUE!</v>
      </c>
      <c r="AN209" s="101" t="e">
        <f t="shared" si="1029"/>
        <v>#VALUE!</v>
      </c>
      <c r="AO209" s="109" t="e">
        <f t="shared" si="1030"/>
        <v>#VALUE!</v>
      </c>
      <c r="AP209" s="111" t="e">
        <f t="shared" si="1031"/>
        <v>#VALUE!</v>
      </c>
      <c r="AR209" s="109" t="e">
        <f t="shared" si="1032"/>
        <v>#VALUE!</v>
      </c>
      <c r="AS209" s="109" t="e">
        <f t="shared" si="1033"/>
        <v>#VALUE!</v>
      </c>
      <c r="AT209" s="109" t="e">
        <f t="shared" si="1033"/>
        <v>#VALUE!</v>
      </c>
      <c r="AU209" s="109" t="e">
        <f t="shared" si="1034"/>
        <v>#VALUE!</v>
      </c>
      <c r="AV209" s="109" t="e">
        <f t="shared" si="1035"/>
        <v>#VALUE!</v>
      </c>
      <c r="AW209" s="109" t="e">
        <f t="shared" si="1036"/>
        <v>#VALUE!</v>
      </c>
      <c r="AX209" s="101" t="e">
        <f t="shared" si="1037"/>
        <v>#VALUE!</v>
      </c>
    </row>
    <row r="210" spans="2:50" x14ac:dyDescent="0.25">
      <c r="B210" s="50" t="str">
        <f>IF($A210="","",VLOOKUP($A210,'list of waypoints'!$A$2:'list of waypoints'!$F$126,2))</f>
        <v/>
      </c>
      <c r="C210" s="99" t="str">
        <f>IF($A210="","",VLOOKUP($A210,'list of waypoints'!$A$2:$F$2001,3))</f>
        <v/>
      </c>
      <c r="D210" s="50" t="str">
        <f>IF($A210="","",VLOOKUP($A210,'list of waypoints'!$A$2:$F$2001,4))</f>
        <v/>
      </c>
      <c r="E210" s="99" t="str">
        <f>IF($A210="","",VLOOKUP($A210,'list of waypoints'!$A$2:$F$2001,5))</f>
        <v/>
      </c>
      <c r="F210" s="50" t="str">
        <f>IF($A210="","",VLOOKUP($A210,'list of waypoints'!$A$2:$F$2001,6))</f>
        <v/>
      </c>
      <c r="G210" s="112" t="str">
        <f t="shared" si="1038"/>
        <v/>
      </c>
      <c r="H210" s="113" t="str">
        <f t="shared" si="1039"/>
        <v/>
      </c>
      <c r="I210" s="50"/>
      <c r="J210" s="50"/>
      <c r="K210" s="50"/>
      <c r="L210" s="50"/>
      <c r="M210" s="113"/>
      <c r="N210" s="113" t="str">
        <f t="shared" si="1060"/>
        <v/>
      </c>
      <c r="P210" s="50"/>
      <c r="Q210" s="50"/>
      <c r="R210" s="50"/>
      <c r="S210" s="50"/>
      <c r="T210" s="50"/>
      <c r="U210" s="50"/>
      <c r="V210" s="50"/>
      <c r="X210" s="104" t="str">
        <f t="shared" si="1021"/>
        <v/>
      </c>
      <c r="Y210" s="105" t="str">
        <f t="shared" si="1022"/>
        <v/>
      </c>
      <c r="Z210" s="104" t="str">
        <f t="shared" si="1023"/>
        <v/>
      </c>
      <c r="AA210" s="106" t="str">
        <f t="shared" si="1024"/>
        <v/>
      </c>
      <c r="AB210" s="105" t="str">
        <f t="shared" si="1025"/>
        <v/>
      </c>
      <c r="AC210" s="105" t="str">
        <f t="shared" si="1026"/>
        <v/>
      </c>
      <c r="AD210" s="110" t="str">
        <f t="shared" si="1027"/>
        <v/>
      </c>
      <c r="AE210" s="109"/>
      <c r="AF210" s="101"/>
      <c r="AG210" s="101"/>
      <c r="AH210" s="101"/>
      <c r="AI210" s="109"/>
      <c r="AJ210" s="101"/>
      <c r="AK210" s="109"/>
      <c r="AL210" s="109">
        <f t="shared" si="1028"/>
        <v>0</v>
      </c>
      <c r="AM210" s="101"/>
      <c r="AN210" s="101">
        <f t="shared" si="1029"/>
        <v>0</v>
      </c>
      <c r="AO210" s="109">
        <f t="shared" si="1030"/>
        <v>0</v>
      </c>
      <c r="AP210" s="111">
        <f t="shared" si="1031"/>
        <v>0</v>
      </c>
      <c r="AR210" s="109">
        <f t="shared" si="1032"/>
        <v>0</v>
      </c>
      <c r="AS210" s="109">
        <f t="shared" si="1033"/>
        <v>0</v>
      </c>
      <c r="AT210" s="109">
        <f t="shared" si="1033"/>
        <v>0</v>
      </c>
      <c r="AU210" s="109">
        <f t="shared" si="1034"/>
        <v>0</v>
      </c>
      <c r="AV210" s="109">
        <f t="shared" si="1035"/>
        <v>0</v>
      </c>
      <c r="AW210" s="109">
        <f t="shared" si="1036"/>
        <v>0</v>
      </c>
      <c r="AX210" s="101">
        <f t="shared" si="1037"/>
        <v>0</v>
      </c>
    </row>
    <row r="211" spans="2:50" x14ac:dyDescent="0.25">
      <c r="B211" s="50" t="str">
        <f>IF($A211="","",VLOOKUP($A211,'list of waypoints'!$A$2:'list of waypoints'!$F$126,2))</f>
        <v/>
      </c>
      <c r="C211" s="99" t="str">
        <f>IF($A211="","",VLOOKUP($A211,'list of waypoints'!$A$2:$F$2001,3))</f>
        <v/>
      </c>
      <c r="D211" s="50" t="str">
        <f>IF($A211="","",VLOOKUP($A211,'list of waypoints'!$A$2:$F$2001,4))</f>
        <v/>
      </c>
      <c r="E211" s="99" t="str">
        <f>IF($A211="","",VLOOKUP($A211,'list of waypoints'!$A$2:$F$2001,5))</f>
        <v/>
      </c>
      <c r="F211" s="50" t="str">
        <f>IF($A211="","",VLOOKUP($A211,'list of waypoints'!$A$2:$F$2001,6))</f>
        <v/>
      </c>
      <c r="G211" s="112" t="str">
        <f t="shared" si="1038"/>
        <v/>
      </c>
      <c r="H211" s="113" t="str">
        <f t="shared" si="1039"/>
        <v/>
      </c>
      <c r="I211" s="50"/>
      <c r="J211" s="50"/>
      <c r="K211" s="50"/>
      <c r="L211" s="50"/>
      <c r="M211" s="113" t="e">
        <f t="shared" ref="M211" si="1101">M209-H210</f>
        <v>#VALUE!</v>
      </c>
      <c r="N211" s="113" t="e">
        <f t="shared" ref="N211" si="1102">N209+H210</f>
        <v>#VALUE!</v>
      </c>
      <c r="P211" s="50"/>
      <c r="Q211" s="50"/>
      <c r="R211" s="50"/>
      <c r="S211" s="50"/>
      <c r="T211" s="50"/>
      <c r="U211" s="50"/>
      <c r="V211" s="50"/>
      <c r="X211" s="104" t="str">
        <f t="shared" si="1021"/>
        <v/>
      </c>
      <c r="Y211" s="105" t="str">
        <f t="shared" si="1022"/>
        <v/>
      </c>
      <c r="Z211" s="104" t="str">
        <f t="shared" si="1023"/>
        <v/>
      </c>
      <c r="AA211" s="106" t="str">
        <f t="shared" si="1024"/>
        <v/>
      </c>
      <c r="AB211" s="105" t="str">
        <f t="shared" si="1025"/>
        <v/>
      </c>
      <c r="AC211" s="105" t="str">
        <f t="shared" si="1026"/>
        <v/>
      </c>
      <c r="AD211" s="110" t="str">
        <f t="shared" si="1027"/>
        <v/>
      </c>
      <c r="AE211" s="109" t="e">
        <f t="shared" ref="AE211" si="1103">IF(Z211="N",X211+(Y211/60),-(X211+(Y211/60)))</f>
        <v>#VALUE!</v>
      </c>
      <c r="AF211" s="101" t="e">
        <f t="shared" ref="AF211" si="1104">(7915.704468*LOG10(TAN(((45+AE211/2))*PI()/180)))-(23.268932*(SIN(AE211*PI()/180)))-(0.0525*(SIN(AE211*PI()/180)))</f>
        <v>#VALUE!</v>
      </c>
      <c r="AG211" s="101" t="e">
        <f t="shared" ref="AG211" si="1105">IF(AC211="E",AA211+(AB211/60),-(AA211+(AB211/60)))</f>
        <v>#VALUE!</v>
      </c>
      <c r="AH211" s="101" t="e">
        <f t="shared" ref="AH211" si="1106">IF(Z213="N",X213+(Y213/60),-(X213+(Y213/60)))</f>
        <v>#VALUE!</v>
      </c>
      <c r="AI211" s="109" t="e">
        <f t="shared" ref="AI211" si="1107">(7915.704468*LOG10(TAN(((45+(AH211/2))*PI()/180)))-(23.268932*(SIN(AH211*PI()/180)))-(0.0525*(SIN(AH211*PI()/180))))</f>
        <v>#VALUE!</v>
      </c>
      <c r="AJ211" s="109" t="e">
        <f t="shared" ref="AJ211" si="1108">IF(AC213="E",AA213+(AB213/60),-(AA213+(AB213/60)))</f>
        <v>#VALUE!</v>
      </c>
      <c r="AK211" s="109" t="e">
        <f t="shared" ref="AK211" si="1109">IF((AH211-AE211)=0,(AH211-AE211)*60+0.001,(AH211-AE211)*60)</f>
        <v>#VALUE!</v>
      </c>
      <c r="AL211" s="109" t="e">
        <f t="shared" si="1028"/>
        <v>#VALUE!</v>
      </c>
      <c r="AM211" s="101" t="e">
        <f t="shared" ref="AM211" si="1110">(AJ211-AG211)*60</f>
        <v>#VALUE!</v>
      </c>
      <c r="AN211" s="101" t="e">
        <f t="shared" si="1029"/>
        <v>#VALUE!</v>
      </c>
      <c r="AO211" s="109" t="e">
        <f t="shared" si="1030"/>
        <v>#VALUE!</v>
      </c>
      <c r="AP211" s="111" t="e">
        <f t="shared" si="1031"/>
        <v>#VALUE!</v>
      </c>
      <c r="AR211" s="109" t="e">
        <f t="shared" si="1032"/>
        <v>#VALUE!</v>
      </c>
      <c r="AS211" s="109" t="e">
        <f t="shared" si="1033"/>
        <v>#VALUE!</v>
      </c>
      <c r="AT211" s="109" t="e">
        <f t="shared" si="1033"/>
        <v>#VALUE!</v>
      </c>
      <c r="AU211" s="109" t="e">
        <f t="shared" si="1034"/>
        <v>#VALUE!</v>
      </c>
      <c r="AV211" s="109" t="e">
        <f t="shared" si="1035"/>
        <v>#VALUE!</v>
      </c>
      <c r="AW211" s="109" t="e">
        <f t="shared" si="1036"/>
        <v>#VALUE!</v>
      </c>
      <c r="AX211" s="101" t="e">
        <f t="shared" si="1037"/>
        <v>#VALUE!</v>
      </c>
    </row>
    <row r="212" spans="2:50" x14ac:dyDescent="0.25">
      <c r="B212" s="50" t="str">
        <f>IF($A212="","",VLOOKUP($A212,'list of waypoints'!$A$2:'list of waypoints'!$F$126,2))</f>
        <v/>
      </c>
      <c r="C212" s="99" t="str">
        <f>IF($A212="","",VLOOKUP($A212,'list of waypoints'!$A$2:$F$2001,3))</f>
        <v/>
      </c>
      <c r="D212" s="50" t="str">
        <f>IF($A212="","",VLOOKUP($A212,'list of waypoints'!$A$2:$F$2001,4))</f>
        <v/>
      </c>
      <c r="E212" s="99" t="str">
        <f>IF($A212="","",VLOOKUP($A212,'list of waypoints'!$A$2:$F$2001,5))</f>
        <v/>
      </c>
      <c r="F212" s="50" t="str">
        <f>IF($A212="","",VLOOKUP($A212,'list of waypoints'!$A$2:$F$2001,6))</f>
        <v/>
      </c>
      <c r="G212" s="112" t="str">
        <f t="shared" si="1038"/>
        <v/>
      </c>
      <c r="H212" s="113" t="str">
        <f t="shared" si="1039"/>
        <v/>
      </c>
      <c r="I212" s="50"/>
      <c r="J212" s="50"/>
      <c r="K212" s="50"/>
      <c r="L212" s="50"/>
      <c r="M212" s="113"/>
      <c r="N212" s="113" t="str">
        <f t="shared" si="1060"/>
        <v/>
      </c>
      <c r="P212" s="50"/>
      <c r="Q212" s="50"/>
      <c r="R212" s="50"/>
      <c r="S212" s="50"/>
      <c r="T212" s="50"/>
      <c r="U212" s="50"/>
      <c r="V212" s="50"/>
      <c r="X212" s="104" t="str">
        <f t="shared" si="1021"/>
        <v/>
      </c>
      <c r="Y212" s="105" t="str">
        <f t="shared" si="1022"/>
        <v/>
      </c>
      <c r="Z212" s="104" t="str">
        <f t="shared" si="1023"/>
        <v/>
      </c>
      <c r="AA212" s="106" t="str">
        <f t="shared" si="1024"/>
        <v/>
      </c>
      <c r="AB212" s="105" t="str">
        <f t="shared" si="1025"/>
        <v/>
      </c>
      <c r="AC212" s="105" t="str">
        <f t="shared" si="1026"/>
        <v/>
      </c>
      <c r="AD212" s="110" t="str">
        <f t="shared" si="1027"/>
        <v/>
      </c>
      <c r="AE212" s="109"/>
      <c r="AF212" s="101"/>
      <c r="AG212" s="101"/>
      <c r="AH212" s="101"/>
      <c r="AI212" s="109"/>
      <c r="AJ212" s="101"/>
      <c r="AK212" s="109"/>
      <c r="AL212" s="109">
        <f t="shared" si="1028"/>
        <v>0</v>
      </c>
      <c r="AM212" s="101"/>
      <c r="AN212" s="101">
        <f t="shared" si="1029"/>
        <v>0</v>
      </c>
      <c r="AO212" s="109">
        <f t="shared" si="1030"/>
        <v>0</v>
      </c>
      <c r="AP212" s="111">
        <f t="shared" si="1031"/>
        <v>0</v>
      </c>
      <c r="AR212" s="109">
        <f t="shared" si="1032"/>
        <v>0</v>
      </c>
      <c r="AS212" s="109">
        <f t="shared" si="1033"/>
        <v>0</v>
      </c>
      <c r="AT212" s="109">
        <f t="shared" si="1033"/>
        <v>0</v>
      </c>
      <c r="AU212" s="109">
        <f t="shared" si="1034"/>
        <v>0</v>
      </c>
      <c r="AV212" s="109">
        <f t="shared" si="1035"/>
        <v>0</v>
      </c>
      <c r="AW212" s="109">
        <f t="shared" si="1036"/>
        <v>0</v>
      </c>
      <c r="AX212" s="101">
        <f t="shared" si="1037"/>
        <v>0</v>
      </c>
    </row>
    <row r="213" spans="2:50" x14ac:dyDescent="0.25">
      <c r="B213" s="50" t="str">
        <f>IF($A213="","",VLOOKUP($A213,'list of waypoints'!$A$2:'list of waypoints'!$F$126,2))</f>
        <v/>
      </c>
      <c r="C213" s="99" t="str">
        <f>IF($A213="","",VLOOKUP($A213,'list of waypoints'!$A$2:$F$2001,3))</f>
        <v/>
      </c>
      <c r="D213" s="50" t="str">
        <f>IF($A213="","",VLOOKUP($A213,'list of waypoints'!$A$2:$F$2001,4))</f>
        <v/>
      </c>
      <c r="E213" s="99" t="str">
        <f>IF($A213="","",VLOOKUP($A213,'list of waypoints'!$A$2:$F$2001,5))</f>
        <v/>
      </c>
      <c r="F213" s="50" t="str">
        <f>IF($A213="","",VLOOKUP($A213,'list of waypoints'!$A$2:$F$2001,6))</f>
        <v/>
      </c>
      <c r="G213" s="112" t="str">
        <f t="shared" si="1038"/>
        <v/>
      </c>
      <c r="H213" s="113" t="str">
        <f t="shared" si="1039"/>
        <v/>
      </c>
      <c r="I213" s="50"/>
      <c r="J213" s="50"/>
      <c r="K213" s="50"/>
      <c r="L213" s="50"/>
      <c r="M213" s="113" t="e">
        <f t="shared" ref="M213" si="1111">M211-H212</f>
        <v>#VALUE!</v>
      </c>
      <c r="N213" s="113" t="e">
        <f t="shared" ref="N213" si="1112">N211+H212</f>
        <v>#VALUE!</v>
      </c>
      <c r="P213" s="50"/>
      <c r="Q213" s="50"/>
      <c r="R213" s="50"/>
      <c r="S213" s="50"/>
      <c r="T213" s="50"/>
      <c r="U213" s="50"/>
      <c r="V213" s="50"/>
      <c r="X213" s="104" t="str">
        <f t="shared" si="1021"/>
        <v/>
      </c>
      <c r="Y213" s="105" t="str">
        <f t="shared" si="1022"/>
        <v/>
      </c>
      <c r="Z213" s="104" t="str">
        <f t="shared" si="1023"/>
        <v/>
      </c>
      <c r="AA213" s="106" t="str">
        <f t="shared" si="1024"/>
        <v/>
      </c>
      <c r="AB213" s="105" t="str">
        <f t="shared" si="1025"/>
        <v/>
      </c>
      <c r="AC213" s="105" t="str">
        <f t="shared" si="1026"/>
        <v/>
      </c>
      <c r="AD213" s="110" t="str">
        <f t="shared" si="1027"/>
        <v/>
      </c>
      <c r="AE213" s="109" t="e">
        <f t="shared" ref="AE213" si="1113">IF(Z213="N",X213+(Y213/60),-(X213+(Y213/60)))</f>
        <v>#VALUE!</v>
      </c>
      <c r="AF213" s="101" t="e">
        <f t="shared" ref="AF213" si="1114">(7915.704468*LOG10(TAN(((45+AE213/2))*PI()/180)))-(23.268932*(SIN(AE213*PI()/180)))-(0.0525*(SIN(AE213*PI()/180)))</f>
        <v>#VALUE!</v>
      </c>
      <c r="AG213" s="101" t="e">
        <f t="shared" ref="AG213" si="1115">IF(AC213="E",AA213+(AB213/60),-(AA213+(AB213/60)))</f>
        <v>#VALUE!</v>
      </c>
      <c r="AH213" s="101" t="e">
        <f t="shared" ref="AH213" si="1116">IF(Z215="N",X215+(Y215/60),-(X215+(Y215/60)))</f>
        <v>#VALUE!</v>
      </c>
      <c r="AI213" s="109" t="e">
        <f t="shared" ref="AI213" si="1117">(7915.704468*LOG10(TAN(((45+(AH213/2))*PI()/180)))-(23.268932*(SIN(AH213*PI()/180)))-(0.0525*(SIN(AH213*PI()/180))))</f>
        <v>#VALUE!</v>
      </c>
      <c r="AJ213" s="109" t="e">
        <f t="shared" ref="AJ213" si="1118">IF(AC215="E",AA215+(AB215/60),-(AA215+(AB215/60)))</f>
        <v>#VALUE!</v>
      </c>
      <c r="AK213" s="109" t="e">
        <f t="shared" ref="AK213" si="1119">IF((AH213-AE213)=0,(AH213-AE213)*60+0.001,(AH213-AE213)*60)</f>
        <v>#VALUE!</v>
      </c>
      <c r="AL213" s="109" t="e">
        <f t="shared" si="1028"/>
        <v>#VALUE!</v>
      </c>
      <c r="AM213" s="101" t="e">
        <f t="shared" ref="AM213" si="1120">(AJ213-AG213)*60</f>
        <v>#VALUE!</v>
      </c>
      <c r="AN213" s="101" t="e">
        <f t="shared" si="1029"/>
        <v>#VALUE!</v>
      </c>
      <c r="AO213" s="109" t="e">
        <f t="shared" si="1030"/>
        <v>#VALUE!</v>
      </c>
      <c r="AP213" s="111" t="e">
        <f t="shared" si="1031"/>
        <v>#VALUE!</v>
      </c>
      <c r="AR213" s="109" t="e">
        <f t="shared" si="1032"/>
        <v>#VALUE!</v>
      </c>
      <c r="AS213" s="109" t="e">
        <f t="shared" si="1033"/>
        <v>#VALUE!</v>
      </c>
      <c r="AT213" s="109" t="e">
        <f t="shared" si="1033"/>
        <v>#VALUE!</v>
      </c>
      <c r="AU213" s="109" t="e">
        <f t="shared" si="1034"/>
        <v>#VALUE!</v>
      </c>
      <c r="AV213" s="109" t="e">
        <f t="shared" si="1035"/>
        <v>#VALUE!</v>
      </c>
      <c r="AW213" s="109" t="e">
        <f t="shared" si="1036"/>
        <v>#VALUE!</v>
      </c>
      <c r="AX213" s="101" t="e">
        <f t="shared" si="1037"/>
        <v>#VALUE!</v>
      </c>
    </row>
    <row r="214" spans="2:50" x14ac:dyDescent="0.25">
      <c r="B214" s="50" t="str">
        <f>IF($A214="","",VLOOKUP($A214,'list of waypoints'!$A$2:'list of waypoints'!$F$126,2))</f>
        <v/>
      </c>
      <c r="C214" s="99" t="str">
        <f>IF($A214="","",VLOOKUP($A214,'list of waypoints'!$A$2:$F$2001,3))</f>
        <v/>
      </c>
      <c r="D214" s="50" t="str">
        <f>IF($A214="","",VLOOKUP($A214,'list of waypoints'!$A$2:$F$2001,4))</f>
        <v/>
      </c>
      <c r="E214" s="99" t="str">
        <f>IF($A214="","",VLOOKUP($A214,'list of waypoints'!$A$2:$F$2001,5))</f>
        <v/>
      </c>
      <c r="F214" s="50" t="str">
        <f>IF($A214="","",VLOOKUP($A214,'list of waypoints'!$A$2:$F$2001,6))</f>
        <v/>
      </c>
      <c r="G214" s="112" t="str">
        <f t="shared" si="1038"/>
        <v/>
      </c>
      <c r="H214" s="113" t="str">
        <f t="shared" si="1039"/>
        <v/>
      </c>
      <c r="I214" s="50"/>
      <c r="J214" s="50"/>
      <c r="K214" s="50"/>
      <c r="L214" s="50"/>
      <c r="M214" s="113"/>
      <c r="N214" s="113" t="str">
        <f t="shared" si="1060"/>
        <v/>
      </c>
      <c r="P214" s="50"/>
      <c r="Q214" s="50"/>
      <c r="R214" s="50"/>
      <c r="S214" s="50"/>
      <c r="T214" s="50"/>
      <c r="U214" s="50"/>
      <c r="V214" s="50"/>
      <c r="X214" s="104" t="str">
        <f t="shared" si="1021"/>
        <v/>
      </c>
      <c r="Y214" s="105" t="str">
        <f t="shared" si="1022"/>
        <v/>
      </c>
      <c r="Z214" s="104" t="str">
        <f t="shared" si="1023"/>
        <v/>
      </c>
      <c r="AA214" s="106" t="str">
        <f t="shared" si="1024"/>
        <v/>
      </c>
      <c r="AB214" s="105" t="str">
        <f t="shared" si="1025"/>
        <v/>
      </c>
      <c r="AC214" s="105" t="str">
        <f t="shared" si="1026"/>
        <v/>
      </c>
      <c r="AD214" s="110" t="str">
        <f t="shared" si="1027"/>
        <v/>
      </c>
      <c r="AE214" s="109"/>
      <c r="AF214" s="101"/>
      <c r="AG214" s="101"/>
      <c r="AH214" s="101"/>
      <c r="AI214" s="109"/>
      <c r="AJ214" s="101"/>
      <c r="AK214" s="109"/>
      <c r="AL214" s="109">
        <f t="shared" si="1028"/>
        <v>0</v>
      </c>
      <c r="AM214" s="101"/>
      <c r="AN214" s="101">
        <f t="shared" si="1029"/>
        <v>0</v>
      </c>
      <c r="AO214" s="109">
        <f t="shared" si="1030"/>
        <v>0</v>
      </c>
      <c r="AP214" s="111">
        <f t="shared" si="1031"/>
        <v>0</v>
      </c>
      <c r="AR214" s="109">
        <f t="shared" si="1032"/>
        <v>0</v>
      </c>
      <c r="AS214" s="109">
        <f t="shared" si="1033"/>
        <v>0</v>
      </c>
      <c r="AT214" s="109">
        <f t="shared" si="1033"/>
        <v>0</v>
      </c>
      <c r="AU214" s="109">
        <f t="shared" si="1034"/>
        <v>0</v>
      </c>
      <c r="AV214" s="109">
        <f t="shared" si="1035"/>
        <v>0</v>
      </c>
      <c r="AW214" s="109">
        <f t="shared" si="1036"/>
        <v>0</v>
      </c>
      <c r="AX214" s="101">
        <f t="shared" si="1037"/>
        <v>0</v>
      </c>
    </row>
    <row r="215" spans="2:50" x14ac:dyDescent="0.25">
      <c r="B215" s="50" t="str">
        <f>IF($A215="","",VLOOKUP($A215,'list of waypoints'!$A$2:'list of waypoints'!$F$126,2))</f>
        <v/>
      </c>
      <c r="C215" s="99" t="str">
        <f>IF($A215="","",VLOOKUP($A215,'list of waypoints'!$A$2:$F$2001,3))</f>
        <v/>
      </c>
      <c r="D215" s="50" t="str">
        <f>IF($A215="","",VLOOKUP($A215,'list of waypoints'!$A$2:$F$2001,4))</f>
        <v/>
      </c>
      <c r="E215" s="99" t="str">
        <f>IF($A215="","",VLOOKUP($A215,'list of waypoints'!$A$2:$F$2001,5))</f>
        <v/>
      </c>
      <c r="F215" s="50" t="str">
        <f>IF($A215="","",VLOOKUP($A215,'list of waypoints'!$A$2:$F$2001,6))</f>
        <v/>
      </c>
      <c r="G215" s="112" t="str">
        <f t="shared" si="1038"/>
        <v/>
      </c>
      <c r="H215" s="113" t="str">
        <f t="shared" si="1039"/>
        <v/>
      </c>
      <c r="I215" s="50"/>
      <c r="J215" s="50"/>
      <c r="K215" s="50"/>
      <c r="L215" s="50"/>
      <c r="M215" s="113" t="e">
        <f t="shared" ref="M215" si="1121">M213-H214</f>
        <v>#VALUE!</v>
      </c>
      <c r="N215" s="113" t="e">
        <f t="shared" ref="N215" si="1122">N213+H214</f>
        <v>#VALUE!</v>
      </c>
      <c r="P215" s="50"/>
      <c r="Q215" s="50"/>
      <c r="R215" s="50"/>
      <c r="S215" s="50"/>
      <c r="T215" s="50"/>
      <c r="U215" s="50"/>
      <c r="V215" s="50"/>
      <c r="X215" s="104" t="str">
        <f t="shared" si="1021"/>
        <v/>
      </c>
      <c r="Y215" s="105" t="str">
        <f t="shared" si="1022"/>
        <v/>
      </c>
      <c r="Z215" s="104" t="str">
        <f t="shared" si="1023"/>
        <v/>
      </c>
      <c r="AA215" s="106" t="str">
        <f t="shared" si="1024"/>
        <v/>
      </c>
      <c r="AB215" s="105" t="str">
        <f t="shared" si="1025"/>
        <v/>
      </c>
      <c r="AC215" s="105" t="str">
        <f t="shared" si="1026"/>
        <v/>
      </c>
      <c r="AD215" s="110" t="str">
        <f t="shared" si="1027"/>
        <v/>
      </c>
      <c r="AE215" s="109" t="e">
        <f t="shared" ref="AE215" si="1123">IF(Z215="N",X215+(Y215/60),-(X215+(Y215/60)))</f>
        <v>#VALUE!</v>
      </c>
      <c r="AF215" s="101" t="e">
        <f t="shared" ref="AF215" si="1124">(7915.704468*LOG10(TAN(((45+AE215/2))*PI()/180)))-(23.268932*(SIN(AE215*PI()/180)))-(0.0525*(SIN(AE215*PI()/180)))</f>
        <v>#VALUE!</v>
      </c>
      <c r="AG215" s="101" t="e">
        <f t="shared" ref="AG215" si="1125">IF(AC215="E",AA215+(AB215/60),-(AA215+(AB215/60)))</f>
        <v>#VALUE!</v>
      </c>
      <c r="AH215" s="101" t="e">
        <f t="shared" ref="AH215" si="1126">IF(Z217="N",X217+(Y217/60),-(X217+(Y217/60)))</f>
        <v>#VALUE!</v>
      </c>
      <c r="AI215" s="109" t="e">
        <f t="shared" ref="AI215" si="1127">(7915.704468*LOG10(TAN(((45+(AH215/2))*PI()/180)))-(23.268932*(SIN(AH215*PI()/180)))-(0.0525*(SIN(AH215*PI()/180))))</f>
        <v>#VALUE!</v>
      </c>
      <c r="AJ215" s="109" t="e">
        <f t="shared" ref="AJ215" si="1128">IF(AC217="E",AA217+(AB217/60),-(AA217+(AB217/60)))</f>
        <v>#VALUE!</v>
      </c>
      <c r="AK215" s="109" t="e">
        <f t="shared" ref="AK215" si="1129">IF((AH215-AE215)=0,(AH215-AE215)*60+0.001,(AH215-AE215)*60)</f>
        <v>#VALUE!</v>
      </c>
      <c r="AL215" s="109" t="e">
        <f t="shared" si="1028"/>
        <v>#VALUE!</v>
      </c>
      <c r="AM215" s="101" t="e">
        <f t="shared" ref="AM215" si="1130">(AJ215-AG215)*60</f>
        <v>#VALUE!</v>
      </c>
      <c r="AN215" s="101" t="e">
        <f t="shared" si="1029"/>
        <v>#VALUE!</v>
      </c>
      <c r="AO215" s="109" t="e">
        <f t="shared" si="1030"/>
        <v>#VALUE!</v>
      </c>
      <c r="AP215" s="111" t="e">
        <f t="shared" si="1031"/>
        <v>#VALUE!</v>
      </c>
      <c r="AR215" s="109" t="e">
        <f t="shared" si="1032"/>
        <v>#VALUE!</v>
      </c>
      <c r="AS215" s="109" t="e">
        <f t="shared" si="1033"/>
        <v>#VALUE!</v>
      </c>
      <c r="AT215" s="109" t="e">
        <f t="shared" si="1033"/>
        <v>#VALUE!</v>
      </c>
      <c r="AU215" s="109" t="e">
        <f t="shared" si="1034"/>
        <v>#VALUE!</v>
      </c>
      <c r="AV215" s="109" t="e">
        <f t="shared" si="1035"/>
        <v>#VALUE!</v>
      </c>
      <c r="AW215" s="109" t="e">
        <f t="shared" si="1036"/>
        <v>#VALUE!</v>
      </c>
      <c r="AX215" s="101" t="e">
        <f t="shared" si="1037"/>
        <v>#VALUE!</v>
      </c>
    </row>
    <row r="216" spans="2:50" x14ac:dyDescent="0.25">
      <c r="B216" s="50" t="str">
        <f>IF($A216="","",VLOOKUP($A216,'list of waypoints'!$A$2:'list of waypoints'!$F$126,2))</f>
        <v/>
      </c>
      <c r="C216" s="99" t="str">
        <f>IF($A216="","",VLOOKUP($A216,'list of waypoints'!$A$2:$F$2001,3))</f>
        <v/>
      </c>
      <c r="D216" s="50" t="str">
        <f>IF($A216="","",VLOOKUP($A216,'list of waypoints'!$A$2:$F$2001,4))</f>
        <v/>
      </c>
      <c r="E216" s="99" t="str">
        <f>IF($A216="","",VLOOKUP($A216,'list of waypoints'!$A$2:$F$2001,5))</f>
        <v/>
      </c>
      <c r="F216" s="50" t="str">
        <f>IF($A216="","",VLOOKUP($A216,'list of waypoints'!$A$2:$F$2001,6))</f>
        <v/>
      </c>
      <c r="G216" s="112" t="str">
        <f t="shared" si="1038"/>
        <v/>
      </c>
      <c r="H216" s="113" t="str">
        <f t="shared" si="1039"/>
        <v/>
      </c>
      <c r="I216" s="50"/>
      <c r="J216" s="50"/>
      <c r="K216" s="50"/>
      <c r="L216" s="50"/>
      <c r="M216" s="113"/>
      <c r="N216" s="113" t="str">
        <f t="shared" si="1060"/>
        <v/>
      </c>
      <c r="P216" s="50"/>
      <c r="Q216" s="50"/>
      <c r="R216" s="50"/>
      <c r="S216" s="50"/>
      <c r="T216" s="50"/>
      <c r="U216" s="50"/>
      <c r="V216" s="50"/>
      <c r="X216" s="104" t="str">
        <f t="shared" si="1021"/>
        <v/>
      </c>
      <c r="Y216" s="105" t="str">
        <f t="shared" si="1022"/>
        <v/>
      </c>
      <c r="Z216" s="104" t="str">
        <f t="shared" si="1023"/>
        <v/>
      </c>
      <c r="AA216" s="106" t="str">
        <f t="shared" si="1024"/>
        <v/>
      </c>
      <c r="AB216" s="105" t="str">
        <f t="shared" si="1025"/>
        <v/>
      </c>
      <c r="AC216" s="105" t="str">
        <f t="shared" si="1026"/>
        <v/>
      </c>
      <c r="AD216" s="110" t="str">
        <f t="shared" si="1027"/>
        <v/>
      </c>
      <c r="AE216" s="109"/>
      <c r="AF216" s="101"/>
      <c r="AG216" s="101"/>
      <c r="AH216" s="101"/>
      <c r="AI216" s="109"/>
      <c r="AJ216" s="101"/>
      <c r="AK216" s="109"/>
      <c r="AL216" s="109">
        <f t="shared" si="1028"/>
        <v>0</v>
      </c>
      <c r="AM216" s="101"/>
      <c r="AN216" s="101">
        <f t="shared" si="1029"/>
        <v>0</v>
      </c>
      <c r="AO216" s="109">
        <f t="shared" si="1030"/>
        <v>0</v>
      </c>
      <c r="AP216" s="111">
        <f t="shared" si="1031"/>
        <v>0</v>
      </c>
      <c r="AR216" s="109">
        <f t="shared" si="1032"/>
        <v>0</v>
      </c>
      <c r="AS216" s="109">
        <f t="shared" si="1033"/>
        <v>0</v>
      </c>
      <c r="AT216" s="109">
        <f t="shared" si="1033"/>
        <v>0</v>
      </c>
      <c r="AU216" s="109">
        <f t="shared" si="1034"/>
        <v>0</v>
      </c>
      <c r="AV216" s="109">
        <f t="shared" si="1035"/>
        <v>0</v>
      </c>
      <c r="AW216" s="109">
        <f t="shared" si="1036"/>
        <v>0</v>
      </c>
      <c r="AX216" s="101">
        <f t="shared" si="1037"/>
        <v>0</v>
      </c>
    </row>
    <row r="217" spans="2:50" x14ac:dyDescent="0.25">
      <c r="B217" s="50" t="str">
        <f>IF($A217="","",VLOOKUP($A217,'list of waypoints'!$A$2:'list of waypoints'!$F$126,2))</f>
        <v/>
      </c>
      <c r="C217" s="99" t="str">
        <f>IF($A217="","",VLOOKUP($A217,'list of waypoints'!$A$2:$F$2001,3))</f>
        <v/>
      </c>
      <c r="D217" s="50" t="str">
        <f>IF($A217="","",VLOOKUP($A217,'list of waypoints'!$A$2:$F$2001,4))</f>
        <v/>
      </c>
      <c r="E217" s="99" t="str">
        <f>IF($A217="","",VLOOKUP($A217,'list of waypoints'!$A$2:$F$2001,5))</f>
        <v/>
      </c>
      <c r="F217" s="50" t="str">
        <f>IF($A217="","",VLOOKUP($A217,'list of waypoints'!$A$2:$F$2001,6))</f>
        <v/>
      </c>
      <c r="G217" s="112" t="str">
        <f t="shared" si="1038"/>
        <v/>
      </c>
      <c r="H217" s="113" t="str">
        <f t="shared" si="1039"/>
        <v/>
      </c>
      <c r="I217" s="50"/>
      <c r="J217" s="50"/>
      <c r="K217" s="50"/>
      <c r="L217" s="50"/>
      <c r="M217" s="113" t="e">
        <f t="shared" ref="M217" si="1131">M215-H216</f>
        <v>#VALUE!</v>
      </c>
      <c r="N217" s="113" t="e">
        <f t="shared" ref="N217" si="1132">N215+H216</f>
        <v>#VALUE!</v>
      </c>
      <c r="P217" s="50"/>
      <c r="Q217" s="50"/>
      <c r="R217" s="50"/>
      <c r="S217" s="50"/>
      <c r="T217" s="50"/>
      <c r="U217" s="50"/>
      <c r="V217" s="50"/>
      <c r="X217" s="104" t="str">
        <f t="shared" si="1021"/>
        <v/>
      </c>
      <c r="Y217" s="105" t="str">
        <f t="shared" si="1022"/>
        <v/>
      </c>
      <c r="Z217" s="104" t="str">
        <f t="shared" si="1023"/>
        <v/>
      </c>
      <c r="AA217" s="106" t="str">
        <f t="shared" si="1024"/>
        <v/>
      </c>
      <c r="AB217" s="105" t="str">
        <f t="shared" si="1025"/>
        <v/>
      </c>
      <c r="AC217" s="105" t="str">
        <f t="shared" si="1026"/>
        <v/>
      </c>
      <c r="AD217" s="110" t="str">
        <f t="shared" si="1027"/>
        <v/>
      </c>
      <c r="AE217" s="109" t="e">
        <f t="shared" ref="AE217" si="1133">IF(Z217="N",X217+(Y217/60),-(X217+(Y217/60)))</f>
        <v>#VALUE!</v>
      </c>
      <c r="AF217" s="101" t="e">
        <f t="shared" ref="AF217" si="1134">(7915.704468*LOG10(TAN(((45+AE217/2))*PI()/180)))-(23.268932*(SIN(AE217*PI()/180)))-(0.0525*(SIN(AE217*PI()/180)))</f>
        <v>#VALUE!</v>
      </c>
      <c r="AG217" s="101" t="e">
        <f t="shared" ref="AG217" si="1135">IF(AC217="E",AA217+(AB217/60),-(AA217+(AB217/60)))</f>
        <v>#VALUE!</v>
      </c>
      <c r="AH217" s="101" t="e">
        <f t="shared" ref="AH217" si="1136">IF(Z219="N",X219+(Y219/60),-(X219+(Y219/60)))</f>
        <v>#VALUE!</v>
      </c>
      <c r="AI217" s="109" t="e">
        <f t="shared" ref="AI217" si="1137">(7915.704468*LOG10(TAN(((45+(AH217/2))*PI()/180)))-(23.268932*(SIN(AH217*PI()/180)))-(0.0525*(SIN(AH217*PI()/180))))</f>
        <v>#VALUE!</v>
      </c>
      <c r="AJ217" s="109" t="e">
        <f t="shared" ref="AJ217" si="1138">IF(AC219="E",AA219+(AB219/60),-(AA219+(AB219/60)))</f>
        <v>#VALUE!</v>
      </c>
      <c r="AK217" s="109" t="e">
        <f t="shared" ref="AK217" si="1139">IF((AH217-AE217)=0,(AH217-AE217)*60+0.001,(AH217-AE217)*60)</f>
        <v>#VALUE!</v>
      </c>
      <c r="AL217" s="109" t="e">
        <f t="shared" si="1028"/>
        <v>#VALUE!</v>
      </c>
      <c r="AM217" s="101" t="e">
        <f t="shared" ref="AM217" si="1140">(AJ217-AG217)*60</f>
        <v>#VALUE!</v>
      </c>
      <c r="AN217" s="101" t="e">
        <f t="shared" si="1029"/>
        <v>#VALUE!</v>
      </c>
      <c r="AO217" s="109" t="e">
        <f t="shared" si="1030"/>
        <v>#VALUE!</v>
      </c>
      <c r="AP217" s="111" t="e">
        <f t="shared" si="1031"/>
        <v>#VALUE!</v>
      </c>
      <c r="AR217" s="109" t="e">
        <f t="shared" si="1032"/>
        <v>#VALUE!</v>
      </c>
      <c r="AS217" s="109" t="e">
        <f t="shared" si="1033"/>
        <v>#VALUE!</v>
      </c>
      <c r="AT217" s="109" t="e">
        <f t="shared" si="1033"/>
        <v>#VALUE!</v>
      </c>
      <c r="AU217" s="109" t="e">
        <f t="shared" si="1034"/>
        <v>#VALUE!</v>
      </c>
      <c r="AV217" s="109" t="e">
        <f t="shared" si="1035"/>
        <v>#VALUE!</v>
      </c>
      <c r="AW217" s="109" t="e">
        <f t="shared" si="1036"/>
        <v>#VALUE!</v>
      </c>
      <c r="AX217" s="101" t="e">
        <f t="shared" si="1037"/>
        <v>#VALUE!</v>
      </c>
    </row>
    <row r="218" spans="2:50" x14ac:dyDescent="0.25">
      <c r="B218" s="50" t="str">
        <f>IF($A218="","",VLOOKUP($A218,'list of waypoints'!$A$2:'list of waypoints'!$F$126,2))</f>
        <v/>
      </c>
      <c r="C218" s="99" t="str">
        <f>IF($A218="","",VLOOKUP($A218,'list of waypoints'!$A$2:$F$2001,3))</f>
        <v/>
      </c>
      <c r="D218" s="50" t="str">
        <f>IF($A218="","",VLOOKUP($A218,'list of waypoints'!$A$2:$F$2001,4))</f>
        <v/>
      </c>
      <c r="E218" s="99" t="str">
        <f>IF($A218="","",VLOOKUP($A218,'list of waypoints'!$A$2:$F$2001,5))</f>
        <v/>
      </c>
      <c r="F218" s="50" t="str">
        <f>IF($A218="","",VLOOKUP($A218,'list of waypoints'!$A$2:$F$2001,6))</f>
        <v/>
      </c>
      <c r="G218" s="112" t="str">
        <f t="shared" si="1038"/>
        <v/>
      </c>
      <c r="H218" s="113" t="str">
        <f t="shared" si="1039"/>
        <v/>
      </c>
      <c r="I218" s="50"/>
      <c r="J218" s="50"/>
      <c r="K218" s="50"/>
      <c r="L218" s="50"/>
      <c r="M218" s="113"/>
      <c r="N218" s="113" t="str">
        <f t="shared" si="1060"/>
        <v/>
      </c>
      <c r="P218" s="50"/>
      <c r="Q218" s="50"/>
      <c r="R218" s="50"/>
      <c r="S218" s="50"/>
      <c r="T218" s="50"/>
      <c r="U218" s="50"/>
      <c r="V218" s="50"/>
      <c r="X218" s="104" t="str">
        <f t="shared" si="1021"/>
        <v/>
      </c>
      <c r="Y218" s="105" t="str">
        <f t="shared" si="1022"/>
        <v/>
      </c>
      <c r="Z218" s="104" t="str">
        <f t="shared" si="1023"/>
        <v/>
      </c>
      <c r="AA218" s="106" t="str">
        <f t="shared" si="1024"/>
        <v/>
      </c>
      <c r="AB218" s="105" t="str">
        <f t="shared" si="1025"/>
        <v/>
      </c>
      <c r="AC218" s="105" t="str">
        <f t="shared" si="1026"/>
        <v/>
      </c>
      <c r="AD218" s="110" t="str">
        <f t="shared" si="1027"/>
        <v/>
      </c>
      <c r="AE218" s="109"/>
      <c r="AF218" s="101"/>
      <c r="AG218" s="101"/>
      <c r="AH218" s="101"/>
      <c r="AI218" s="109"/>
      <c r="AJ218" s="101"/>
      <c r="AK218" s="109"/>
      <c r="AL218" s="109">
        <f t="shared" si="1028"/>
        <v>0</v>
      </c>
      <c r="AM218" s="101"/>
      <c r="AN218" s="101">
        <f t="shared" si="1029"/>
        <v>0</v>
      </c>
      <c r="AO218" s="109">
        <f t="shared" si="1030"/>
        <v>0</v>
      </c>
      <c r="AP218" s="111">
        <f t="shared" si="1031"/>
        <v>0</v>
      </c>
      <c r="AR218" s="109">
        <f t="shared" si="1032"/>
        <v>0</v>
      </c>
      <c r="AS218" s="109">
        <f t="shared" si="1033"/>
        <v>0</v>
      </c>
      <c r="AT218" s="109">
        <f t="shared" si="1033"/>
        <v>0</v>
      </c>
      <c r="AU218" s="109">
        <f t="shared" si="1034"/>
        <v>0</v>
      </c>
      <c r="AV218" s="109">
        <f t="shared" si="1035"/>
        <v>0</v>
      </c>
      <c r="AW218" s="109">
        <f t="shared" si="1036"/>
        <v>0</v>
      </c>
      <c r="AX218" s="101">
        <f t="shared" si="1037"/>
        <v>0</v>
      </c>
    </row>
    <row r="219" spans="2:50" x14ac:dyDescent="0.25">
      <c r="B219" s="50" t="str">
        <f>IF($A219="","",VLOOKUP($A219,'list of waypoints'!$A$2:'list of waypoints'!$F$126,2))</f>
        <v/>
      </c>
      <c r="C219" s="99" t="str">
        <f>IF($A219="","",VLOOKUP($A219,'list of waypoints'!$A$2:$F$2001,3))</f>
        <v/>
      </c>
      <c r="D219" s="50" t="str">
        <f>IF($A219="","",VLOOKUP($A219,'list of waypoints'!$A$2:$F$2001,4))</f>
        <v/>
      </c>
      <c r="E219" s="99" t="str">
        <f>IF($A219="","",VLOOKUP($A219,'list of waypoints'!$A$2:$F$2001,5))</f>
        <v/>
      </c>
      <c r="F219" s="50" t="str">
        <f>IF($A219="","",VLOOKUP($A219,'list of waypoints'!$A$2:$F$2001,6))</f>
        <v/>
      </c>
      <c r="G219" s="112" t="str">
        <f t="shared" si="1038"/>
        <v/>
      </c>
      <c r="H219" s="113" t="str">
        <f t="shared" si="1039"/>
        <v/>
      </c>
      <c r="I219" s="50"/>
      <c r="J219" s="50"/>
      <c r="K219" s="50"/>
      <c r="L219" s="50"/>
      <c r="M219" s="113" t="e">
        <f t="shared" ref="M219" si="1141">M217-H218</f>
        <v>#VALUE!</v>
      </c>
      <c r="N219" s="113" t="e">
        <f t="shared" ref="N219" si="1142">N217+H218</f>
        <v>#VALUE!</v>
      </c>
      <c r="P219" s="50"/>
      <c r="Q219" s="50"/>
      <c r="R219" s="50"/>
      <c r="S219" s="50"/>
      <c r="T219" s="50"/>
      <c r="U219" s="50"/>
      <c r="V219" s="50"/>
      <c r="X219" s="104" t="str">
        <f>IF(A219="","",INT(C219/100))</f>
        <v/>
      </c>
      <c r="Y219" s="105" t="str">
        <f t="shared" si="1022"/>
        <v/>
      </c>
      <c r="Z219" s="104" t="str">
        <f t="shared" si="1023"/>
        <v/>
      </c>
      <c r="AA219" s="106" t="str">
        <f t="shared" si="1024"/>
        <v/>
      </c>
      <c r="AB219" s="105" t="str">
        <f t="shared" si="1025"/>
        <v/>
      </c>
      <c r="AC219" s="105" t="str">
        <f t="shared" si="1026"/>
        <v/>
      </c>
      <c r="AD219" s="110" t="str">
        <f t="shared" si="1027"/>
        <v/>
      </c>
      <c r="AE219" s="109" t="e">
        <f t="shared" ref="AE219" si="1143">IF(Z219="N",X219+(Y219/60),-(X219+(Y219/60)))</f>
        <v>#VALUE!</v>
      </c>
      <c r="AF219" s="101" t="e">
        <f t="shared" ref="AF219" si="1144">(7915.704468*LOG10(TAN(((45+AE219/2))*PI()/180)))-(23.268932*(SIN(AE219*PI()/180)))-(0.0525*(SIN(AE219*PI()/180)))</f>
        <v>#VALUE!</v>
      </c>
      <c r="AG219" s="101" t="e">
        <f t="shared" ref="AG219" si="1145">IF(AC219="E",AA219+(AB219/60),-(AA219+(AB219/60)))</f>
        <v>#VALUE!</v>
      </c>
      <c r="AH219" s="101" t="e">
        <f t="shared" ref="AH219" si="1146">IF(Z221="N",X221+(Y221/60),-(X221+(Y221/60)))</f>
        <v>#VALUE!</v>
      </c>
      <c r="AI219" s="109" t="e">
        <f t="shared" ref="AI219" si="1147">(7915.704468*LOG10(TAN(((45+(AH219/2))*PI()/180)))-(23.268932*(SIN(AH219*PI()/180)))-(0.0525*(SIN(AH219*PI()/180))))</f>
        <v>#VALUE!</v>
      </c>
      <c r="AJ219" s="109" t="e">
        <f t="shared" ref="AJ219" si="1148">IF(AC221="E",AA221+(AB221/60),-(AA221+(AB221/60)))</f>
        <v>#VALUE!</v>
      </c>
      <c r="AK219" s="109" t="e">
        <f t="shared" ref="AK219" si="1149">IF((AH219-AE219)=0,(AH219-AE219)*60+0.001,(AH219-AE219)*60)</f>
        <v>#VALUE!</v>
      </c>
      <c r="AL219" s="109" t="e">
        <f t="shared" si="1028"/>
        <v>#VALUE!</v>
      </c>
      <c r="AM219" s="101" t="e">
        <f t="shared" ref="AM219" si="1150">(AJ219-AG219)*60</f>
        <v>#VALUE!</v>
      </c>
      <c r="AN219" s="101" t="e">
        <f t="shared" si="1029"/>
        <v>#VALUE!</v>
      </c>
      <c r="AO219" s="109" t="e">
        <f t="shared" si="1030"/>
        <v>#VALUE!</v>
      </c>
      <c r="AP219" s="111" t="e">
        <f t="shared" si="1031"/>
        <v>#VALUE!</v>
      </c>
      <c r="AR219" s="109" t="e">
        <f t="shared" si="1032"/>
        <v>#VALUE!</v>
      </c>
      <c r="AS219" s="109" t="e">
        <f t="shared" si="1033"/>
        <v>#VALUE!</v>
      </c>
      <c r="AT219" s="109" t="e">
        <f t="shared" si="1033"/>
        <v>#VALUE!</v>
      </c>
      <c r="AU219" s="109" t="e">
        <f t="shared" si="1034"/>
        <v>#VALUE!</v>
      </c>
      <c r="AV219" s="109" t="e">
        <f t="shared" si="1035"/>
        <v>#VALUE!</v>
      </c>
      <c r="AW219" s="109" t="e">
        <f t="shared" si="1036"/>
        <v>#VALUE!</v>
      </c>
      <c r="AX219" s="101" t="e">
        <f t="shared" si="1037"/>
        <v>#VALUE!</v>
      </c>
    </row>
    <row r="220" spans="2:50" x14ac:dyDescent="0.25">
      <c r="B220" s="50" t="str">
        <f>IF($A220="","",VLOOKUP($A220,'list of waypoints'!$A$2:'list of waypoints'!$F$126,2))</f>
        <v/>
      </c>
      <c r="C220" s="99" t="str">
        <f>IF($A220="","",VLOOKUP($A220,'list of waypoints'!$A$2:$F$2001,3))</f>
        <v/>
      </c>
      <c r="D220" s="50" t="str">
        <f>IF($A220="","",VLOOKUP($A220,'list of waypoints'!$A$2:$F$2001,4))</f>
        <v/>
      </c>
      <c r="E220" s="99" t="str">
        <f>IF($A220="","",VLOOKUP($A220,'list of waypoints'!$A$2:$F$2001,5))</f>
        <v/>
      </c>
      <c r="F220" s="50" t="str">
        <f>IF($A220="","",VLOOKUP($A220,'list of waypoints'!$A$2:$F$2001,6))</f>
        <v/>
      </c>
      <c r="G220" s="112" t="str">
        <f t="shared" si="1038"/>
        <v/>
      </c>
      <c r="H220" s="113" t="str">
        <f t="shared" si="1039"/>
        <v/>
      </c>
      <c r="I220" s="50"/>
      <c r="J220" s="50"/>
      <c r="K220" s="50"/>
      <c r="L220" s="50"/>
      <c r="M220" s="113"/>
      <c r="N220" s="113" t="str">
        <f t="shared" si="1060"/>
        <v/>
      </c>
      <c r="P220" s="50"/>
      <c r="Q220" s="50"/>
      <c r="R220" s="50"/>
      <c r="S220" s="50"/>
      <c r="T220" s="50"/>
      <c r="U220" s="50"/>
      <c r="V220" s="50"/>
      <c r="X220" s="104" t="str">
        <f t="shared" ref="X220:X283" si="1151">IF(A220="","",INT(C220/100))</f>
        <v/>
      </c>
      <c r="Y220" s="105" t="str">
        <f t="shared" si="1022"/>
        <v/>
      </c>
      <c r="Z220" s="104" t="str">
        <f t="shared" si="1023"/>
        <v/>
      </c>
      <c r="AA220" s="106" t="str">
        <f t="shared" si="1024"/>
        <v/>
      </c>
      <c r="AB220" s="105" t="str">
        <f t="shared" si="1025"/>
        <v/>
      </c>
      <c r="AC220" s="105" t="str">
        <f t="shared" si="1026"/>
        <v/>
      </c>
      <c r="AD220" s="110" t="str">
        <f t="shared" si="1027"/>
        <v/>
      </c>
      <c r="AE220" s="109"/>
      <c r="AF220" s="101"/>
      <c r="AG220" s="101"/>
      <c r="AH220" s="101"/>
      <c r="AI220" s="109"/>
      <c r="AJ220" s="101"/>
      <c r="AK220" s="109"/>
      <c r="AL220" s="109">
        <f t="shared" si="1028"/>
        <v>0</v>
      </c>
      <c r="AM220" s="101"/>
      <c r="AN220" s="101">
        <f t="shared" si="1029"/>
        <v>0</v>
      </c>
      <c r="AO220" s="109">
        <f t="shared" si="1030"/>
        <v>0</v>
      </c>
      <c r="AP220" s="111">
        <f t="shared" si="1031"/>
        <v>0</v>
      </c>
      <c r="AR220" s="109">
        <f t="shared" si="1032"/>
        <v>0</v>
      </c>
      <c r="AS220" s="109">
        <f t="shared" si="1033"/>
        <v>0</v>
      </c>
      <c r="AT220" s="109">
        <f t="shared" si="1033"/>
        <v>0</v>
      </c>
      <c r="AU220" s="109">
        <f t="shared" si="1034"/>
        <v>0</v>
      </c>
      <c r="AV220" s="109">
        <f t="shared" si="1035"/>
        <v>0</v>
      </c>
      <c r="AW220" s="109">
        <f t="shared" si="1036"/>
        <v>0</v>
      </c>
      <c r="AX220" s="101">
        <f t="shared" si="1037"/>
        <v>0</v>
      </c>
    </row>
    <row r="221" spans="2:50" x14ac:dyDescent="0.25">
      <c r="B221" s="50" t="str">
        <f>IF($A221="","",VLOOKUP($A221,'list of waypoints'!$A$2:'list of waypoints'!$F$126,2))</f>
        <v/>
      </c>
      <c r="C221" s="99" t="str">
        <f>IF($A221="","",VLOOKUP($A221,'list of waypoints'!$A$2:$F$2001,3))</f>
        <v/>
      </c>
      <c r="D221" s="50" t="str">
        <f>IF($A221="","",VLOOKUP($A221,'list of waypoints'!$A$2:$F$2001,4))</f>
        <v/>
      </c>
      <c r="E221" s="99" t="str">
        <f>IF($A221="","",VLOOKUP($A221,'list of waypoints'!$A$2:$F$2001,5))</f>
        <v/>
      </c>
      <c r="F221" s="50" t="str">
        <f>IF($A221="","",VLOOKUP($A221,'list of waypoints'!$A$2:$F$2001,6))</f>
        <v/>
      </c>
      <c r="G221" s="112" t="str">
        <f t="shared" si="1038"/>
        <v/>
      </c>
      <c r="H221" s="113" t="str">
        <f t="shared" si="1039"/>
        <v/>
      </c>
      <c r="I221" s="50"/>
      <c r="J221" s="50"/>
      <c r="K221" s="50"/>
      <c r="L221" s="50"/>
      <c r="M221" s="113" t="e">
        <f t="shared" ref="M221" si="1152">M219-H220</f>
        <v>#VALUE!</v>
      </c>
      <c r="N221" s="113" t="e">
        <f t="shared" ref="N221" si="1153">N219+H220</f>
        <v>#VALUE!</v>
      </c>
      <c r="P221" s="50"/>
      <c r="Q221" s="50"/>
      <c r="R221" s="50"/>
      <c r="S221" s="50"/>
      <c r="T221" s="50"/>
      <c r="U221" s="50"/>
      <c r="V221" s="50"/>
      <c r="X221" s="104" t="str">
        <f t="shared" si="1151"/>
        <v/>
      </c>
      <c r="Y221" s="105" t="str">
        <f t="shared" si="1022"/>
        <v/>
      </c>
      <c r="Z221" s="104" t="str">
        <f t="shared" si="1023"/>
        <v/>
      </c>
      <c r="AA221" s="106" t="str">
        <f t="shared" si="1024"/>
        <v/>
      </c>
      <c r="AB221" s="105" t="str">
        <f t="shared" si="1025"/>
        <v/>
      </c>
      <c r="AC221" s="105" t="str">
        <f t="shared" si="1026"/>
        <v/>
      </c>
      <c r="AD221" s="110" t="str">
        <f t="shared" si="1027"/>
        <v/>
      </c>
      <c r="AE221" s="109" t="e">
        <f t="shared" ref="AE221" si="1154">IF(Z221="N",X221+(Y221/60),-(X221+(Y221/60)))</f>
        <v>#VALUE!</v>
      </c>
      <c r="AF221" s="101" t="e">
        <f t="shared" ref="AF221" si="1155">(7915.704468*LOG10(TAN(((45+AE221/2))*PI()/180)))-(23.268932*(SIN(AE221*PI()/180)))-(0.0525*(SIN(AE221*PI()/180)))</f>
        <v>#VALUE!</v>
      </c>
      <c r="AG221" s="101" t="e">
        <f t="shared" ref="AG221" si="1156">IF(AC221="E",AA221+(AB221/60),-(AA221+(AB221/60)))</f>
        <v>#VALUE!</v>
      </c>
      <c r="AH221" s="101" t="e">
        <f t="shared" ref="AH221" si="1157">IF(Z223="N",X223+(Y223/60),-(X223+(Y223/60)))</f>
        <v>#VALUE!</v>
      </c>
      <c r="AI221" s="109" t="e">
        <f t="shared" ref="AI221" si="1158">(7915.704468*LOG10(TAN(((45+(AH221/2))*PI()/180)))-(23.268932*(SIN(AH221*PI()/180)))-(0.0525*(SIN(AH221*PI()/180))))</f>
        <v>#VALUE!</v>
      </c>
      <c r="AJ221" s="109" t="e">
        <f t="shared" ref="AJ221" si="1159">IF(AC223="E",AA223+(AB223/60),-(AA223+(AB223/60)))</f>
        <v>#VALUE!</v>
      </c>
      <c r="AK221" s="109" t="e">
        <f t="shared" ref="AK221" si="1160">IF((AH221-AE221)=0,(AH221-AE221)*60+0.001,(AH221-AE221)*60)</f>
        <v>#VALUE!</v>
      </c>
      <c r="AL221" s="109" t="e">
        <f t="shared" si="1028"/>
        <v>#VALUE!</v>
      </c>
      <c r="AM221" s="101" t="e">
        <f t="shared" ref="AM221" si="1161">(AJ221-AG221)*60</f>
        <v>#VALUE!</v>
      </c>
      <c r="AN221" s="101" t="e">
        <f t="shared" si="1029"/>
        <v>#VALUE!</v>
      </c>
      <c r="AO221" s="109" t="e">
        <f t="shared" si="1030"/>
        <v>#VALUE!</v>
      </c>
      <c r="AP221" s="111" t="e">
        <f t="shared" si="1031"/>
        <v>#VALUE!</v>
      </c>
      <c r="AR221" s="109" t="e">
        <f t="shared" si="1032"/>
        <v>#VALUE!</v>
      </c>
      <c r="AS221" s="109" t="e">
        <f t="shared" si="1033"/>
        <v>#VALUE!</v>
      </c>
      <c r="AT221" s="109" t="e">
        <f t="shared" si="1033"/>
        <v>#VALUE!</v>
      </c>
      <c r="AU221" s="109" t="e">
        <f t="shared" si="1034"/>
        <v>#VALUE!</v>
      </c>
      <c r="AV221" s="109" t="e">
        <f t="shared" si="1035"/>
        <v>#VALUE!</v>
      </c>
      <c r="AW221" s="109" t="e">
        <f t="shared" si="1036"/>
        <v>#VALUE!</v>
      </c>
      <c r="AX221" s="101" t="e">
        <f t="shared" si="1037"/>
        <v>#VALUE!</v>
      </c>
    </row>
    <row r="222" spans="2:50" x14ac:dyDescent="0.25">
      <c r="B222" s="50" t="str">
        <f>IF($A222="","",VLOOKUP($A222,'list of waypoints'!$A$2:'list of waypoints'!$F$126,2))</f>
        <v/>
      </c>
      <c r="C222" s="99" t="str">
        <f>IF($A222="","",VLOOKUP($A222,'list of waypoints'!$A$2:$F$2001,3))</f>
        <v/>
      </c>
      <c r="D222" s="50" t="str">
        <f>IF($A222="","",VLOOKUP($A222,'list of waypoints'!$A$2:$F$2001,4))</f>
        <v/>
      </c>
      <c r="E222" s="99" t="str">
        <f>IF($A222="","",VLOOKUP($A222,'list of waypoints'!$A$2:$F$2001,5))</f>
        <v/>
      </c>
      <c r="F222" s="50" t="str">
        <f>IF($A222="","",VLOOKUP($A222,'list of waypoints'!$A$2:$F$2001,6))</f>
        <v/>
      </c>
      <c r="G222" s="112" t="str">
        <f t="shared" si="1038"/>
        <v/>
      </c>
      <c r="H222" s="113" t="str">
        <f t="shared" si="1039"/>
        <v/>
      </c>
      <c r="I222" s="50"/>
      <c r="J222" s="50"/>
      <c r="K222" s="50"/>
      <c r="L222" s="50"/>
      <c r="M222" s="113"/>
      <c r="N222" s="113" t="str">
        <f t="shared" si="1060"/>
        <v/>
      </c>
      <c r="P222" s="50"/>
      <c r="Q222" s="50"/>
      <c r="R222" s="50"/>
      <c r="S222" s="50"/>
      <c r="T222" s="50"/>
      <c r="U222" s="50"/>
      <c r="V222" s="50"/>
      <c r="X222" s="104" t="str">
        <f t="shared" si="1151"/>
        <v/>
      </c>
      <c r="Y222" s="105" t="str">
        <f t="shared" si="1022"/>
        <v/>
      </c>
      <c r="Z222" s="104" t="str">
        <f t="shared" si="1023"/>
        <v/>
      </c>
      <c r="AA222" s="106" t="str">
        <f t="shared" si="1024"/>
        <v/>
      </c>
      <c r="AB222" s="105" t="str">
        <f t="shared" si="1025"/>
        <v/>
      </c>
      <c r="AC222" s="105" t="str">
        <f t="shared" si="1026"/>
        <v/>
      </c>
      <c r="AD222" s="110" t="str">
        <f t="shared" si="1027"/>
        <v/>
      </c>
      <c r="AE222" s="109"/>
      <c r="AF222" s="101"/>
      <c r="AG222" s="101"/>
      <c r="AH222" s="101"/>
      <c r="AI222" s="109"/>
      <c r="AJ222" s="101"/>
      <c r="AK222" s="109"/>
      <c r="AL222" s="109">
        <f t="shared" si="1028"/>
        <v>0</v>
      </c>
      <c r="AM222" s="101"/>
      <c r="AN222" s="101">
        <f t="shared" si="1029"/>
        <v>0</v>
      </c>
      <c r="AO222" s="109">
        <f t="shared" si="1030"/>
        <v>0</v>
      </c>
      <c r="AP222" s="111">
        <f t="shared" si="1031"/>
        <v>0</v>
      </c>
      <c r="AR222" s="109">
        <f t="shared" si="1032"/>
        <v>0</v>
      </c>
      <c r="AS222" s="109">
        <f t="shared" si="1033"/>
        <v>0</v>
      </c>
      <c r="AT222" s="109">
        <f t="shared" si="1033"/>
        <v>0</v>
      </c>
      <c r="AU222" s="109">
        <f t="shared" si="1034"/>
        <v>0</v>
      </c>
      <c r="AV222" s="109">
        <f t="shared" si="1035"/>
        <v>0</v>
      </c>
      <c r="AW222" s="109">
        <f t="shared" si="1036"/>
        <v>0</v>
      </c>
      <c r="AX222" s="101">
        <f t="shared" si="1037"/>
        <v>0</v>
      </c>
    </row>
    <row r="223" spans="2:50" x14ac:dyDescent="0.25">
      <c r="B223" s="50" t="str">
        <f>IF($A223="","",VLOOKUP($A223,'list of waypoints'!$A$2:'list of waypoints'!$F$126,2))</f>
        <v/>
      </c>
      <c r="C223" s="99" t="str">
        <f>IF($A223="","",VLOOKUP($A223,'list of waypoints'!$A$2:$F$2001,3))</f>
        <v/>
      </c>
      <c r="D223" s="50" t="str">
        <f>IF($A223="","",VLOOKUP($A223,'list of waypoints'!$A$2:$F$2001,4))</f>
        <v/>
      </c>
      <c r="E223" s="99" t="str">
        <f>IF($A223="","",VLOOKUP($A223,'list of waypoints'!$A$2:$F$2001,5))</f>
        <v/>
      </c>
      <c r="F223" s="50" t="str">
        <f>IF($A223="","",VLOOKUP($A223,'list of waypoints'!$A$2:$F$2001,6))</f>
        <v/>
      </c>
      <c r="G223" s="112" t="str">
        <f t="shared" si="1038"/>
        <v/>
      </c>
      <c r="H223" s="113" t="str">
        <f t="shared" si="1039"/>
        <v/>
      </c>
      <c r="I223" s="50"/>
      <c r="J223" s="50"/>
      <c r="K223" s="50"/>
      <c r="L223" s="50"/>
      <c r="M223" s="113" t="e">
        <f t="shared" ref="M223" si="1162">M221-H222</f>
        <v>#VALUE!</v>
      </c>
      <c r="N223" s="113" t="e">
        <f t="shared" ref="N223" si="1163">N221+H222</f>
        <v>#VALUE!</v>
      </c>
      <c r="P223" s="50"/>
      <c r="Q223" s="50"/>
      <c r="R223" s="50"/>
      <c r="S223" s="50"/>
      <c r="T223" s="50"/>
      <c r="U223" s="50"/>
      <c r="V223" s="50"/>
      <c r="X223" s="104" t="str">
        <f t="shared" si="1151"/>
        <v/>
      </c>
      <c r="Y223" s="105" t="str">
        <f t="shared" si="1022"/>
        <v/>
      </c>
      <c r="Z223" s="104" t="str">
        <f t="shared" si="1023"/>
        <v/>
      </c>
      <c r="AA223" s="106" t="str">
        <f t="shared" si="1024"/>
        <v/>
      </c>
      <c r="AB223" s="105" t="str">
        <f t="shared" si="1025"/>
        <v/>
      </c>
      <c r="AC223" s="105" t="str">
        <f t="shared" si="1026"/>
        <v/>
      </c>
      <c r="AD223" s="110" t="str">
        <f t="shared" si="1027"/>
        <v/>
      </c>
      <c r="AE223" s="109" t="e">
        <f t="shared" ref="AE223" si="1164">IF(Z223="N",X223+(Y223/60),-(X223+(Y223/60)))</f>
        <v>#VALUE!</v>
      </c>
      <c r="AF223" s="101" t="e">
        <f t="shared" ref="AF223" si="1165">(7915.704468*LOG10(TAN(((45+AE223/2))*PI()/180)))-(23.268932*(SIN(AE223*PI()/180)))-(0.0525*(SIN(AE223*PI()/180)))</f>
        <v>#VALUE!</v>
      </c>
      <c r="AG223" s="101" t="e">
        <f t="shared" ref="AG223" si="1166">IF(AC223="E",AA223+(AB223/60),-(AA223+(AB223/60)))</f>
        <v>#VALUE!</v>
      </c>
      <c r="AH223" s="101" t="e">
        <f t="shared" ref="AH223" si="1167">IF(Z225="N",X225+(Y225/60),-(X225+(Y225/60)))</f>
        <v>#VALUE!</v>
      </c>
      <c r="AI223" s="109" t="e">
        <f t="shared" ref="AI223" si="1168">(7915.704468*LOG10(TAN(((45+(AH223/2))*PI()/180)))-(23.268932*(SIN(AH223*PI()/180)))-(0.0525*(SIN(AH223*PI()/180))))</f>
        <v>#VALUE!</v>
      </c>
      <c r="AJ223" s="109" t="e">
        <f t="shared" ref="AJ223" si="1169">IF(AC225="E",AA225+(AB225/60),-(AA225+(AB225/60)))</f>
        <v>#VALUE!</v>
      </c>
      <c r="AK223" s="109" t="e">
        <f t="shared" ref="AK223" si="1170">IF((AH223-AE223)=0,(AH223-AE223)*60+0.001,(AH223-AE223)*60)</f>
        <v>#VALUE!</v>
      </c>
      <c r="AL223" s="109" t="e">
        <f t="shared" si="1028"/>
        <v>#VALUE!</v>
      </c>
      <c r="AM223" s="101" t="e">
        <f t="shared" ref="AM223" si="1171">(AJ223-AG223)*60</f>
        <v>#VALUE!</v>
      </c>
      <c r="AN223" s="101" t="e">
        <f t="shared" si="1029"/>
        <v>#VALUE!</v>
      </c>
      <c r="AO223" s="109" t="e">
        <f t="shared" si="1030"/>
        <v>#VALUE!</v>
      </c>
      <c r="AP223" s="111" t="e">
        <f t="shared" si="1031"/>
        <v>#VALUE!</v>
      </c>
      <c r="AR223" s="109" t="e">
        <f t="shared" si="1032"/>
        <v>#VALUE!</v>
      </c>
      <c r="AS223" s="109" t="e">
        <f t="shared" si="1033"/>
        <v>#VALUE!</v>
      </c>
      <c r="AT223" s="109" t="e">
        <f t="shared" si="1033"/>
        <v>#VALUE!</v>
      </c>
      <c r="AU223" s="109" t="e">
        <f t="shared" si="1034"/>
        <v>#VALUE!</v>
      </c>
      <c r="AV223" s="109" t="e">
        <f t="shared" si="1035"/>
        <v>#VALUE!</v>
      </c>
      <c r="AW223" s="109" t="e">
        <f t="shared" si="1036"/>
        <v>#VALUE!</v>
      </c>
      <c r="AX223" s="101" t="e">
        <f t="shared" si="1037"/>
        <v>#VALUE!</v>
      </c>
    </row>
    <row r="224" spans="2:50" x14ac:dyDescent="0.25">
      <c r="B224" s="50" t="str">
        <f>IF($A224="","",VLOOKUP($A224,'list of waypoints'!$A$2:'list of waypoints'!$F$126,2))</f>
        <v/>
      </c>
      <c r="C224" s="99" t="str">
        <f>IF($A224="","",VLOOKUP($A224,'list of waypoints'!$A$2:$F$2001,3))</f>
        <v/>
      </c>
      <c r="D224" s="50" t="str">
        <f>IF($A224="","",VLOOKUP($A224,'list of waypoints'!$A$2:$F$2001,4))</f>
        <v/>
      </c>
      <c r="E224" s="99" t="str">
        <f>IF($A224="","",VLOOKUP($A224,'list of waypoints'!$A$2:$F$2001,5))</f>
        <v/>
      </c>
      <c r="F224" s="50" t="str">
        <f>IF($A224="","",VLOOKUP($A224,'list of waypoints'!$A$2:$F$2001,6))</f>
        <v/>
      </c>
      <c r="G224" s="112" t="str">
        <f t="shared" si="1038"/>
        <v/>
      </c>
      <c r="H224" s="113" t="str">
        <f t="shared" si="1039"/>
        <v/>
      </c>
      <c r="I224" s="50"/>
      <c r="J224" s="50"/>
      <c r="K224" s="50"/>
      <c r="L224" s="50"/>
      <c r="M224" s="113"/>
      <c r="P224" s="50"/>
      <c r="Q224" s="50"/>
      <c r="R224" s="50"/>
      <c r="S224" s="50"/>
      <c r="T224" s="50"/>
      <c r="U224" s="50"/>
      <c r="V224" s="50"/>
      <c r="X224" s="104" t="str">
        <f t="shared" si="1151"/>
        <v/>
      </c>
      <c r="Y224" s="105" t="str">
        <f t="shared" si="1022"/>
        <v/>
      </c>
      <c r="Z224" s="104" t="str">
        <f t="shared" si="1023"/>
        <v/>
      </c>
      <c r="AA224" s="106" t="str">
        <f t="shared" si="1024"/>
        <v/>
      </c>
      <c r="AB224" s="105" t="str">
        <f t="shared" si="1025"/>
        <v/>
      </c>
      <c r="AC224" s="105" t="str">
        <f t="shared" si="1026"/>
        <v/>
      </c>
      <c r="AD224" s="110" t="str">
        <f t="shared" si="1027"/>
        <v/>
      </c>
      <c r="AE224" s="109"/>
      <c r="AF224" s="101"/>
      <c r="AG224" s="101"/>
      <c r="AH224" s="101"/>
      <c r="AI224" s="109"/>
      <c r="AJ224" s="101"/>
      <c r="AK224" s="109"/>
      <c r="AL224" s="109">
        <f t="shared" si="1028"/>
        <v>0</v>
      </c>
      <c r="AM224" s="101"/>
      <c r="AN224" s="101">
        <f t="shared" si="1029"/>
        <v>0</v>
      </c>
      <c r="AO224" s="109">
        <f t="shared" si="1030"/>
        <v>0</v>
      </c>
      <c r="AP224" s="111">
        <f t="shared" si="1031"/>
        <v>0</v>
      </c>
      <c r="AR224" s="109">
        <f t="shared" si="1032"/>
        <v>0</v>
      </c>
      <c r="AS224" s="109">
        <f t="shared" si="1033"/>
        <v>0</v>
      </c>
      <c r="AT224" s="109">
        <f t="shared" si="1033"/>
        <v>0</v>
      </c>
      <c r="AU224" s="109">
        <f t="shared" si="1034"/>
        <v>0</v>
      </c>
      <c r="AV224" s="109">
        <f t="shared" si="1035"/>
        <v>0</v>
      </c>
      <c r="AW224" s="109">
        <f t="shared" si="1036"/>
        <v>0</v>
      </c>
      <c r="AX224" s="101">
        <f t="shared" si="1037"/>
        <v>0</v>
      </c>
    </row>
    <row r="225" spans="2:50" x14ac:dyDescent="0.25">
      <c r="B225" s="50" t="str">
        <f>IF($A225="","",VLOOKUP($A225,'list of waypoints'!$A$2:'list of waypoints'!$F$126,2))</f>
        <v/>
      </c>
      <c r="C225" s="99" t="str">
        <f>IF($A225="","",VLOOKUP($A225,'list of waypoints'!$A$2:$F$2001,3))</f>
        <v/>
      </c>
      <c r="D225" s="50" t="str">
        <f>IF($A225="","",VLOOKUP($A225,'list of waypoints'!$A$2:$F$2001,4))</f>
        <v/>
      </c>
      <c r="E225" s="99" t="str">
        <f>IF($A225="","",VLOOKUP($A225,'list of waypoints'!$A$2:$F$2001,5))</f>
        <v/>
      </c>
      <c r="F225" s="50" t="str">
        <f>IF($A225="","",VLOOKUP($A225,'list of waypoints'!$A$2:$F$2001,6))</f>
        <v/>
      </c>
      <c r="G225" s="112" t="str">
        <f t="shared" si="1038"/>
        <v/>
      </c>
      <c r="H225" s="113" t="str">
        <f t="shared" si="1039"/>
        <v/>
      </c>
      <c r="I225" s="50"/>
      <c r="J225" s="50"/>
      <c r="K225" s="50"/>
      <c r="L225" s="50"/>
      <c r="M225" s="113" t="e">
        <f t="shared" ref="M225" si="1172">M223-H224</f>
        <v>#VALUE!</v>
      </c>
      <c r="P225" s="50"/>
      <c r="Q225" s="50"/>
      <c r="R225" s="50"/>
      <c r="S225" s="50"/>
      <c r="T225" s="50"/>
      <c r="U225" s="50"/>
      <c r="V225" s="50"/>
      <c r="X225" s="104" t="str">
        <f t="shared" si="1151"/>
        <v/>
      </c>
      <c r="Y225" s="105" t="str">
        <f t="shared" si="1022"/>
        <v/>
      </c>
      <c r="Z225" s="104" t="str">
        <f t="shared" si="1023"/>
        <v/>
      </c>
      <c r="AA225" s="106" t="str">
        <f t="shared" si="1024"/>
        <v/>
      </c>
      <c r="AB225" s="105" t="str">
        <f t="shared" si="1025"/>
        <v/>
      </c>
      <c r="AC225" s="105" t="str">
        <f t="shared" si="1026"/>
        <v/>
      </c>
      <c r="AD225" s="110" t="str">
        <f t="shared" si="1027"/>
        <v/>
      </c>
      <c r="AE225" s="109" t="e">
        <f t="shared" ref="AE225" si="1173">IF(Z225="N",X225+(Y225/60),-(X225+(Y225/60)))</f>
        <v>#VALUE!</v>
      </c>
      <c r="AF225" s="101" t="e">
        <f t="shared" ref="AF225" si="1174">(7915.704468*LOG10(TAN(((45+AE225/2))*PI()/180)))-(23.268932*(SIN(AE225*PI()/180)))-(0.0525*(SIN(AE225*PI()/180)))</f>
        <v>#VALUE!</v>
      </c>
      <c r="AG225" s="101" t="e">
        <f t="shared" ref="AG225" si="1175">IF(AC225="E",AA225+(AB225/60),-(AA225+(AB225/60)))</f>
        <v>#VALUE!</v>
      </c>
      <c r="AH225" s="101" t="e">
        <f t="shared" ref="AH225" si="1176">IF(Z227="N",X227+(Y227/60),-(X227+(Y227/60)))</f>
        <v>#VALUE!</v>
      </c>
      <c r="AI225" s="109" t="e">
        <f t="shared" ref="AI225" si="1177">(7915.704468*LOG10(TAN(((45+(AH225/2))*PI()/180)))-(23.268932*(SIN(AH225*PI()/180)))-(0.0525*(SIN(AH225*PI()/180))))</f>
        <v>#VALUE!</v>
      </c>
      <c r="AJ225" s="109" t="e">
        <f t="shared" ref="AJ225" si="1178">IF(AC227="E",AA227+(AB227/60),-(AA227+(AB227/60)))</f>
        <v>#VALUE!</v>
      </c>
      <c r="AK225" s="109" t="e">
        <f t="shared" ref="AK225" si="1179">IF((AH225-AE225)=0,(AH225-AE225)*60+0.001,(AH225-AE225)*60)</f>
        <v>#VALUE!</v>
      </c>
      <c r="AL225" s="109" t="e">
        <f t="shared" si="1028"/>
        <v>#VALUE!</v>
      </c>
      <c r="AM225" s="101" t="e">
        <f t="shared" ref="AM225" si="1180">(AJ225-AG225)*60</f>
        <v>#VALUE!</v>
      </c>
      <c r="AN225" s="101" t="e">
        <f t="shared" si="1029"/>
        <v>#VALUE!</v>
      </c>
      <c r="AO225" s="109" t="e">
        <f t="shared" si="1030"/>
        <v>#VALUE!</v>
      </c>
      <c r="AP225" s="111" t="e">
        <f t="shared" si="1031"/>
        <v>#VALUE!</v>
      </c>
      <c r="AR225" s="109" t="e">
        <f t="shared" si="1032"/>
        <v>#VALUE!</v>
      </c>
      <c r="AS225" s="109" t="e">
        <f t="shared" si="1033"/>
        <v>#VALUE!</v>
      </c>
      <c r="AT225" s="109" t="e">
        <f t="shared" si="1033"/>
        <v>#VALUE!</v>
      </c>
      <c r="AU225" s="109" t="e">
        <f t="shared" si="1034"/>
        <v>#VALUE!</v>
      </c>
      <c r="AV225" s="109" t="e">
        <f t="shared" si="1035"/>
        <v>#VALUE!</v>
      </c>
      <c r="AW225" s="109" t="e">
        <f t="shared" si="1036"/>
        <v>#VALUE!</v>
      </c>
      <c r="AX225" s="101" t="e">
        <f t="shared" si="1037"/>
        <v>#VALUE!</v>
      </c>
    </row>
    <row r="226" spans="2:50" x14ac:dyDescent="0.25">
      <c r="B226" s="50" t="str">
        <f>IF($A226="","",VLOOKUP($A226,'list of waypoints'!$A$2:'list of waypoints'!$F$126,2))</f>
        <v/>
      </c>
      <c r="C226" s="99" t="str">
        <f>IF($A226="","",VLOOKUP($A226,'list of waypoints'!$A$2:$F$2001,3))</f>
        <v/>
      </c>
      <c r="D226" s="50" t="str">
        <f>IF($A226="","",VLOOKUP($A226,'list of waypoints'!$A$2:$F$2001,4))</f>
        <v/>
      </c>
      <c r="E226" s="99" t="str">
        <f>IF($A226="","",VLOOKUP($A226,'list of waypoints'!$A$2:$F$2001,5))</f>
        <v/>
      </c>
      <c r="F226" s="50" t="str">
        <f>IF($A226="","",VLOOKUP($A226,'list of waypoints'!$A$2:$F$2001,6))</f>
        <v/>
      </c>
      <c r="G226" s="112" t="str">
        <f t="shared" si="1038"/>
        <v/>
      </c>
      <c r="H226" s="113" t="str">
        <f t="shared" si="1039"/>
        <v/>
      </c>
      <c r="I226" s="50"/>
      <c r="J226" s="50"/>
      <c r="K226" s="50"/>
      <c r="L226" s="50"/>
      <c r="M226" s="113"/>
      <c r="P226" s="50"/>
      <c r="Q226" s="50"/>
      <c r="R226" s="50"/>
      <c r="S226" s="50"/>
      <c r="T226" s="50"/>
      <c r="U226" s="50"/>
      <c r="V226" s="50"/>
      <c r="X226" s="104" t="str">
        <f t="shared" si="1151"/>
        <v/>
      </c>
      <c r="Y226" s="105" t="str">
        <f t="shared" si="1022"/>
        <v/>
      </c>
      <c r="Z226" s="104" t="str">
        <f t="shared" si="1023"/>
        <v/>
      </c>
      <c r="AA226" s="106" t="str">
        <f t="shared" si="1024"/>
        <v/>
      </c>
      <c r="AB226" s="105" t="str">
        <f t="shared" si="1025"/>
        <v/>
      </c>
      <c r="AC226" s="105" t="str">
        <f t="shared" si="1026"/>
        <v/>
      </c>
      <c r="AD226" s="110" t="str">
        <f t="shared" si="1027"/>
        <v/>
      </c>
      <c r="AE226" s="109"/>
      <c r="AF226" s="101"/>
      <c r="AG226" s="101"/>
      <c r="AH226" s="101"/>
      <c r="AI226" s="109"/>
      <c r="AJ226" s="101"/>
      <c r="AK226" s="109"/>
      <c r="AL226" s="109">
        <f t="shared" si="1028"/>
        <v>0</v>
      </c>
      <c r="AM226" s="101"/>
      <c r="AN226" s="101">
        <f t="shared" si="1029"/>
        <v>0</v>
      </c>
      <c r="AO226" s="109">
        <f t="shared" si="1030"/>
        <v>0</v>
      </c>
      <c r="AP226" s="111">
        <f t="shared" si="1031"/>
        <v>0</v>
      </c>
      <c r="AR226" s="109">
        <f t="shared" si="1032"/>
        <v>0</v>
      </c>
      <c r="AS226" s="109">
        <f t="shared" si="1033"/>
        <v>0</v>
      </c>
      <c r="AT226" s="109">
        <f t="shared" si="1033"/>
        <v>0</v>
      </c>
      <c r="AU226" s="109">
        <f t="shared" si="1034"/>
        <v>0</v>
      </c>
      <c r="AV226" s="109">
        <f t="shared" si="1035"/>
        <v>0</v>
      </c>
      <c r="AW226" s="109">
        <f t="shared" si="1036"/>
        <v>0</v>
      </c>
      <c r="AX226" s="101">
        <f t="shared" si="1037"/>
        <v>0</v>
      </c>
    </row>
    <row r="227" spans="2:50" x14ac:dyDescent="0.25">
      <c r="B227" s="50" t="str">
        <f>IF($A227="","",VLOOKUP($A227,'list of waypoints'!$A$2:'list of waypoints'!$F$126,2))</f>
        <v/>
      </c>
      <c r="C227" s="99" t="str">
        <f>IF($A227="","",VLOOKUP($A227,'list of waypoints'!$A$2:$F$2001,3))</f>
        <v/>
      </c>
      <c r="D227" s="50" t="str">
        <f>IF($A227="","",VLOOKUP($A227,'list of waypoints'!$A$2:$F$2001,4))</f>
        <v/>
      </c>
      <c r="E227" s="99" t="str">
        <f>IF($A227="","",VLOOKUP($A227,'list of waypoints'!$A$2:$F$2001,5))</f>
        <v/>
      </c>
      <c r="F227" s="50" t="str">
        <f>IF($A227="","",VLOOKUP($A227,'list of waypoints'!$A$2:$F$2001,6))</f>
        <v/>
      </c>
      <c r="G227" s="112" t="str">
        <f t="shared" si="1038"/>
        <v/>
      </c>
      <c r="H227" s="113" t="str">
        <f t="shared" si="1039"/>
        <v/>
      </c>
      <c r="I227" s="50"/>
      <c r="J227" s="50"/>
      <c r="K227" s="50"/>
      <c r="L227" s="50"/>
      <c r="M227" s="113" t="e">
        <f t="shared" ref="M227" si="1181">M225-H226</f>
        <v>#VALUE!</v>
      </c>
      <c r="P227" s="50"/>
      <c r="Q227" s="50"/>
      <c r="R227" s="50"/>
      <c r="S227" s="50"/>
      <c r="T227" s="50"/>
      <c r="U227" s="50"/>
      <c r="V227" s="50"/>
      <c r="X227" s="104" t="str">
        <f t="shared" si="1151"/>
        <v/>
      </c>
      <c r="Y227" s="105" t="str">
        <f t="shared" si="1022"/>
        <v/>
      </c>
      <c r="Z227" s="104" t="str">
        <f t="shared" si="1023"/>
        <v/>
      </c>
      <c r="AA227" s="106" t="str">
        <f t="shared" si="1024"/>
        <v/>
      </c>
      <c r="AB227" s="105" t="str">
        <f t="shared" si="1025"/>
        <v/>
      </c>
      <c r="AC227" s="105" t="str">
        <f t="shared" si="1026"/>
        <v/>
      </c>
      <c r="AD227" s="110" t="str">
        <f t="shared" si="1027"/>
        <v/>
      </c>
      <c r="AE227" s="109" t="e">
        <f t="shared" ref="AE227" si="1182">IF(Z227="N",X227+(Y227/60),-(X227+(Y227/60)))</f>
        <v>#VALUE!</v>
      </c>
      <c r="AF227" s="101" t="e">
        <f t="shared" ref="AF227" si="1183">(7915.704468*LOG10(TAN(((45+AE227/2))*PI()/180)))-(23.268932*(SIN(AE227*PI()/180)))-(0.0525*(SIN(AE227*PI()/180)))</f>
        <v>#VALUE!</v>
      </c>
      <c r="AG227" s="101" t="e">
        <f t="shared" ref="AG227" si="1184">IF(AC227="E",AA227+(AB227/60),-(AA227+(AB227/60)))</f>
        <v>#VALUE!</v>
      </c>
      <c r="AH227" s="101" t="e">
        <f t="shared" ref="AH227" si="1185">IF(Z229="N",X229+(Y229/60),-(X229+(Y229/60)))</f>
        <v>#VALUE!</v>
      </c>
      <c r="AI227" s="109" t="e">
        <f t="shared" ref="AI227" si="1186">(7915.704468*LOG10(TAN(((45+(AH227/2))*PI()/180)))-(23.268932*(SIN(AH227*PI()/180)))-(0.0525*(SIN(AH227*PI()/180))))</f>
        <v>#VALUE!</v>
      </c>
      <c r="AJ227" s="109" t="e">
        <f t="shared" ref="AJ227" si="1187">IF(AC229="E",AA229+(AB229/60),-(AA229+(AB229/60)))</f>
        <v>#VALUE!</v>
      </c>
      <c r="AK227" s="109" t="e">
        <f t="shared" ref="AK227" si="1188">IF((AH227-AE227)=0,(AH227-AE227)*60+0.001,(AH227-AE227)*60)</f>
        <v>#VALUE!</v>
      </c>
      <c r="AL227" s="109" t="e">
        <f t="shared" si="1028"/>
        <v>#VALUE!</v>
      </c>
      <c r="AM227" s="101" t="e">
        <f t="shared" ref="AM227" si="1189">(AJ227-AG227)*60</f>
        <v>#VALUE!</v>
      </c>
      <c r="AN227" s="101" t="e">
        <f t="shared" si="1029"/>
        <v>#VALUE!</v>
      </c>
      <c r="AO227" s="109" t="e">
        <f t="shared" si="1030"/>
        <v>#VALUE!</v>
      </c>
      <c r="AP227" s="111" t="e">
        <f t="shared" si="1031"/>
        <v>#VALUE!</v>
      </c>
      <c r="AR227" s="109" t="e">
        <f t="shared" si="1032"/>
        <v>#VALUE!</v>
      </c>
      <c r="AS227" s="109" t="e">
        <f t="shared" si="1033"/>
        <v>#VALUE!</v>
      </c>
      <c r="AT227" s="109" t="e">
        <f t="shared" si="1033"/>
        <v>#VALUE!</v>
      </c>
      <c r="AU227" s="109" t="e">
        <f t="shared" si="1034"/>
        <v>#VALUE!</v>
      </c>
      <c r="AV227" s="109" t="e">
        <f t="shared" si="1035"/>
        <v>#VALUE!</v>
      </c>
      <c r="AW227" s="109" t="e">
        <f t="shared" si="1036"/>
        <v>#VALUE!</v>
      </c>
      <c r="AX227" s="101" t="e">
        <f t="shared" si="1037"/>
        <v>#VALUE!</v>
      </c>
    </row>
    <row r="228" spans="2:50" x14ac:dyDescent="0.25">
      <c r="B228" s="50" t="str">
        <f>IF($A228="","",VLOOKUP($A228,'list of waypoints'!$A$2:'list of waypoints'!$F$126,2))</f>
        <v/>
      </c>
      <c r="C228" s="99" t="str">
        <f>IF($A228="","",VLOOKUP($A228,'list of waypoints'!$A$2:$F$2001,3))</f>
        <v/>
      </c>
      <c r="D228" s="50" t="str">
        <f>IF($A228="","",VLOOKUP($A228,'list of waypoints'!$A$2:$F$2001,4))</f>
        <v/>
      </c>
      <c r="E228" s="99" t="str">
        <f>IF($A228="","",VLOOKUP($A228,'list of waypoints'!$A$2:$F$2001,5))</f>
        <v/>
      </c>
      <c r="F228" s="50" t="str">
        <f>IF($A228="","",VLOOKUP($A228,'list of waypoints'!$A$2:$F$2001,6))</f>
        <v/>
      </c>
      <c r="G228" s="112" t="str">
        <f t="shared" si="1038"/>
        <v/>
      </c>
      <c r="H228" s="113" t="str">
        <f t="shared" si="1039"/>
        <v/>
      </c>
      <c r="I228" s="50"/>
      <c r="J228" s="50"/>
      <c r="K228" s="50"/>
      <c r="L228" s="50"/>
      <c r="M228" s="113"/>
      <c r="P228" s="50"/>
      <c r="Q228" s="50"/>
      <c r="R228" s="50"/>
      <c r="S228" s="50"/>
      <c r="T228" s="50"/>
      <c r="U228" s="50"/>
      <c r="V228" s="50"/>
      <c r="X228" s="104" t="str">
        <f t="shared" si="1151"/>
        <v/>
      </c>
      <c r="Y228" s="105" t="str">
        <f t="shared" si="1022"/>
        <v/>
      </c>
      <c r="Z228" s="104" t="str">
        <f t="shared" si="1023"/>
        <v/>
      </c>
      <c r="AA228" s="106" t="str">
        <f t="shared" si="1024"/>
        <v/>
      </c>
      <c r="AB228" s="105" t="str">
        <f t="shared" si="1025"/>
        <v/>
      </c>
      <c r="AC228" s="105" t="str">
        <f t="shared" si="1026"/>
        <v/>
      </c>
      <c r="AD228" s="110" t="str">
        <f t="shared" si="1027"/>
        <v/>
      </c>
      <c r="AE228" s="109"/>
      <c r="AF228" s="101"/>
      <c r="AG228" s="101"/>
      <c r="AH228" s="101"/>
      <c r="AI228" s="109"/>
      <c r="AJ228" s="101"/>
      <c r="AK228" s="109"/>
      <c r="AL228" s="109">
        <f t="shared" si="1028"/>
        <v>0</v>
      </c>
      <c r="AM228" s="101"/>
      <c r="AN228" s="101">
        <f t="shared" si="1029"/>
        <v>0</v>
      </c>
      <c r="AO228" s="109">
        <f t="shared" si="1030"/>
        <v>0</v>
      </c>
      <c r="AP228" s="111">
        <f t="shared" si="1031"/>
        <v>0</v>
      </c>
      <c r="AR228" s="109">
        <f t="shared" si="1032"/>
        <v>0</v>
      </c>
      <c r="AS228" s="109">
        <f t="shared" si="1033"/>
        <v>0</v>
      </c>
      <c r="AT228" s="109">
        <f t="shared" si="1033"/>
        <v>0</v>
      </c>
      <c r="AU228" s="109">
        <f t="shared" si="1034"/>
        <v>0</v>
      </c>
      <c r="AV228" s="109">
        <f t="shared" si="1035"/>
        <v>0</v>
      </c>
      <c r="AW228" s="109">
        <f t="shared" si="1036"/>
        <v>0</v>
      </c>
      <c r="AX228" s="101">
        <f t="shared" si="1037"/>
        <v>0</v>
      </c>
    </row>
    <row r="229" spans="2:50" x14ac:dyDescent="0.25">
      <c r="B229" s="50" t="str">
        <f>IF($A229="","",VLOOKUP($A229,'list of waypoints'!$A$2:'list of waypoints'!$F$126,2))</f>
        <v/>
      </c>
      <c r="C229" s="99" t="str">
        <f>IF($A229="","",VLOOKUP($A229,'list of waypoints'!$A$2:$F$2001,3))</f>
        <v/>
      </c>
      <c r="D229" s="50" t="str">
        <f>IF($A229="","",VLOOKUP($A229,'list of waypoints'!$A$2:$F$2001,4))</f>
        <v/>
      </c>
      <c r="E229" s="99" t="str">
        <f>IF($A229="","",VLOOKUP($A229,'list of waypoints'!$A$2:$F$2001,5))</f>
        <v/>
      </c>
      <c r="F229" s="50" t="str">
        <f>IF($A229="","",VLOOKUP($A229,'list of waypoints'!$A$2:$F$2001,6))</f>
        <v/>
      </c>
      <c r="G229" s="112" t="str">
        <f t="shared" si="1038"/>
        <v/>
      </c>
      <c r="H229" s="113" t="str">
        <f t="shared" si="1039"/>
        <v/>
      </c>
      <c r="I229" s="50"/>
      <c r="J229" s="50"/>
      <c r="K229" s="50"/>
      <c r="L229" s="50"/>
      <c r="M229" s="113" t="e">
        <f t="shared" ref="M229" si="1190">M227-H228</f>
        <v>#VALUE!</v>
      </c>
      <c r="P229" s="50"/>
      <c r="Q229" s="50"/>
      <c r="R229" s="50"/>
      <c r="S229" s="50"/>
      <c r="T229" s="50"/>
      <c r="U229" s="50"/>
      <c r="V229" s="50"/>
      <c r="X229" s="104" t="str">
        <f t="shared" si="1151"/>
        <v/>
      </c>
      <c r="Y229" s="105" t="str">
        <f t="shared" si="1022"/>
        <v/>
      </c>
      <c r="Z229" s="104" t="str">
        <f t="shared" si="1023"/>
        <v/>
      </c>
      <c r="AA229" s="106" t="str">
        <f t="shared" si="1024"/>
        <v/>
      </c>
      <c r="AB229" s="105" t="str">
        <f t="shared" si="1025"/>
        <v/>
      </c>
      <c r="AC229" s="105" t="str">
        <f t="shared" si="1026"/>
        <v/>
      </c>
      <c r="AD229" s="110" t="str">
        <f t="shared" si="1027"/>
        <v/>
      </c>
      <c r="AE229" s="109" t="e">
        <f t="shared" ref="AE229" si="1191">IF(Z229="N",X229+(Y229/60),-(X229+(Y229/60)))</f>
        <v>#VALUE!</v>
      </c>
      <c r="AF229" s="101" t="e">
        <f t="shared" ref="AF229" si="1192">(7915.704468*LOG10(TAN(((45+AE229/2))*PI()/180)))-(23.268932*(SIN(AE229*PI()/180)))-(0.0525*(SIN(AE229*PI()/180)))</f>
        <v>#VALUE!</v>
      </c>
      <c r="AG229" s="101" t="e">
        <f t="shared" ref="AG229" si="1193">IF(AC229="E",AA229+(AB229/60),-(AA229+(AB229/60)))</f>
        <v>#VALUE!</v>
      </c>
      <c r="AH229" s="101" t="e">
        <f t="shared" ref="AH229" si="1194">IF(Z231="N",X231+(Y231/60),-(X231+(Y231/60)))</f>
        <v>#VALUE!</v>
      </c>
      <c r="AI229" s="109" t="e">
        <f t="shared" ref="AI229" si="1195">(7915.704468*LOG10(TAN(((45+(AH229/2))*PI()/180)))-(23.268932*(SIN(AH229*PI()/180)))-(0.0525*(SIN(AH229*PI()/180))))</f>
        <v>#VALUE!</v>
      </c>
      <c r="AJ229" s="109" t="e">
        <f t="shared" ref="AJ229" si="1196">IF(AC231="E",AA231+(AB231/60),-(AA231+(AB231/60)))</f>
        <v>#VALUE!</v>
      </c>
      <c r="AK229" s="109" t="e">
        <f t="shared" ref="AK229" si="1197">IF((AH229-AE229)=0,(AH229-AE229)*60+0.001,(AH229-AE229)*60)</f>
        <v>#VALUE!</v>
      </c>
      <c r="AL229" s="109" t="e">
        <f t="shared" si="1028"/>
        <v>#VALUE!</v>
      </c>
      <c r="AM229" s="101" t="e">
        <f t="shared" ref="AM229" si="1198">(AJ229-AG229)*60</f>
        <v>#VALUE!</v>
      </c>
      <c r="AN229" s="101" t="e">
        <f t="shared" si="1029"/>
        <v>#VALUE!</v>
      </c>
      <c r="AO229" s="109" t="e">
        <f t="shared" si="1030"/>
        <v>#VALUE!</v>
      </c>
      <c r="AP229" s="111" t="e">
        <f t="shared" si="1031"/>
        <v>#VALUE!</v>
      </c>
      <c r="AR229" s="109" t="e">
        <f t="shared" si="1032"/>
        <v>#VALUE!</v>
      </c>
      <c r="AS229" s="109" t="e">
        <f t="shared" si="1033"/>
        <v>#VALUE!</v>
      </c>
      <c r="AT229" s="109" t="e">
        <f t="shared" si="1033"/>
        <v>#VALUE!</v>
      </c>
      <c r="AU229" s="109" t="e">
        <f t="shared" si="1034"/>
        <v>#VALUE!</v>
      </c>
      <c r="AV229" s="109" t="e">
        <f t="shared" si="1035"/>
        <v>#VALUE!</v>
      </c>
      <c r="AW229" s="109" t="e">
        <f t="shared" si="1036"/>
        <v>#VALUE!</v>
      </c>
      <c r="AX229" s="101" t="e">
        <f t="shared" si="1037"/>
        <v>#VALUE!</v>
      </c>
    </row>
    <row r="230" spans="2:50" x14ac:dyDescent="0.25">
      <c r="B230" s="50" t="str">
        <f>IF($A230="","",VLOOKUP($A230,'list of waypoints'!$A$2:'list of waypoints'!$F$126,2))</f>
        <v/>
      </c>
      <c r="C230" s="99" t="str">
        <f>IF($A230="","",VLOOKUP($A230,'list of waypoints'!$A$2:$F$2001,3))</f>
        <v/>
      </c>
      <c r="D230" s="50" t="str">
        <f>IF($A230="","",VLOOKUP($A230,'list of waypoints'!$A$2:$F$2001,4))</f>
        <v/>
      </c>
      <c r="E230" s="99" t="str">
        <f>IF($A230="","",VLOOKUP($A230,'list of waypoints'!$A$2:$F$2001,5))</f>
        <v/>
      </c>
      <c r="F230" s="50" t="str">
        <f>IF($A230="","",VLOOKUP($A230,'list of waypoints'!$A$2:$F$2001,6))</f>
        <v/>
      </c>
      <c r="G230" s="112" t="str">
        <f t="shared" si="1038"/>
        <v/>
      </c>
      <c r="H230" s="113" t="str">
        <f t="shared" si="1039"/>
        <v/>
      </c>
      <c r="I230" s="50"/>
      <c r="J230" s="50"/>
      <c r="K230" s="50"/>
      <c r="L230" s="50"/>
      <c r="M230" s="113"/>
      <c r="P230" s="50"/>
      <c r="Q230" s="50"/>
      <c r="R230" s="50"/>
      <c r="S230" s="50"/>
      <c r="T230" s="50"/>
      <c r="U230" s="50"/>
      <c r="V230" s="50"/>
      <c r="X230" s="104" t="str">
        <f t="shared" si="1151"/>
        <v/>
      </c>
      <c r="Y230" s="105" t="str">
        <f t="shared" si="1022"/>
        <v/>
      </c>
      <c r="Z230" s="104" t="str">
        <f t="shared" si="1023"/>
        <v/>
      </c>
      <c r="AA230" s="106" t="str">
        <f t="shared" si="1024"/>
        <v/>
      </c>
      <c r="AB230" s="105" t="str">
        <f t="shared" si="1025"/>
        <v/>
      </c>
      <c r="AC230" s="105" t="str">
        <f t="shared" si="1026"/>
        <v/>
      </c>
      <c r="AD230" s="110" t="str">
        <f t="shared" si="1027"/>
        <v/>
      </c>
      <c r="AE230" s="109"/>
      <c r="AF230" s="101"/>
      <c r="AG230" s="101"/>
      <c r="AH230" s="101"/>
      <c r="AI230" s="109"/>
      <c r="AJ230" s="101"/>
      <c r="AK230" s="109"/>
      <c r="AL230" s="109">
        <f t="shared" si="1028"/>
        <v>0</v>
      </c>
      <c r="AM230" s="101"/>
      <c r="AN230" s="101">
        <f t="shared" si="1029"/>
        <v>0</v>
      </c>
      <c r="AO230" s="109">
        <f t="shared" si="1030"/>
        <v>0</v>
      </c>
      <c r="AP230" s="111">
        <f t="shared" si="1031"/>
        <v>0</v>
      </c>
      <c r="AR230" s="109">
        <f t="shared" si="1032"/>
        <v>0</v>
      </c>
      <c r="AS230" s="109">
        <f t="shared" si="1033"/>
        <v>0</v>
      </c>
      <c r="AT230" s="109">
        <f t="shared" si="1033"/>
        <v>0</v>
      </c>
      <c r="AU230" s="109">
        <f t="shared" si="1034"/>
        <v>0</v>
      </c>
      <c r="AV230" s="109">
        <f t="shared" si="1035"/>
        <v>0</v>
      </c>
      <c r="AW230" s="109">
        <f t="shared" si="1036"/>
        <v>0</v>
      </c>
      <c r="AX230" s="101">
        <f t="shared" si="1037"/>
        <v>0</v>
      </c>
    </row>
    <row r="231" spans="2:50" x14ac:dyDescent="0.25">
      <c r="B231" s="50" t="str">
        <f>IF($A231="","",VLOOKUP($A231,'list of waypoints'!$A$2:'list of waypoints'!$F$126,2))</f>
        <v/>
      </c>
      <c r="C231" s="99" t="str">
        <f>IF($A231="","",VLOOKUP($A231,'list of waypoints'!$A$2:$F$2001,3))</f>
        <v/>
      </c>
      <c r="D231" s="50" t="str">
        <f>IF($A231="","",VLOOKUP($A231,'list of waypoints'!$A$2:$F$2001,4))</f>
        <v/>
      </c>
      <c r="E231" s="99" t="str">
        <f>IF($A231="","",VLOOKUP($A231,'list of waypoints'!$A$2:$F$2001,5))</f>
        <v/>
      </c>
      <c r="F231" s="50" t="str">
        <f>IF($A231="","",VLOOKUP($A231,'list of waypoints'!$A$2:$F$2001,6))</f>
        <v/>
      </c>
      <c r="G231" s="112" t="str">
        <f t="shared" si="1038"/>
        <v/>
      </c>
      <c r="H231" s="113" t="str">
        <f t="shared" si="1039"/>
        <v/>
      </c>
      <c r="I231" s="50"/>
      <c r="J231" s="50"/>
      <c r="K231" s="50"/>
      <c r="L231" s="50"/>
      <c r="M231" s="113" t="e">
        <f t="shared" ref="M231" si="1199">M229-H230</f>
        <v>#VALUE!</v>
      </c>
      <c r="P231" s="50"/>
      <c r="Q231" s="50"/>
      <c r="R231" s="50"/>
      <c r="S231" s="50"/>
      <c r="T231" s="50"/>
      <c r="U231" s="50"/>
      <c r="V231" s="50"/>
      <c r="X231" s="104" t="str">
        <f t="shared" si="1151"/>
        <v/>
      </c>
      <c r="Y231" s="105" t="str">
        <f t="shared" si="1022"/>
        <v/>
      </c>
      <c r="Z231" s="104" t="str">
        <f t="shared" si="1023"/>
        <v/>
      </c>
      <c r="AA231" s="106" t="str">
        <f t="shared" si="1024"/>
        <v/>
      </c>
      <c r="AB231" s="105" t="str">
        <f t="shared" si="1025"/>
        <v/>
      </c>
      <c r="AC231" s="105" t="str">
        <f t="shared" si="1026"/>
        <v/>
      </c>
      <c r="AD231" s="110" t="str">
        <f t="shared" si="1027"/>
        <v/>
      </c>
      <c r="AE231" s="109" t="e">
        <f t="shared" ref="AE231" si="1200">IF(Z231="N",X231+(Y231/60),-(X231+(Y231/60)))</f>
        <v>#VALUE!</v>
      </c>
      <c r="AF231" s="101" t="e">
        <f t="shared" ref="AF231" si="1201">(7915.704468*LOG10(TAN(((45+AE231/2))*PI()/180)))-(23.268932*(SIN(AE231*PI()/180)))-(0.0525*(SIN(AE231*PI()/180)))</f>
        <v>#VALUE!</v>
      </c>
      <c r="AG231" s="101" t="e">
        <f t="shared" ref="AG231" si="1202">IF(AC231="E",AA231+(AB231/60),-(AA231+(AB231/60)))</f>
        <v>#VALUE!</v>
      </c>
      <c r="AH231" s="101" t="e">
        <f t="shared" ref="AH231" si="1203">IF(Z233="N",X233+(Y233/60),-(X233+(Y233/60)))</f>
        <v>#VALUE!</v>
      </c>
      <c r="AI231" s="109" t="e">
        <f t="shared" ref="AI231" si="1204">(7915.704468*LOG10(TAN(((45+(AH231/2))*PI()/180)))-(23.268932*(SIN(AH231*PI()/180)))-(0.0525*(SIN(AH231*PI()/180))))</f>
        <v>#VALUE!</v>
      </c>
      <c r="AJ231" s="109" t="e">
        <f t="shared" ref="AJ231" si="1205">IF(AC233="E",AA233+(AB233/60),-(AA233+(AB233/60)))</f>
        <v>#VALUE!</v>
      </c>
      <c r="AK231" s="109" t="e">
        <f t="shared" ref="AK231" si="1206">IF((AH231-AE231)=0,(AH231-AE231)*60+0.001,(AH231-AE231)*60)</f>
        <v>#VALUE!</v>
      </c>
      <c r="AL231" s="109" t="e">
        <f t="shared" si="1028"/>
        <v>#VALUE!</v>
      </c>
      <c r="AM231" s="101" t="e">
        <f t="shared" ref="AM231" si="1207">(AJ231-AG231)*60</f>
        <v>#VALUE!</v>
      </c>
      <c r="AN231" s="101" t="e">
        <f t="shared" si="1029"/>
        <v>#VALUE!</v>
      </c>
      <c r="AO231" s="109" t="e">
        <f t="shared" si="1030"/>
        <v>#VALUE!</v>
      </c>
      <c r="AP231" s="111" t="e">
        <f t="shared" si="1031"/>
        <v>#VALUE!</v>
      </c>
      <c r="AR231" s="109" t="e">
        <f t="shared" si="1032"/>
        <v>#VALUE!</v>
      </c>
      <c r="AS231" s="109" t="e">
        <f t="shared" si="1033"/>
        <v>#VALUE!</v>
      </c>
      <c r="AT231" s="109" t="e">
        <f t="shared" si="1033"/>
        <v>#VALUE!</v>
      </c>
      <c r="AU231" s="109" t="e">
        <f t="shared" si="1034"/>
        <v>#VALUE!</v>
      </c>
      <c r="AV231" s="109" t="e">
        <f t="shared" si="1035"/>
        <v>#VALUE!</v>
      </c>
      <c r="AW231" s="109" t="e">
        <f t="shared" si="1036"/>
        <v>#VALUE!</v>
      </c>
      <c r="AX231" s="101" t="e">
        <f t="shared" si="1037"/>
        <v>#VALUE!</v>
      </c>
    </row>
    <row r="232" spans="2:50" x14ac:dyDescent="0.25">
      <c r="B232" s="50" t="str">
        <f>IF($A232="","",VLOOKUP($A232,'list of waypoints'!$A$2:'list of waypoints'!$F$126,2))</f>
        <v/>
      </c>
      <c r="C232" s="99" t="str">
        <f>IF($A232="","",VLOOKUP($A232,'list of waypoints'!$A$2:$F$2001,3))</f>
        <v/>
      </c>
      <c r="D232" s="50" t="str">
        <f>IF($A232="","",VLOOKUP($A232,'list of waypoints'!$A$2:$F$2001,4))</f>
        <v/>
      </c>
      <c r="E232" s="99" t="str">
        <f>IF($A232="","",VLOOKUP($A232,'list of waypoints'!$A$2:$F$2001,5))</f>
        <v/>
      </c>
      <c r="F232" s="50" t="str">
        <f>IF($A232="","",VLOOKUP($A232,'list of waypoints'!$A$2:$F$2001,6))</f>
        <v/>
      </c>
      <c r="G232" s="112" t="str">
        <f t="shared" si="1038"/>
        <v/>
      </c>
      <c r="H232" s="113" t="str">
        <f t="shared" si="1039"/>
        <v/>
      </c>
      <c r="I232" s="50"/>
      <c r="J232" s="50"/>
      <c r="K232" s="50"/>
      <c r="L232" s="50"/>
      <c r="M232" s="113"/>
      <c r="P232" s="50"/>
      <c r="Q232" s="50"/>
      <c r="R232" s="50"/>
      <c r="S232" s="50"/>
      <c r="T232" s="50"/>
      <c r="U232" s="50"/>
      <c r="V232" s="50"/>
      <c r="X232" s="104" t="str">
        <f t="shared" si="1151"/>
        <v/>
      </c>
      <c r="Y232" s="105" t="str">
        <f t="shared" si="1022"/>
        <v/>
      </c>
      <c r="Z232" s="104" t="str">
        <f t="shared" si="1023"/>
        <v/>
      </c>
      <c r="AA232" s="106" t="str">
        <f t="shared" si="1024"/>
        <v/>
      </c>
      <c r="AB232" s="105" t="str">
        <f t="shared" si="1025"/>
        <v/>
      </c>
      <c r="AC232" s="105" t="str">
        <f t="shared" si="1026"/>
        <v/>
      </c>
      <c r="AD232" s="110" t="str">
        <f t="shared" si="1027"/>
        <v/>
      </c>
      <c r="AE232" s="109"/>
      <c r="AF232" s="101"/>
      <c r="AG232" s="101"/>
      <c r="AH232" s="101"/>
      <c r="AI232" s="109"/>
      <c r="AJ232" s="101"/>
      <c r="AK232" s="109"/>
      <c r="AL232" s="109">
        <f t="shared" si="1028"/>
        <v>0</v>
      </c>
      <c r="AM232" s="101"/>
      <c r="AN232" s="101">
        <f t="shared" si="1029"/>
        <v>0</v>
      </c>
      <c r="AO232" s="109">
        <f t="shared" si="1030"/>
        <v>0</v>
      </c>
      <c r="AP232" s="111">
        <f t="shared" si="1031"/>
        <v>0</v>
      </c>
      <c r="AR232" s="109">
        <f t="shared" si="1032"/>
        <v>0</v>
      </c>
      <c r="AS232" s="109">
        <f t="shared" si="1033"/>
        <v>0</v>
      </c>
      <c r="AT232" s="109">
        <f t="shared" si="1033"/>
        <v>0</v>
      </c>
      <c r="AU232" s="109">
        <f t="shared" si="1034"/>
        <v>0</v>
      </c>
      <c r="AV232" s="109">
        <f t="shared" si="1035"/>
        <v>0</v>
      </c>
      <c r="AW232" s="109">
        <f t="shared" si="1036"/>
        <v>0</v>
      </c>
      <c r="AX232" s="101">
        <f t="shared" si="1037"/>
        <v>0</v>
      </c>
    </row>
    <row r="233" spans="2:50" x14ac:dyDescent="0.25">
      <c r="B233" s="50" t="str">
        <f>IF($A233="","",VLOOKUP($A233,'list of waypoints'!$A$2:'list of waypoints'!$F$126,2))</f>
        <v/>
      </c>
      <c r="C233" s="99" t="str">
        <f>IF($A233="","",VLOOKUP($A233,'list of waypoints'!$A$2:$F$2001,3))</f>
        <v/>
      </c>
      <c r="D233" s="50" t="str">
        <f>IF($A233="","",VLOOKUP($A233,'list of waypoints'!$A$2:$F$2001,4))</f>
        <v/>
      </c>
      <c r="E233" s="99" t="str">
        <f>IF($A233="","",VLOOKUP($A233,'list of waypoints'!$A$2:$F$2001,5))</f>
        <v/>
      </c>
      <c r="F233" s="50" t="str">
        <f>IF($A233="","",VLOOKUP($A233,'list of waypoints'!$A$2:$F$2001,6))</f>
        <v/>
      </c>
      <c r="G233" s="112" t="str">
        <f t="shared" si="1038"/>
        <v/>
      </c>
      <c r="H233" s="113" t="str">
        <f t="shared" si="1039"/>
        <v/>
      </c>
      <c r="I233" s="50"/>
      <c r="J233" s="50"/>
      <c r="K233" s="50"/>
      <c r="L233" s="50"/>
      <c r="M233" s="113" t="e">
        <f t="shared" ref="M233" si="1208">M231-H232</f>
        <v>#VALUE!</v>
      </c>
      <c r="P233" s="50"/>
      <c r="Q233" s="50"/>
      <c r="R233" s="50"/>
      <c r="S233" s="50"/>
      <c r="T233" s="50"/>
      <c r="U233" s="50"/>
      <c r="V233" s="50"/>
      <c r="X233" s="104" t="str">
        <f t="shared" si="1151"/>
        <v/>
      </c>
      <c r="Y233" s="105" t="str">
        <f t="shared" si="1022"/>
        <v/>
      </c>
      <c r="Z233" s="104" t="str">
        <f t="shared" si="1023"/>
        <v/>
      </c>
      <c r="AA233" s="106" t="str">
        <f t="shared" si="1024"/>
        <v/>
      </c>
      <c r="AB233" s="105" t="str">
        <f t="shared" si="1025"/>
        <v/>
      </c>
      <c r="AC233" s="105" t="str">
        <f t="shared" si="1026"/>
        <v/>
      </c>
      <c r="AD233" s="110" t="str">
        <f t="shared" si="1027"/>
        <v/>
      </c>
      <c r="AE233" s="109" t="e">
        <f t="shared" ref="AE233" si="1209">IF(Z233="N",X233+(Y233/60),-(X233+(Y233/60)))</f>
        <v>#VALUE!</v>
      </c>
      <c r="AF233" s="101" t="e">
        <f t="shared" ref="AF233" si="1210">(7915.704468*LOG10(TAN(((45+AE233/2))*PI()/180)))-(23.268932*(SIN(AE233*PI()/180)))-(0.0525*(SIN(AE233*PI()/180)))</f>
        <v>#VALUE!</v>
      </c>
      <c r="AG233" s="101" t="e">
        <f t="shared" ref="AG233" si="1211">IF(AC233="E",AA233+(AB233/60),-(AA233+(AB233/60)))</f>
        <v>#VALUE!</v>
      </c>
      <c r="AH233" s="101" t="e">
        <f t="shared" ref="AH233" si="1212">IF(Z235="N",X235+(Y235/60),-(X235+(Y235/60)))</f>
        <v>#VALUE!</v>
      </c>
      <c r="AI233" s="109" t="e">
        <f t="shared" ref="AI233" si="1213">(7915.704468*LOG10(TAN(((45+(AH233/2))*PI()/180)))-(23.268932*(SIN(AH233*PI()/180)))-(0.0525*(SIN(AH233*PI()/180))))</f>
        <v>#VALUE!</v>
      </c>
      <c r="AJ233" s="109" t="e">
        <f t="shared" ref="AJ233" si="1214">IF(AC235="E",AA235+(AB235/60),-(AA235+(AB235/60)))</f>
        <v>#VALUE!</v>
      </c>
      <c r="AK233" s="109" t="e">
        <f t="shared" ref="AK233" si="1215">IF((AH233-AE233)=0,(AH233-AE233)*60+0.001,(AH233-AE233)*60)</f>
        <v>#VALUE!</v>
      </c>
      <c r="AL233" s="109" t="e">
        <f t="shared" si="1028"/>
        <v>#VALUE!</v>
      </c>
      <c r="AM233" s="101" t="e">
        <f t="shared" ref="AM233" si="1216">(AJ233-AG233)*60</f>
        <v>#VALUE!</v>
      </c>
      <c r="AN233" s="101" t="e">
        <f t="shared" si="1029"/>
        <v>#VALUE!</v>
      </c>
      <c r="AO233" s="109" t="e">
        <f t="shared" si="1030"/>
        <v>#VALUE!</v>
      </c>
      <c r="AP233" s="111" t="e">
        <f t="shared" si="1031"/>
        <v>#VALUE!</v>
      </c>
      <c r="AR233" s="109" t="e">
        <f t="shared" si="1032"/>
        <v>#VALUE!</v>
      </c>
      <c r="AS233" s="109" t="e">
        <f t="shared" si="1033"/>
        <v>#VALUE!</v>
      </c>
      <c r="AT233" s="109" t="e">
        <f t="shared" si="1033"/>
        <v>#VALUE!</v>
      </c>
      <c r="AU233" s="109" t="e">
        <f t="shared" si="1034"/>
        <v>#VALUE!</v>
      </c>
      <c r="AV233" s="109" t="e">
        <f t="shared" si="1035"/>
        <v>#VALUE!</v>
      </c>
      <c r="AW233" s="109" t="e">
        <f t="shared" si="1036"/>
        <v>#VALUE!</v>
      </c>
      <c r="AX233" s="101" t="e">
        <f t="shared" si="1037"/>
        <v>#VALUE!</v>
      </c>
    </row>
    <row r="234" spans="2:50" x14ac:dyDescent="0.25">
      <c r="B234" s="50" t="str">
        <f>IF($A234="","",VLOOKUP($A234,'list of waypoints'!$A$2:'list of waypoints'!$F$126,2))</f>
        <v/>
      </c>
      <c r="C234" s="99" t="str">
        <f>IF($A234="","",VLOOKUP($A234,'list of waypoints'!$A$2:$F$2001,3))</f>
        <v/>
      </c>
      <c r="D234" s="50" t="str">
        <f>IF($A234="","",VLOOKUP($A234,'list of waypoints'!$A$2:$F$2001,4))</f>
        <v/>
      </c>
      <c r="E234" s="99" t="str">
        <f>IF($A234="","",VLOOKUP($A234,'list of waypoints'!$A$2:$F$2001,5))</f>
        <v/>
      </c>
      <c r="F234" s="50" t="str">
        <f>IF($A234="","",VLOOKUP($A234,'list of waypoints'!$A$2:$F$2001,6))</f>
        <v/>
      </c>
      <c r="G234" s="112" t="str">
        <f t="shared" si="1038"/>
        <v/>
      </c>
      <c r="H234" s="113" t="str">
        <f t="shared" si="1039"/>
        <v/>
      </c>
      <c r="I234" s="50"/>
      <c r="J234" s="50"/>
      <c r="K234" s="50"/>
      <c r="L234" s="50"/>
      <c r="M234" s="113"/>
      <c r="P234" s="50"/>
      <c r="Q234" s="50"/>
      <c r="R234" s="50"/>
      <c r="S234" s="50"/>
      <c r="T234" s="50"/>
      <c r="U234" s="50"/>
      <c r="V234" s="50"/>
      <c r="X234" s="104" t="str">
        <f t="shared" si="1151"/>
        <v/>
      </c>
      <c r="Y234" s="105" t="str">
        <f t="shared" si="1022"/>
        <v/>
      </c>
      <c r="Z234" s="104" t="str">
        <f t="shared" si="1023"/>
        <v/>
      </c>
      <c r="AA234" s="106" t="str">
        <f t="shared" si="1024"/>
        <v/>
      </c>
      <c r="AB234" s="105" t="str">
        <f t="shared" si="1025"/>
        <v/>
      </c>
      <c r="AC234" s="105" t="str">
        <f t="shared" si="1026"/>
        <v/>
      </c>
      <c r="AD234" s="110" t="str">
        <f t="shared" si="1027"/>
        <v/>
      </c>
      <c r="AE234" s="109"/>
      <c r="AF234" s="101"/>
      <c r="AG234" s="101"/>
      <c r="AH234" s="101"/>
      <c r="AI234" s="109"/>
      <c r="AJ234" s="101"/>
      <c r="AK234" s="109"/>
      <c r="AL234" s="109">
        <f t="shared" si="1028"/>
        <v>0</v>
      </c>
      <c r="AM234" s="101"/>
      <c r="AN234" s="101">
        <f t="shared" si="1029"/>
        <v>0</v>
      </c>
      <c r="AO234" s="109">
        <f t="shared" si="1030"/>
        <v>0</v>
      </c>
      <c r="AP234" s="111">
        <f t="shared" si="1031"/>
        <v>0</v>
      </c>
      <c r="AR234" s="109">
        <f t="shared" si="1032"/>
        <v>0</v>
      </c>
      <c r="AS234" s="109">
        <f t="shared" si="1033"/>
        <v>0</v>
      </c>
      <c r="AT234" s="109">
        <f t="shared" si="1033"/>
        <v>0</v>
      </c>
      <c r="AU234" s="109">
        <f t="shared" si="1034"/>
        <v>0</v>
      </c>
      <c r="AV234" s="109">
        <f t="shared" si="1035"/>
        <v>0</v>
      </c>
      <c r="AW234" s="109">
        <f t="shared" si="1036"/>
        <v>0</v>
      </c>
      <c r="AX234" s="101">
        <f t="shared" si="1037"/>
        <v>0</v>
      </c>
    </row>
    <row r="235" spans="2:50" x14ac:dyDescent="0.25">
      <c r="B235" s="50" t="str">
        <f>IF($A235="","",VLOOKUP($A235,'list of waypoints'!$A$2:'list of waypoints'!$F$126,2))</f>
        <v/>
      </c>
      <c r="C235" s="99" t="str">
        <f>IF($A235="","",VLOOKUP($A235,'list of waypoints'!$A$2:$F$2001,3))</f>
        <v/>
      </c>
      <c r="D235" s="50" t="str">
        <f>IF($A235="","",VLOOKUP($A235,'list of waypoints'!$A$2:$F$2001,4))</f>
        <v/>
      </c>
      <c r="E235" s="99" t="str">
        <f>IF($A235="","",VLOOKUP($A235,'list of waypoints'!$A$2:$F$2001,5))</f>
        <v/>
      </c>
      <c r="F235" s="50" t="str">
        <f>IF($A235="","",VLOOKUP($A235,'list of waypoints'!$A$2:$F$2001,6))</f>
        <v/>
      </c>
      <c r="G235" s="112" t="str">
        <f t="shared" si="1038"/>
        <v/>
      </c>
      <c r="H235" s="113" t="str">
        <f t="shared" si="1039"/>
        <v/>
      </c>
      <c r="I235" s="50"/>
      <c r="J235" s="50"/>
      <c r="K235" s="50"/>
      <c r="L235" s="50"/>
      <c r="M235" s="113" t="e">
        <f t="shared" ref="M235" si="1217">M233-H234</f>
        <v>#VALUE!</v>
      </c>
      <c r="P235" s="50"/>
      <c r="Q235" s="50"/>
      <c r="R235" s="50"/>
      <c r="S235" s="50"/>
      <c r="T235" s="50"/>
      <c r="U235" s="50"/>
      <c r="V235" s="50"/>
      <c r="X235" s="104" t="str">
        <f t="shared" si="1151"/>
        <v/>
      </c>
      <c r="Y235" s="105" t="str">
        <f t="shared" si="1022"/>
        <v/>
      </c>
      <c r="Z235" s="104" t="str">
        <f t="shared" si="1023"/>
        <v/>
      </c>
      <c r="AA235" s="106" t="str">
        <f t="shared" si="1024"/>
        <v/>
      </c>
      <c r="AB235" s="105" t="str">
        <f t="shared" si="1025"/>
        <v/>
      </c>
      <c r="AC235" s="105" t="str">
        <f t="shared" si="1026"/>
        <v/>
      </c>
      <c r="AD235" s="110" t="str">
        <f t="shared" si="1027"/>
        <v/>
      </c>
      <c r="AE235" s="109" t="e">
        <f t="shared" ref="AE235" si="1218">IF(Z235="N",X235+(Y235/60),-(X235+(Y235/60)))</f>
        <v>#VALUE!</v>
      </c>
      <c r="AF235" s="101" t="e">
        <f t="shared" ref="AF235" si="1219">(7915.704468*LOG10(TAN(((45+AE235/2))*PI()/180)))-(23.268932*(SIN(AE235*PI()/180)))-(0.0525*(SIN(AE235*PI()/180)))</f>
        <v>#VALUE!</v>
      </c>
      <c r="AG235" s="101" t="e">
        <f t="shared" ref="AG235" si="1220">IF(AC235="E",AA235+(AB235/60),-(AA235+(AB235/60)))</f>
        <v>#VALUE!</v>
      </c>
      <c r="AH235" s="101" t="e">
        <f t="shared" ref="AH235" si="1221">IF(Z237="N",X237+(Y237/60),-(X237+(Y237/60)))</f>
        <v>#VALUE!</v>
      </c>
      <c r="AI235" s="109" t="e">
        <f t="shared" ref="AI235" si="1222">(7915.704468*LOG10(TAN(((45+(AH235/2))*PI()/180)))-(23.268932*(SIN(AH235*PI()/180)))-(0.0525*(SIN(AH235*PI()/180))))</f>
        <v>#VALUE!</v>
      </c>
      <c r="AJ235" s="109" t="e">
        <f t="shared" ref="AJ235" si="1223">IF(AC237="E",AA237+(AB237/60),-(AA237+(AB237/60)))</f>
        <v>#VALUE!</v>
      </c>
      <c r="AK235" s="109" t="e">
        <f t="shared" ref="AK235" si="1224">IF((AH235-AE235)=0,(AH235-AE235)*60+0.001,(AH235-AE235)*60)</f>
        <v>#VALUE!</v>
      </c>
      <c r="AL235" s="109" t="e">
        <f t="shared" si="1028"/>
        <v>#VALUE!</v>
      </c>
      <c r="AM235" s="101" t="e">
        <f t="shared" ref="AM235" si="1225">(AJ235-AG235)*60</f>
        <v>#VALUE!</v>
      </c>
      <c r="AN235" s="101" t="e">
        <f t="shared" si="1029"/>
        <v>#VALUE!</v>
      </c>
      <c r="AO235" s="109" t="e">
        <f t="shared" si="1030"/>
        <v>#VALUE!</v>
      </c>
      <c r="AP235" s="111" t="e">
        <f t="shared" si="1031"/>
        <v>#VALUE!</v>
      </c>
      <c r="AR235" s="109" t="e">
        <f t="shared" si="1032"/>
        <v>#VALUE!</v>
      </c>
      <c r="AS235" s="109" t="e">
        <f t="shared" si="1033"/>
        <v>#VALUE!</v>
      </c>
      <c r="AT235" s="109" t="e">
        <f t="shared" si="1033"/>
        <v>#VALUE!</v>
      </c>
      <c r="AU235" s="109" t="e">
        <f t="shared" si="1034"/>
        <v>#VALUE!</v>
      </c>
      <c r="AV235" s="109" t="e">
        <f t="shared" si="1035"/>
        <v>#VALUE!</v>
      </c>
      <c r="AW235" s="109" t="e">
        <f t="shared" si="1036"/>
        <v>#VALUE!</v>
      </c>
      <c r="AX235" s="101" t="e">
        <f t="shared" si="1037"/>
        <v>#VALUE!</v>
      </c>
    </row>
    <row r="236" spans="2:50" x14ac:dyDescent="0.25">
      <c r="B236" s="50" t="str">
        <f>IF($A236="","",VLOOKUP($A236,'list of waypoints'!$A$2:'list of waypoints'!$F$126,2))</f>
        <v/>
      </c>
      <c r="C236" s="99" t="str">
        <f>IF($A236="","",VLOOKUP($A236,'list of waypoints'!$A$2:$F$2001,3))</f>
        <v/>
      </c>
      <c r="D236" s="50" t="str">
        <f>IF($A236="","",VLOOKUP($A236,'list of waypoints'!$A$2:$F$2001,4))</f>
        <v/>
      </c>
      <c r="E236" s="99" t="str">
        <f>IF($A236="","",VLOOKUP($A236,'list of waypoints'!$A$2:$F$2001,5))</f>
        <v/>
      </c>
      <c r="F236" s="50" t="str">
        <f>IF($A236="","",VLOOKUP($A236,'list of waypoints'!$A$2:$F$2001,6))</f>
        <v/>
      </c>
      <c r="G236" s="112" t="str">
        <f t="shared" si="1038"/>
        <v/>
      </c>
      <c r="H236" s="113" t="str">
        <f t="shared" si="1039"/>
        <v/>
      </c>
      <c r="I236" s="50"/>
      <c r="J236" s="50"/>
      <c r="K236" s="50"/>
      <c r="L236" s="50"/>
      <c r="M236" s="113"/>
      <c r="P236" s="50"/>
      <c r="Q236" s="50"/>
      <c r="R236" s="50"/>
      <c r="S236" s="50"/>
      <c r="T236" s="50"/>
      <c r="U236" s="50"/>
      <c r="V236" s="50"/>
      <c r="X236" s="104" t="str">
        <f t="shared" si="1151"/>
        <v/>
      </c>
      <c r="Y236" s="105" t="str">
        <f t="shared" si="1022"/>
        <v/>
      </c>
      <c r="Z236" s="104" t="str">
        <f t="shared" si="1023"/>
        <v/>
      </c>
      <c r="AA236" s="106" t="str">
        <f t="shared" si="1024"/>
        <v/>
      </c>
      <c r="AB236" s="105" t="str">
        <f t="shared" si="1025"/>
        <v/>
      </c>
      <c r="AC236" s="105" t="str">
        <f t="shared" si="1026"/>
        <v/>
      </c>
      <c r="AD236" s="110" t="str">
        <f t="shared" si="1027"/>
        <v/>
      </c>
      <c r="AE236" s="109"/>
      <c r="AF236" s="101"/>
      <c r="AG236" s="101"/>
      <c r="AH236" s="101"/>
      <c r="AI236" s="109"/>
      <c r="AJ236" s="101"/>
      <c r="AK236" s="109"/>
      <c r="AL236" s="109">
        <f t="shared" si="1028"/>
        <v>0</v>
      </c>
      <c r="AM236" s="101"/>
      <c r="AN236" s="101">
        <f t="shared" si="1029"/>
        <v>0</v>
      </c>
      <c r="AO236" s="109">
        <f t="shared" si="1030"/>
        <v>0</v>
      </c>
      <c r="AP236" s="111">
        <f t="shared" si="1031"/>
        <v>0</v>
      </c>
      <c r="AR236" s="109">
        <f t="shared" si="1032"/>
        <v>0</v>
      </c>
      <c r="AS236" s="109">
        <f t="shared" si="1033"/>
        <v>0</v>
      </c>
      <c r="AT236" s="109">
        <f t="shared" si="1033"/>
        <v>0</v>
      </c>
      <c r="AU236" s="109">
        <f t="shared" si="1034"/>
        <v>0</v>
      </c>
      <c r="AV236" s="109">
        <f t="shared" si="1035"/>
        <v>0</v>
      </c>
      <c r="AW236" s="109">
        <f t="shared" si="1036"/>
        <v>0</v>
      </c>
      <c r="AX236" s="101">
        <f t="shared" si="1037"/>
        <v>0</v>
      </c>
    </row>
    <row r="237" spans="2:50" x14ac:dyDescent="0.25">
      <c r="B237" s="50" t="str">
        <f>IF($A237="","",VLOOKUP($A237,'list of waypoints'!$A$2:'list of waypoints'!$F$126,2))</f>
        <v/>
      </c>
      <c r="C237" s="99" t="str">
        <f>IF($A237="","",VLOOKUP($A237,'list of waypoints'!$A$2:$F$2001,3))</f>
        <v/>
      </c>
      <c r="D237" s="50" t="str">
        <f>IF($A237="","",VLOOKUP($A237,'list of waypoints'!$A$2:$F$2001,4))</f>
        <v/>
      </c>
      <c r="E237" s="99" t="str">
        <f>IF($A237="","",VLOOKUP($A237,'list of waypoints'!$A$2:$F$2001,5))</f>
        <v/>
      </c>
      <c r="F237" s="50" t="str">
        <f>IF($A237="","",VLOOKUP($A237,'list of waypoints'!$A$2:$F$2001,6))</f>
        <v/>
      </c>
      <c r="G237" s="112" t="str">
        <f t="shared" si="1038"/>
        <v/>
      </c>
      <c r="H237" s="113" t="str">
        <f t="shared" si="1039"/>
        <v/>
      </c>
      <c r="I237" s="50"/>
      <c r="J237" s="50"/>
      <c r="K237" s="50"/>
      <c r="L237" s="50"/>
      <c r="M237" s="113" t="e">
        <f t="shared" ref="M237" si="1226">M235-H236</f>
        <v>#VALUE!</v>
      </c>
      <c r="P237" s="50"/>
      <c r="Q237" s="50"/>
      <c r="R237" s="50"/>
      <c r="S237" s="50"/>
      <c r="T237" s="50"/>
      <c r="U237" s="50"/>
      <c r="V237" s="50"/>
      <c r="X237" s="104" t="str">
        <f t="shared" si="1151"/>
        <v/>
      </c>
      <c r="Y237" s="105" t="str">
        <f t="shared" si="1022"/>
        <v/>
      </c>
      <c r="Z237" s="104" t="str">
        <f t="shared" si="1023"/>
        <v/>
      </c>
      <c r="AA237" s="106" t="str">
        <f t="shared" si="1024"/>
        <v/>
      </c>
      <c r="AB237" s="105" t="str">
        <f t="shared" si="1025"/>
        <v/>
      </c>
      <c r="AC237" s="105" t="str">
        <f t="shared" si="1026"/>
        <v/>
      </c>
      <c r="AD237" s="110" t="str">
        <f t="shared" si="1027"/>
        <v/>
      </c>
      <c r="AE237" s="109" t="e">
        <f t="shared" ref="AE237" si="1227">IF(Z237="N",X237+(Y237/60),-(X237+(Y237/60)))</f>
        <v>#VALUE!</v>
      </c>
      <c r="AF237" s="101" t="e">
        <f t="shared" ref="AF237" si="1228">(7915.704468*LOG10(TAN(((45+AE237/2))*PI()/180)))-(23.268932*(SIN(AE237*PI()/180)))-(0.0525*(SIN(AE237*PI()/180)))</f>
        <v>#VALUE!</v>
      </c>
      <c r="AG237" s="101" t="e">
        <f t="shared" ref="AG237" si="1229">IF(AC237="E",AA237+(AB237/60),-(AA237+(AB237/60)))</f>
        <v>#VALUE!</v>
      </c>
      <c r="AH237" s="101" t="e">
        <f t="shared" ref="AH237" si="1230">IF(Z239="N",X239+(Y239/60),-(X239+(Y239/60)))</f>
        <v>#VALUE!</v>
      </c>
      <c r="AI237" s="109" t="e">
        <f t="shared" ref="AI237" si="1231">(7915.704468*LOG10(TAN(((45+(AH237/2))*PI()/180)))-(23.268932*(SIN(AH237*PI()/180)))-(0.0525*(SIN(AH237*PI()/180))))</f>
        <v>#VALUE!</v>
      </c>
      <c r="AJ237" s="109" t="e">
        <f t="shared" ref="AJ237" si="1232">IF(AC239="E",AA239+(AB239/60),-(AA239+(AB239/60)))</f>
        <v>#VALUE!</v>
      </c>
      <c r="AK237" s="109" t="e">
        <f t="shared" ref="AK237" si="1233">IF((AH237-AE237)=0,(AH237-AE237)*60+0.001,(AH237-AE237)*60)</f>
        <v>#VALUE!</v>
      </c>
      <c r="AL237" s="109" t="e">
        <f t="shared" si="1028"/>
        <v>#VALUE!</v>
      </c>
      <c r="AM237" s="101" t="e">
        <f t="shared" ref="AM237" si="1234">(AJ237-AG237)*60</f>
        <v>#VALUE!</v>
      </c>
      <c r="AN237" s="101" t="e">
        <f t="shared" si="1029"/>
        <v>#VALUE!</v>
      </c>
      <c r="AO237" s="109" t="e">
        <f t="shared" si="1030"/>
        <v>#VALUE!</v>
      </c>
      <c r="AP237" s="111" t="e">
        <f t="shared" si="1031"/>
        <v>#VALUE!</v>
      </c>
      <c r="AR237" s="109" t="e">
        <f t="shared" si="1032"/>
        <v>#VALUE!</v>
      </c>
      <c r="AS237" s="109" t="e">
        <f t="shared" si="1033"/>
        <v>#VALUE!</v>
      </c>
      <c r="AT237" s="109" t="e">
        <f t="shared" si="1033"/>
        <v>#VALUE!</v>
      </c>
      <c r="AU237" s="109" t="e">
        <f t="shared" si="1034"/>
        <v>#VALUE!</v>
      </c>
      <c r="AV237" s="109" t="e">
        <f t="shared" si="1035"/>
        <v>#VALUE!</v>
      </c>
      <c r="AW237" s="109" t="e">
        <f t="shared" si="1036"/>
        <v>#VALUE!</v>
      </c>
      <c r="AX237" s="101" t="e">
        <f t="shared" si="1037"/>
        <v>#VALUE!</v>
      </c>
    </row>
    <row r="238" spans="2:50" x14ac:dyDescent="0.25">
      <c r="B238" s="50" t="str">
        <f>IF($A238="","",VLOOKUP($A238,'list of waypoints'!$A$2:'list of waypoints'!$F$126,2))</f>
        <v/>
      </c>
      <c r="C238" s="99" t="str">
        <f>IF($A238="","",VLOOKUP($A238,'list of waypoints'!$A$2:$F$2001,3))</f>
        <v/>
      </c>
      <c r="D238" s="50" t="str">
        <f>IF($A238="","",VLOOKUP($A238,'list of waypoints'!$A$2:$F$2001,4))</f>
        <v/>
      </c>
      <c r="E238" s="99" t="str">
        <f>IF($A238="","",VLOOKUP($A238,'list of waypoints'!$A$2:$F$2001,5))</f>
        <v/>
      </c>
      <c r="F238" s="50" t="str">
        <f>IF($A238="","",VLOOKUP($A238,'list of waypoints'!$A$2:$F$2001,6))</f>
        <v/>
      </c>
      <c r="G238" s="112" t="str">
        <f t="shared" si="1038"/>
        <v/>
      </c>
      <c r="H238" s="113" t="str">
        <f t="shared" si="1039"/>
        <v/>
      </c>
      <c r="I238" s="50"/>
      <c r="J238" s="50"/>
      <c r="K238" s="50"/>
      <c r="L238" s="50"/>
      <c r="M238" s="113"/>
      <c r="P238" s="50"/>
      <c r="Q238" s="50"/>
      <c r="R238" s="50"/>
      <c r="S238" s="50"/>
      <c r="T238" s="50"/>
      <c r="U238" s="50"/>
      <c r="V238" s="50"/>
      <c r="X238" s="104" t="str">
        <f t="shared" si="1151"/>
        <v/>
      </c>
      <c r="Y238" s="105" t="str">
        <f t="shared" si="1022"/>
        <v/>
      </c>
      <c r="Z238" s="104" t="str">
        <f t="shared" si="1023"/>
        <v/>
      </c>
      <c r="AA238" s="106" t="str">
        <f t="shared" si="1024"/>
        <v/>
      </c>
      <c r="AB238" s="105" t="str">
        <f t="shared" si="1025"/>
        <v/>
      </c>
      <c r="AC238" s="105" t="str">
        <f t="shared" si="1026"/>
        <v/>
      </c>
      <c r="AD238" s="110" t="str">
        <f t="shared" si="1027"/>
        <v/>
      </c>
      <c r="AE238" s="109"/>
      <c r="AF238" s="101"/>
      <c r="AG238" s="101"/>
      <c r="AH238" s="101"/>
      <c r="AI238" s="109"/>
      <c r="AJ238" s="101"/>
      <c r="AK238" s="109"/>
      <c r="AL238" s="109">
        <f t="shared" si="1028"/>
        <v>0</v>
      </c>
      <c r="AM238" s="101"/>
      <c r="AN238" s="101">
        <f t="shared" si="1029"/>
        <v>0</v>
      </c>
      <c r="AO238" s="109">
        <f t="shared" si="1030"/>
        <v>0</v>
      </c>
      <c r="AP238" s="111">
        <f t="shared" si="1031"/>
        <v>0</v>
      </c>
      <c r="AR238" s="109">
        <f t="shared" si="1032"/>
        <v>0</v>
      </c>
      <c r="AS238" s="109">
        <f t="shared" si="1033"/>
        <v>0</v>
      </c>
      <c r="AT238" s="109">
        <f t="shared" si="1033"/>
        <v>0</v>
      </c>
      <c r="AU238" s="109">
        <f t="shared" si="1034"/>
        <v>0</v>
      </c>
      <c r="AV238" s="109">
        <f t="shared" si="1035"/>
        <v>0</v>
      </c>
      <c r="AW238" s="109">
        <f t="shared" si="1036"/>
        <v>0</v>
      </c>
      <c r="AX238" s="101">
        <f t="shared" si="1037"/>
        <v>0</v>
      </c>
    </row>
    <row r="239" spans="2:50" x14ac:dyDescent="0.25">
      <c r="B239" s="50" t="str">
        <f>IF($A239="","",VLOOKUP($A239,'list of waypoints'!$A$2:'list of waypoints'!$F$126,2))</f>
        <v/>
      </c>
      <c r="C239" s="99" t="str">
        <f>IF($A239="","",VLOOKUP($A239,'list of waypoints'!$A$2:$F$2001,3))</f>
        <v/>
      </c>
      <c r="D239" s="50" t="str">
        <f>IF($A239="","",VLOOKUP($A239,'list of waypoints'!$A$2:$F$2001,4))</f>
        <v/>
      </c>
      <c r="E239" s="99" t="str">
        <f>IF($A239="","",VLOOKUP($A239,'list of waypoints'!$A$2:$F$2001,5))</f>
        <v/>
      </c>
      <c r="F239" s="50" t="str">
        <f>IF($A239="","",VLOOKUP($A239,'list of waypoints'!$A$2:$F$2001,6))</f>
        <v/>
      </c>
      <c r="G239" s="112" t="str">
        <f t="shared" si="1038"/>
        <v/>
      </c>
      <c r="H239" s="113" t="str">
        <f t="shared" si="1039"/>
        <v/>
      </c>
      <c r="I239" s="50"/>
      <c r="J239" s="50"/>
      <c r="K239" s="50"/>
      <c r="L239" s="50"/>
      <c r="M239" s="113" t="e">
        <f t="shared" ref="M239" si="1235">M237-H238</f>
        <v>#VALUE!</v>
      </c>
      <c r="P239" s="50"/>
      <c r="Q239" s="50"/>
      <c r="R239" s="50"/>
      <c r="S239" s="50"/>
      <c r="T239" s="50"/>
      <c r="U239" s="50"/>
      <c r="V239" s="50"/>
      <c r="X239" s="104" t="str">
        <f t="shared" si="1151"/>
        <v/>
      </c>
      <c r="Y239" s="105" t="str">
        <f t="shared" si="1022"/>
        <v/>
      </c>
      <c r="Z239" s="104" t="str">
        <f t="shared" si="1023"/>
        <v/>
      </c>
      <c r="AA239" s="106" t="str">
        <f t="shared" si="1024"/>
        <v/>
      </c>
      <c r="AB239" s="105" t="str">
        <f t="shared" si="1025"/>
        <v/>
      </c>
      <c r="AC239" s="105" t="str">
        <f t="shared" si="1026"/>
        <v/>
      </c>
      <c r="AD239" s="110" t="str">
        <f t="shared" si="1027"/>
        <v/>
      </c>
      <c r="AE239" s="109" t="e">
        <f t="shared" ref="AE239" si="1236">IF(Z239="N",X239+(Y239/60),-(X239+(Y239/60)))</f>
        <v>#VALUE!</v>
      </c>
      <c r="AF239" s="101" t="e">
        <f t="shared" ref="AF239" si="1237">(7915.704468*LOG10(TAN(((45+AE239/2))*PI()/180)))-(23.268932*(SIN(AE239*PI()/180)))-(0.0525*(SIN(AE239*PI()/180)))</f>
        <v>#VALUE!</v>
      </c>
      <c r="AG239" s="101" t="e">
        <f t="shared" ref="AG239" si="1238">IF(AC239="E",AA239+(AB239/60),-(AA239+(AB239/60)))</f>
        <v>#VALUE!</v>
      </c>
      <c r="AH239" s="101" t="e">
        <f t="shared" ref="AH239" si="1239">IF(Z241="N",X241+(Y241/60),-(X241+(Y241/60)))</f>
        <v>#VALUE!</v>
      </c>
      <c r="AI239" s="109" t="e">
        <f t="shared" ref="AI239" si="1240">(7915.704468*LOG10(TAN(((45+(AH239/2))*PI()/180)))-(23.268932*(SIN(AH239*PI()/180)))-(0.0525*(SIN(AH239*PI()/180))))</f>
        <v>#VALUE!</v>
      </c>
      <c r="AJ239" s="109" t="e">
        <f t="shared" ref="AJ239" si="1241">IF(AC241="E",AA241+(AB241/60),-(AA241+(AB241/60)))</f>
        <v>#VALUE!</v>
      </c>
      <c r="AK239" s="109" t="e">
        <f t="shared" ref="AK239" si="1242">IF((AH239-AE239)=0,(AH239-AE239)*60+0.001,(AH239-AE239)*60)</f>
        <v>#VALUE!</v>
      </c>
      <c r="AL239" s="109" t="e">
        <f t="shared" si="1028"/>
        <v>#VALUE!</v>
      </c>
      <c r="AM239" s="101" t="e">
        <f t="shared" ref="AM239" si="1243">(AJ239-AG239)*60</f>
        <v>#VALUE!</v>
      </c>
      <c r="AN239" s="101" t="e">
        <f t="shared" si="1029"/>
        <v>#VALUE!</v>
      </c>
      <c r="AO239" s="109" t="e">
        <f t="shared" si="1030"/>
        <v>#VALUE!</v>
      </c>
      <c r="AP239" s="111" t="e">
        <f t="shared" si="1031"/>
        <v>#VALUE!</v>
      </c>
      <c r="AR239" s="109" t="e">
        <f t="shared" si="1032"/>
        <v>#VALUE!</v>
      </c>
      <c r="AS239" s="109" t="e">
        <f t="shared" si="1033"/>
        <v>#VALUE!</v>
      </c>
      <c r="AT239" s="109" t="e">
        <f t="shared" si="1033"/>
        <v>#VALUE!</v>
      </c>
      <c r="AU239" s="109" t="e">
        <f t="shared" si="1034"/>
        <v>#VALUE!</v>
      </c>
      <c r="AV239" s="109" t="e">
        <f t="shared" si="1035"/>
        <v>#VALUE!</v>
      </c>
      <c r="AW239" s="109" t="e">
        <f t="shared" si="1036"/>
        <v>#VALUE!</v>
      </c>
      <c r="AX239" s="101" t="e">
        <f t="shared" si="1037"/>
        <v>#VALUE!</v>
      </c>
    </row>
    <row r="240" spans="2:50" x14ac:dyDescent="0.25">
      <c r="B240" s="50" t="str">
        <f>IF($A240="","",VLOOKUP($A240,'list of waypoints'!$A$2:'list of waypoints'!$F$126,2))</f>
        <v/>
      </c>
      <c r="C240" s="99" t="str">
        <f>IF($A240="","",VLOOKUP($A240,'list of waypoints'!$A$2:$F$2001,3))</f>
        <v/>
      </c>
      <c r="D240" s="50" t="str">
        <f>IF($A240="","",VLOOKUP($A240,'list of waypoints'!$A$2:$F$2001,4))</f>
        <v/>
      </c>
      <c r="E240" s="99" t="str">
        <f>IF($A240="","",VLOOKUP($A240,'list of waypoints'!$A$2:$F$2001,5))</f>
        <v/>
      </c>
      <c r="F240" s="50" t="str">
        <f>IF($A240="","",VLOOKUP($A240,'list of waypoints'!$A$2:$F$2001,6))</f>
        <v/>
      </c>
      <c r="G240" s="112" t="str">
        <f t="shared" si="1038"/>
        <v/>
      </c>
      <c r="H240" s="113" t="str">
        <f t="shared" si="1039"/>
        <v/>
      </c>
      <c r="I240" s="50"/>
      <c r="J240" s="50"/>
      <c r="K240" s="50"/>
      <c r="L240" s="50"/>
      <c r="M240" s="113"/>
      <c r="P240" s="50"/>
      <c r="Q240" s="50"/>
      <c r="R240" s="50"/>
      <c r="S240" s="50"/>
      <c r="T240" s="50"/>
      <c r="U240" s="50"/>
      <c r="V240" s="50"/>
      <c r="X240" s="104" t="str">
        <f t="shared" si="1151"/>
        <v/>
      </c>
      <c r="Y240" s="105" t="str">
        <f t="shared" si="1022"/>
        <v/>
      </c>
      <c r="Z240" s="104" t="str">
        <f t="shared" si="1023"/>
        <v/>
      </c>
      <c r="AA240" s="106" t="str">
        <f t="shared" si="1024"/>
        <v/>
      </c>
      <c r="AB240" s="105" t="str">
        <f t="shared" si="1025"/>
        <v/>
      </c>
      <c r="AC240" s="105" t="str">
        <f t="shared" si="1026"/>
        <v/>
      </c>
      <c r="AD240" s="110" t="str">
        <f t="shared" si="1027"/>
        <v/>
      </c>
      <c r="AE240" s="109"/>
      <c r="AF240" s="101"/>
      <c r="AG240" s="101"/>
      <c r="AH240" s="101"/>
      <c r="AI240" s="109"/>
      <c r="AJ240" s="101"/>
      <c r="AK240" s="109"/>
      <c r="AL240" s="109">
        <f t="shared" si="1028"/>
        <v>0</v>
      </c>
      <c r="AM240" s="101"/>
      <c r="AN240" s="101">
        <f t="shared" si="1029"/>
        <v>0</v>
      </c>
      <c r="AO240" s="109">
        <f t="shared" si="1030"/>
        <v>0</v>
      </c>
      <c r="AP240" s="111">
        <f t="shared" si="1031"/>
        <v>0</v>
      </c>
      <c r="AR240" s="109">
        <f t="shared" si="1032"/>
        <v>0</v>
      </c>
      <c r="AS240" s="109">
        <f t="shared" si="1033"/>
        <v>0</v>
      </c>
      <c r="AT240" s="109">
        <f t="shared" si="1033"/>
        <v>0</v>
      </c>
      <c r="AU240" s="109">
        <f t="shared" si="1034"/>
        <v>0</v>
      </c>
      <c r="AV240" s="109">
        <f t="shared" si="1035"/>
        <v>0</v>
      </c>
      <c r="AW240" s="109">
        <f t="shared" si="1036"/>
        <v>0</v>
      </c>
      <c r="AX240" s="101">
        <f t="shared" si="1037"/>
        <v>0</v>
      </c>
    </row>
    <row r="241" spans="2:50" x14ac:dyDescent="0.25">
      <c r="B241" s="50" t="str">
        <f>IF($A241="","",VLOOKUP($A241,'list of waypoints'!$A$2:'list of waypoints'!$F$126,2))</f>
        <v/>
      </c>
      <c r="C241" s="99" t="str">
        <f>IF($A241="","",VLOOKUP($A241,'list of waypoints'!$A$2:$F$2001,3))</f>
        <v/>
      </c>
      <c r="D241" s="50" t="str">
        <f>IF($A241="","",VLOOKUP($A241,'list of waypoints'!$A$2:$F$2001,4))</f>
        <v/>
      </c>
      <c r="E241" s="99" t="str">
        <f>IF($A241="","",VLOOKUP($A241,'list of waypoints'!$A$2:$F$2001,5))</f>
        <v/>
      </c>
      <c r="F241" s="50" t="str">
        <f>IF($A241="","",VLOOKUP($A241,'list of waypoints'!$A$2:$F$2001,6))</f>
        <v/>
      </c>
      <c r="G241" s="112" t="str">
        <f t="shared" si="1038"/>
        <v/>
      </c>
      <c r="H241" s="113" t="str">
        <f t="shared" si="1039"/>
        <v/>
      </c>
      <c r="I241" s="50"/>
      <c r="J241" s="50"/>
      <c r="K241" s="50"/>
      <c r="L241" s="50"/>
      <c r="M241" s="113" t="e">
        <f t="shared" ref="M241" si="1244">M239-H240</f>
        <v>#VALUE!</v>
      </c>
      <c r="P241" s="50"/>
      <c r="Q241" s="50"/>
      <c r="R241" s="50"/>
      <c r="S241" s="50"/>
      <c r="T241" s="50"/>
      <c r="U241" s="50"/>
      <c r="V241" s="50"/>
      <c r="X241" s="104" t="str">
        <f t="shared" si="1151"/>
        <v/>
      </c>
      <c r="Y241" s="105" t="str">
        <f t="shared" si="1022"/>
        <v/>
      </c>
      <c r="Z241" s="104" t="str">
        <f t="shared" si="1023"/>
        <v/>
      </c>
      <c r="AA241" s="106" t="str">
        <f t="shared" si="1024"/>
        <v/>
      </c>
      <c r="AB241" s="105" t="str">
        <f t="shared" si="1025"/>
        <v/>
      </c>
      <c r="AC241" s="105" t="str">
        <f t="shared" si="1026"/>
        <v/>
      </c>
      <c r="AD241" s="110" t="str">
        <f t="shared" si="1027"/>
        <v/>
      </c>
      <c r="AE241" s="109" t="e">
        <f t="shared" ref="AE241" si="1245">IF(Z241="N",X241+(Y241/60),-(X241+(Y241/60)))</f>
        <v>#VALUE!</v>
      </c>
      <c r="AF241" s="101" t="e">
        <f t="shared" ref="AF241" si="1246">(7915.704468*LOG10(TAN(((45+AE241/2))*PI()/180)))-(23.268932*(SIN(AE241*PI()/180)))-(0.0525*(SIN(AE241*PI()/180)))</f>
        <v>#VALUE!</v>
      </c>
      <c r="AG241" s="101" t="e">
        <f t="shared" ref="AG241" si="1247">IF(AC241="E",AA241+(AB241/60),-(AA241+(AB241/60)))</f>
        <v>#VALUE!</v>
      </c>
      <c r="AH241" s="101" t="e">
        <f t="shared" ref="AH241" si="1248">IF(Z243="N",X243+(Y243/60),-(X243+(Y243/60)))</f>
        <v>#VALUE!</v>
      </c>
      <c r="AI241" s="109" t="e">
        <f t="shared" ref="AI241" si="1249">(7915.704468*LOG10(TAN(((45+(AH241/2))*PI()/180)))-(23.268932*(SIN(AH241*PI()/180)))-(0.0525*(SIN(AH241*PI()/180))))</f>
        <v>#VALUE!</v>
      </c>
      <c r="AJ241" s="109" t="e">
        <f t="shared" ref="AJ241" si="1250">IF(AC243="E",AA243+(AB243/60),-(AA243+(AB243/60)))</f>
        <v>#VALUE!</v>
      </c>
      <c r="AK241" s="109" t="e">
        <f t="shared" ref="AK241" si="1251">IF((AH241-AE241)=0,(AH241-AE241)*60+0.001,(AH241-AE241)*60)</f>
        <v>#VALUE!</v>
      </c>
      <c r="AL241" s="109" t="e">
        <f t="shared" si="1028"/>
        <v>#VALUE!</v>
      </c>
      <c r="AM241" s="101" t="e">
        <f t="shared" ref="AM241" si="1252">(AJ241-AG241)*60</f>
        <v>#VALUE!</v>
      </c>
      <c r="AN241" s="101" t="e">
        <f t="shared" si="1029"/>
        <v>#VALUE!</v>
      </c>
      <c r="AO241" s="109" t="e">
        <f t="shared" si="1030"/>
        <v>#VALUE!</v>
      </c>
      <c r="AP241" s="111" t="e">
        <f t="shared" si="1031"/>
        <v>#VALUE!</v>
      </c>
      <c r="AR241" s="109" t="e">
        <f t="shared" si="1032"/>
        <v>#VALUE!</v>
      </c>
      <c r="AS241" s="109" t="e">
        <f t="shared" si="1033"/>
        <v>#VALUE!</v>
      </c>
      <c r="AT241" s="109" t="e">
        <f t="shared" si="1033"/>
        <v>#VALUE!</v>
      </c>
      <c r="AU241" s="109" t="e">
        <f t="shared" si="1034"/>
        <v>#VALUE!</v>
      </c>
      <c r="AV241" s="109" t="e">
        <f t="shared" si="1035"/>
        <v>#VALUE!</v>
      </c>
      <c r="AW241" s="109" t="e">
        <f t="shared" si="1036"/>
        <v>#VALUE!</v>
      </c>
      <c r="AX241" s="101" t="e">
        <f t="shared" si="1037"/>
        <v>#VALUE!</v>
      </c>
    </row>
    <row r="242" spans="2:50" x14ac:dyDescent="0.25">
      <c r="B242" s="50" t="str">
        <f>IF($A242="","",VLOOKUP($A242,'list of waypoints'!$A$2:'list of waypoints'!$F$126,2))</f>
        <v/>
      </c>
      <c r="C242" s="99" t="str">
        <f>IF($A242="","",VLOOKUP($A242,'list of waypoints'!$A$2:$F$2001,3))</f>
        <v/>
      </c>
      <c r="D242" s="50" t="str">
        <f>IF($A242="","",VLOOKUP($A242,'list of waypoints'!$A$2:$F$2001,4))</f>
        <v/>
      </c>
      <c r="E242" s="99" t="str">
        <f>IF($A242="","",VLOOKUP($A242,'list of waypoints'!$A$2:$F$2001,5))</f>
        <v/>
      </c>
      <c r="F242" s="50" t="str">
        <f>IF($A242="","",VLOOKUP($A242,'list of waypoints'!$A$2:$F$2001,6))</f>
        <v/>
      </c>
      <c r="G242" s="112" t="str">
        <f t="shared" si="1038"/>
        <v/>
      </c>
      <c r="H242" s="113" t="str">
        <f t="shared" si="1039"/>
        <v/>
      </c>
      <c r="I242" s="50"/>
      <c r="J242" s="50"/>
      <c r="K242" s="50"/>
      <c r="L242" s="50"/>
      <c r="M242" s="113"/>
      <c r="P242" s="50"/>
      <c r="Q242" s="50"/>
      <c r="R242" s="50"/>
      <c r="S242" s="50"/>
      <c r="T242" s="50"/>
      <c r="U242" s="50"/>
      <c r="V242" s="50"/>
      <c r="X242" s="104" t="str">
        <f t="shared" si="1151"/>
        <v/>
      </c>
      <c r="Y242" s="105" t="str">
        <f t="shared" si="1022"/>
        <v/>
      </c>
      <c r="Z242" s="104" t="str">
        <f t="shared" si="1023"/>
        <v/>
      </c>
      <c r="AA242" s="106" t="str">
        <f t="shared" si="1024"/>
        <v/>
      </c>
      <c r="AB242" s="105" t="str">
        <f t="shared" si="1025"/>
        <v/>
      </c>
      <c r="AC242" s="105" t="str">
        <f t="shared" si="1026"/>
        <v/>
      </c>
      <c r="AD242" s="110" t="str">
        <f t="shared" si="1027"/>
        <v/>
      </c>
      <c r="AE242" s="109"/>
      <c r="AF242" s="101"/>
      <c r="AG242" s="101"/>
      <c r="AH242" s="101"/>
      <c r="AI242" s="109"/>
      <c r="AJ242" s="101"/>
      <c r="AK242" s="109"/>
      <c r="AL242" s="109">
        <f t="shared" si="1028"/>
        <v>0</v>
      </c>
      <c r="AM242" s="101"/>
      <c r="AN242" s="101">
        <f t="shared" si="1029"/>
        <v>0</v>
      </c>
      <c r="AO242" s="109">
        <f t="shared" si="1030"/>
        <v>0</v>
      </c>
      <c r="AP242" s="111">
        <f t="shared" si="1031"/>
        <v>0</v>
      </c>
      <c r="AR242" s="109">
        <f t="shared" si="1032"/>
        <v>0</v>
      </c>
      <c r="AS242" s="109">
        <f t="shared" si="1033"/>
        <v>0</v>
      </c>
      <c r="AT242" s="109">
        <f t="shared" si="1033"/>
        <v>0</v>
      </c>
      <c r="AU242" s="109">
        <f t="shared" si="1034"/>
        <v>0</v>
      </c>
      <c r="AV242" s="109">
        <f t="shared" si="1035"/>
        <v>0</v>
      </c>
      <c r="AW242" s="109">
        <f t="shared" si="1036"/>
        <v>0</v>
      </c>
      <c r="AX242" s="101">
        <f t="shared" si="1037"/>
        <v>0</v>
      </c>
    </row>
    <row r="243" spans="2:50" x14ac:dyDescent="0.25">
      <c r="B243" s="50" t="str">
        <f>IF($A243="","",VLOOKUP($A243,'list of waypoints'!$A$2:'list of waypoints'!$F$126,2))</f>
        <v/>
      </c>
      <c r="C243" s="99" t="str">
        <f>IF($A243="","",VLOOKUP($A243,'list of waypoints'!$A$2:$F$2001,3))</f>
        <v/>
      </c>
      <c r="D243" s="50" t="str">
        <f>IF($A243="","",VLOOKUP($A243,'list of waypoints'!$A$2:$F$2001,4))</f>
        <v/>
      </c>
      <c r="E243" s="99" t="str">
        <f>IF($A243="","",VLOOKUP($A243,'list of waypoints'!$A$2:$F$2001,5))</f>
        <v/>
      </c>
      <c r="F243" s="50" t="str">
        <f>IF($A243="","",VLOOKUP($A243,'list of waypoints'!$A$2:$F$2001,6))</f>
        <v/>
      </c>
      <c r="G243" s="112" t="str">
        <f t="shared" si="1038"/>
        <v/>
      </c>
      <c r="H243" s="113" t="str">
        <f t="shared" si="1039"/>
        <v/>
      </c>
      <c r="I243" s="50"/>
      <c r="J243" s="50"/>
      <c r="K243" s="50"/>
      <c r="L243" s="50"/>
      <c r="M243" s="113" t="e">
        <f t="shared" ref="M243" si="1253">M241-H242</f>
        <v>#VALUE!</v>
      </c>
      <c r="P243" s="50"/>
      <c r="Q243" s="50"/>
      <c r="R243" s="50"/>
      <c r="S243" s="50"/>
      <c r="T243" s="50"/>
      <c r="U243" s="50"/>
      <c r="V243" s="50"/>
      <c r="X243" s="104" t="str">
        <f t="shared" si="1151"/>
        <v/>
      </c>
      <c r="Y243" s="105" t="str">
        <f t="shared" si="1022"/>
        <v/>
      </c>
      <c r="Z243" s="104" t="str">
        <f t="shared" si="1023"/>
        <v/>
      </c>
      <c r="AA243" s="106" t="str">
        <f t="shared" si="1024"/>
        <v/>
      </c>
      <c r="AB243" s="105" t="str">
        <f t="shared" si="1025"/>
        <v/>
      </c>
      <c r="AC243" s="105" t="str">
        <f t="shared" si="1026"/>
        <v/>
      </c>
      <c r="AD243" s="110" t="str">
        <f t="shared" si="1027"/>
        <v/>
      </c>
      <c r="AE243" s="109" t="e">
        <f t="shared" ref="AE243" si="1254">IF(Z243="N",X243+(Y243/60),-(X243+(Y243/60)))</f>
        <v>#VALUE!</v>
      </c>
      <c r="AF243" s="101" t="e">
        <f t="shared" ref="AF243" si="1255">(7915.704468*LOG10(TAN(((45+AE243/2))*PI()/180)))-(23.268932*(SIN(AE243*PI()/180)))-(0.0525*(SIN(AE243*PI()/180)))</f>
        <v>#VALUE!</v>
      </c>
      <c r="AG243" s="101" t="e">
        <f t="shared" ref="AG243" si="1256">IF(AC243="E",AA243+(AB243/60),-(AA243+(AB243/60)))</f>
        <v>#VALUE!</v>
      </c>
      <c r="AH243" s="101" t="e">
        <f t="shared" ref="AH243" si="1257">IF(Z245="N",X245+(Y245/60),-(X245+(Y245/60)))</f>
        <v>#VALUE!</v>
      </c>
      <c r="AI243" s="109" t="e">
        <f t="shared" ref="AI243" si="1258">(7915.704468*LOG10(TAN(((45+(AH243/2))*PI()/180)))-(23.268932*(SIN(AH243*PI()/180)))-(0.0525*(SIN(AH243*PI()/180))))</f>
        <v>#VALUE!</v>
      </c>
      <c r="AJ243" s="109" t="e">
        <f t="shared" ref="AJ243" si="1259">IF(AC245="E",AA245+(AB245/60),-(AA245+(AB245/60)))</f>
        <v>#VALUE!</v>
      </c>
      <c r="AK243" s="109" t="e">
        <f t="shared" ref="AK243" si="1260">IF((AH243-AE243)=0,(AH243-AE243)*60+0.001,(AH243-AE243)*60)</f>
        <v>#VALUE!</v>
      </c>
      <c r="AL243" s="109" t="e">
        <f t="shared" si="1028"/>
        <v>#VALUE!</v>
      </c>
      <c r="AM243" s="101" t="e">
        <f t="shared" ref="AM243" si="1261">(AJ243-AG243)*60</f>
        <v>#VALUE!</v>
      </c>
      <c r="AN243" s="101" t="e">
        <f t="shared" si="1029"/>
        <v>#VALUE!</v>
      </c>
      <c r="AO243" s="109" t="e">
        <f t="shared" si="1030"/>
        <v>#VALUE!</v>
      </c>
      <c r="AP243" s="111" t="e">
        <f t="shared" si="1031"/>
        <v>#VALUE!</v>
      </c>
      <c r="AR243" s="109" t="e">
        <f t="shared" si="1032"/>
        <v>#VALUE!</v>
      </c>
      <c r="AS243" s="109" t="e">
        <f t="shared" si="1033"/>
        <v>#VALUE!</v>
      </c>
      <c r="AT243" s="109" t="e">
        <f t="shared" si="1033"/>
        <v>#VALUE!</v>
      </c>
      <c r="AU243" s="109" t="e">
        <f t="shared" si="1034"/>
        <v>#VALUE!</v>
      </c>
      <c r="AV243" s="109" t="e">
        <f t="shared" si="1035"/>
        <v>#VALUE!</v>
      </c>
      <c r="AW243" s="109" t="e">
        <f t="shared" si="1036"/>
        <v>#VALUE!</v>
      </c>
      <c r="AX243" s="101" t="e">
        <f t="shared" si="1037"/>
        <v>#VALUE!</v>
      </c>
    </row>
    <row r="244" spans="2:50" x14ac:dyDescent="0.25">
      <c r="B244" s="50" t="str">
        <f>IF($A244="","",VLOOKUP($A244,'list of waypoints'!$A$2:'list of waypoints'!$F$126,2))</f>
        <v/>
      </c>
      <c r="C244" s="99" t="str">
        <f>IF($A244="","",VLOOKUP($A244,'list of waypoints'!$A$2:$F$2001,3))</f>
        <v/>
      </c>
      <c r="D244" s="50" t="str">
        <f>IF($A244="","",VLOOKUP($A244,'list of waypoints'!$A$2:$F$2001,4))</f>
        <v/>
      </c>
      <c r="E244" s="99" t="str">
        <f>IF($A244="","",VLOOKUP($A244,'list of waypoints'!$A$2:$F$2001,5))</f>
        <v/>
      </c>
      <c r="F244" s="50" t="str">
        <f>IF($A244="","",VLOOKUP($A244,'list of waypoints'!$A$2:$F$2001,6))</f>
        <v/>
      </c>
      <c r="G244" s="112" t="str">
        <f t="shared" si="1038"/>
        <v/>
      </c>
      <c r="H244" s="113" t="str">
        <f t="shared" si="1039"/>
        <v/>
      </c>
      <c r="I244" s="50"/>
      <c r="J244" s="50"/>
      <c r="K244" s="50"/>
      <c r="L244" s="50"/>
      <c r="M244" s="113"/>
      <c r="P244" s="50"/>
      <c r="Q244" s="50"/>
      <c r="R244" s="50"/>
      <c r="S244" s="50"/>
      <c r="T244" s="50"/>
      <c r="U244" s="50"/>
      <c r="V244" s="50"/>
      <c r="X244" s="104" t="str">
        <f t="shared" si="1151"/>
        <v/>
      </c>
      <c r="Y244" s="105" t="str">
        <f t="shared" si="1022"/>
        <v/>
      </c>
      <c r="Z244" s="104" t="str">
        <f t="shared" si="1023"/>
        <v/>
      </c>
      <c r="AA244" s="106" t="str">
        <f t="shared" si="1024"/>
        <v/>
      </c>
      <c r="AB244" s="105" t="str">
        <f t="shared" si="1025"/>
        <v/>
      </c>
      <c r="AC244" s="105" t="str">
        <f t="shared" si="1026"/>
        <v/>
      </c>
      <c r="AD244" s="110" t="str">
        <f t="shared" si="1027"/>
        <v/>
      </c>
      <c r="AE244" s="109"/>
      <c r="AF244" s="101"/>
      <c r="AG244" s="101"/>
      <c r="AH244" s="101"/>
      <c r="AI244" s="109"/>
      <c r="AJ244" s="101"/>
      <c r="AK244" s="109"/>
      <c r="AL244" s="109">
        <f t="shared" si="1028"/>
        <v>0</v>
      </c>
      <c r="AM244" s="101"/>
      <c r="AN244" s="101">
        <f t="shared" si="1029"/>
        <v>0</v>
      </c>
      <c r="AO244" s="109">
        <f t="shared" si="1030"/>
        <v>0</v>
      </c>
      <c r="AP244" s="111">
        <f t="shared" si="1031"/>
        <v>0</v>
      </c>
      <c r="AR244" s="109">
        <f t="shared" si="1032"/>
        <v>0</v>
      </c>
      <c r="AS244" s="109">
        <f t="shared" si="1033"/>
        <v>0</v>
      </c>
      <c r="AT244" s="109">
        <f t="shared" si="1033"/>
        <v>0</v>
      </c>
      <c r="AU244" s="109">
        <f t="shared" si="1034"/>
        <v>0</v>
      </c>
      <c r="AV244" s="109">
        <f t="shared" si="1035"/>
        <v>0</v>
      </c>
      <c r="AW244" s="109">
        <f t="shared" si="1036"/>
        <v>0</v>
      </c>
      <c r="AX244" s="101">
        <f t="shared" si="1037"/>
        <v>0</v>
      </c>
    </row>
    <row r="245" spans="2:50" x14ac:dyDescent="0.25">
      <c r="B245" s="50" t="str">
        <f>IF($A245="","",VLOOKUP($A245,'list of waypoints'!$A$2:'list of waypoints'!$F$126,2))</f>
        <v/>
      </c>
      <c r="C245" s="99" t="str">
        <f>IF($A245="","",VLOOKUP($A245,'list of waypoints'!$A$2:$F$2001,3))</f>
        <v/>
      </c>
      <c r="D245" s="50" t="str">
        <f>IF($A245="","",VLOOKUP($A245,'list of waypoints'!$A$2:$F$2001,4))</f>
        <v/>
      </c>
      <c r="E245" s="99" t="str">
        <f>IF($A245="","",VLOOKUP($A245,'list of waypoints'!$A$2:$F$2001,5))</f>
        <v/>
      </c>
      <c r="F245" s="50" t="str">
        <f>IF($A245="","",VLOOKUP($A245,'list of waypoints'!$A$2:$F$2001,6))</f>
        <v/>
      </c>
      <c r="G245" s="112" t="str">
        <f t="shared" si="1038"/>
        <v/>
      </c>
      <c r="H245" s="113" t="str">
        <f t="shared" si="1039"/>
        <v/>
      </c>
      <c r="I245" s="50"/>
      <c r="J245" s="50"/>
      <c r="K245" s="50"/>
      <c r="L245" s="50"/>
      <c r="M245" s="113" t="e">
        <f t="shared" ref="M245" si="1262">M243-H244</f>
        <v>#VALUE!</v>
      </c>
      <c r="P245" s="50"/>
      <c r="Q245" s="50"/>
      <c r="R245" s="50"/>
      <c r="S245" s="50"/>
      <c r="T245" s="50"/>
      <c r="U245" s="50"/>
      <c r="V245" s="50"/>
      <c r="X245" s="104" t="str">
        <f t="shared" si="1151"/>
        <v/>
      </c>
      <c r="Y245" s="105" t="str">
        <f t="shared" si="1022"/>
        <v/>
      </c>
      <c r="Z245" s="104" t="str">
        <f t="shared" si="1023"/>
        <v/>
      </c>
      <c r="AA245" s="106" t="str">
        <f t="shared" si="1024"/>
        <v/>
      </c>
      <c r="AB245" s="105" t="str">
        <f t="shared" si="1025"/>
        <v/>
      </c>
      <c r="AC245" s="105" t="str">
        <f t="shared" si="1026"/>
        <v/>
      </c>
      <c r="AD245" s="110" t="str">
        <f t="shared" si="1027"/>
        <v/>
      </c>
      <c r="AE245" s="109" t="e">
        <f t="shared" ref="AE245" si="1263">IF(Z245="N",X245+(Y245/60),-(X245+(Y245/60)))</f>
        <v>#VALUE!</v>
      </c>
      <c r="AF245" s="101" t="e">
        <f t="shared" ref="AF245" si="1264">(7915.704468*LOG10(TAN(((45+AE245/2))*PI()/180)))-(23.268932*(SIN(AE245*PI()/180)))-(0.0525*(SIN(AE245*PI()/180)))</f>
        <v>#VALUE!</v>
      </c>
      <c r="AG245" s="101" t="e">
        <f t="shared" ref="AG245" si="1265">IF(AC245="E",AA245+(AB245/60),-(AA245+(AB245/60)))</f>
        <v>#VALUE!</v>
      </c>
      <c r="AH245" s="101" t="e">
        <f t="shared" ref="AH245" si="1266">IF(Z247="N",X247+(Y247/60),-(X247+(Y247/60)))</f>
        <v>#VALUE!</v>
      </c>
      <c r="AI245" s="109" t="e">
        <f t="shared" ref="AI245" si="1267">(7915.704468*LOG10(TAN(((45+(AH245/2))*PI()/180)))-(23.268932*(SIN(AH245*PI()/180)))-(0.0525*(SIN(AH245*PI()/180))))</f>
        <v>#VALUE!</v>
      </c>
      <c r="AJ245" s="109" t="e">
        <f t="shared" ref="AJ245" si="1268">IF(AC247="E",AA247+(AB247/60),-(AA247+(AB247/60)))</f>
        <v>#VALUE!</v>
      </c>
      <c r="AK245" s="109" t="e">
        <f t="shared" ref="AK245" si="1269">IF((AH245-AE245)=0,(AH245-AE245)*60+0.001,(AH245-AE245)*60)</f>
        <v>#VALUE!</v>
      </c>
      <c r="AL245" s="109" t="e">
        <f t="shared" si="1028"/>
        <v>#VALUE!</v>
      </c>
      <c r="AM245" s="101" t="e">
        <f t="shared" ref="AM245" si="1270">(AJ245-AG245)*60</f>
        <v>#VALUE!</v>
      </c>
      <c r="AN245" s="101" t="e">
        <f t="shared" si="1029"/>
        <v>#VALUE!</v>
      </c>
      <c r="AO245" s="109" t="e">
        <f t="shared" si="1030"/>
        <v>#VALUE!</v>
      </c>
      <c r="AP245" s="111" t="e">
        <f t="shared" si="1031"/>
        <v>#VALUE!</v>
      </c>
      <c r="AR245" s="109" t="e">
        <f t="shared" si="1032"/>
        <v>#VALUE!</v>
      </c>
      <c r="AS245" s="109" t="e">
        <f t="shared" si="1033"/>
        <v>#VALUE!</v>
      </c>
      <c r="AT245" s="109" t="e">
        <f t="shared" si="1033"/>
        <v>#VALUE!</v>
      </c>
      <c r="AU245" s="109" t="e">
        <f t="shared" si="1034"/>
        <v>#VALUE!</v>
      </c>
      <c r="AV245" s="109" t="e">
        <f t="shared" si="1035"/>
        <v>#VALUE!</v>
      </c>
      <c r="AW245" s="109" t="e">
        <f t="shared" si="1036"/>
        <v>#VALUE!</v>
      </c>
      <c r="AX245" s="101" t="e">
        <f t="shared" si="1037"/>
        <v>#VALUE!</v>
      </c>
    </row>
    <row r="246" spans="2:50" x14ac:dyDescent="0.25">
      <c r="B246" s="50" t="str">
        <f>IF($A246="","",VLOOKUP($A246,'list of waypoints'!$A$2:'list of waypoints'!$F$126,2))</f>
        <v/>
      </c>
      <c r="C246" s="99" t="str">
        <f>IF($A246="","",VLOOKUP($A246,'list of waypoints'!$A$2:$F$2001,3))</f>
        <v/>
      </c>
      <c r="D246" s="50" t="str">
        <f>IF($A246="","",VLOOKUP($A246,'list of waypoints'!$A$2:$F$2001,4))</f>
        <v/>
      </c>
      <c r="E246" s="99" t="str">
        <f>IF($A246="","",VLOOKUP($A246,'list of waypoints'!$A$2:$F$2001,5))</f>
        <v/>
      </c>
      <c r="F246" s="50" t="str">
        <f>IF($A246="","",VLOOKUP($A246,'list of waypoints'!$A$2:$F$2001,6))</f>
        <v/>
      </c>
      <c r="G246" s="112" t="str">
        <f t="shared" si="1038"/>
        <v/>
      </c>
      <c r="H246" s="113" t="str">
        <f t="shared" si="1039"/>
        <v/>
      </c>
      <c r="I246" s="50"/>
      <c r="J246" s="50"/>
      <c r="K246" s="50"/>
      <c r="L246" s="50"/>
      <c r="M246" s="113"/>
      <c r="P246" s="50"/>
      <c r="Q246" s="50"/>
      <c r="R246" s="50"/>
      <c r="S246" s="50"/>
      <c r="T246" s="50"/>
      <c r="U246" s="50"/>
      <c r="V246" s="50"/>
      <c r="X246" s="104" t="str">
        <f t="shared" si="1151"/>
        <v/>
      </c>
      <c r="Y246" s="105" t="str">
        <f t="shared" si="1022"/>
        <v/>
      </c>
      <c r="Z246" s="104" t="str">
        <f t="shared" si="1023"/>
        <v/>
      </c>
      <c r="AA246" s="106" t="str">
        <f t="shared" si="1024"/>
        <v/>
      </c>
      <c r="AB246" s="105" t="str">
        <f t="shared" si="1025"/>
        <v/>
      </c>
      <c r="AC246" s="105" t="str">
        <f t="shared" si="1026"/>
        <v/>
      </c>
      <c r="AD246" s="110" t="str">
        <f t="shared" si="1027"/>
        <v/>
      </c>
      <c r="AE246" s="109"/>
      <c r="AF246" s="101"/>
      <c r="AG246" s="101"/>
      <c r="AH246" s="101"/>
      <c r="AI246" s="109"/>
      <c r="AJ246" s="101"/>
      <c r="AK246" s="109"/>
      <c r="AL246" s="109">
        <f t="shared" si="1028"/>
        <v>0</v>
      </c>
      <c r="AM246" s="101"/>
      <c r="AN246" s="101">
        <f t="shared" si="1029"/>
        <v>0</v>
      </c>
      <c r="AO246" s="109">
        <f t="shared" si="1030"/>
        <v>0</v>
      </c>
      <c r="AP246" s="111">
        <f t="shared" si="1031"/>
        <v>0</v>
      </c>
      <c r="AR246" s="109">
        <f t="shared" si="1032"/>
        <v>0</v>
      </c>
      <c r="AS246" s="109">
        <f t="shared" si="1033"/>
        <v>0</v>
      </c>
      <c r="AT246" s="109">
        <f t="shared" si="1033"/>
        <v>0</v>
      </c>
      <c r="AU246" s="109">
        <f t="shared" si="1034"/>
        <v>0</v>
      </c>
      <c r="AV246" s="109">
        <f t="shared" si="1035"/>
        <v>0</v>
      </c>
      <c r="AW246" s="109">
        <f t="shared" si="1036"/>
        <v>0</v>
      </c>
      <c r="AX246" s="101">
        <f t="shared" si="1037"/>
        <v>0</v>
      </c>
    </row>
    <row r="247" spans="2:50" x14ac:dyDescent="0.25">
      <c r="B247" s="50" t="str">
        <f>IF($A247="","",VLOOKUP($A247,'list of waypoints'!$A$2:'list of waypoints'!$F$126,2))</f>
        <v/>
      </c>
      <c r="C247" s="99" t="str">
        <f>IF($A247="","",VLOOKUP($A247,'list of waypoints'!$A$2:$F$2001,3))</f>
        <v/>
      </c>
      <c r="D247" s="50" t="str">
        <f>IF($A247="","",VLOOKUP($A247,'list of waypoints'!$A$2:$F$2001,4))</f>
        <v/>
      </c>
      <c r="E247" s="99" t="str">
        <f>IF($A247="","",VLOOKUP($A247,'list of waypoints'!$A$2:$F$2001,5))</f>
        <v/>
      </c>
      <c r="F247" s="50" t="str">
        <f>IF($A247="","",VLOOKUP($A247,'list of waypoints'!$A$2:$F$2001,6))</f>
        <v/>
      </c>
      <c r="G247" s="112" t="str">
        <f t="shared" si="1038"/>
        <v/>
      </c>
      <c r="H247" s="113" t="str">
        <f t="shared" si="1039"/>
        <v/>
      </c>
      <c r="I247" s="50"/>
      <c r="J247" s="50"/>
      <c r="K247" s="50"/>
      <c r="L247" s="50"/>
      <c r="M247" s="113" t="e">
        <f t="shared" ref="M247" si="1271">M245-H246</f>
        <v>#VALUE!</v>
      </c>
      <c r="P247" s="50"/>
      <c r="Q247" s="50"/>
      <c r="R247" s="50"/>
      <c r="S247" s="50"/>
      <c r="T247" s="50"/>
      <c r="U247" s="50"/>
      <c r="V247" s="50"/>
      <c r="X247" s="104" t="str">
        <f t="shared" si="1151"/>
        <v/>
      </c>
      <c r="Y247" s="105" t="str">
        <f t="shared" si="1022"/>
        <v/>
      </c>
      <c r="Z247" s="104" t="str">
        <f t="shared" si="1023"/>
        <v/>
      </c>
      <c r="AA247" s="106" t="str">
        <f t="shared" si="1024"/>
        <v/>
      </c>
      <c r="AB247" s="105" t="str">
        <f t="shared" si="1025"/>
        <v/>
      </c>
      <c r="AC247" s="105" t="str">
        <f t="shared" si="1026"/>
        <v/>
      </c>
      <c r="AD247" s="110" t="str">
        <f t="shared" si="1027"/>
        <v/>
      </c>
      <c r="AE247" s="109" t="e">
        <f t="shared" ref="AE247" si="1272">IF(Z247="N",X247+(Y247/60),-(X247+(Y247/60)))</f>
        <v>#VALUE!</v>
      </c>
      <c r="AF247" s="101" t="e">
        <f t="shared" ref="AF247" si="1273">(7915.704468*LOG10(TAN(((45+AE247/2))*PI()/180)))-(23.268932*(SIN(AE247*PI()/180)))-(0.0525*(SIN(AE247*PI()/180)))</f>
        <v>#VALUE!</v>
      </c>
      <c r="AG247" s="101" t="e">
        <f t="shared" ref="AG247" si="1274">IF(AC247="E",AA247+(AB247/60),-(AA247+(AB247/60)))</f>
        <v>#VALUE!</v>
      </c>
      <c r="AH247" s="101" t="e">
        <f t="shared" ref="AH247" si="1275">IF(Z249="N",X249+(Y249/60),-(X249+(Y249/60)))</f>
        <v>#VALUE!</v>
      </c>
      <c r="AI247" s="109" t="e">
        <f t="shared" ref="AI247" si="1276">(7915.704468*LOG10(TAN(((45+(AH247/2))*PI()/180)))-(23.268932*(SIN(AH247*PI()/180)))-(0.0525*(SIN(AH247*PI()/180))))</f>
        <v>#VALUE!</v>
      </c>
      <c r="AJ247" s="109" t="e">
        <f t="shared" ref="AJ247" si="1277">IF(AC249="E",AA249+(AB249/60),-(AA249+(AB249/60)))</f>
        <v>#VALUE!</v>
      </c>
      <c r="AK247" s="109" t="e">
        <f t="shared" ref="AK247" si="1278">IF((AH247-AE247)=0,(AH247-AE247)*60+0.001,(AH247-AE247)*60)</f>
        <v>#VALUE!</v>
      </c>
      <c r="AL247" s="109" t="e">
        <f t="shared" si="1028"/>
        <v>#VALUE!</v>
      </c>
      <c r="AM247" s="101" t="e">
        <f t="shared" ref="AM247" si="1279">(AJ247-AG247)*60</f>
        <v>#VALUE!</v>
      </c>
      <c r="AN247" s="101" t="e">
        <f t="shared" si="1029"/>
        <v>#VALUE!</v>
      </c>
      <c r="AO247" s="109" t="e">
        <f t="shared" si="1030"/>
        <v>#VALUE!</v>
      </c>
      <c r="AP247" s="111" t="e">
        <f t="shared" si="1031"/>
        <v>#VALUE!</v>
      </c>
      <c r="AR247" s="109" t="e">
        <f t="shared" si="1032"/>
        <v>#VALUE!</v>
      </c>
      <c r="AS247" s="109" t="e">
        <f t="shared" si="1033"/>
        <v>#VALUE!</v>
      </c>
      <c r="AT247" s="109" t="e">
        <f t="shared" si="1033"/>
        <v>#VALUE!</v>
      </c>
      <c r="AU247" s="109" t="e">
        <f t="shared" si="1034"/>
        <v>#VALUE!</v>
      </c>
      <c r="AV247" s="109" t="e">
        <f t="shared" si="1035"/>
        <v>#VALUE!</v>
      </c>
      <c r="AW247" s="109" t="e">
        <f t="shared" si="1036"/>
        <v>#VALUE!</v>
      </c>
      <c r="AX247" s="101" t="e">
        <f t="shared" si="1037"/>
        <v>#VALUE!</v>
      </c>
    </row>
    <row r="248" spans="2:50" x14ac:dyDescent="0.25">
      <c r="B248" s="50" t="str">
        <f>IF($A248="","",VLOOKUP($A248,'list of waypoints'!$A$2:'list of waypoints'!$F$126,2))</f>
        <v/>
      </c>
      <c r="C248" s="99" t="str">
        <f>IF($A248="","",VLOOKUP($A248,'list of waypoints'!$A$2:$F$2001,3))</f>
        <v/>
      </c>
      <c r="D248" s="50" t="str">
        <f>IF($A248="","",VLOOKUP($A248,'list of waypoints'!$A$2:$F$2001,4))</f>
        <v/>
      </c>
      <c r="E248" s="99" t="str">
        <f>IF($A248="","",VLOOKUP($A248,'list of waypoints'!$A$2:$F$2001,5))</f>
        <v/>
      </c>
      <c r="F248" s="50" t="str">
        <f>IF($A248="","",VLOOKUP($A248,'list of waypoints'!$A$2:$F$2001,6))</f>
        <v/>
      </c>
      <c r="G248" s="112" t="str">
        <f t="shared" si="1038"/>
        <v/>
      </c>
      <c r="H248" s="113" t="str">
        <f t="shared" si="1039"/>
        <v/>
      </c>
      <c r="I248" s="50"/>
      <c r="J248" s="50"/>
      <c r="K248" s="50"/>
      <c r="L248" s="50"/>
      <c r="M248" s="113"/>
      <c r="P248" s="50"/>
      <c r="Q248" s="50"/>
      <c r="R248" s="50"/>
      <c r="S248" s="50"/>
      <c r="T248" s="50"/>
      <c r="U248" s="50"/>
      <c r="V248" s="50"/>
      <c r="X248" s="104" t="str">
        <f t="shared" si="1151"/>
        <v/>
      </c>
      <c r="Y248" s="105" t="str">
        <f t="shared" si="1022"/>
        <v/>
      </c>
      <c r="Z248" s="104" t="str">
        <f t="shared" si="1023"/>
        <v/>
      </c>
      <c r="AA248" s="106" t="str">
        <f t="shared" si="1024"/>
        <v/>
      </c>
      <c r="AB248" s="105" t="str">
        <f t="shared" si="1025"/>
        <v/>
      </c>
      <c r="AC248" s="105" t="str">
        <f t="shared" si="1026"/>
        <v/>
      </c>
      <c r="AD248" s="110" t="str">
        <f t="shared" si="1027"/>
        <v/>
      </c>
      <c r="AE248" s="109"/>
      <c r="AF248" s="101"/>
      <c r="AG248" s="101"/>
      <c r="AH248" s="101"/>
      <c r="AI248" s="109"/>
      <c r="AJ248" s="101"/>
      <c r="AK248" s="109"/>
      <c r="AL248" s="109">
        <f t="shared" si="1028"/>
        <v>0</v>
      </c>
      <c r="AM248" s="101"/>
      <c r="AN248" s="101">
        <f t="shared" si="1029"/>
        <v>0</v>
      </c>
      <c r="AO248" s="109">
        <f t="shared" si="1030"/>
        <v>0</v>
      </c>
      <c r="AP248" s="111">
        <f t="shared" si="1031"/>
        <v>0</v>
      </c>
      <c r="AR248" s="109">
        <f t="shared" si="1032"/>
        <v>0</v>
      </c>
      <c r="AS248" s="109">
        <f t="shared" si="1033"/>
        <v>0</v>
      </c>
      <c r="AT248" s="109">
        <f t="shared" si="1033"/>
        <v>0</v>
      </c>
      <c r="AU248" s="109">
        <f t="shared" si="1034"/>
        <v>0</v>
      </c>
      <c r="AV248" s="109">
        <f t="shared" si="1035"/>
        <v>0</v>
      </c>
      <c r="AW248" s="109">
        <f t="shared" si="1036"/>
        <v>0</v>
      </c>
      <c r="AX248" s="101">
        <f t="shared" si="1037"/>
        <v>0</v>
      </c>
    </row>
    <row r="249" spans="2:50" x14ac:dyDescent="0.25">
      <c r="B249" s="50" t="str">
        <f>IF($A249="","",VLOOKUP($A249,'list of waypoints'!$A$2:'list of waypoints'!$F$126,2))</f>
        <v/>
      </c>
      <c r="C249" s="99" t="str">
        <f>IF($A249="","",VLOOKUP($A249,'list of waypoints'!$A$2:$F$2001,3))</f>
        <v/>
      </c>
      <c r="D249" s="50" t="str">
        <f>IF($A249="","",VLOOKUP($A249,'list of waypoints'!$A$2:$F$2001,4))</f>
        <v/>
      </c>
      <c r="E249" s="99" t="str">
        <f>IF($A249="","",VLOOKUP($A249,'list of waypoints'!$A$2:$F$2001,5))</f>
        <v/>
      </c>
      <c r="F249" s="50" t="str">
        <f>IF($A249="","",VLOOKUP($A249,'list of waypoints'!$A$2:$F$2001,6))</f>
        <v/>
      </c>
      <c r="G249" s="112" t="str">
        <f t="shared" si="1038"/>
        <v/>
      </c>
      <c r="H249" s="113" t="str">
        <f t="shared" si="1039"/>
        <v/>
      </c>
      <c r="I249" s="50"/>
      <c r="J249" s="50"/>
      <c r="K249" s="50"/>
      <c r="L249" s="50"/>
      <c r="M249" s="113" t="e">
        <f t="shared" ref="M249" si="1280">M247-H248</f>
        <v>#VALUE!</v>
      </c>
      <c r="P249" s="50"/>
      <c r="Q249" s="50"/>
      <c r="R249" s="50"/>
      <c r="S249" s="50"/>
      <c r="T249" s="50"/>
      <c r="U249" s="50"/>
      <c r="V249" s="50"/>
      <c r="X249" s="104" t="str">
        <f t="shared" si="1151"/>
        <v/>
      </c>
      <c r="Y249" s="105" t="str">
        <f t="shared" si="1022"/>
        <v/>
      </c>
      <c r="Z249" s="104" t="str">
        <f t="shared" si="1023"/>
        <v/>
      </c>
      <c r="AA249" s="106" t="str">
        <f t="shared" si="1024"/>
        <v/>
      </c>
      <c r="AB249" s="105" t="str">
        <f t="shared" si="1025"/>
        <v/>
      </c>
      <c r="AC249" s="105" t="str">
        <f t="shared" si="1026"/>
        <v/>
      </c>
      <c r="AD249" s="110" t="str">
        <f t="shared" si="1027"/>
        <v/>
      </c>
      <c r="AE249" s="109" t="e">
        <f t="shared" ref="AE249" si="1281">IF(Z249="N",X249+(Y249/60),-(X249+(Y249/60)))</f>
        <v>#VALUE!</v>
      </c>
      <c r="AF249" s="101" t="e">
        <f t="shared" ref="AF249" si="1282">(7915.704468*LOG10(TAN(((45+AE249/2))*PI()/180)))-(23.268932*(SIN(AE249*PI()/180)))-(0.0525*(SIN(AE249*PI()/180)))</f>
        <v>#VALUE!</v>
      </c>
      <c r="AG249" s="101" t="e">
        <f t="shared" ref="AG249" si="1283">IF(AC249="E",AA249+(AB249/60),-(AA249+(AB249/60)))</f>
        <v>#VALUE!</v>
      </c>
      <c r="AH249" s="101" t="e">
        <f t="shared" ref="AH249" si="1284">IF(Z251="N",X251+(Y251/60),-(X251+(Y251/60)))</f>
        <v>#VALUE!</v>
      </c>
      <c r="AI249" s="109" t="e">
        <f t="shared" ref="AI249" si="1285">(7915.704468*LOG10(TAN(((45+(AH249/2))*PI()/180)))-(23.268932*(SIN(AH249*PI()/180)))-(0.0525*(SIN(AH249*PI()/180))))</f>
        <v>#VALUE!</v>
      </c>
      <c r="AJ249" s="109" t="e">
        <f t="shared" ref="AJ249" si="1286">IF(AC251="E",AA251+(AB251/60),-(AA251+(AB251/60)))</f>
        <v>#VALUE!</v>
      </c>
      <c r="AK249" s="109" t="e">
        <f t="shared" ref="AK249" si="1287">IF((AH249-AE249)=0,(AH249-AE249)*60+0.001,(AH249-AE249)*60)</f>
        <v>#VALUE!</v>
      </c>
      <c r="AL249" s="109" t="e">
        <f t="shared" si="1028"/>
        <v>#VALUE!</v>
      </c>
      <c r="AM249" s="101" t="e">
        <f t="shared" ref="AM249" si="1288">(AJ249-AG249)*60</f>
        <v>#VALUE!</v>
      </c>
      <c r="AN249" s="101" t="e">
        <f t="shared" si="1029"/>
        <v>#VALUE!</v>
      </c>
      <c r="AO249" s="109" t="e">
        <f t="shared" si="1030"/>
        <v>#VALUE!</v>
      </c>
      <c r="AP249" s="111" t="e">
        <f t="shared" si="1031"/>
        <v>#VALUE!</v>
      </c>
      <c r="AR249" s="109" t="e">
        <f t="shared" si="1032"/>
        <v>#VALUE!</v>
      </c>
      <c r="AS249" s="109" t="e">
        <f t="shared" si="1033"/>
        <v>#VALUE!</v>
      </c>
      <c r="AT249" s="109" t="e">
        <f t="shared" si="1033"/>
        <v>#VALUE!</v>
      </c>
      <c r="AU249" s="109" t="e">
        <f t="shared" si="1034"/>
        <v>#VALUE!</v>
      </c>
      <c r="AV249" s="109" t="e">
        <f t="shared" si="1035"/>
        <v>#VALUE!</v>
      </c>
      <c r="AW249" s="109" t="e">
        <f t="shared" si="1036"/>
        <v>#VALUE!</v>
      </c>
      <c r="AX249" s="101" t="e">
        <f t="shared" si="1037"/>
        <v>#VALUE!</v>
      </c>
    </row>
    <row r="250" spans="2:50" x14ac:dyDescent="0.25">
      <c r="B250" s="50" t="str">
        <f>IF($A250="","",VLOOKUP($A250,'list of waypoints'!$A$2:'list of waypoints'!$F$126,2))</f>
        <v/>
      </c>
      <c r="C250" s="99" t="str">
        <f>IF($A250="","",VLOOKUP($A250,'list of waypoints'!$A$2:$F$2001,3))</f>
        <v/>
      </c>
      <c r="D250" s="50" t="str">
        <f>IF($A250="","",VLOOKUP($A250,'list of waypoints'!$A$2:$F$2001,4))</f>
        <v/>
      </c>
      <c r="E250" s="99" t="str">
        <f>IF($A250="","",VLOOKUP($A250,'list of waypoints'!$A$2:$F$2001,5))</f>
        <v/>
      </c>
      <c r="F250" s="50" t="str">
        <f>IF($A250="","",VLOOKUP($A250,'list of waypoints'!$A$2:$F$2001,6))</f>
        <v/>
      </c>
      <c r="G250" s="112" t="str">
        <f t="shared" si="1038"/>
        <v/>
      </c>
      <c r="H250" s="113" t="str">
        <f t="shared" si="1039"/>
        <v/>
      </c>
      <c r="I250" s="50"/>
      <c r="J250" s="50"/>
      <c r="K250" s="50"/>
      <c r="L250" s="50"/>
      <c r="M250" s="113"/>
      <c r="P250" s="50"/>
      <c r="Q250" s="50"/>
      <c r="R250" s="50"/>
      <c r="S250" s="50"/>
      <c r="T250" s="50"/>
      <c r="U250" s="50"/>
      <c r="V250" s="50"/>
      <c r="X250" s="104" t="str">
        <f t="shared" si="1151"/>
        <v/>
      </c>
      <c r="Y250" s="105" t="str">
        <f t="shared" si="1022"/>
        <v/>
      </c>
      <c r="Z250" s="104" t="str">
        <f t="shared" si="1023"/>
        <v/>
      </c>
      <c r="AA250" s="106" t="str">
        <f t="shared" si="1024"/>
        <v/>
      </c>
      <c r="AB250" s="105" t="str">
        <f t="shared" si="1025"/>
        <v/>
      </c>
      <c r="AC250" s="105" t="str">
        <f t="shared" si="1026"/>
        <v/>
      </c>
      <c r="AD250" s="110" t="str">
        <f t="shared" si="1027"/>
        <v/>
      </c>
      <c r="AE250" s="109"/>
      <c r="AF250" s="101"/>
      <c r="AG250" s="101"/>
      <c r="AH250" s="101"/>
      <c r="AI250" s="109"/>
      <c r="AJ250" s="101"/>
      <c r="AK250" s="109"/>
      <c r="AL250" s="109">
        <f t="shared" si="1028"/>
        <v>0</v>
      </c>
      <c r="AM250" s="101"/>
      <c r="AN250" s="101">
        <f t="shared" si="1029"/>
        <v>0</v>
      </c>
      <c r="AO250" s="109">
        <f t="shared" si="1030"/>
        <v>0</v>
      </c>
      <c r="AP250" s="111">
        <f t="shared" si="1031"/>
        <v>0</v>
      </c>
      <c r="AR250" s="109">
        <f t="shared" si="1032"/>
        <v>0</v>
      </c>
      <c r="AS250" s="109">
        <f t="shared" si="1033"/>
        <v>0</v>
      </c>
      <c r="AT250" s="109">
        <f t="shared" si="1033"/>
        <v>0</v>
      </c>
      <c r="AU250" s="109">
        <f t="shared" si="1034"/>
        <v>0</v>
      </c>
      <c r="AV250" s="109">
        <f t="shared" si="1035"/>
        <v>0</v>
      </c>
      <c r="AW250" s="109">
        <f t="shared" si="1036"/>
        <v>0</v>
      </c>
      <c r="AX250" s="101">
        <f t="shared" si="1037"/>
        <v>0</v>
      </c>
    </row>
    <row r="251" spans="2:50" x14ac:dyDescent="0.25">
      <c r="B251" s="50" t="str">
        <f>IF($A251="","",VLOOKUP($A251,'list of waypoints'!$A$2:'list of waypoints'!$F$126,2))</f>
        <v/>
      </c>
      <c r="C251" s="99" t="str">
        <f>IF($A251="","",VLOOKUP($A251,'list of waypoints'!$A$2:$F$2001,3))</f>
        <v/>
      </c>
      <c r="D251" s="50" t="str">
        <f>IF($A251="","",VLOOKUP($A251,'list of waypoints'!$A$2:$F$2001,4))</f>
        <v/>
      </c>
      <c r="E251" s="99" t="str">
        <f>IF($A251="","",VLOOKUP($A251,'list of waypoints'!$A$2:$F$2001,5))</f>
        <v/>
      </c>
      <c r="F251" s="50" t="str">
        <f>IF($A251="","",VLOOKUP($A251,'list of waypoints'!$A$2:$F$2001,6))</f>
        <v/>
      </c>
      <c r="G251" s="112" t="str">
        <f t="shared" si="1038"/>
        <v/>
      </c>
      <c r="H251" s="113" t="str">
        <f t="shared" si="1039"/>
        <v/>
      </c>
      <c r="I251" s="50"/>
      <c r="J251" s="50"/>
      <c r="K251" s="50"/>
      <c r="L251" s="50"/>
      <c r="M251" s="113" t="e">
        <f t="shared" ref="M251" si="1289">M249-H250</f>
        <v>#VALUE!</v>
      </c>
      <c r="P251" s="50"/>
      <c r="Q251" s="50"/>
      <c r="R251" s="50"/>
      <c r="S251" s="50"/>
      <c r="T251" s="50"/>
      <c r="U251" s="50"/>
      <c r="V251" s="50"/>
      <c r="X251" s="104" t="str">
        <f t="shared" si="1151"/>
        <v/>
      </c>
      <c r="Y251" s="105" t="str">
        <f t="shared" si="1022"/>
        <v/>
      </c>
      <c r="Z251" s="104" t="str">
        <f t="shared" si="1023"/>
        <v/>
      </c>
      <c r="AA251" s="106" t="str">
        <f t="shared" si="1024"/>
        <v/>
      </c>
      <c r="AB251" s="105" t="str">
        <f t="shared" si="1025"/>
        <v/>
      </c>
      <c r="AC251" s="105" t="str">
        <f t="shared" si="1026"/>
        <v/>
      </c>
      <c r="AD251" s="110" t="str">
        <f t="shared" si="1027"/>
        <v/>
      </c>
      <c r="AE251" s="109" t="e">
        <f t="shared" ref="AE251" si="1290">IF(Z251="N",X251+(Y251/60),-(X251+(Y251/60)))</f>
        <v>#VALUE!</v>
      </c>
      <c r="AF251" s="101" t="e">
        <f t="shared" ref="AF251" si="1291">(7915.704468*LOG10(TAN(((45+AE251/2))*PI()/180)))-(23.268932*(SIN(AE251*PI()/180)))-(0.0525*(SIN(AE251*PI()/180)))</f>
        <v>#VALUE!</v>
      </c>
      <c r="AG251" s="101" t="e">
        <f t="shared" ref="AG251" si="1292">IF(AC251="E",AA251+(AB251/60),-(AA251+(AB251/60)))</f>
        <v>#VALUE!</v>
      </c>
      <c r="AH251" s="101" t="e">
        <f t="shared" ref="AH251" si="1293">IF(Z253="N",X253+(Y253/60),-(X253+(Y253/60)))</f>
        <v>#VALUE!</v>
      </c>
      <c r="AI251" s="109" t="e">
        <f t="shared" ref="AI251" si="1294">(7915.704468*LOG10(TAN(((45+(AH251/2))*PI()/180)))-(23.268932*(SIN(AH251*PI()/180)))-(0.0525*(SIN(AH251*PI()/180))))</f>
        <v>#VALUE!</v>
      </c>
      <c r="AJ251" s="109" t="e">
        <f t="shared" ref="AJ251" si="1295">IF(AC253="E",AA253+(AB253/60),-(AA253+(AB253/60)))</f>
        <v>#VALUE!</v>
      </c>
      <c r="AK251" s="109" t="e">
        <f t="shared" ref="AK251" si="1296">IF((AH251-AE251)=0,(AH251-AE251)*60+0.001,(AH251-AE251)*60)</f>
        <v>#VALUE!</v>
      </c>
      <c r="AL251" s="109" t="e">
        <f t="shared" si="1028"/>
        <v>#VALUE!</v>
      </c>
      <c r="AM251" s="101" t="e">
        <f t="shared" ref="AM251" si="1297">(AJ251-AG251)*60</f>
        <v>#VALUE!</v>
      </c>
      <c r="AN251" s="101" t="e">
        <f t="shared" si="1029"/>
        <v>#VALUE!</v>
      </c>
      <c r="AO251" s="109" t="e">
        <f t="shared" si="1030"/>
        <v>#VALUE!</v>
      </c>
      <c r="AP251" s="111" t="e">
        <f t="shared" si="1031"/>
        <v>#VALUE!</v>
      </c>
      <c r="AR251" s="109" t="e">
        <f t="shared" si="1032"/>
        <v>#VALUE!</v>
      </c>
      <c r="AS251" s="109" t="e">
        <f t="shared" si="1033"/>
        <v>#VALUE!</v>
      </c>
      <c r="AT251" s="109" t="e">
        <f t="shared" si="1033"/>
        <v>#VALUE!</v>
      </c>
      <c r="AU251" s="109" t="e">
        <f t="shared" si="1034"/>
        <v>#VALUE!</v>
      </c>
      <c r="AV251" s="109" t="e">
        <f t="shared" si="1035"/>
        <v>#VALUE!</v>
      </c>
      <c r="AW251" s="109" t="e">
        <f t="shared" si="1036"/>
        <v>#VALUE!</v>
      </c>
      <c r="AX251" s="101" t="e">
        <f t="shared" si="1037"/>
        <v>#VALUE!</v>
      </c>
    </row>
    <row r="252" spans="2:50" x14ac:dyDescent="0.25">
      <c r="B252" s="50" t="str">
        <f>IF($A252="","",VLOOKUP($A252,'list of waypoints'!$A$2:'list of waypoints'!$F$126,2))</f>
        <v/>
      </c>
      <c r="C252" s="99" t="str">
        <f>IF($A252="","",VLOOKUP($A252,'list of waypoints'!$A$2:$F$2001,3))</f>
        <v/>
      </c>
      <c r="D252" s="50" t="str">
        <f>IF($A252="","",VLOOKUP($A252,'list of waypoints'!$A$2:$F$2001,4))</f>
        <v/>
      </c>
      <c r="E252" s="99" t="str">
        <f>IF($A252="","",VLOOKUP($A252,'list of waypoints'!$A$2:$F$2001,5))</f>
        <v/>
      </c>
      <c r="F252" s="50" t="str">
        <f>IF($A252="","",VLOOKUP($A252,'list of waypoints'!$A$2:$F$2001,6))</f>
        <v/>
      </c>
      <c r="G252" s="112" t="str">
        <f t="shared" si="1038"/>
        <v/>
      </c>
      <c r="H252" s="113" t="str">
        <f t="shared" si="1039"/>
        <v/>
      </c>
      <c r="I252" s="50"/>
      <c r="J252" s="50"/>
      <c r="K252" s="50"/>
      <c r="L252" s="50"/>
      <c r="M252" s="113"/>
      <c r="P252" s="50"/>
      <c r="Q252" s="50"/>
      <c r="R252" s="50"/>
      <c r="S252" s="50"/>
      <c r="T252" s="50"/>
      <c r="U252" s="50"/>
      <c r="V252" s="50"/>
      <c r="X252" s="104" t="str">
        <f t="shared" si="1151"/>
        <v/>
      </c>
      <c r="Y252" s="105" t="str">
        <f t="shared" si="1022"/>
        <v/>
      </c>
      <c r="Z252" s="104" t="str">
        <f t="shared" si="1023"/>
        <v/>
      </c>
      <c r="AA252" s="106" t="str">
        <f t="shared" si="1024"/>
        <v/>
      </c>
      <c r="AB252" s="105" t="str">
        <f t="shared" si="1025"/>
        <v/>
      </c>
      <c r="AC252" s="105" t="str">
        <f t="shared" si="1026"/>
        <v/>
      </c>
      <c r="AD252" s="110" t="str">
        <f t="shared" si="1027"/>
        <v/>
      </c>
      <c r="AE252" s="109"/>
      <c r="AF252" s="101"/>
      <c r="AG252" s="101"/>
      <c r="AH252" s="101"/>
      <c r="AI252" s="109"/>
      <c r="AJ252" s="101"/>
      <c r="AK252" s="109"/>
      <c r="AL252" s="109">
        <f t="shared" si="1028"/>
        <v>0</v>
      </c>
      <c r="AM252" s="101"/>
      <c r="AN252" s="101">
        <f t="shared" si="1029"/>
        <v>0</v>
      </c>
      <c r="AO252" s="109">
        <f t="shared" si="1030"/>
        <v>0</v>
      </c>
      <c r="AP252" s="111">
        <f t="shared" si="1031"/>
        <v>0</v>
      </c>
      <c r="AR252" s="109">
        <f t="shared" si="1032"/>
        <v>0</v>
      </c>
      <c r="AS252" s="109">
        <f t="shared" si="1033"/>
        <v>0</v>
      </c>
      <c r="AT252" s="109">
        <f t="shared" si="1033"/>
        <v>0</v>
      </c>
      <c r="AU252" s="109">
        <f t="shared" si="1034"/>
        <v>0</v>
      </c>
      <c r="AV252" s="109">
        <f t="shared" si="1035"/>
        <v>0</v>
      </c>
      <c r="AW252" s="109">
        <f t="shared" si="1036"/>
        <v>0</v>
      </c>
      <c r="AX252" s="101">
        <f t="shared" si="1037"/>
        <v>0</v>
      </c>
    </row>
    <row r="253" spans="2:50" x14ac:dyDescent="0.25">
      <c r="B253" s="50" t="str">
        <f>IF($A253="","",VLOOKUP($A253,'list of waypoints'!$A$2:'list of waypoints'!$F$126,2))</f>
        <v/>
      </c>
      <c r="C253" s="99" t="str">
        <f>IF($A253="","",VLOOKUP($A253,'list of waypoints'!$A$2:$F$2001,3))</f>
        <v/>
      </c>
      <c r="D253" s="50" t="str">
        <f>IF($A253="","",VLOOKUP($A253,'list of waypoints'!$A$2:$F$2001,4))</f>
        <v/>
      </c>
      <c r="E253" s="99" t="str">
        <f>IF($A253="","",VLOOKUP($A253,'list of waypoints'!$A$2:$F$2001,5))</f>
        <v/>
      </c>
      <c r="F253" s="50" t="str">
        <f>IF($A253="","",VLOOKUP($A253,'list of waypoints'!$A$2:$F$2001,6))</f>
        <v/>
      </c>
      <c r="G253" s="112" t="str">
        <f t="shared" si="1038"/>
        <v/>
      </c>
      <c r="H253" s="113" t="str">
        <f t="shared" si="1039"/>
        <v/>
      </c>
      <c r="I253" s="50"/>
      <c r="J253" s="50"/>
      <c r="K253" s="50"/>
      <c r="L253" s="50"/>
      <c r="M253" s="113" t="e">
        <f t="shared" ref="M253" si="1298">M251-H252</f>
        <v>#VALUE!</v>
      </c>
      <c r="P253" s="50"/>
      <c r="Q253" s="50"/>
      <c r="R253" s="50"/>
      <c r="S253" s="50"/>
      <c r="T253" s="50"/>
      <c r="U253" s="50"/>
      <c r="V253" s="50"/>
      <c r="X253" s="104" t="str">
        <f t="shared" si="1151"/>
        <v/>
      </c>
      <c r="Y253" s="105" t="str">
        <f t="shared" si="1022"/>
        <v/>
      </c>
      <c r="Z253" s="104" t="str">
        <f t="shared" si="1023"/>
        <v/>
      </c>
      <c r="AA253" s="106" t="str">
        <f t="shared" si="1024"/>
        <v/>
      </c>
      <c r="AB253" s="105" t="str">
        <f t="shared" si="1025"/>
        <v/>
      </c>
      <c r="AC253" s="105" t="str">
        <f t="shared" si="1026"/>
        <v/>
      </c>
      <c r="AD253" s="110" t="str">
        <f t="shared" si="1027"/>
        <v/>
      </c>
      <c r="AE253" s="109" t="e">
        <f t="shared" ref="AE253" si="1299">IF(Z253="N",X253+(Y253/60),-(X253+(Y253/60)))</f>
        <v>#VALUE!</v>
      </c>
      <c r="AF253" s="101" t="e">
        <f t="shared" ref="AF253" si="1300">(7915.704468*LOG10(TAN(((45+AE253/2))*PI()/180)))-(23.268932*(SIN(AE253*PI()/180)))-(0.0525*(SIN(AE253*PI()/180)))</f>
        <v>#VALUE!</v>
      </c>
      <c r="AG253" s="101" t="e">
        <f t="shared" ref="AG253" si="1301">IF(AC253="E",AA253+(AB253/60),-(AA253+(AB253/60)))</f>
        <v>#VALUE!</v>
      </c>
      <c r="AH253" s="101" t="e">
        <f t="shared" ref="AH253" si="1302">IF(Z255="N",X255+(Y255/60),-(X255+(Y255/60)))</f>
        <v>#VALUE!</v>
      </c>
      <c r="AI253" s="109" t="e">
        <f t="shared" ref="AI253" si="1303">(7915.704468*LOG10(TAN(((45+(AH253/2))*PI()/180)))-(23.268932*(SIN(AH253*PI()/180)))-(0.0525*(SIN(AH253*PI()/180))))</f>
        <v>#VALUE!</v>
      </c>
      <c r="AJ253" s="109" t="e">
        <f t="shared" ref="AJ253" si="1304">IF(AC255="E",AA255+(AB255/60),-(AA255+(AB255/60)))</f>
        <v>#VALUE!</v>
      </c>
      <c r="AK253" s="109" t="e">
        <f t="shared" ref="AK253" si="1305">IF((AH253-AE253)=0,(AH253-AE253)*60+0.001,(AH253-AE253)*60)</f>
        <v>#VALUE!</v>
      </c>
      <c r="AL253" s="109" t="e">
        <f t="shared" si="1028"/>
        <v>#VALUE!</v>
      </c>
      <c r="AM253" s="101" t="e">
        <f t="shared" ref="AM253" si="1306">(AJ253-AG253)*60</f>
        <v>#VALUE!</v>
      </c>
      <c r="AN253" s="101" t="e">
        <f t="shared" si="1029"/>
        <v>#VALUE!</v>
      </c>
      <c r="AO253" s="109" t="e">
        <f t="shared" si="1030"/>
        <v>#VALUE!</v>
      </c>
      <c r="AP253" s="111" t="e">
        <f t="shared" si="1031"/>
        <v>#VALUE!</v>
      </c>
      <c r="AR253" s="109" t="e">
        <f t="shared" si="1032"/>
        <v>#VALUE!</v>
      </c>
      <c r="AS253" s="109" t="e">
        <f t="shared" si="1033"/>
        <v>#VALUE!</v>
      </c>
      <c r="AT253" s="109" t="e">
        <f t="shared" si="1033"/>
        <v>#VALUE!</v>
      </c>
      <c r="AU253" s="109" t="e">
        <f t="shared" si="1034"/>
        <v>#VALUE!</v>
      </c>
      <c r="AV253" s="109" t="e">
        <f t="shared" si="1035"/>
        <v>#VALUE!</v>
      </c>
      <c r="AW253" s="109" t="e">
        <f t="shared" si="1036"/>
        <v>#VALUE!</v>
      </c>
      <c r="AX253" s="101" t="e">
        <f t="shared" si="1037"/>
        <v>#VALUE!</v>
      </c>
    </row>
    <row r="254" spans="2:50" x14ac:dyDescent="0.25">
      <c r="B254" s="50" t="str">
        <f>IF($A254="","",VLOOKUP($A254,'list of waypoints'!$A$2:'list of waypoints'!$F$126,2))</f>
        <v/>
      </c>
      <c r="C254" s="99" t="str">
        <f>IF($A254="","",VLOOKUP($A254,'list of waypoints'!$A$2:$F$2001,3))</f>
        <v/>
      </c>
      <c r="D254" s="50" t="str">
        <f>IF($A254="","",VLOOKUP($A254,'list of waypoints'!$A$2:$F$2001,4))</f>
        <v/>
      </c>
      <c r="E254" s="99" t="str">
        <f>IF($A254="","",VLOOKUP($A254,'list of waypoints'!$A$2:$F$2001,5))</f>
        <v/>
      </c>
      <c r="F254" s="50" t="str">
        <f>IF($A254="","",VLOOKUP($A254,'list of waypoints'!$A$2:$F$2001,6))</f>
        <v/>
      </c>
      <c r="G254" s="112" t="str">
        <f t="shared" si="1038"/>
        <v/>
      </c>
      <c r="H254" s="113" t="str">
        <f t="shared" si="1039"/>
        <v/>
      </c>
      <c r="I254" s="50"/>
      <c r="J254" s="50"/>
      <c r="K254" s="50"/>
      <c r="L254" s="50"/>
      <c r="M254" s="113"/>
      <c r="P254" s="50"/>
      <c r="Q254" s="50"/>
      <c r="R254" s="50"/>
      <c r="S254" s="50"/>
      <c r="T254" s="50"/>
      <c r="U254" s="50"/>
      <c r="V254" s="50"/>
      <c r="X254" s="104" t="str">
        <f t="shared" si="1151"/>
        <v/>
      </c>
      <c r="Y254" s="105" t="str">
        <f t="shared" si="1022"/>
        <v/>
      </c>
      <c r="Z254" s="104" t="str">
        <f t="shared" si="1023"/>
        <v/>
      </c>
      <c r="AA254" s="106" t="str">
        <f t="shared" si="1024"/>
        <v/>
      </c>
      <c r="AB254" s="105" t="str">
        <f t="shared" si="1025"/>
        <v/>
      </c>
      <c r="AC254" s="105" t="str">
        <f t="shared" si="1026"/>
        <v/>
      </c>
      <c r="AD254" s="110" t="str">
        <f t="shared" si="1027"/>
        <v/>
      </c>
      <c r="AE254" s="109"/>
      <c r="AF254" s="101"/>
      <c r="AG254" s="101"/>
      <c r="AH254" s="101"/>
      <c r="AI254" s="109"/>
      <c r="AJ254" s="101"/>
      <c r="AK254" s="109"/>
      <c r="AL254" s="109">
        <f t="shared" si="1028"/>
        <v>0</v>
      </c>
      <c r="AM254" s="101"/>
      <c r="AN254" s="101">
        <f t="shared" si="1029"/>
        <v>0</v>
      </c>
      <c r="AO254" s="109">
        <f t="shared" si="1030"/>
        <v>0</v>
      </c>
      <c r="AP254" s="111">
        <f t="shared" si="1031"/>
        <v>0</v>
      </c>
      <c r="AR254" s="109">
        <f t="shared" si="1032"/>
        <v>0</v>
      </c>
      <c r="AS254" s="109">
        <f t="shared" si="1033"/>
        <v>0</v>
      </c>
      <c r="AT254" s="109">
        <f t="shared" si="1033"/>
        <v>0</v>
      </c>
      <c r="AU254" s="109">
        <f t="shared" si="1034"/>
        <v>0</v>
      </c>
      <c r="AV254" s="109">
        <f t="shared" si="1035"/>
        <v>0</v>
      </c>
      <c r="AW254" s="109">
        <f t="shared" si="1036"/>
        <v>0</v>
      </c>
      <c r="AX254" s="101">
        <f t="shared" si="1037"/>
        <v>0</v>
      </c>
    </row>
    <row r="255" spans="2:50" x14ac:dyDescent="0.25">
      <c r="B255" s="50" t="str">
        <f>IF($A255="","",VLOOKUP($A255,'list of waypoints'!$A$2:'list of waypoints'!$F$126,2))</f>
        <v/>
      </c>
      <c r="C255" s="99" t="str">
        <f>IF($A255="","",VLOOKUP($A255,'list of waypoints'!$A$2:$F$2001,3))</f>
        <v/>
      </c>
      <c r="D255" s="50" t="str">
        <f>IF($A255="","",VLOOKUP($A255,'list of waypoints'!$A$2:$F$2001,4))</f>
        <v/>
      </c>
      <c r="E255" s="99" t="str">
        <f>IF($A255="","",VLOOKUP($A255,'list of waypoints'!$A$2:$F$2001,5))</f>
        <v/>
      </c>
      <c r="F255" s="50" t="str">
        <f>IF($A255="","",VLOOKUP($A255,'list of waypoints'!$A$2:$F$2001,6))</f>
        <v/>
      </c>
      <c r="G255" s="112" t="str">
        <f t="shared" si="1038"/>
        <v/>
      </c>
      <c r="H255" s="113" t="str">
        <f t="shared" si="1039"/>
        <v/>
      </c>
      <c r="I255" s="50"/>
      <c r="J255" s="50"/>
      <c r="K255" s="50"/>
      <c r="L255" s="50"/>
      <c r="M255" s="113" t="e">
        <f t="shared" ref="M255" si="1307">M253-H254</f>
        <v>#VALUE!</v>
      </c>
      <c r="P255" s="50"/>
      <c r="Q255" s="50"/>
      <c r="R255" s="50"/>
      <c r="S255" s="50"/>
      <c r="T255" s="50"/>
      <c r="U255" s="50"/>
      <c r="V255" s="50"/>
      <c r="X255" s="104" t="str">
        <f t="shared" si="1151"/>
        <v/>
      </c>
      <c r="Y255" s="105" t="str">
        <f t="shared" si="1022"/>
        <v/>
      </c>
      <c r="Z255" s="104" t="str">
        <f t="shared" si="1023"/>
        <v/>
      </c>
      <c r="AA255" s="106" t="str">
        <f t="shared" si="1024"/>
        <v/>
      </c>
      <c r="AB255" s="105" t="str">
        <f t="shared" si="1025"/>
        <v/>
      </c>
      <c r="AC255" s="105" t="str">
        <f t="shared" si="1026"/>
        <v/>
      </c>
      <c r="AD255" s="110" t="str">
        <f t="shared" si="1027"/>
        <v/>
      </c>
      <c r="AE255" s="109" t="e">
        <f t="shared" ref="AE255" si="1308">IF(Z255="N",X255+(Y255/60),-(X255+(Y255/60)))</f>
        <v>#VALUE!</v>
      </c>
      <c r="AF255" s="101" t="e">
        <f t="shared" ref="AF255" si="1309">(7915.704468*LOG10(TAN(((45+AE255/2))*PI()/180)))-(23.268932*(SIN(AE255*PI()/180)))-(0.0525*(SIN(AE255*PI()/180)))</f>
        <v>#VALUE!</v>
      </c>
      <c r="AG255" s="101" t="e">
        <f t="shared" ref="AG255" si="1310">IF(AC255="E",AA255+(AB255/60),-(AA255+(AB255/60)))</f>
        <v>#VALUE!</v>
      </c>
      <c r="AH255" s="101" t="e">
        <f t="shared" ref="AH255" si="1311">IF(Z257="N",X257+(Y257/60),-(X257+(Y257/60)))</f>
        <v>#VALUE!</v>
      </c>
      <c r="AI255" s="109" t="e">
        <f t="shared" ref="AI255" si="1312">(7915.704468*LOG10(TAN(((45+(AH255/2))*PI()/180)))-(23.268932*(SIN(AH255*PI()/180)))-(0.0525*(SIN(AH255*PI()/180))))</f>
        <v>#VALUE!</v>
      </c>
      <c r="AJ255" s="109" t="e">
        <f t="shared" ref="AJ255" si="1313">IF(AC257="E",AA257+(AB257/60),-(AA257+(AB257/60)))</f>
        <v>#VALUE!</v>
      </c>
      <c r="AK255" s="109" t="e">
        <f t="shared" ref="AK255" si="1314">IF((AH255-AE255)=0,(AH255-AE255)*60+0.001,(AH255-AE255)*60)</f>
        <v>#VALUE!</v>
      </c>
      <c r="AL255" s="109" t="e">
        <f t="shared" si="1028"/>
        <v>#VALUE!</v>
      </c>
      <c r="AM255" s="101" t="e">
        <f t="shared" ref="AM255" si="1315">(AJ255-AG255)*60</f>
        <v>#VALUE!</v>
      </c>
      <c r="AN255" s="101" t="e">
        <f t="shared" si="1029"/>
        <v>#VALUE!</v>
      </c>
      <c r="AO255" s="109" t="e">
        <f t="shared" si="1030"/>
        <v>#VALUE!</v>
      </c>
      <c r="AP255" s="111" t="e">
        <f t="shared" si="1031"/>
        <v>#VALUE!</v>
      </c>
      <c r="AR255" s="109" t="e">
        <f t="shared" si="1032"/>
        <v>#VALUE!</v>
      </c>
      <c r="AS255" s="109" t="e">
        <f t="shared" si="1033"/>
        <v>#VALUE!</v>
      </c>
      <c r="AT255" s="109" t="e">
        <f t="shared" si="1033"/>
        <v>#VALUE!</v>
      </c>
      <c r="AU255" s="109" t="e">
        <f t="shared" si="1034"/>
        <v>#VALUE!</v>
      </c>
      <c r="AV255" s="109" t="e">
        <f t="shared" si="1035"/>
        <v>#VALUE!</v>
      </c>
      <c r="AW255" s="109" t="e">
        <f t="shared" si="1036"/>
        <v>#VALUE!</v>
      </c>
      <c r="AX255" s="101" t="e">
        <f t="shared" si="1037"/>
        <v>#VALUE!</v>
      </c>
    </row>
    <row r="256" spans="2:50" x14ac:dyDescent="0.25">
      <c r="B256" s="50" t="str">
        <f>IF($A256="","",VLOOKUP($A256,'list of waypoints'!$A$2:'list of waypoints'!$F$126,2))</f>
        <v/>
      </c>
      <c r="C256" s="99" t="str">
        <f>IF($A256="","",VLOOKUP($A256,'list of waypoints'!$A$2:$F$2001,3))</f>
        <v/>
      </c>
      <c r="D256" s="50" t="str">
        <f>IF($A256="","",VLOOKUP($A256,'list of waypoints'!$A$2:$F$2001,4))</f>
        <v/>
      </c>
      <c r="E256" s="99" t="str">
        <f>IF($A256="","",VLOOKUP($A256,'list of waypoints'!$A$2:$F$2001,5))</f>
        <v/>
      </c>
      <c r="F256" s="50" t="str">
        <f>IF($A256="","",VLOOKUP($A256,'list of waypoints'!$A$2:$F$2001,6))</f>
        <v/>
      </c>
      <c r="G256" s="112" t="str">
        <f t="shared" si="1038"/>
        <v/>
      </c>
      <c r="H256" s="113" t="str">
        <f t="shared" si="1039"/>
        <v/>
      </c>
      <c r="I256" s="50"/>
      <c r="J256" s="50"/>
      <c r="K256" s="50"/>
      <c r="L256" s="50"/>
      <c r="M256" s="113"/>
      <c r="P256" s="50"/>
      <c r="Q256" s="50"/>
      <c r="R256" s="50"/>
      <c r="S256" s="50"/>
      <c r="T256" s="50"/>
      <c r="U256" s="50"/>
      <c r="V256" s="50"/>
      <c r="X256" s="104" t="str">
        <f t="shared" si="1151"/>
        <v/>
      </c>
      <c r="Y256" s="105" t="str">
        <f t="shared" si="1022"/>
        <v/>
      </c>
      <c r="Z256" s="104" t="str">
        <f t="shared" si="1023"/>
        <v/>
      </c>
      <c r="AA256" s="106" t="str">
        <f t="shared" si="1024"/>
        <v/>
      </c>
      <c r="AB256" s="105" t="str">
        <f t="shared" si="1025"/>
        <v/>
      </c>
      <c r="AC256" s="105" t="str">
        <f t="shared" si="1026"/>
        <v/>
      </c>
      <c r="AD256" s="110" t="str">
        <f t="shared" si="1027"/>
        <v/>
      </c>
      <c r="AE256" s="109"/>
      <c r="AF256" s="101"/>
      <c r="AG256" s="101"/>
      <c r="AH256" s="101"/>
      <c r="AI256" s="109"/>
      <c r="AJ256" s="101"/>
      <c r="AK256" s="109"/>
      <c r="AL256" s="109">
        <f t="shared" si="1028"/>
        <v>0</v>
      </c>
      <c r="AM256" s="101"/>
      <c r="AN256" s="101">
        <f t="shared" si="1029"/>
        <v>0</v>
      </c>
      <c r="AO256" s="109">
        <f t="shared" si="1030"/>
        <v>0</v>
      </c>
      <c r="AP256" s="111">
        <f t="shared" si="1031"/>
        <v>0</v>
      </c>
      <c r="AR256" s="109">
        <f t="shared" si="1032"/>
        <v>0</v>
      </c>
      <c r="AS256" s="109">
        <f t="shared" si="1033"/>
        <v>0</v>
      </c>
      <c r="AT256" s="109">
        <f t="shared" si="1033"/>
        <v>0</v>
      </c>
      <c r="AU256" s="109">
        <f t="shared" si="1034"/>
        <v>0</v>
      </c>
      <c r="AV256" s="109">
        <f t="shared" si="1035"/>
        <v>0</v>
      </c>
      <c r="AW256" s="109">
        <f t="shared" si="1036"/>
        <v>0</v>
      </c>
      <c r="AX256" s="101">
        <f t="shared" si="1037"/>
        <v>0</v>
      </c>
    </row>
    <row r="257" spans="2:50" x14ac:dyDescent="0.25">
      <c r="B257" s="50" t="str">
        <f>IF($A257="","",VLOOKUP($A257,'list of waypoints'!$A$2:'list of waypoints'!$F$126,2))</f>
        <v/>
      </c>
      <c r="C257" s="99" t="str">
        <f>IF($A257="","",VLOOKUP($A257,'list of waypoints'!$A$2:$F$2001,3))</f>
        <v/>
      </c>
      <c r="D257" s="50" t="str">
        <f>IF($A257="","",VLOOKUP($A257,'list of waypoints'!$A$2:$F$2001,4))</f>
        <v/>
      </c>
      <c r="E257" s="99" t="str">
        <f>IF($A257="","",VLOOKUP($A257,'list of waypoints'!$A$2:$F$2001,5))</f>
        <v/>
      </c>
      <c r="F257" s="50" t="str">
        <f>IF($A257="","",VLOOKUP($A257,'list of waypoints'!$A$2:$F$2001,6))</f>
        <v/>
      </c>
      <c r="G257" s="112" t="str">
        <f t="shared" si="1038"/>
        <v/>
      </c>
      <c r="H257" s="113" t="str">
        <f t="shared" si="1039"/>
        <v/>
      </c>
      <c r="I257" s="50"/>
      <c r="J257" s="50"/>
      <c r="K257" s="50"/>
      <c r="L257" s="50"/>
      <c r="M257" s="113" t="e">
        <f t="shared" ref="M257" si="1316">M255-H256</f>
        <v>#VALUE!</v>
      </c>
      <c r="P257" s="50"/>
      <c r="Q257" s="50"/>
      <c r="R257" s="50"/>
      <c r="S257" s="50"/>
      <c r="T257" s="50"/>
      <c r="U257" s="50"/>
      <c r="V257" s="50"/>
      <c r="X257" s="104" t="str">
        <f t="shared" si="1151"/>
        <v/>
      </c>
      <c r="Y257" s="105" t="str">
        <f t="shared" si="1022"/>
        <v/>
      </c>
      <c r="Z257" s="104" t="str">
        <f t="shared" si="1023"/>
        <v/>
      </c>
      <c r="AA257" s="106" t="str">
        <f t="shared" si="1024"/>
        <v/>
      </c>
      <c r="AB257" s="105" t="str">
        <f t="shared" si="1025"/>
        <v/>
      </c>
      <c r="AC257" s="105" t="str">
        <f t="shared" si="1026"/>
        <v/>
      </c>
      <c r="AD257" s="110" t="str">
        <f t="shared" si="1027"/>
        <v/>
      </c>
      <c r="AE257" s="109" t="e">
        <f t="shared" ref="AE257" si="1317">IF(Z257="N",X257+(Y257/60),-(X257+(Y257/60)))</f>
        <v>#VALUE!</v>
      </c>
      <c r="AF257" s="101" t="e">
        <f t="shared" ref="AF257" si="1318">(7915.704468*LOG10(TAN(((45+AE257/2))*PI()/180)))-(23.268932*(SIN(AE257*PI()/180)))-(0.0525*(SIN(AE257*PI()/180)))</f>
        <v>#VALUE!</v>
      </c>
      <c r="AG257" s="101" t="e">
        <f t="shared" ref="AG257" si="1319">IF(AC257="E",AA257+(AB257/60),-(AA257+(AB257/60)))</f>
        <v>#VALUE!</v>
      </c>
      <c r="AH257" s="101" t="e">
        <f t="shared" ref="AH257" si="1320">IF(Z259="N",X259+(Y259/60),-(X259+(Y259/60)))</f>
        <v>#VALUE!</v>
      </c>
      <c r="AI257" s="109" t="e">
        <f t="shared" ref="AI257" si="1321">(7915.704468*LOG10(TAN(((45+(AH257/2))*PI()/180)))-(23.268932*(SIN(AH257*PI()/180)))-(0.0525*(SIN(AH257*PI()/180))))</f>
        <v>#VALUE!</v>
      </c>
      <c r="AJ257" s="109" t="e">
        <f t="shared" ref="AJ257" si="1322">IF(AC259="E",AA259+(AB259/60),-(AA259+(AB259/60)))</f>
        <v>#VALUE!</v>
      </c>
      <c r="AK257" s="109" t="e">
        <f t="shared" ref="AK257" si="1323">IF((AH257-AE257)=0,(AH257-AE257)*60+0.001,(AH257-AE257)*60)</f>
        <v>#VALUE!</v>
      </c>
      <c r="AL257" s="109" t="e">
        <f t="shared" si="1028"/>
        <v>#VALUE!</v>
      </c>
      <c r="AM257" s="101" t="e">
        <f t="shared" ref="AM257" si="1324">(AJ257-AG257)*60</f>
        <v>#VALUE!</v>
      </c>
      <c r="AN257" s="101" t="e">
        <f t="shared" si="1029"/>
        <v>#VALUE!</v>
      </c>
      <c r="AO257" s="109" t="e">
        <f t="shared" si="1030"/>
        <v>#VALUE!</v>
      </c>
      <c r="AP257" s="111" t="e">
        <f t="shared" si="1031"/>
        <v>#VALUE!</v>
      </c>
      <c r="AR257" s="109" t="e">
        <f t="shared" si="1032"/>
        <v>#VALUE!</v>
      </c>
      <c r="AS257" s="109" t="e">
        <f t="shared" si="1033"/>
        <v>#VALUE!</v>
      </c>
      <c r="AT257" s="109" t="e">
        <f t="shared" si="1033"/>
        <v>#VALUE!</v>
      </c>
      <c r="AU257" s="109" t="e">
        <f t="shared" si="1034"/>
        <v>#VALUE!</v>
      </c>
      <c r="AV257" s="109" t="e">
        <f t="shared" si="1035"/>
        <v>#VALUE!</v>
      </c>
      <c r="AW257" s="109" t="e">
        <f t="shared" si="1036"/>
        <v>#VALUE!</v>
      </c>
      <c r="AX257" s="101" t="e">
        <f t="shared" si="1037"/>
        <v>#VALUE!</v>
      </c>
    </row>
    <row r="258" spans="2:50" x14ac:dyDescent="0.25">
      <c r="B258" s="50" t="str">
        <f>IF($A258="","",VLOOKUP($A258,'list of waypoints'!$A$2:'list of waypoints'!$F$126,2))</f>
        <v/>
      </c>
      <c r="C258" s="99" t="str">
        <f>IF($A258="","",VLOOKUP($A258,'list of waypoints'!$A$2:$F$2001,3))</f>
        <v/>
      </c>
      <c r="D258" s="50" t="str">
        <f>IF($A258="","",VLOOKUP($A258,'list of waypoints'!$A$2:$F$2001,4))</f>
        <v/>
      </c>
      <c r="E258" s="99" t="str">
        <f>IF($A258="","",VLOOKUP($A258,'list of waypoints'!$A$2:$F$2001,5))</f>
        <v/>
      </c>
      <c r="F258" s="50" t="str">
        <f>IF($A258="","",VLOOKUP($A258,'list of waypoints'!$A$2:$F$2001,6))</f>
        <v/>
      </c>
      <c r="G258" s="112" t="str">
        <f t="shared" si="1038"/>
        <v/>
      </c>
      <c r="H258" s="113" t="str">
        <f t="shared" si="1039"/>
        <v/>
      </c>
      <c r="I258" s="50"/>
      <c r="J258" s="50"/>
      <c r="K258" s="50"/>
      <c r="L258" s="50"/>
      <c r="M258" s="113"/>
      <c r="P258" s="50"/>
      <c r="Q258" s="50"/>
      <c r="R258" s="50"/>
      <c r="S258" s="50"/>
      <c r="T258" s="50"/>
      <c r="U258" s="50"/>
      <c r="V258" s="50"/>
      <c r="X258" s="104" t="str">
        <f t="shared" si="1151"/>
        <v/>
      </c>
      <c r="Y258" s="105" t="str">
        <f t="shared" si="1022"/>
        <v/>
      </c>
      <c r="Z258" s="104" t="str">
        <f t="shared" si="1023"/>
        <v/>
      </c>
      <c r="AA258" s="106" t="str">
        <f t="shared" si="1024"/>
        <v/>
      </c>
      <c r="AB258" s="105" t="str">
        <f t="shared" si="1025"/>
        <v/>
      </c>
      <c r="AC258" s="105" t="str">
        <f t="shared" si="1026"/>
        <v/>
      </c>
      <c r="AD258" s="110" t="str">
        <f t="shared" si="1027"/>
        <v/>
      </c>
      <c r="AE258" s="109"/>
      <c r="AF258" s="101"/>
      <c r="AG258" s="101"/>
      <c r="AH258" s="101"/>
      <c r="AI258" s="109"/>
      <c r="AJ258" s="101"/>
      <c r="AK258" s="109"/>
      <c r="AL258" s="109">
        <f t="shared" si="1028"/>
        <v>0</v>
      </c>
      <c r="AM258" s="101"/>
      <c r="AN258" s="101">
        <f t="shared" si="1029"/>
        <v>0</v>
      </c>
      <c r="AO258" s="109">
        <f t="shared" si="1030"/>
        <v>0</v>
      </c>
      <c r="AP258" s="111">
        <f t="shared" si="1031"/>
        <v>0</v>
      </c>
      <c r="AR258" s="109">
        <f t="shared" si="1032"/>
        <v>0</v>
      </c>
      <c r="AS258" s="109">
        <f t="shared" si="1033"/>
        <v>0</v>
      </c>
      <c r="AT258" s="109">
        <f t="shared" si="1033"/>
        <v>0</v>
      </c>
      <c r="AU258" s="109">
        <f t="shared" si="1034"/>
        <v>0</v>
      </c>
      <c r="AV258" s="109">
        <f t="shared" si="1035"/>
        <v>0</v>
      </c>
      <c r="AW258" s="109">
        <f t="shared" si="1036"/>
        <v>0</v>
      </c>
      <c r="AX258" s="101">
        <f t="shared" si="1037"/>
        <v>0</v>
      </c>
    </row>
    <row r="259" spans="2:50" x14ac:dyDescent="0.25">
      <c r="B259" s="50" t="str">
        <f>IF($A259="","",VLOOKUP($A259,'list of waypoints'!$A$2:'list of waypoints'!$F$126,2))</f>
        <v/>
      </c>
      <c r="C259" s="99" t="str">
        <f>IF($A259="","",VLOOKUP($A259,'list of waypoints'!$A$2:$F$2001,3))</f>
        <v/>
      </c>
      <c r="D259" s="50" t="str">
        <f>IF($A259="","",VLOOKUP($A259,'list of waypoints'!$A$2:$F$2001,4))</f>
        <v/>
      </c>
      <c r="E259" s="99" t="str">
        <f>IF($A259="","",VLOOKUP($A259,'list of waypoints'!$A$2:$F$2001,5))</f>
        <v/>
      </c>
      <c r="F259" s="50" t="str">
        <f>IF($A259="","",VLOOKUP($A259,'list of waypoints'!$A$2:$F$2001,6))</f>
        <v/>
      </c>
      <c r="G259" s="112" t="str">
        <f t="shared" si="1038"/>
        <v/>
      </c>
      <c r="H259" s="113" t="str">
        <f t="shared" si="1039"/>
        <v/>
      </c>
      <c r="I259" s="50"/>
      <c r="J259" s="50"/>
      <c r="K259" s="50"/>
      <c r="L259" s="50"/>
      <c r="M259" s="113" t="e">
        <f t="shared" ref="M259" si="1325">M257-H258</f>
        <v>#VALUE!</v>
      </c>
      <c r="P259" s="50"/>
      <c r="Q259" s="50"/>
      <c r="R259" s="50"/>
      <c r="S259" s="50"/>
      <c r="T259" s="50"/>
      <c r="U259" s="50"/>
      <c r="V259" s="50"/>
      <c r="X259" s="104" t="str">
        <f t="shared" si="1151"/>
        <v/>
      </c>
      <c r="Y259" s="105" t="str">
        <f t="shared" si="1022"/>
        <v/>
      </c>
      <c r="Z259" s="104" t="str">
        <f t="shared" si="1023"/>
        <v/>
      </c>
      <c r="AA259" s="106" t="str">
        <f t="shared" si="1024"/>
        <v/>
      </c>
      <c r="AB259" s="105" t="str">
        <f t="shared" si="1025"/>
        <v/>
      </c>
      <c r="AC259" s="105" t="str">
        <f t="shared" si="1026"/>
        <v/>
      </c>
      <c r="AD259" s="110" t="str">
        <f t="shared" si="1027"/>
        <v/>
      </c>
      <c r="AE259" s="109" t="e">
        <f t="shared" ref="AE259" si="1326">IF(Z259="N",X259+(Y259/60),-(X259+(Y259/60)))</f>
        <v>#VALUE!</v>
      </c>
      <c r="AF259" s="101" t="e">
        <f t="shared" ref="AF259" si="1327">(7915.704468*LOG10(TAN(((45+AE259/2))*PI()/180)))-(23.268932*(SIN(AE259*PI()/180)))-(0.0525*(SIN(AE259*PI()/180)))</f>
        <v>#VALUE!</v>
      </c>
      <c r="AG259" s="101" t="e">
        <f t="shared" ref="AG259" si="1328">IF(AC259="E",AA259+(AB259/60),-(AA259+(AB259/60)))</f>
        <v>#VALUE!</v>
      </c>
      <c r="AH259" s="101" t="e">
        <f t="shared" ref="AH259" si="1329">IF(Z261="N",X261+(Y261/60),-(X261+(Y261/60)))</f>
        <v>#VALUE!</v>
      </c>
      <c r="AI259" s="109" t="e">
        <f t="shared" ref="AI259" si="1330">(7915.704468*LOG10(TAN(((45+(AH259/2))*PI()/180)))-(23.268932*(SIN(AH259*PI()/180)))-(0.0525*(SIN(AH259*PI()/180))))</f>
        <v>#VALUE!</v>
      </c>
      <c r="AJ259" s="109" t="e">
        <f t="shared" ref="AJ259" si="1331">IF(AC261="E",AA261+(AB261/60),-(AA261+(AB261/60)))</f>
        <v>#VALUE!</v>
      </c>
      <c r="AK259" s="109" t="e">
        <f t="shared" ref="AK259" si="1332">IF((AH259-AE259)=0,(AH259-AE259)*60+0.001,(AH259-AE259)*60)</f>
        <v>#VALUE!</v>
      </c>
      <c r="AL259" s="109" t="e">
        <f t="shared" si="1028"/>
        <v>#VALUE!</v>
      </c>
      <c r="AM259" s="101" t="e">
        <f t="shared" ref="AM259" si="1333">(AJ259-AG259)*60</f>
        <v>#VALUE!</v>
      </c>
      <c r="AN259" s="101" t="e">
        <f t="shared" si="1029"/>
        <v>#VALUE!</v>
      </c>
      <c r="AO259" s="109" t="e">
        <f t="shared" si="1030"/>
        <v>#VALUE!</v>
      </c>
      <c r="AP259" s="111" t="e">
        <f t="shared" si="1031"/>
        <v>#VALUE!</v>
      </c>
      <c r="AR259" s="109" t="e">
        <f t="shared" si="1032"/>
        <v>#VALUE!</v>
      </c>
      <c r="AS259" s="109" t="e">
        <f t="shared" si="1033"/>
        <v>#VALUE!</v>
      </c>
      <c r="AT259" s="109" t="e">
        <f t="shared" si="1033"/>
        <v>#VALUE!</v>
      </c>
      <c r="AU259" s="109" t="e">
        <f t="shared" si="1034"/>
        <v>#VALUE!</v>
      </c>
      <c r="AV259" s="109" t="e">
        <f t="shared" si="1035"/>
        <v>#VALUE!</v>
      </c>
      <c r="AW259" s="109" t="e">
        <f t="shared" si="1036"/>
        <v>#VALUE!</v>
      </c>
      <c r="AX259" s="101" t="e">
        <f t="shared" si="1037"/>
        <v>#VALUE!</v>
      </c>
    </row>
    <row r="260" spans="2:50" x14ac:dyDescent="0.25">
      <c r="B260" s="50" t="str">
        <f>IF($A260="","",VLOOKUP($A260,'list of waypoints'!$A$2:'list of waypoints'!$F$126,2))</f>
        <v/>
      </c>
      <c r="C260" s="99" t="str">
        <f>IF($A260="","",VLOOKUP($A260,'list of waypoints'!$A$2:$F$2001,3))</f>
        <v/>
      </c>
      <c r="D260" s="50" t="str">
        <f>IF($A260="","",VLOOKUP($A260,'list of waypoints'!$A$2:$F$2001,4))</f>
        <v/>
      </c>
      <c r="E260" s="99" t="str">
        <f>IF($A260="","",VLOOKUP($A260,'list of waypoints'!$A$2:$F$2001,5))</f>
        <v/>
      </c>
      <c r="F260" s="50" t="str">
        <f>IF($A260="","",VLOOKUP($A260,'list of waypoints'!$A$2:$F$2001,6))</f>
        <v/>
      </c>
      <c r="G260" s="112" t="str">
        <f t="shared" si="1038"/>
        <v/>
      </c>
      <c r="H260" s="113" t="str">
        <f t="shared" si="1039"/>
        <v/>
      </c>
      <c r="I260" s="50"/>
      <c r="J260" s="50"/>
      <c r="K260" s="50"/>
      <c r="L260" s="50"/>
      <c r="M260" s="113"/>
      <c r="P260" s="50"/>
      <c r="Q260" s="50"/>
      <c r="R260" s="50"/>
      <c r="S260" s="50"/>
      <c r="T260" s="50"/>
      <c r="U260" s="50"/>
      <c r="V260" s="50"/>
      <c r="X260" s="104" t="str">
        <f t="shared" si="1151"/>
        <v/>
      </c>
      <c r="Y260" s="105" t="str">
        <f t="shared" si="1022"/>
        <v/>
      </c>
      <c r="Z260" s="104" t="str">
        <f t="shared" si="1023"/>
        <v/>
      </c>
      <c r="AA260" s="106" t="str">
        <f t="shared" si="1024"/>
        <v/>
      </c>
      <c r="AB260" s="105" t="str">
        <f t="shared" si="1025"/>
        <v/>
      </c>
      <c r="AC260" s="105" t="str">
        <f t="shared" si="1026"/>
        <v/>
      </c>
      <c r="AD260" s="110" t="str">
        <f t="shared" si="1027"/>
        <v/>
      </c>
      <c r="AE260" s="109"/>
      <c r="AF260" s="101"/>
      <c r="AG260" s="101"/>
      <c r="AH260" s="101"/>
      <c r="AI260" s="109"/>
      <c r="AJ260" s="101"/>
      <c r="AK260" s="109"/>
      <c r="AL260" s="109">
        <f t="shared" si="1028"/>
        <v>0</v>
      </c>
      <c r="AM260" s="101"/>
      <c r="AN260" s="101">
        <f t="shared" si="1029"/>
        <v>0</v>
      </c>
      <c r="AO260" s="109">
        <f t="shared" si="1030"/>
        <v>0</v>
      </c>
      <c r="AP260" s="111">
        <f t="shared" si="1031"/>
        <v>0</v>
      </c>
      <c r="AR260" s="109">
        <f t="shared" si="1032"/>
        <v>0</v>
      </c>
      <c r="AS260" s="109">
        <f t="shared" si="1033"/>
        <v>0</v>
      </c>
      <c r="AT260" s="109">
        <f t="shared" si="1033"/>
        <v>0</v>
      </c>
      <c r="AU260" s="109">
        <f t="shared" si="1034"/>
        <v>0</v>
      </c>
      <c r="AV260" s="109">
        <f t="shared" si="1035"/>
        <v>0</v>
      </c>
      <c r="AW260" s="109">
        <f t="shared" si="1036"/>
        <v>0</v>
      </c>
      <c r="AX260" s="101">
        <f t="shared" si="1037"/>
        <v>0</v>
      </c>
    </row>
    <row r="261" spans="2:50" x14ac:dyDescent="0.25">
      <c r="B261" s="50" t="str">
        <f>IF($A261="","",VLOOKUP($A261,'list of waypoints'!$A$2:'list of waypoints'!$F$126,2))</f>
        <v/>
      </c>
      <c r="C261" s="99" t="str">
        <f>IF($A261="","",VLOOKUP($A261,'list of waypoints'!$A$2:$F$2001,3))</f>
        <v/>
      </c>
      <c r="D261" s="50" t="str">
        <f>IF($A261="","",VLOOKUP($A261,'list of waypoints'!$A$2:$F$2001,4))</f>
        <v/>
      </c>
      <c r="E261" s="99" t="str">
        <f>IF($A261="","",VLOOKUP($A261,'list of waypoints'!$A$2:$F$2001,5))</f>
        <v/>
      </c>
      <c r="F261" s="50" t="str">
        <f>IF($A261="","",VLOOKUP($A261,'list of waypoints'!$A$2:$F$2001,6))</f>
        <v/>
      </c>
      <c r="G261" s="112" t="str">
        <f t="shared" si="1038"/>
        <v/>
      </c>
      <c r="H261" s="113" t="str">
        <f t="shared" si="1039"/>
        <v/>
      </c>
      <c r="I261" s="50"/>
      <c r="J261" s="50"/>
      <c r="K261" s="50"/>
      <c r="L261" s="50"/>
      <c r="M261" s="113" t="e">
        <f t="shared" ref="M261" si="1334">M259-H260</f>
        <v>#VALUE!</v>
      </c>
      <c r="P261" s="50"/>
      <c r="Q261" s="50"/>
      <c r="R261" s="50"/>
      <c r="S261" s="50"/>
      <c r="T261" s="50"/>
      <c r="U261" s="50"/>
      <c r="V261" s="50"/>
      <c r="X261" s="104" t="str">
        <f t="shared" si="1151"/>
        <v/>
      </c>
      <c r="Y261" s="105" t="str">
        <f t="shared" si="1022"/>
        <v/>
      </c>
      <c r="Z261" s="104" t="str">
        <f t="shared" si="1023"/>
        <v/>
      </c>
      <c r="AA261" s="106" t="str">
        <f t="shared" si="1024"/>
        <v/>
      </c>
      <c r="AB261" s="105" t="str">
        <f t="shared" si="1025"/>
        <v/>
      </c>
      <c r="AC261" s="105" t="str">
        <f t="shared" si="1026"/>
        <v/>
      </c>
      <c r="AD261" s="110" t="str">
        <f t="shared" si="1027"/>
        <v/>
      </c>
      <c r="AE261" s="109" t="e">
        <f t="shared" ref="AE261" si="1335">IF(Z261="N",X261+(Y261/60),-(X261+(Y261/60)))</f>
        <v>#VALUE!</v>
      </c>
      <c r="AF261" s="101" t="e">
        <f t="shared" ref="AF261" si="1336">(7915.704468*LOG10(TAN(((45+AE261/2))*PI()/180)))-(23.268932*(SIN(AE261*PI()/180)))-(0.0525*(SIN(AE261*PI()/180)))</f>
        <v>#VALUE!</v>
      </c>
      <c r="AG261" s="101" t="e">
        <f t="shared" ref="AG261" si="1337">IF(AC261="E",AA261+(AB261/60),-(AA261+(AB261/60)))</f>
        <v>#VALUE!</v>
      </c>
      <c r="AH261" s="101" t="e">
        <f t="shared" ref="AH261" si="1338">IF(Z263="N",X263+(Y263/60),-(X263+(Y263/60)))</f>
        <v>#VALUE!</v>
      </c>
      <c r="AI261" s="109" t="e">
        <f t="shared" ref="AI261" si="1339">(7915.704468*LOG10(TAN(((45+(AH261/2))*PI()/180)))-(23.268932*(SIN(AH261*PI()/180)))-(0.0525*(SIN(AH261*PI()/180))))</f>
        <v>#VALUE!</v>
      </c>
      <c r="AJ261" s="109" t="e">
        <f t="shared" ref="AJ261" si="1340">IF(AC263="E",AA263+(AB263/60),-(AA263+(AB263/60)))</f>
        <v>#VALUE!</v>
      </c>
      <c r="AK261" s="109" t="e">
        <f t="shared" ref="AK261" si="1341">IF((AH261-AE261)=0,(AH261-AE261)*60+0.001,(AH261-AE261)*60)</f>
        <v>#VALUE!</v>
      </c>
      <c r="AL261" s="109" t="e">
        <f t="shared" si="1028"/>
        <v>#VALUE!</v>
      </c>
      <c r="AM261" s="101" t="e">
        <f t="shared" ref="AM261" si="1342">(AJ261-AG261)*60</f>
        <v>#VALUE!</v>
      </c>
      <c r="AN261" s="101" t="e">
        <f t="shared" si="1029"/>
        <v>#VALUE!</v>
      </c>
      <c r="AO261" s="109" t="e">
        <f t="shared" si="1030"/>
        <v>#VALUE!</v>
      </c>
      <c r="AP261" s="111" t="e">
        <f t="shared" si="1031"/>
        <v>#VALUE!</v>
      </c>
      <c r="AR261" s="109" t="e">
        <f t="shared" si="1032"/>
        <v>#VALUE!</v>
      </c>
      <c r="AS261" s="109" t="e">
        <f t="shared" si="1033"/>
        <v>#VALUE!</v>
      </c>
      <c r="AT261" s="109" t="e">
        <f t="shared" si="1033"/>
        <v>#VALUE!</v>
      </c>
      <c r="AU261" s="109" t="e">
        <f t="shared" si="1034"/>
        <v>#VALUE!</v>
      </c>
      <c r="AV261" s="109" t="e">
        <f t="shared" si="1035"/>
        <v>#VALUE!</v>
      </c>
      <c r="AW261" s="109" t="e">
        <f t="shared" si="1036"/>
        <v>#VALUE!</v>
      </c>
      <c r="AX261" s="101" t="e">
        <f t="shared" si="1037"/>
        <v>#VALUE!</v>
      </c>
    </row>
    <row r="262" spans="2:50" x14ac:dyDescent="0.25">
      <c r="B262" s="50" t="str">
        <f>IF($A262="","",VLOOKUP($A262,'list of waypoints'!$A$2:'list of waypoints'!$F$126,2))</f>
        <v/>
      </c>
      <c r="C262" s="99" t="str">
        <f>IF($A262="","",VLOOKUP($A262,'list of waypoints'!$A$2:$F$2001,3))</f>
        <v/>
      </c>
      <c r="D262" s="50" t="str">
        <f>IF($A262="","",VLOOKUP($A262,'list of waypoints'!$A$2:$F$2001,4))</f>
        <v/>
      </c>
      <c r="E262" s="99" t="str">
        <f>IF($A262="","",VLOOKUP($A262,'list of waypoints'!$A$2:$F$2001,5))</f>
        <v/>
      </c>
      <c r="F262" s="50" t="str">
        <f>IF($A262="","",VLOOKUP($A262,'list of waypoints'!$A$2:$F$2001,6))</f>
        <v/>
      </c>
      <c r="G262" s="112" t="str">
        <f t="shared" si="1038"/>
        <v/>
      </c>
      <c r="H262" s="113" t="str">
        <f t="shared" si="1039"/>
        <v/>
      </c>
      <c r="I262" s="50"/>
      <c r="J262" s="50"/>
      <c r="K262" s="50"/>
      <c r="L262" s="50"/>
      <c r="M262" s="113"/>
      <c r="P262" s="50"/>
      <c r="Q262" s="50"/>
      <c r="R262" s="50"/>
      <c r="S262" s="50"/>
      <c r="T262" s="50"/>
      <c r="U262" s="50"/>
      <c r="V262" s="50"/>
      <c r="X262" s="104" t="str">
        <f t="shared" si="1151"/>
        <v/>
      </c>
      <c r="Y262" s="105" t="str">
        <f t="shared" ref="Y262:Y325" si="1343">IF(A262="","",(C262/100-X262)*100)</f>
        <v/>
      </c>
      <c r="Z262" s="104" t="str">
        <f t="shared" ref="Z262:Z325" si="1344">IF(A262="","",D262)</f>
        <v/>
      </c>
      <c r="AA262" s="106" t="str">
        <f t="shared" ref="AA262:AA325" si="1345">IF(A262="","",INT(E262/100))</f>
        <v/>
      </c>
      <c r="AB262" s="105" t="str">
        <f t="shared" ref="AB262:AB325" si="1346">IF(A262="","",(E262/100-AA262)*100)</f>
        <v/>
      </c>
      <c r="AC262" s="105" t="str">
        <f t="shared" ref="AC262:AC325" si="1347">IF(A262="","",F262)</f>
        <v/>
      </c>
      <c r="AD262" s="110" t="str">
        <f t="shared" ref="AD262:AD325" si="1348">IF(Z262="","",AX262)</f>
        <v/>
      </c>
      <c r="AE262" s="109"/>
      <c r="AF262" s="101"/>
      <c r="AG262" s="101"/>
      <c r="AH262" s="101"/>
      <c r="AI262" s="109"/>
      <c r="AJ262" s="101"/>
      <c r="AK262" s="109"/>
      <c r="AL262" s="109">
        <f t="shared" ref="AL262:AL325" si="1349">IF(AI262&gt;AF262,(AI262-AF262),(AI262-AF262))</f>
        <v>0</v>
      </c>
      <c r="AM262" s="101"/>
      <c r="AN262" s="101">
        <f t="shared" ref="AN262:AN325" si="1350">IF(AL262=0,SQRT(SUMSQ(ATAN(AM262/(AL262+0.0001))*(180/PI()))),SQRT(SUMSQ(ATAN(AM262/AL262)*(180/PI()))))</f>
        <v>0</v>
      </c>
      <c r="AO262" s="109">
        <f t="shared" ref="AO262:AO325" si="1351">SQRT(SUMSQ(1/(COS(AN262*PI()/180))*AK262))</f>
        <v>0</v>
      </c>
      <c r="AP262" s="111">
        <f t="shared" ref="AP262:AP325" si="1352">IF(AE262&gt;AH262,IF(AG262&gt;AJ262,180+AN262,180-AN262),(IF(AG262&gt;AJ262,360-AN262,AN262)))</f>
        <v>0</v>
      </c>
      <c r="AR262" s="109">
        <f t="shared" ref="AR262:AR325" si="1353">RADIANS(AE262)</f>
        <v>0</v>
      </c>
      <c r="AS262" s="109">
        <f t="shared" ref="AS262:AT325" si="1354">RADIANS(AG262)</f>
        <v>0</v>
      </c>
      <c r="AT262" s="109">
        <f t="shared" si="1354"/>
        <v>0</v>
      </c>
      <c r="AU262" s="109">
        <f t="shared" ref="AU262:AU325" si="1355">RADIANS(AJ262)</f>
        <v>0</v>
      </c>
      <c r="AV262" s="109">
        <f t="shared" ref="AV262:AV325" si="1356">AU262-AS262</f>
        <v>0</v>
      </c>
      <c r="AW262" s="109">
        <f t="shared" ref="AW262:AW325" si="1357">AT262-AR262</f>
        <v>0</v>
      </c>
      <c r="AX262" s="101">
        <f t="shared" ref="AX262:AX325" si="1358">DEGREES(ACOS(SIN(AR262)*SIN(AT262)+COS(AT262)*COS(AR262)*COS(AV262)))*60</f>
        <v>0</v>
      </c>
    </row>
    <row r="263" spans="2:50" x14ac:dyDescent="0.25">
      <c r="B263" s="50" t="str">
        <f>IF($A263="","",VLOOKUP($A263,'list of waypoints'!$A$2:'list of waypoints'!$F$126,2))</f>
        <v/>
      </c>
      <c r="C263" s="99" t="str">
        <f>IF($A263="","",VLOOKUP($A263,'list of waypoints'!$A$2:$F$2001,3))</f>
        <v/>
      </c>
      <c r="D263" s="50" t="str">
        <f>IF($A263="","",VLOOKUP($A263,'list of waypoints'!$A$2:$F$2001,4))</f>
        <v/>
      </c>
      <c r="E263" s="99" t="str">
        <f>IF($A263="","",VLOOKUP($A263,'list of waypoints'!$A$2:$F$2001,5))</f>
        <v/>
      </c>
      <c r="F263" s="50" t="str">
        <f>IF($A263="","",VLOOKUP($A263,'list of waypoints'!$A$2:$F$2001,6))</f>
        <v/>
      </c>
      <c r="G263" s="112" t="str">
        <f t="shared" ref="G263:G271" si="1359">IF(C262="","",AP262)</f>
        <v/>
      </c>
      <c r="H263" s="113" t="str">
        <f t="shared" ref="H263:H294" si="1360">IF(C262="","",AO262)</f>
        <v/>
      </c>
      <c r="I263" s="50"/>
      <c r="J263" s="50"/>
      <c r="K263" s="50"/>
      <c r="L263" s="50"/>
      <c r="M263" s="113" t="e">
        <f t="shared" ref="M263" si="1361">M261-H262</f>
        <v>#VALUE!</v>
      </c>
      <c r="P263" s="50"/>
      <c r="Q263" s="50"/>
      <c r="R263" s="50"/>
      <c r="S263" s="50"/>
      <c r="T263" s="50"/>
      <c r="U263" s="50"/>
      <c r="V263" s="50"/>
      <c r="X263" s="104" t="str">
        <f t="shared" si="1151"/>
        <v/>
      </c>
      <c r="Y263" s="105" t="str">
        <f t="shared" si="1343"/>
        <v/>
      </c>
      <c r="Z263" s="104" t="str">
        <f t="shared" si="1344"/>
        <v/>
      </c>
      <c r="AA263" s="106" t="str">
        <f t="shared" si="1345"/>
        <v/>
      </c>
      <c r="AB263" s="105" t="str">
        <f t="shared" si="1346"/>
        <v/>
      </c>
      <c r="AC263" s="105" t="str">
        <f t="shared" si="1347"/>
        <v/>
      </c>
      <c r="AD263" s="110" t="str">
        <f t="shared" si="1348"/>
        <v/>
      </c>
      <c r="AE263" s="109" t="e">
        <f t="shared" ref="AE263" si="1362">IF(Z263="N",X263+(Y263/60),-(X263+(Y263/60)))</f>
        <v>#VALUE!</v>
      </c>
      <c r="AF263" s="101" t="e">
        <f t="shared" ref="AF263" si="1363">(7915.704468*LOG10(TAN(((45+AE263/2))*PI()/180)))-(23.268932*(SIN(AE263*PI()/180)))-(0.0525*(SIN(AE263*PI()/180)))</f>
        <v>#VALUE!</v>
      </c>
      <c r="AG263" s="101" t="e">
        <f t="shared" ref="AG263" si="1364">IF(AC263="E",AA263+(AB263/60),-(AA263+(AB263/60)))</f>
        <v>#VALUE!</v>
      </c>
      <c r="AH263" s="101" t="e">
        <f t="shared" ref="AH263" si="1365">IF(Z265="N",X265+(Y265/60),-(X265+(Y265/60)))</f>
        <v>#VALUE!</v>
      </c>
      <c r="AI263" s="109" t="e">
        <f t="shared" ref="AI263" si="1366">(7915.704468*LOG10(TAN(((45+(AH263/2))*PI()/180)))-(23.268932*(SIN(AH263*PI()/180)))-(0.0525*(SIN(AH263*PI()/180))))</f>
        <v>#VALUE!</v>
      </c>
      <c r="AJ263" s="109" t="e">
        <f t="shared" ref="AJ263" si="1367">IF(AC265="E",AA265+(AB265/60),-(AA265+(AB265/60)))</f>
        <v>#VALUE!</v>
      </c>
      <c r="AK263" s="109" t="e">
        <f t="shared" ref="AK263" si="1368">IF((AH263-AE263)=0,(AH263-AE263)*60+0.001,(AH263-AE263)*60)</f>
        <v>#VALUE!</v>
      </c>
      <c r="AL263" s="109" t="e">
        <f t="shared" si="1349"/>
        <v>#VALUE!</v>
      </c>
      <c r="AM263" s="101" t="e">
        <f t="shared" ref="AM263" si="1369">(AJ263-AG263)*60</f>
        <v>#VALUE!</v>
      </c>
      <c r="AN263" s="101" t="e">
        <f t="shared" si="1350"/>
        <v>#VALUE!</v>
      </c>
      <c r="AO263" s="109" t="e">
        <f t="shared" si="1351"/>
        <v>#VALUE!</v>
      </c>
      <c r="AP263" s="111" t="e">
        <f t="shared" si="1352"/>
        <v>#VALUE!</v>
      </c>
      <c r="AR263" s="109" t="e">
        <f t="shared" si="1353"/>
        <v>#VALUE!</v>
      </c>
      <c r="AS263" s="109" t="e">
        <f t="shared" si="1354"/>
        <v>#VALUE!</v>
      </c>
      <c r="AT263" s="109" t="e">
        <f t="shared" si="1354"/>
        <v>#VALUE!</v>
      </c>
      <c r="AU263" s="109" t="e">
        <f t="shared" si="1355"/>
        <v>#VALUE!</v>
      </c>
      <c r="AV263" s="109" t="e">
        <f t="shared" si="1356"/>
        <v>#VALUE!</v>
      </c>
      <c r="AW263" s="109" t="e">
        <f t="shared" si="1357"/>
        <v>#VALUE!</v>
      </c>
      <c r="AX263" s="101" t="e">
        <f t="shared" si="1358"/>
        <v>#VALUE!</v>
      </c>
    </row>
    <row r="264" spans="2:50" x14ac:dyDescent="0.25">
      <c r="B264" s="50" t="str">
        <f>IF($A264="","",VLOOKUP($A264,'list of waypoints'!$A$2:'list of waypoints'!$F$126,2))</f>
        <v/>
      </c>
      <c r="C264" s="99" t="str">
        <f>IF($A264="","",VLOOKUP($A264,'list of waypoints'!$A$2:$F$2001,3))</f>
        <v/>
      </c>
      <c r="D264" s="50" t="str">
        <f>IF($A264="","",VLOOKUP($A264,'list of waypoints'!$A$2:$F$2001,4))</f>
        <v/>
      </c>
      <c r="E264" s="99" t="str">
        <f>IF($A264="","",VLOOKUP($A264,'list of waypoints'!$A$2:$F$2001,5))</f>
        <v/>
      </c>
      <c r="F264" s="50" t="str">
        <f>IF($A264="","",VLOOKUP($A264,'list of waypoints'!$A$2:$F$2001,6))</f>
        <v/>
      </c>
      <c r="G264" s="112" t="str">
        <f t="shared" si="1359"/>
        <v/>
      </c>
      <c r="H264" s="113" t="str">
        <f t="shared" si="1360"/>
        <v/>
      </c>
      <c r="I264" s="50"/>
      <c r="J264" s="50"/>
      <c r="K264" s="50"/>
      <c r="L264" s="50"/>
      <c r="M264" s="113"/>
      <c r="P264" s="50"/>
      <c r="Q264" s="50"/>
      <c r="R264" s="50"/>
      <c r="S264" s="50"/>
      <c r="T264" s="50"/>
      <c r="U264" s="50"/>
      <c r="V264" s="50"/>
      <c r="X264" s="104" t="str">
        <f t="shared" si="1151"/>
        <v/>
      </c>
      <c r="Y264" s="105" t="str">
        <f t="shared" si="1343"/>
        <v/>
      </c>
      <c r="Z264" s="104" t="str">
        <f t="shared" si="1344"/>
        <v/>
      </c>
      <c r="AA264" s="106" t="str">
        <f t="shared" si="1345"/>
        <v/>
      </c>
      <c r="AB264" s="105" t="str">
        <f t="shared" si="1346"/>
        <v/>
      </c>
      <c r="AC264" s="105" t="str">
        <f t="shared" si="1347"/>
        <v/>
      </c>
      <c r="AD264" s="110" t="str">
        <f t="shared" si="1348"/>
        <v/>
      </c>
      <c r="AE264" s="109"/>
      <c r="AF264" s="101"/>
      <c r="AG264" s="101"/>
      <c r="AH264" s="101"/>
      <c r="AI264" s="109"/>
      <c r="AJ264" s="101"/>
      <c r="AK264" s="109"/>
      <c r="AL264" s="109">
        <f t="shared" si="1349"/>
        <v>0</v>
      </c>
      <c r="AM264" s="101"/>
      <c r="AN264" s="101">
        <f t="shared" si="1350"/>
        <v>0</v>
      </c>
      <c r="AO264" s="109">
        <f t="shared" si="1351"/>
        <v>0</v>
      </c>
      <c r="AP264" s="111">
        <f t="shared" si="1352"/>
        <v>0</v>
      </c>
      <c r="AR264" s="109">
        <f t="shared" si="1353"/>
        <v>0</v>
      </c>
      <c r="AS264" s="109">
        <f t="shared" si="1354"/>
        <v>0</v>
      </c>
      <c r="AT264" s="109">
        <f t="shared" si="1354"/>
        <v>0</v>
      </c>
      <c r="AU264" s="109">
        <f t="shared" si="1355"/>
        <v>0</v>
      </c>
      <c r="AV264" s="109">
        <f t="shared" si="1356"/>
        <v>0</v>
      </c>
      <c r="AW264" s="109">
        <f t="shared" si="1357"/>
        <v>0</v>
      </c>
      <c r="AX264" s="101">
        <f t="shared" si="1358"/>
        <v>0</v>
      </c>
    </row>
    <row r="265" spans="2:50" x14ac:dyDescent="0.25">
      <c r="B265" s="50" t="str">
        <f>IF($A265="","",VLOOKUP($A265,'list of waypoints'!$A$2:'list of waypoints'!$F$126,2))</f>
        <v/>
      </c>
      <c r="C265" s="99" t="str">
        <f>IF($A265="","",VLOOKUP($A265,'list of waypoints'!$A$2:$F$2001,3))</f>
        <v/>
      </c>
      <c r="D265" s="50" t="str">
        <f>IF($A265="","",VLOOKUP($A265,'list of waypoints'!$A$2:$F$2001,4))</f>
        <v/>
      </c>
      <c r="E265" s="99" t="str">
        <f>IF($A265="","",VLOOKUP($A265,'list of waypoints'!$A$2:$F$2001,5))</f>
        <v/>
      </c>
      <c r="F265" s="50" t="str">
        <f>IF($A265="","",VLOOKUP($A265,'list of waypoints'!$A$2:$F$2001,6))</f>
        <v/>
      </c>
      <c r="G265" s="112" t="str">
        <f t="shared" si="1359"/>
        <v/>
      </c>
      <c r="H265" s="113" t="str">
        <f t="shared" si="1360"/>
        <v/>
      </c>
      <c r="I265" s="50"/>
      <c r="J265" s="50"/>
      <c r="K265" s="50"/>
      <c r="L265" s="50"/>
      <c r="M265" s="113" t="e">
        <f t="shared" ref="M265" si="1370">M263-H264</f>
        <v>#VALUE!</v>
      </c>
      <c r="P265" s="50"/>
      <c r="Q265" s="50"/>
      <c r="R265" s="50"/>
      <c r="S265" s="50"/>
      <c r="T265" s="50"/>
      <c r="U265" s="50"/>
      <c r="V265" s="50"/>
      <c r="X265" s="104" t="str">
        <f t="shared" si="1151"/>
        <v/>
      </c>
      <c r="Y265" s="105" t="str">
        <f t="shared" si="1343"/>
        <v/>
      </c>
      <c r="Z265" s="104" t="str">
        <f t="shared" si="1344"/>
        <v/>
      </c>
      <c r="AA265" s="106" t="str">
        <f t="shared" si="1345"/>
        <v/>
      </c>
      <c r="AB265" s="105" t="str">
        <f t="shared" si="1346"/>
        <v/>
      </c>
      <c r="AC265" s="105" t="str">
        <f t="shared" si="1347"/>
        <v/>
      </c>
      <c r="AD265" s="110" t="str">
        <f t="shared" si="1348"/>
        <v/>
      </c>
      <c r="AE265" s="109" t="e">
        <f t="shared" ref="AE265" si="1371">IF(Z265="N",X265+(Y265/60),-(X265+(Y265/60)))</f>
        <v>#VALUE!</v>
      </c>
      <c r="AF265" s="101" t="e">
        <f t="shared" ref="AF265" si="1372">(7915.704468*LOG10(TAN(((45+AE265/2))*PI()/180)))-(23.268932*(SIN(AE265*PI()/180)))-(0.0525*(SIN(AE265*PI()/180)))</f>
        <v>#VALUE!</v>
      </c>
      <c r="AG265" s="101" t="e">
        <f t="shared" ref="AG265" si="1373">IF(AC265="E",AA265+(AB265/60),-(AA265+(AB265/60)))</f>
        <v>#VALUE!</v>
      </c>
      <c r="AH265" s="101" t="e">
        <f t="shared" ref="AH265" si="1374">IF(Z267="N",X267+(Y267/60),-(X267+(Y267/60)))</f>
        <v>#VALUE!</v>
      </c>
      <c r="AI265" s="109" t="e">
        <f t="shared" ref="AI265" si="1375">(7915.704468*LOG10(TAN(((45+(AH265/2))*PI()/180)))-(23.268932*(SIN(AH265*PI()/180)))-(0.0525*(SIN(AH265*PI()/180))))</f>
        <v>#VALUE!</v>
      </c>
      <c r="AJ265" s="109" t="e">
        <f t="shared" ref="AJ265" si="1376">IF(AC267="E",AA267+(AB267/60),-(AA267+(AB267/60)))</f>
        <v>#VALUE!</v>
      </c>
      <c r="AK265" s="109" t="e">
        <f t="shared" ref="AK265" si="1377">IF((AH265-AE265)=0,(AH265-AE265)*60+0.001,(AH265-AE265)*60)</f>
        <v>#VALUE!</v>
      </c>
      <c r="AL265" s="109" t="e">
        <f t="shared" si="1349"/>
        <v>#VALUE!</v>
      </c>
      <c r="AM265" s="101" t="e">
        <f t="shared" ref="AM265" si="1378">(AJ265-AG265)*60</f>
        <v>#VALUE!</v>
      </c>
      <c r="AN265" s="101" t="e">
        <f t="shared" si="1350"/>
        <v>#VALUE!</v>
      </c>
      <c r="AO265" s="109" t="e">
        <f t="shared" si="1351"/>
        <v>#VALUE!</v>
      </c>
      <c r="AP265" s="111" t="e">
        <f t="shared" si="1352"/>
        <v>#VALUE!</v>
      </c>
      <c r="AR265" s="109" t="e">
        <f t="shared" si="1353"/>
        <v>#VALUE!</v>
      </c>
      <c r="AS265" s="109" t="e">
        <f t="shared" si="1354"/>
        <v>#VALUE!</v>
      </c>
      <c r="AT265" s="109" t="e">
        <f t="shared" si="1354"/>
        <v>#VALUE!</v>
      </c>
      <c r="AU265" s="109" t="e">
        <f t="shared" si="1355"/>
        <v>#VALUE!</v>
      </c>
      <c r="AV265" s="109" t="e">
        <f t="shared" si="1356"/>
        <v>#VALUE!</v>
      </c>
      <c r="AW265" s="109" t="e">
        <f t="shared" si="1357"/>
        <v>#VALUE!</v>
      </c>
      <c r="AX265" s="101" t="e">
        <f t="shared" si="1358"/>
        <v>#VALUE!</v>
      </c>
    </row>
    <row r="266" spans="2:50" x14ac:dyDescent="0.25">
      <c r="B266" s="50" t="str">
        <f>IF($A266="","",VLOOKUP($A266,'list of waypoints'!$A$2:'list of waypoints'!$F$126,2))</f>
        <v/>
      </c>
      <c r="C266" s="99" t="str">
        <f>IF($A266="","",VLOOKUP($A266,'list of waypoints'!$A$2:$F$2001,3))</f>
        <v/>
      </c>
      <c r="D266" s="50" t="str">
        <f>IF($A266="","",VLOOKUP($A266,'list of waypoints'!$A$2:$F$2001,4))</f>
        <v/>
      </c>
      <c r="E266" s="99" t="str">
        <f>IF($A266="","",VLOOKUP($A266,'list of waypoints'!$A$2:$F$2001,5))</f>
        <v/>
      </c>
      <c r="F266" s="50" t="str">
        <f>IF($A266="","",VLOOKUP($A266,'list of waypoints'!$A$2:$F$2001,6))</f>
        <v/>
      </c>
      <c r="G266" s="112" t="str">
        <f t="shared" si="1359"/>
        <v/>
      </c>
      <c r="H266" s="113" t="str">
        <f t="shared" si="1360"/>
        <v/>
      </c>
      <c r="I266" s="50"/>
      <c r="J266" s="50"/>
      <c r="K266" s="50"/>
      <c r="L266" s="50"/>
      <c r="M266" s="113"/>
      <c r="P266" s="50"/>
      <c r="Q266" s="50"/>
      <c r="R266" s="50"/>
      <c r="S266" s="50"/>
      <c r="T266" s="50"/>
      <c r="U266" s="50"/>
      <c r="V266" s="50"/>
      <c r="X266" s="104" t="str">
        <f t="shared" si="1151"/>
        <v/>
      </c>
      <c r="Y266" s="105" t="str">
        <f t="shared" si="1343"/>
        <v/>
      </c>
      <c r="Z266" s="104" t="str">
        <f t="shared" si="1344"/>
        <v/>
      </c>
      <c r="AA266" s="106" t="str">
        <f t="shared" si="1345"/>
        <v/>
      </c>
      <c r="AB266" s="105" t="str">
        <f t="shared" si="1346"/>
        <v/>
      </c>
      <c r="AC266" s="105" t="str">
        <f t="shared" si="1347"/>
        <v/>
      </c>
      <c r="AD266" s="110" t="str">
        <f t="shared" si="1348"/>
        <v/>
      </c>
      <c r="AE266" s="109"/>
      <c r="AF266" s="101"/>
      <c r="AG266" s="101"/>
      <c r="AH266" s="101"/>
      <c r="AI266" s="109"/>
      <c r="AJ266" s="101"/>
      <c r="AK266" s="109"/>
      <c r="AL266" s="109">
        <f t="shared" si="1349"/>
        <v>0</v>
      </c>
      <c r="AM266" s="101"/>
      <c r="AN266" s="101">
        <f t="shared" si="1350"/>
        <v>0</v>
      </c>
      <c r="AO266" s="109">
        <f t="shared" si="1351"/>
        <v>0</v>
      </c>
      <c r="AP266" s="111">
        <f t="shared" si="1352"/>
        <v>0</v>
      </c>
      <c r="AR266" s="109">
        <f t="shared" si="1353"/>
        <v>0</v>
      </c>
      <c r="AS266" s="109">
        <f t="shared" si="1354"/>
        <v>0</v>
      </c>
      <c r="AT266" s="109">
        <f t="shared" si="1354"/>
        <v>0</v>
      </c>
      <c r="AU266" s="109">
        <f t="shared" si="1355"/>
        <v>0</v>
      </c>
      <c r="AV266" s="109">
        <f t="shared" si="1356"/>
        <v>0</v>
      </c>
      <c r="AW266" s="109">
        <f t="shared" si="1357"/>
        <v>0</v>
      </c>
      <c r="AX266" s="101">
        <f t="shared" si="1358"/>
        <v>0</v>
      </c>
    </row>
    <row r="267" spans="2:50" x14ac:dyDescent="0.25">
      <c r="B267" s="50" t="str">
        <f>IF($A267="","",VLOOKUP($A267,'list of waypoints'!$A$2:'list of waypoints'!$F$126,2))</f>
        <v/>
      </c>
      <c r="C267" s="99" t="str">
        <f>IF($A267="","",VLOOKUP($A267,'list of waypoints'!$A$2:$F$2001,3))</f>
        <v/>
      </c>
      <c r="D267" s="50" t="str">
        <f>IF($A267="","",VLOOKUP($A267,'list of waypoints'!$A$2:$F$2001,4))</f>
        <v/>
      </c>
      <c r="E267" s="99" t="str">
        <f>IF($A267="","",VLOOKUP($A267,'list of waypoints'!$A$2:$F$2001,5))</f>
        <v/>
      </c>
      <c r="F267" s="50" t="str">
        <f>IF($A267="","",VLOOKUP($A267,'list of waypoints'!$A$2:$F$2001,6))</f>
        <v/>
      </c>
      <c r="G267" s="112" t="str">
        <f t="shared" si="1359"/>
        <v/>
      </c>
      <c r="H267" s="113" t="str">
        <f t="shared" si="1360"/>
        <v/>
      </c>
      <c r="I267" s="50"/>
      <c r="J267" s="50"/>
      <c r="K267" s="50"/>
      <c r="L267" s="50"/>
      <c r="M267" s="113" t="e">
        <f t="shared" ref="M267" si="1379">M265-H266</f>
        <v>#VALUE!</v>
      </c>
      <c r="P267" s="50"/>
      <c r="Q267" s="50"/>
      <c r="R267" s="50"/>
      <c r="S267" s="50"/>
      <c r="T267" s="50"/>
      <c r="U267" s="50"/>
      <c r="V267" s="50"/>
      <c r="X267" s="104" t="str">
        <f t="shared" si="1151"/>
        <v/>
      </c>
      <c r="Y267" s="105" t="str">
        <f t="shared" si="1343"/>
        <v/>
      </c>
      <c r="Z267" s="104" t="str">
        <f t="shared" si="1344"/>
        <v/>
      </c>
      <c r="AA267" s="106" t="str">
        <f t="shared" si="1345"/>
        <v/>
      </c>
      <c r="AB267" s="105" t="str">
        <f t="shared" si="1346"/>
        <v/>
      </c>
      <c r="AC267" s="105" t="str">
        <f t="shared" si="1347"/>
        <v/>
      </c>
      <c r="AD267" s="110" t="str">
        <f t="shared" si="1348"/>
        <v/>
      </c>
      <c r="AE267" s="109" t="e">
        <f t="shared" ref="AE267" si="1380">IF(Z267="N",X267+(Y267/60),-(X267+(Y267/60)))</f>
        <v>#VALUE!</v>
      </c>
      <c r="AF267" s="101" t="e">
        <f t="shared" ref="AF267" si="1381">(7915.704468*LOG10(TAN(((45+AE267/2))*PI()/180)))-(23.268932*(SIN(AE267*PI()/180)))-(0.0525*(SIN(AE267*PI()/180)))</f>
        <v>#VALUE!</v>
      </c>
      <c r="AG267" s="101" t="e">
        <f t="shared" ref="AG267" si="1382">IF(AC267="E",AA267+(AB267/60),-(AA267+(AB267/60)))</f>
        <v>#VALUE!</v>
      </c>
      <c r="AH267" s="101" t="e">
        <f t="shared" ref="AH267" si="1383">IF(Z269="N",X269+(Y269/60),-(X269+(Y269/60)))</f>
        <v>#VALUE!</v>
      </c>
      <c r="AI267" s="109" t="e">
        <f t="shared" ref="AI267" si="1384">(7915.704468*LOG10(TAN(((45+(AH267/2))*PI()/180)))-(23.268932*(SIN(AH267*PI()/180)))-(0.0525*(SIN(AH267*PI()/180))))</f>
        <v>#VALUE!</v>
      </c>
      <c r="AJ267" s="109" t="e">
        <f t="shared" ref="AJ267" si="1385">IF(AC269="E",AA269+(AB269/60),-(AA269+(AB269/60)))</f>
        <v>#VALUE!</v>
      </c>
      <c r="AK267" s="109" t="e">
        <f t="shared" ref="AK267" si="1386">IF((AH267-AE267)=0,(AH267-AE267)*60+0.001,(AH267-AE267)*60)</f>
        <v>#VALUE!</v>
      </c>
      <c r="AL267" s="109" t="e">
        <f t="shared" si="1349"/>
        <v>#VALUE!</v>
      </c>
      <c r="AM267" s="101" t="e">
        <f t="shared" ref="AM267" si="1387">(AJ267-AG267)*60</f>
        <v>#VALUE!</v>
      </c>
      <c r="AN267" s="101" t="e">
        <f t="shared" si="1350"/>
        <v>#VALUE!</v>
      </c>
      <c r="AO267" s="109" t="e">
        <f t="shared" si="1351"/>
        <v>#VALUE!</v>
      </c>
      <c r="AP267" s="111" t="e">
        <f t="shared" si="1352"/>
        <v>#VALUE!</v>
      </c>
      <c r="AR267" s="109" t="e">
        <f t="shared" si="1353"/>
        <v>#VALUE!</v>
      </c>
      <c r="AS267" s="109" t="e">
        <f t="shared" si="1354"/>
        <v>#VALUE!</v>
      </c>
      <c r="AT267" s="109" t="e">
        <f t="shared" si="1354"/>
        <v>#VALUE!</v>
      </c>
      <c r="AU267" s="109" t="e">
        <f t="shared" si="1355"/>
        <v>#VALUE!</v>
      </c>
      <c r="AV267" s="109" t="e">
        <f t="shared" si="1356"/>
        <v>#VALUE!</v>
      </c>
      <c r="AW267" s="109" t="e">
        <f t="shared" si="1357"/>
        <v>#VALUE!</v>
      </c>
      <c r="AX267" s="101" t="e">
        <f t="shared" si="1358"/>
        <v>#VALUE!</v>
      </c>
    </row>
    <row r="268" spans="2:50" x14ac:dyDescent="0.25">
      <c r="B268" s="50" t="str">
        <f>IF($A268="","",VLOOKUP($A268,'list of waypoints'!$A$2:'list of waypoints'!$F$126,2))</f>
        <v/>
      </c>
      <c r="C268" s="99" t="str">
        <f>IF($A268="","",VLOOKUP($A268,'list of waypoints'!$A$2:$F$2001,3))</f>
        <v/>
      </c>
      <c r="D268" s="50" t="str">
        <f>IF($A268="","",VLOOKUP($A268,'list of waypoints'!$A$2:$F$2001,4))</f>
        <v/>
      </c>
      <c r="E268" s="99" t="str">
        <f>IF($A268="","",VLOOKUP($A268,'list of waypoints'!$A$2:$F$2001,5))</f>
        <v/>
      </c>
      <c r="F268" s="50" t="str">
        <f>IF($A268="","",VLOOKUP($A268,'list of waypoints'!$A$2:$F$2001,6))</f>
        <v/>
      </c>
      <c r="G268" s="112" t="str">
        <f t="shared" si="1359"/>
        <v/>
      </c>
      <c r="H268" s="113" t="str">
        <f t="shared" si="1360"/>
        <v/>
      </c>
      <c r="I268" s="50"/>
      <c r="J268" s="50"/>
      <c r="K268" s="50"/>
      <c r="L268" s="50"/>
      <c r="M268" s="113"/>
      <c r="P268" s="50"/>
      <c r="Q268" s="50"/>
      <c r="R268" s="50"/>
      <c r="S268" s="50"/>
      <c r="T268" s="50"/>
      <c r="U268" s="50"/>
      <c r="V268" s="50"/>
      <c r="X268" s="104" t="str">
        <f t="shared" si="1151"/>
        <v/>
      </c>
      <c r="Y268" s="105" t="str">
        <f t="shared" si="1343"/>
        <v/>
      </c>
      <c r="Z268" s="104" t="str">
        <f t="shared" si="1344"/>
        <v/>
      </c>
      <c r="AA268" s="106" t="str">
        <f t="shared" si="1345"/>
        <v/>
      </c>
      <c r="AB268" s="105" t="str">
        <f t="shared" si="1346"/>
        <v/>
      </c>
      <c r="AC268" s="105" t="str">
        <f t="shared" si="1347"/>
        <v/>
      </c>
      <c r="AD268" s="110" t="str">
        <f t="shared" si="1348"/>
        <v/>
      </c>
      <c r="AE268" s="109"/>
      <c r="AF268" s="101"/>
      <c r="AG268" s="101"/>
      <c r="AH268" s="101"/>
      <c r="AI268" s="109"/>
      <c r="AJ268" s="101"/>
      <c r="AK268" s="109"/>
      <c r="AL268" s="109">
        <f t="shared" si="1349"/>
        <v>0</v>
      </c>
      <c r="AM268" s="101"/>
      <c r="AN268" s="101">
        <f t="shared" si="1350"/>
        <v>0</v>
      </c>
      <c r="AO268" s="109">
        <f t="shared" si="1351"/>
        <v>0</v>
      </c>
      <c r="AP268" s="111">
        <f t="shared" si="1352"/>
        <v>0</v>
      </c>
      <c r="AR268" s="109">
        <f t="shared" si="1353"/>
        <v>0</v>
      </c>
      <c r="AS268" s="109">
        <f t="shared" si="1354"/>
        <v>0</v>
      </c>
      <c r="AT268" s="109">
        <f t="shared" si="1354"/>
        <v>0</v>
      </c>
      <c r="AU268" s="109">
        <f t="shared" si="1355"/>
        <v>0</v>
      </c>
      <c r="AV268" s="109">
        <f t="shared" si="1356"/>
        <v>0</v>
      </c>
      <c r="AW268" s="109">
        <f t="shared" si="1357"/>
        <v>0</v>
      </c>
      <c r="AX268" s="101">
        <f t="shared" si="1358"/>
        <v>0</v>
      </c>
    </row>
    <row r="269" spans="2:50" x14ac:dyDescent="0.25">
      <c r="B269" s="50" t="str">
        <f>IF($A269="","",VLOOKUP($A269,'list of waypoints'!$A$2:'list of waypoints'!$F$126,2))</f>
        <v/>
      </c>
      <c r="C269" s="99" t="str">
        <f>IF($A269="","",VLOOKUP($A269,'list of waypoints'!$A$2:$F$2001,3))</f>
        <v/>
      </c>
      <c r="D269" s="50" t="str">
        <f>IF($A269="","",VLOOKUP($A269,'list of waypoints'!$A$2:$F$2001,4))</f>
        <v/>
      </c>
      <c r="E269" s="99" t="str">
        <f>IF($A269="","",VLOOKUP($A269,'list of waypoints'!$A$2:$F$2001,5))</f>
        <v/>
      </c>
      <c r="F269" s="50" t="str">
        <f>IF($A269="","",VLOOKUP($A269,'list of waypoints'!$A$2:$F$2001,6))</f>
        <v/>
      </c>
      <c r="G269" s="112" t="str">
        <f t="shared" si="1359"/>
        <v/>
      </c>
      <c r="H269" s="113" t="str">
        <f t="shared" si="1360"/>
        <v/>
      </c>
      <c r="I269" s="50"/>
      <c r="J269" s="50"/>
      <c r="K269" s="50"/>
      <c r="L269" s="50"/>
      <c r="M269" s="113" t="e">
        <f t="shared" ref="M269" si="1388">M267-H268</f>
        <v>#VALUE!</v>
      </c>
      <c r="P269" s="50"/>
      <c r="Q269" s="50"/>
      <c r="R269" s="50"/>
      <c r="S269" s="50"/>
      <c r="T269" s="50"/>
      <c r="U269" s="50"/>
      <c r="V269" s="50"/>
      <c r="X269" s="104" t="str">
        <f t="shared" si="1151"/>
        <v/>
      </c>
      <c r="Y269" s="105" t="str">
        <f t="shared" si="1343"/>
        <v/>
      </c>
      <c r="Z269" s="104" t="str">
        <f t="shared" si="1344"/>
        <v/>
      </c>
      <c r="AA269" s="106" t="str">
        <f t="shared" si="1345"/>
        <v/>
      </c>
      <c r="AB269" s="105" t="str">
        <f t="shared" si="1346"/>
        <v/>
      </c>
      <c r="AC269" s="105" t="str">
        <f t="shared" si="1347"/>
        <v/>
      </c>
      <c r="AD269" s="110" t="str">
        <f t="shared" si="1348"/>
        <v/>
      </c>
      <c r="AE269" s="109" t="e">
        <f t="shared" ref="AE269" si="1389">IF(Z269="N",X269+(Y269/60),-(X269+(Y269/60)))</f>
        <v>#VALUE!</v>
      </c>
      <c r="AF269" s="101" t="e">
        <f t="shared" ref="AF269" si="1390">(7915.704468*LOG10(TAN(((45+AE269/2))*PI()/180)))-(23.268932*(SIN(AE269*PI()/180)))-(0.0525*(SIN(AE269*PI()/180)))</f>
        <v>#VALUE!</v>
      </c>
      <c r="AG269" s="101" t="e">
        <f t="shared" ref="AG269" si="1391">IF(AC269="E",AA269+(AB269/60),-(AA269+(AB269/60)))</f>
        <v>#VALUE!</v>
      </c>
      <c r="AH269" s="101" t="e">
        <f t="shared" ref="AH269" si="1392">IF(Z271="N",X271+(Y271/60),-(X271+(Y271/60)))</f>
        <v>#VALUE!</v>
      </c>
      <c r="AI269" s="109" t="e">
        <f t="shared" ref="AI269" si="1393">(7915.704468*LOG10(TAN(((45+(AH269/2))*PI()/180)))-(23.268932*(SIN(AH269*PI()/180)))-(0.0525*(SIN(AH269*PI()/180))))</f>
        <v>#VALUE!</v>
      </c>
      <c r="AJ269" s="109" t="e">
        <f t="shared" ref="AJ269" si="1394">IF(AC271="E",AA271+(AB271/60),-(AA271+(AB271/60)))</f>
        <v>#VALUE!</v>
      </c>
      <c r="AK269" s="109" t="e">
        <f t="shared" ref="AK269" si="1395">IF((AH269-AE269)=0,(AH269-AE269)*60+0.001,(AH269-AE269)*60)</f>
        <v>#VALUE!</v>
      </c>
      <c r="AL269" s="109" t="e">
        <f t="shared" si="1349"/>
        <v>#VALUE!</v>
      </c>
      <c r="AM269" s="101" t="e">
        <f t="shared" ref="AM269" si="1396">(AJ269-AG269)*60</f>
        <v>#VALUE!</v>
      </c>
      <c r="AN269" s="101" t="e">
        <f t="shared" si="1350"/>
        <v>#VALUE!</v>
      </c>
      <c r="AO269" s="109" t="e">
        <f t="shared" si="1351"/>
        <v>#VALUE!</v>
      </c>
      <c r="AP269" s="111" t="e">
        <f t="shared" si="1352"/>
        <v>#VALUE!</v>
      </c>
      <c r="AR269" s="109" t="e">
        <f t="shared" si="1353"/>
        <v>#VALUE!</v>
      </c>
      <c r="AS269" s="109" t="e">
        <f t="shared" si="1354"/>
        <v>#VALUE!</v>
      </c>
      <c r="AT269" s="109" t="e">
        <f t="shared" si="1354"/>
        <v>#VALUE!</v>
      </c>
      <c r="AU269" s="109" t="e">
        <f t="shared" si="1355"/>
        <v>#VALUE!</v>
      </c>
      <c r="AV269" s="109" t="e">
        <f t="shared" si="1356"/>
        <v>#VALUE!</v>
      </c>
      <c r="AW269" s="109" t="e">
        <f t="shared" si="1357"/>
        <v>#VALUE!</v>
      </c>
      <c r="AX269" s="101" t="e">
        <f t="shared" si="1358"/>
        <v>#VALUE!</v>
      </c>
    </row>
    <row r="270" spans="2:50" x14ac:dyDescent="0.25">
      <c r="B270" s="50" t="str">
        <f>IF($A270="","",VLOOKUP($A270,'list of waypoints'!$A$2:'list of waypoints'!$F$126,2))</f>
        <v/>
      </c>
      <c r="C270" s="99" t="str">
        <f>IF($A270="","",VLOOKUP($A270,'list of waypoints'!$A$2:$F$2001,3))</f>
        <v/>
      </c>
      <c r="D270" s="50" t="str">
        <f>IF($A270="","",VLOOKUP($A270,'list of waypoints'!$A$2:$F$2001,4))</f>
        <v/>
      </c>
      <c r="E270" s="99" t="str">
        <f>IF($A270="","",VLOOKUP($A270,'list of waypoints'!$A$2:$F$2001,5))</f>
        <v/>
      </c>
      <c r="F270" s="50" t="str">
        <f>IF($A270="","",VLOOKUP($A270,'list of waypoints'!$A$2:$F$2001,6))</f>
        <v/>
      </c>
      <c r="G270" s="112" t="str">
        <f t="shared" si="1359"/>
        <v/>
      </c>
      <c r="H270" s="113" t="str">
        <f t="shared" si="1360"/>
        <v/>
      </c>
      <c r="I270" s="50"/>
      <c r="J270" s="50"/>
      <c r="K270" s="50"/>
      <c r="L270" s="50"/>
      <c r="M270" s="113"/>
      <c r="P270" s="50"/>
      <c r="Q270" s="50"/>
      <c r="R270" s="50"/>
      <c r="S270" s="50"/>
      <c r="T270" s="50"/>
      <c r="U270" s="50"/>
      <c r="V270" s="50"/>
      <c r="X270" s="104" t="str">
        <f t="shared" si="1151"/>
        <v/>
      </c>
      <c r="Y270" s="105" t="str">
        <f t="shared" si="1343"/>
        <v/>
      </c>
      <c r="Z270" s="104" t="str">
        <f t="shared" si="1344"/>
        <v/>
      </c>
      <c r="AA270" s="106" t="str">
        <f t="shared" si="1345"/>
        <v/>
      </c>
      <c r="AB270" s="105" t="str">
        <f t="shared" si="1346"/>
        <v/>
      </c>
      <c r="AC270" s="105" t="str">
        <f t="shared" si="1347"/>
        <v/>
      </c>
      <c r="AD270" s="110" t="str">
        <f t="shared" si="1348"/>
        <v/>
      </c>
      <c r="AE270" s="109"/>
      <c r="AF270" s="101"/>
      <c r="AG270" s="101"/>
      <c r="AH270" s="101"/>
      <c r="AI270" s="109"/>
      <c r="AJ270" s="101"/>
      <c r="AK270" s="109"/>
      <c r="AL270" s="109">
        <f t="shared" si="1349"/>
        <v>0</v>
      </c>
      <c r="AM270" s="101"/>
      <c r="AN270" s="101">
        <f t="shared" si="1350"/>
        <v>0</v>
      </c>
      <c r="AO270" s="109">
        <f t="shared" si="1351"/>
        <v>0</v>
      </c>
      <c r="AP270" s="111">
        <f t="shared" si="1352"/>
        <v>0</v>
      </c>
      <c r="AR270" s="109">
        <f t="shared" si="1353"/>
        <v>0</v>
      </c>
      <c r="AS270" s="109">
        <f t="shared" si="1354"/>
        <v>0</v>
      </c>
      <c r="AT270" s="109">
        <f t="shared" si="1354"/>
        <v>0</v>
      </c>
      <c r="AU270" s="109">
        <f t="shared" si="1355"/>
        <v>0</v>
      </c>
      <c r="AV270" s="109">
        <f t="shared" si="1356"/>
        <v>0</v>
      </c>
      <c r="AW270" s="109">
        <f t="shared" si="1357"/>
        <v>0</v>
      </c>
      <c r="AX270" s="101">
        <f t="shared" si="1358"/>
        <v>0</v>
      </c>
    </row>
    <row r="271" spans="2:50" x14ac:dyDescent="0.25">
      <c r="B271" s="50" t="str">
        <f>IF($A271="","",VLOOKUP($A271,'list of waypoints'!$A$2:'list of waypoints'!$F$126,2))</f>
        <v/>
      </c>
      <c r="C271" s="99" t="str">
        <f>IF($A271="","",VLOOKUP($A271,'list of waypoints'!$A$2:$F$2001,3))</f>
        <v/>
      </c>
      <c r="D271" s="50" t="str">
        <f>IF($A271="","",VLOOKUP($A271,'list of waypoints'!$A$2:$F$2001,4))</f>
        <v/>
      </c>
      <c r="E271" s="99" t="str">
        <f>IF($A271="","",VLOOKUP($A271,'list of waypoints'!$A$2:$F$2001,5))</f>
        <v/>
      </c>
      <c r="F271" s="50" t="str">
        <f>IF($A271="","",VLOOKUP($A271,'list of waypoints'!$A$2:$F$2001,6))</f>
        <v/>
      </c>
      <c r="G271" s="112" t="str">
        <f t="shared" si="1359"/>
        <v/>
      </c>
      <c r="H271" s="113" t="str">
        <f t="shared" si="1360"/>
        <v/>
      </c>
      <c r="I271" s="50"/>
      <c r="J271" s="50"/>
      <c r="K271" s="50"/>
      <c r="L271" s="50"/>
      <c r="M271" s="113" t="e">
        <f t="shared" ref="M271" si="1397">M269-H270</f>
        <v>#VALUE!</v>
      </c>
      <c r="P271" s="50"/>
      <c r="Q271" s="50"/>
      <c r="R271" s="50"/>
      <c r="S271" s="50"/>
      <c r="T271" s="50"/>
      <c r="U271" s="50"/>
      <c r="V271" s="50"/>
      <c r="X271" s="104" t="str">
        <f t="shared" si="1151"/>
        <v/>
      </c>
      <c r="Y271" s="105" t="str">
        <f t="shared" si="1343"/>
        <v/>
      </c>
      <c r="Z271" s="104" t="str">
        <f t="shared" si="1344"/>
        <v/>
      </c>
      <c r="AA271" s="106" t="str">
        <f t="shared" si="1345"/>
        <v/>
      </c>
      <c r="AB271" s="105" t="str">
        <f t="shared" si="1346"/>
        <v/>
      </c>
      <c r="AC271" s="105" t="str">
        <f t="shared" si="1347"/>
        <v/>
      </c>
      <c r="AD271" s="110" t="str">
        <f t="shared" si="1348"/>
        <v/>
      </c>
      <c r="AE271" s="109" t="e">
        <f t="shared" ref="AE271" si="1398">IF(Z271="N",X271+(Y271/60),-(X271+(Y271/60)))</f>
        <v>#VALUE!</v>
      </c>
      <c r="AF271" s="101" t="e">
        <f t="shared" ref="AF271" si="1399">(7915.704468*LOG10(TAN(((45+AE271/2))*PI()/180)))-(23.268932*(SIN(AE271*PI()/180)))-(0.0525*(SIN(AE271*PI()/180)))</f>
        <v>#VALUE!</v>
      </c>
      <c r="AG271" s="101" t="e">
        <f t="shared" ref="AG271" si="1400">IF(AC271="E",AA271+(AB271/60),-(AA271+(AB271/60)))</f>
        <v>#VALUE!</v>
      </c>
      <c r="AH271" s="101" t="e">
        <f t="shared" ref="AH271" si="1401">IF(Z273="N",X273+(Y273/60),-(X273+(Y273/60)))</f>
        <v>#VALUE!</v>
      </c>
      <c r="AI271" s="109" t="e">
        <f t="shared" ref="AI271" si="1402">(7915.704468*LOG10(TAN(((45+(AH271/2))*PI()/180)))-(23.268932*(SIN(AH271*PI()/180)))-(0.0525*(SIN(AH271*PI()/180))))</f>
        <v>#VALUE!</v>
      </c>
      <c r="AJ271" s="109" t="e">
        <f t="shared" ref="AJ271" si="1403">IF(AC273="E",AA273+(AB273/60),-(AA273+(AB273/60)))</f>
        <v>#VALUE!</v>
      </c>
      <c r="AK271" s="109" t="e">
        <f t="shared" ref="AK271" si="1404">IF((AH271-AE271)=0,(AH271-AE271)*60+0.001,(AH271-AE271)*60)</f>
        <v>#VALUE!</v>
      </c>
      <c r="AL271" s="109" t="e">
        <f t="shared" si="1349"/>
        <v>#VALUE!</v>
      </c>
      <c r="AM271" s="101" t="e">
        <f t="shared" ref="AM271" si="1405">(AJ271-AG271)*60</f>
        <v>#VALUE!</v>
      </c>
      <c r="AN271" s="101" t="e">
        <f t="shared" si="1350"/>
        <v>#VALUE!</v>
      </c>
      <c r="AO271" s="109" t="e">
        <f t="shared" si="1351"/>
        <v>#VALUE!</v>
      </c>
      <c r="AP271" s="111" t="e">
        <f t="shared" si="1352"/>
        <v>#VALUE!</v>
      </c>
      <c r="AR271" s="109" t="e">
        <f t="shared" si="1353"/>
        <v>#VALUE!</v>
      </c>
      <c r="AS271" s="109" t="e">
        <f t="shared" si="1354"/>
        <v>#VALUE!</v>
      </c>
      <c r="AT271" s="109" t="e">
        <f t="shared" si="1354"/>
        <v>#VALUE!</v>
      </c>
      <c r="AU271" s="109" t="e">
        <f t="shared" si="1355"/>
        <v>#VALUE!</v>
      </c>
      <c r="AV271" s="109" t="e">
        <f t="shared" si="1356"/>
        <v>#VALUE!</v>
      </c>
      <c r="AW271" s="109" t="e">
        <f t="shared" si="1357"/>
        <v>#VALUE!</v>
      </c>
      <c r="AX271" s="101" t="e">
        <f t="shared" si="1358"/>
        <v>#VALUE!</v>
      </c>
    </row>
    <row r="272" spans="2:50" x14ac:dyDescent="0.25">
      <c r="B272" s="50" t="str">
        <f>IF($A272="","",VLOOKUP($A272,'list of waypoints'!$A$2:'list of waypoints'!$F$126,2))</f>
        <v/>
      </c>
      <c r="C272" s="99" t="str">
        <f>IF($A272="","",VLOOKUP($A272,'list of waypoints'!$A$2:$F$2001,3))</f>
        <v/>
      </c>
      <c r="D272" s="50" t="str">
        <f>IF($A272="","",VLOOKUP($A272,'list of waypoints'!$A$2:$F$2001,4))</f>
        <v/>
      </c>
      <c r="E272" s="99" t="str">
        <f>IF($A272="","",VLOOKUP($A272,'list of waypoints'!$A$2:$F$2001,5))</f>
        <v/>
      </c>
      <c r="F272" s="50" t="str">
        <f>IF($A272="","",VLOOKUP($A272,'list of waypoints'!$A$2:$F$2001,6))</f>
        <v/>
      </c>
      <c r="G272" s="78"/>
      <c r="H272" s="113" t="str">
        <f t="shared" si="1360"/>
        <v/>
      </c>
      <c r="I272" s="50"/>
      <c r="J272" s="50"/>
      <c r="K272" s="50"/>
      <c r="L272" s="50"/>
      <c r="M272" s="113"/>
      <c r="P272" s="50"/>
      <c r="Q272" s="50"/>
      <c r="R272" s="50"/>
      <c r="S272" s="50"/>
      <c r="T272" s="50"/>
      <c r="U272" s="50"/>
      <c r="V272" s="50"/>
      <c r="X272" s="104" t="str">
        <f t="shared" si="1151"/>
        <v/>
      </c>
      <c r="Y272" s="105" t="str">
        <f t="shared" si="1343"/>
        <v/>
      </c>
      <c r="Z272" s="104" t="str">
        <f t="shared" si="1344"/>
        <v/>
      </c>
      <c r="AA272" s="106" t="str">
        <f t="shared" si="1345"/>
        <v/>
      </c>
      <c r="AB272" s="105" t="str">
        <f t="shared" si="1346"/>
        <v/>
      </c>
      <c r="AC272" s="105" t="str">
        <f t="shared" si="1347"/>
        <v/>
      </c>
      <c r="AD272" s="110" t="str">
        <f t="shared" si="1348"/>
        <v/>
      </c>
      <c r="AE272" s="109"/>
      <c r="AF272" s="101"/>
      <c r="AG272" s="101"/>
      <c r="AH272" s="101"/>
      <c r="AI272" s="109"/>
      <c r="AJ272" s="101"/>
      <c r="AK272" s="109"/>
      <c r="AL272" s="109">
        <f t="shared" si="1349"/>
        <v>0</v>
      </c>
      <c r="AM272" s="101"/>
      <c r="AN272" s="101">
        <f t="shared" si="1350"/>
        <v>0</v>
      </c>
      <c r="AO272" s="109">
        <f t="shared" si="1351"/>
        <v>0</v>
      </c>
      <c r="AP272" s="111">
        <f t="shared" si="1352"/>
        <v>0</v>
      </c>
      <c r="AR272" s="109">
        <f t="shared" si="1353"/>
        <v>0</v>
      </c>
      <c r="AS272" s="109">
        <f t="shared" si="1354"/>
        <v>0</v>
      </c>
      <c r="AT272" s="109">
        <f t="shared" si="1354"/>
        <v>0</v>
      </c>
      <c r="AU272" s="109">
        <f t="shared" si="1355"/>
        <v>0</v>
      </c>
      <c r="AV272" s="109">
        <f t="shared" si="1356"/>
        <v>0</v>
      </c>
      <c r="AW272" s="109">
        <f t="shared" si="1357"/>
        <v>0</v>
      </c>
      <c r="AX272" s="101">
        <f t="shared" si="1358"/>
        <v>0</v>
      </c>
    </row>
    <row r="273" spans="2:50" x14ac:dyDescent="0.25">
      <c r="B273" s="50" t="str">
        <f>IF($A273="","",VLOOKUP($A273,'list of waypoints'!$A$2:'list of waypoints'!$F$126,2))</f>
        <v/>
      </c>
      <c r="C273" s="99" t="str">
        <f>IF($A273="","",VLOOKUP($A273,'list of waypoints'!$A$2:$F$2001,3))</f>
        <v/>
      </c>
      <c r="D273" s="50" t="str">
        <f>IF($A273="","",VLOOKUP($A273,'list of waypoints'!$A$2:$F$2001,4))</f>
        <v/>
      </c>
      <c r="E273" s="99" t="str">
        <f>IF($A273="","",VLOOKUP($A273,'list of waypoints'!$A$2:$F$2001,5))</f>
        <v/>
      </c>
      <c r="F273" s="50" t="str">
        <f>IF($A273="","",VLOOKUP($A273,'list of waypoints'!$A$2:$F$2001,6))</f>
        <v/>
      </c>
      <c r="G273" s="78"/>
      <c r="H273" s="113" t="str">
        <f t="shared" si="1360"/>
        <v/>
      </c>
      <c r="I273" s="50"/>
      <c r="J273" s="50"/>
      <c r="K273" s="50"/>
      <c r="L273" s="50"/>
      <c r="M273" s="113" t="e">
        <f t="shared" ref="M273" si="1406">M271-H272</f>
        <v>#VALUE!</v>
      </c>
      <c r="P273" s="50"/>
      <c r="Q273" s="50"/>
      <c r="R273" s="50"/>
      <c r="S273" s="50"/>
      <c r="T273" s="50"/>
      <c r="U273" s="50"/>
      <c r="V273" s="50"/>
      <c r="X273" s="104" t="str">
        <f t="shared" si="1151"/>
        <v/>
      </c>
      <c r="Y273" s="105" t="str">
        <f t="shared" si="1343"/>
        <v/>
      </c>
      <c r="Z273" s="104" t="str">
        <f t="shared" si="1344"/>
        <v/>
      </c>
      <c r="AA273" s="106" t="str">
        <f t="shared" si="1345"/>
        <v/>
      </c>
      <c r="AB273" s="105" t="str">
        <f t="shared" si="1346"/>
        <v/>
      </c>
      <c r="AC273" s="105" t="str">
        <f t="shared" si="1347"/>
        <v/>
      </c>
      <c r="AD273" s="110" t="str">
        <f t="shared" si="1348"/>
        <v/>
      </c>
      <c r="AE273" s="109" t="e">
        <f t="shared" ref="AE273" si="1407">IF(Z273="N",X273+(Y273/60),-(X273+(Y273/60)))</f>
        <v>#VALUE!</v>
      </c>
      <c r="AF273" s="101" t="e">
        <f t="shared" ref="AF273" si="1408">(7915.704468*LOG10(TAN(((45+AE273/2))*PI()/180)))-(23.268932*(SIN(AE273*PI()/180)))-(0.0525*(SIN(AE273*PI()/180)))</f>
        <v>#VALUE!</v>
      </c>
      <c r="AG273" s="101" t="e">
        <f t="shared" ref="AG273" si="1409">IF(AC273="E",AA273+(AB273/60),-(AA273+(AB273/60)))</f>
        <v>#VALUE!</v>
      </c>
      <c r="AH273" s="101" t="e">
        <f t="shared" ref="AH273" si="1410">IF(Z275="N",X275+(Y275/60),-(X275+(Y275/60)))</f>
        <v>#VALUE!</v>
      </c>
      <c r="AI273" s="109" t="e">
        <f t="shared" ref="AI273" si="1411">(7915.704468*LOG10(TAN(((45+(AH273/2))*PI()/180)))-(23.268932*(SIN(AH273*PI()/180)))-(0.0525*(SIN(AH273*PI()/180))))</f>
        <v>#VALUE!</v>
      </c>
      <c r="AJ273" s="109" t="e">
        <f t="shared" ref="AJ273" si="1412">IF(AC275="E",AA275+(AB275/60),-(AA275+(AB275/60)))</f>
        <v>#VALUE!</v>
      </c>
      <c r="AK273" s="109" t="e">
        <f t="shared" ref="AK273" si="1413">IF((AH273-AE273)=0,(AH273-AE273)*60+0.001,(AH273-AE273)*60)</f>
        <v>#VALUE!</v>
      </c>
      <c r="AL273" s="109" t="e">
        <f t="shared" si="1349"/>
        <v>#VALUE!</v>
      </c>
      <c r="AM273" s="101" t="e">
        <f t="shared" ref="AM273" si="1414">(AJ273-AG273)*60</f>
        <v>#VALUE!</v>
      </c>
      <c r="AN273" s="101" t="e">
        <f t="shared" si="1350"/>
        <v>#VALUE!</v>
      </c>
      <c r="AO273" s="109" t="e">
        <f t="shared" si="1351"/>
        <v>#VALUE!</v>
      </c>
      <c r="AP273" s="111" t="e">
        <f t="shared" si="1352"/>
        <v>#VALUE!</v>
      </c>
      <c r="AR273" s="109" t="e">
        <f t="shared" si="1353"/>
        <v>#VALUE!</v>
      </c>
      <c r="AS273" s="109" t="e">
        <f t="shared" si="1354"/>
        <v>#VALUE!</v>
      </c>
      <c r="AT273" s="109" t="e">
        <f t="shared" si="1354"/>
        <v>#VALUE!</v>
      </c>
      <c r="AU273" s="109" t="e">
        <f t="shared" si="1355"/>
        <v>#VALUE!</v>
      </c>
      <c r="AV273" s="109" t="e">
        <f t="shared" si="1356"/>
        <v>#VALUE!</v>
      </c>
      <c r="AW273" s="109" t="e">
        <f t="shared" si="1357"/>
        <v>#VALUE!</v>
      </c>
      <c r="AX273" s="101" t="e">
        <f t="shared" si="1358"/>
        <v>#VALUE!</v>
      </c>
    </row>
    <row r="274" spans="2:50" x14ac:dyDescent="0.25">
      <c r="B274" s="50" t="str">
        <f>IF($A274="","",VLOOKUP($A274,'list of waypoints'!$A$2:'list of waypoints'!$F$126,2))</f>
        <v/>
      </c>
      <c r="C274" s="99" t="str">
        <f>IF($A274="","",VLOOKUP($A274,'list of waypoints'!$A$2:$F$2001,3))</f>
        <v/>
      </c>
      <c r="D274" s="50" t="str">
        <f>IF($A274="","",VLOOKUP($A274,'list of waypoints'!$A$2:$F$2001,4))</f>
        <v/>
      </c>
      <c r="E274" s="99" t="str">
        <f>IF($A274="","",VLOOKUP($A274,'list of waypoints'!$A$2:$F$2001,5))</f>
        <v/>
      </c>
      <c r="F274" s="50" t="str">
        <f>IF($A274="","",VLOOKUP($A274,'list of waypoints'!$A$2:$F$2001,6))</f>
        <v/>
      </c>
      <c r="G274" s="78"/>
      <c r="H274" s="113" t="str">
        <f t="shared" si="1360"/>
        <v/>
      </c>
      <c r="I274" s="50"/>
      <c r="J274" s="50"/>
      <c r="K274" s="50"/>
      <c r="L274" s="50"/>
      <c r="M274" s="113"/>
      <c r="P274" s="50"/>
      <c r="Q274" s="50"/>
      <c r="R274" s="50"/>
      <c r="S274" s="50"/>
      <c r="T274" s="50"/>
      <c r="U274" s="50"/>
      <c r="V274" s="50"/>
      <c r="X274" s="104" t="str">
        <f t="shared" si="1151"/>
        <v/>
      </c>
      <c r="Y274" s="105" t="str">
        <f t="shared" si="1343"/>
        <v/>
      </c>
      <c r="Z274" s="104" t="str">
        <f t="shared" si="1344"/>
        <v/>
      </c>
      <c r="AA274" s="106" t="str">
        <f t="shared" si="1345"/>
        <v/>
      </c>
      <c r="AB274" s="105" t="str">
        <f t="shared" si="1346"/>
        <v/>
      </c>
      <c r="AC274" s="105" t="str">
        <f t="shared" si="1347"/>
        <v/>
      </c>
      <c r="AD274" s="110" t="str">
        <f t="shared" si="1348"/>
        <v/>
      </c>
      <c r="AE274" s="109"/>
      <c r="AF274" s="101"/>
      <c r="AG274" s="101"/>
      <c r="AH274" s="101"/>
      <c r="AI274" s="109"/>
      <c r="AJ274" s="101"/>
      <c r="AK274" s="109"/>
      <c r="AL274" s="109">
        <f t="shared" si="1349"/>
        <v>0</v>
      </c>
      <c r="AM274" s="101"/>
      <c r="AN274" s="101">
        <f t="shared" si="1350"/>
        <v>0</v>
      </c>
      <c r="AO274" s="109">
        <f t="shared" si="1351"/>
        <v>0</v>
      </c>
      <c r="AP274" s="111">
        <f t="shared" si="1352"/>
        <v>0</v>
      </c>
      <c r="AR274" s="109">
        <f t="shared" si="1353"/>
        <v>0</v>
      </c>
      <c r="AS274" s="109">
        <f t="shared" si="1354"/>
        <v>0</v>
      </c>
      <c r="AT274" s="109">
        <f t="shared" si="1354"/>
        <v>0</v>
      </c>
      <c r="AU274" s="109">
        <f t="shared" si="1355"/>
        <v>0</v>
      </c>
      <c r="AV274" s="109">
        <f t="shared" si="1356"/>
        <v>0</v>
      </c>
      <c r="AW274" s="109">
        <f t="shared" si="1357"/>
        <v>0</v>
      </c>
      <c r="AX274" s="101">
        <f t="shared" si="1358"/>
        <v>0</v>
      </c>
    </row>
    <row r="275" spans="2:50" x14ac:dyDescent="0.25">
      <c r="B275" s="50" t="str">
        <f>IF($A275="","",VLOOKUP($A275,'list of waypoints'!$A$2:'list of waypoints'!$F$126,2))</f>
        <v/>
      </c>
      <c r="C275" s="99" t="str">
        <f>IF($A275="","",VLOOKUP($A275,'list of waypoints'!$A$2:$F$2001,3))</f>
        <v/>
      </c>
      <c r="D275" s="50" t="str">
        <f>IF($A275="","",VLOOKUP($A275,'list of waypoints'!$A$2:$F$2001,4))</f>
        <v/>
      </c>
      <c r="E275" s="99" t="str">
        <f>IF($A275="","",VLOOKUP($A275,'list of waypoints'!$A$2:$F$2001,5))</f>
        <v/>
      </c>
      <c r="F275" s="50" t="str">
        <f>IF($A275="","",VLOOKUP($A275,'list of waypoints'!$A$2:$F$2001,6))</f>
        <v/>
      </c>
      <c r="G275" s="78"/>
      <c r="H275" s="113" t="str">
        <f t="shared" si="1360"/>
        <v/>
      </c>
      <c r="I275" s="50"/>
      <c r="J275" s="50"/>
      <c r="K275" s="50"/>
      <c r="L275" s="50"/>
      <c r="M275" s="113" t="e">
        <f t="shared" ref="M275" si="1415">M273-H274</f>
        <v>#VALUE!</v>
      </c>
      <c r="P275" s="50"/>
      <c r="Q275" s="50"/>
      <c r="R275" s="50"/>
      <c r="S275" s="50"/>
      <c r="T275" s="50"/>
      <c r="U275" s="50"/>
      <c r="V275" s="50"/>
      <c r="X275" s="104" t="str">
        <f t="shared" si="1151"/>
        <v/>
      </c>
      <c r="Y275" s="105" t="str">
        <f t="shared" si="1343"/>
        <v/>
      </c>
      <c r="Z275" s="104" t="str">
        <f t="shared" si="1344"/>
        <v/>
      </c>
      <c r="AA275" s="106" t="str">
        <f t="shared" si="1345"/>
        <v/>
      </c>
      <c r="AB275" s="105" t="str">
        <f t="shared" si="1346"/>
        <v/>
      </c>
      <c r="AC275" s="105" t="str">
        <f t="shared" si="1347"/>
        <v/>
      </c>
      <c r="AD275" s="110" t="str">
        <f t="shared" si="1348"/>
        <v/>
      </c>
      <c r="AE275" s="109" t="e">
        <f t="shared" ref="AE275" si="1416">IF(Z275="N",X275+(Y275/60),-(X275+(Y275/60)))</f>
        <v>#VALUE!</v>
      </c>
      <c r="AF275" s="101" t="e">
        <f t="shared" ref="AF275" si="1417">(7915.704468*LOG10(TAN(((45+AE275/2))*PI()/180)))-(23.268932*(SIN(AE275*PI()/180)))-(0.0525*(SIN(AE275*PI()/180)))</f>
        <v>#VALUE!</v>
      </c>
      <c r="AG275" s="101" t="e">
        <f t="shared" ref="AG275" si="1418">IF(AC275="E",AA275+(AB275/60),-(AA275+(AB275/60)))</f>
        <v>#VALUE!</v>
      </c>
      <c r="AH275" s="101" t="e">
        <f t="shared" ref="AH275" si="1419">IF(Z277="N",X277+(Y277/60),-(X277+(Y277/60)))</f>
        <v>#VALUE!</v>
      </c>
      <c r="AI275" s="109" t="e">
        <f t="shared" ref="AI275" si="1420">(7915.704468*LOG10(TAN(((45+(AH275/2))*PI()/180)))-(23.268932*(SIN(AH275*PI()/180)))-(0.0525*(SIN(AH275*PI()/180))))</f>
        <v>#VALUE!</v>
      </c>
      <c r="AJ275" s="109" t="e">
        <f t="shared" ref="AJ275" si="1421">IF(AC277="E",AA277+(AB277/60),-(AA277+(AB277/60)))</f>
        <v>#VALUE!</v>
      </c>
      <c r="AK275" s="109" t="e">
        <f t="shared" ref="AK275" si="1422">IF((AH275-AE275)=0,(AH275-AE275)*60+0.001,(AH275-AE275)*60)</f>
        <v>#VALUE!</v>
      </c>
      <c r="AL275" s="109" t="e">
        <f t="shared" si="1349"/>
        <v>#VALUE!</v>
      </c>
      <c r="AM275" s="101" t="e">
        <f t="shared" ref="AM275" si="1423">(AJ275-AG275)*60</f>
        <v>#VALUE!</v>
      </c>
      <c r="AN275" s="101" t="e">
        <f t="shared" si="1350"/>
        <v>#VALUE!</v>
      </c>
      <c r="AO275" s="109" t="e">
        <f t="shared" si="1351"/>
        <v>#VALUE!</v>
      </c>
      <c r="AP275" s="111" t="e">
        <f t="shared" si="1352"/>
        <v>#VALUE!</v>
      </c>
      <c r="AR275" s="109" t="e">
        <f t="shared" si="1353"/>
        <v>#VALUE!</v>
      </c>
      <c r="AS275" s="109" t="e">
        <f t="shared" si="1354"/>
        <v>#VALUE!</v>
      </c>
      <c r="AT275" s="109" t="e">
        <f t="shared" si="1354"/>
        <v>#VALUE!</v>
      </c>
      <c r="AU275" s="109" t="e">
        <f t="shared" si="1355"/>
        <v>#VALUE!</v>
      </c>
      <c r="AV275" s="109" t="e">
        <f t="shared" si="1356"/>
        <v>#VALUE!</v>
      </c>
      <c r="AW275" s="109" t="e">
        <f t="shared" si="1357"/>
        <v>#VALUE!</v>
      </c>
      <c r="AX275" s="101" t="e">
        <f t="shared" si="1358"/>
        <v>#VALUE!</v>
      </c>
    </row>
    <row r="276" spans="2:50" x14ac:dyDescent="0.25">
      <c r="B276" s="50" t="str">
        <f>IF($A276="","",VLOOKUP($A276,'list of waypoints'!$A$2:'list of waypoints'!$F$126,2))</f>
        <v/>
      </c>
      <c r="C276" s="99" t="str">
        <f>IF($A276="","",VLOOKUP($A276,'list of waypoints'!$A$2:$F$2001,3))</f>
        <v/>
      </c>
      <c r="D276" s="50" t="str">
        <f>IF($A276="","",VLOOKUP($A276,'list of waypoints'!$A$2:$F$2001,4))</f>
        <v/>
      </c>
      <c r="E276" s="99" t="str">
        <f>IF($A276="","",VLOOKUP($A276,'list of waypoints'!$A$2:$F$2001,5))</f>
        <v/>
      </c>
      <c r="F276" s="50" t="str">
        <f>IF($A276="","",VLOOKUP($A276,'list of waypoints'!$A$2:$F$2001,6))</f>
        <v/>
      </c>
      <c r="G276" s="78"/>
      <c r="H276" s="113" t="str">
        <f t="shared" si="1360"/>
        <v/>
      </c>
      <c r="I276" s="50"/>
      <c r="J276" s="50"/>
      <c r="K276" s="50"/>
      <c r="L276" s="50"/>
      <c r="M276" s="113"/>
      <c r="P276" s="50"/>
      <c r="Q276" s="50"/>
      <c r="R276" s="50"/>
      <c r="S276" s="50"/>
      <c r="T276" s="50"/>
      <c r="U276" s="50"/>
      <c r="V276" s="50"/>
      <c r="X276" s="104" t="str">
        <f t="shared" si="1151"/>
        <v/>
      </c>
      <c r="Y276" s="105" t="str">
        <f t="shared" si="1343"/>
        <v/>
      </c>
      <c r="Z276" s="104" t="str">
        <f t="shared" si="1344"/>
        <v/>
      </c>
      <c r="AA276" s="106" t="str">
        <f t="shared" si="1345"/>
        <v/>
      </c>
      <c r="AB276" s="105" t="str">
        <f t="shared" si="1346"/>
        <v/>
      </c>
      <c r="AC276" s="105" t="str">
        <f t="shared" si="1347"/>
        <v/>
      </c>
      <c r="AD276" s="110" t="str">
        <f t="shared" si="1348"/>
        <v/>
      </c>
      <c r="AE276" s="109"/>
      <c r="AF276" s="101"/>
      <c r="AG276" s="101"/>
      <c r="AH276" s="101"/>
      <c r="AI276" s="109"/>
      <c r="AJ276" s="101"/>
      <c r="AK276" s="109"/>
      <c r="AL276" s="109">
        <f t="shared" si="1349"/>
        <v>0</v>
      </c>
      <c r="AM276" s="101"/>
      <c r="AN276" s="101">
        <f t="shared" si="1350"/>
        <v>0</v>
      </c>
      <c r="AO276" s="109">
        <f t="shared" si="1351"/>
        <v>0</v>
      </c>
      <c r="AP276" s="111">
        <f t="shared" si="1352"/>
        <v>0</v>
      </c>
      <c r="AR276" s="109">
        <f t="shared" si="1353"/>
        <v>0</v>
      </c>
      <c r="AS276" s="109">
        <f t="shared" si="1354"/>
        <v>0</v>
      </c>
      <c r="AT276" s="109">
        <f t="shared" si="1354"/>
        <v>0</v>
      </c>
      <c r="AU276" s="109">
        <f t="shared" si="1355"/>
        <v>0</v>
      </c>
      <c r="AV276" s="109">
        <f t="shared" si="1356"/>
        <v>0</v>
      </c>
      <c r="AW276" s="109">
        <f t="shared" si="1357"/>
        <v>0</v>
      </c>
      <c r="AX276" s="101">
        <f t="shared" si="1358"/>
        <v>0</v>
      </c>
    </row>
    <row r="277" spans="2:50" x14ac:dyDescent="0.25">
      <c r="B277" s="50" t="str">
        <f>IF($A277="","",VLOOKUP($A277,'list of waypoints'!$A$2:'list of waypoints'!$F$126,2))</f>
        <v/>
      </c>
      <c r="C277" s="99" t="str">
        <f>IF($A277="","",VLOOKUP($A277,'list of waypoints'!$A$2:$F$2001,3))</f>
        <v/>
      </c>
      <c r="D277" s="50" t="str">
        <f>IF($A277="","",VLOOKUP($A277,'list of waypoints'!$A$2:$F$2001,4))</f>
        <v/>
      </c>
      <c r="E277" s="99" t="str">
        <f>IF($A277="","",VLOOKUP($A277,'list of waypoints'!$A$2:$F$2001,5))</f>
        <v/>
      </c>
      <c r="F277" s="50" t="str">
        <f>IF($A277="","",VLOOKUP($A277,'list of waypoints'!$A$2:$F$2001,6))</f>
        <v/>
      </c>
      <c r="G277" s="78"/>
      <c r="H277" s="113" t="str">
        <f t="shared" si="1360"/>
        <v/>
      </c>
      <c r="I277" s="50"/>
      <c r="J277" s="50"/>
      <c r="K277" s="50"/>
      <c r="L277" s="50"/>
      <c r="M277" s="113" t="e">
        <f t="shared" ref="M277" si="1424">M275-H276</f>
        <v>#VALUE!</v>
      </c>
      <c r="P277" s="50"/>
      <c r="Q277" s="50"/>
      <c r="R277" s="50"/>
      <c r="S277" s="50"/>
      <c r="T277" s="50"/>
      <c r="U277" s="50"/>
      <c r="V277" s="50"/>
      <c r="X277" s="104" t="str">
        <f t="shared" si="1151"/>
        <v/>
      </c>
      <c r="Y277" s="105" t="str">
        <f t="shared" si="1343"/>
        <v/>
      </c>
      <c r="Z277" s="104" t="str">
        <f t="shared" si="1344"/>
        <v/>
      </c>
      <c r="AA277" s="106" t="str">
        <f t="shared" si="1345"/>
        <v/>
      </c>
      <c r="AB277" s="105" t="str">
        <f t="shared" si="1346"/>
        <v/>
      </c>
      <c r="AC277" s="105" t="str">
        <f t="shared" si="1347"/>
        <v/>
      </c>
      <c r="AD277" s="110" t="str">
        <f t="shared" si="1348"/>
        <v/>
      </c>
      <c r="AE277" s="109" t="e">
        <f t="shared" ref="AE277" si="1425">IF(Z277="N",X277+(Y277/60),-(X277+(Y277/60)))</f>
        <v>#VALUE!</v>
      </c>
      <c r="AF277" s="101" t="e">
        <f t="shared" ref="AF277" si="1426">(7915.704468*LOG10(TAN(((45+AE277/2))*PI()/180)))-(23.268932*(SIN(AE277*PI()/180)))-(0.0525*(SIN(AE277*PI()/180)))</f>
        <v>#VALUE!</v>
      </c>
      <c r="AG277" s="101" t="e">
        <f t="shared" ref="AG277" si="1427">IF(AC277="E",AA277+(AB277/60),-(AA277+(AB277/60)))</f>
        <v>#VALUE!</v>
      </c>
      <c r="AH277" s="101" t="e">
        <f t="shared" ref="AH277" si="1428">IF(Z279="N",X279+(Y279/60),-(X279+(Y279/60)))</f>
        <v>#VALUE!</v>
      </c>
      <c r="AI277" s="109" t="e">
        <f t="shared" ref="AI277" si="1429">(7915.704468*LOG10(TAN(((45+(AH277/2))*PI()/180)))-(23.268932*(SIN(AH277*PI()/180)))-(0.0525*(SIN(AH277*PI()/180))))</f>
        <v>#VALUE!</v>
      </c>
      <c r="AJ277" s="109" t="e">
        <f t="shared" ref="AJ277" si="1430">IF(AC279="E",AA279+(AB279/60),-(AA279+(AB279/60)))</f>
        <v>#VALUE!</v>
      </c>
      <c r="AK277" s="109" t="e">
        <f t="shared" ref="AK277" si="1431">IF((AH277-AE277)=0,(AH277-AE277)*60+0.001,(AH277-AE277)*60)</f>
        <v>#VALUE!</v>
      </c>
      <c r="AL277" s="109" t="e">
        <f t="shared" si="1349"/>
        <v>#VALUE!</v>
      </c>
      <c r="AM277" s="101" t="e">
        <f t="shared" ref="AM277" si="1432">(AJ277-AG277)*60</f>
        <v>#VALUE!</v>
      </c>
      <c r="AN277" s="101" t="e">
        <f t="shared" si="1350"/>
        <v>#VALUE!</v>
      </c>
      <c r="AO277" s="109" t="e">
        <f t="shared" si="1351"/>
        <v>#VALUE!</v>
      </c>
      <c r="AP277" s="111" t="e">
        <f t="shared" si="1352"/>
        <v>#VALUE!</v>
      </c>
      <c r="AR277" s="109" t="e">
        <f t="shared" si="1353"/>
        <v>#VALUE!</v>
      </c>
      <c r="AS277" s="109" t="e">
        <f t="shared" si="1354"/>
        <v>#VALUE!</v>
      </c>
      <c r="AT277" s="109" t="e">
        <f t="shared" si="1354"/>
        <v>#VALUE!</v>
      </c>
      <c r="AU277" s="109" t="e">
        <f t="shared" si="1355"/>
        <v>#VALUE!</v>
      </c>
      <c r="AV277" s="109" t="e">
        <f t="shared" si="1356"/>
        <v>#VALUE!</v>
      </c>
      <c r="AW277" s="109" t="e">
        <f t="shared" si="1357"/>
        <v>#VALUE!</v>
      </c>
      <c r="AX277" s="101" t="e">
        <f t="shared" si="1358"/>
        <v>#VALUE!</v>
      </c>
    </row>
    <row r="278" spans="2:50" x14ac:dyDescent="0.25">
      <c r="B278" s="50" t="str">
        <f>IF($A278="","",VLOOKUP($A278,'list of waypoints'!$A$2:'list of waypoints'!$F$126,2))</f>
        <v/>
      </c>
      <c r="C278" s="99" t="str">
        <f>IF($A278="","",VLOOKUP($A278,'list of waypoints'!$A$2:$F$2001,3))</f>
        <v/>
      </c>
      <c r="D278" s="50" t="str">
        <f>IF($A278="","",VLOOKUP($A278,'list of waypoints'!$A$2:$F$2001,4))</f>
        <v/>
      </c>
      <c r="E278" s="99" t="str">
        <f>IF($A278="","",VLOOKUP($A278,'list of waypoints'!$A$2:$F$2001,5))</f>
        <v/>
      </c>
      <c r="F278" s="50" t="str">
        <f>IF($A278="","",VLOOKUP($A278,'list of waypoints'!$A$2:$F$2001,6))</f>
        <v/>
      </c>
      <c r="G278" s="78"/>
      <c r="H278" s="113" t="str">
        <f t="shared" si="1360"/>
        <v/>
      </c>
      <c r="I278" s="50"/>
      <c r="J278" s="50"/>
      <c r="K278" s="50"/>
      <c r="L278" s="50"/>
      <c r="M278" s="113"/>
      <c r="P278" s="50"/>
      <c r="Q278" s="50"/>
      <c r="R278" s="50"/>
      <c r="S278" s="50"/>
      <c r="T278" s="50"/>
      <c r="U278" s="50"/>
      <c r="V278" s="50"/>
      <c r="X278" s="104" t="str">
        <f t="shared" si="1151"/>
        <v/>
      </c>
      <c r="Y278" s="105" t="str">
        <f t="shared" si="1343"/>
        <v/>
      </c>
      <c r="Z278" s="104" t="str">
        <f t="shared" si="1344"/>
        <v/>
      </c>
      <c r="AA278" s="106" t="str">
        <f t="shared" si="1345"/>
        <v/>
      </c>
      <c r="AB278" s="105" t="str">
        <f t="shared" si="1346"/>
        <v/>
      </c>
      <c r="AC278" s="105" t="str">
        <f t="shared" si="1347"/>
        <v/>
      </c>
      <c r="AD278" s="110" t="str">
        <f t="shared" si="1348"/>
        <v/>
      </c>
      <c r="AE278" s="109"/>
      <c r="AF278" s="101"/>
      <c r="AG278" s="101"/>
      <c r="AH278" s="101"/>
      <c r="AI278" s="109"/>
      <c r="AJ278" s="101"/>
      <c r="AK278" s="109"/>
      <c r="AL278" s="109">
        <f t="shared" si="1349"/>
        <v>0</v>
      </c>
      <c r="AM278" s="101"/>
      <c r="AN278" s="101">
        <f t="shared" si="1350"/>
        <v>0</v>
      </c>
      <c r="AO278" s="109">
        <f t="shared" si="1351"/>
        <v>0</v>
      </c>
      <c r="AP278" s="111">
        <f t="shared" si="1352"/>
        <v>0</v>
      </c>
      <c r="AR278" s="109">
        <f t="shared" si="1353"/>
        <v>0</v>
      </c>
      <c r="AS278" s="109">
        <f t="shared" si="1354"/>
        <v>0</v>
      </c>
      <c r="AT278" s="109">
        <f t="shared" si="1354"/>
        <v>0</v>
      </c>
      <c r="AU278" s="109">
        <f t="shared" si="1355"/>
        <v>0</v>
      </c>
      <c r="AV278" s="109">
        <f t="shared" si="1356"/>
        <v>0</v>
      </c>
      <c r="AW278" s="109">
        <f t="shared" si="1357"/>
        <v>0</v>
      </c>
      <c r="AX278" s="101">
        <f t="shared" si="1358"/>
        <v>0</v>
      </c>
    </row>
    <row r="279" spans="2:50" x14ac:dyDescent="0.25">
      <c r="B279" s="50" t="str">
        <f>IF($A279="","",VLOOKUP($A279,'list of waypoints'!$A$2:'list of waypoints'!$F$126,2))</f>
        <v/>
      </c>
      <c r="C279" s="99" t="str">
        <f>IF($A279="","",VLOOKUP($A279,'list of waypoints'!$A$2:$F$2001,3))</f>
        <v/>
      </c>
      <c r="D279" s="50" t="str">
        <f>IF($A279="","",VLOOKUP($A279,'list of waypoints'!$A$2:$F$2001,4))</f>
        <v/>
      </c>
      <c r="E279" s="99" t="str">
        <f>IF($A279="","",VLOOKUP($A279,'list of waypoints'!$A$2:$F$2001,5))</f>
        <v/>
      </c>
      <c r="F279" s="50" t="str">
        <f>IF($A279="","",VLOOKUP($A279,'list of waypoints'!$A$2:$F$2001,6))</f>
        <v/>
      </c>
      <c r="G279" s="78"/>
      <c r="H279" s="113" t="str">
        <f t="shared" si="1360"/>
        <v/>
      </c>
      <c r="I279" s="50"/>
      <c r="J279" s="50"/>
      <c r="K279" s="50"/>
      <c r="L279" s="50"/>
      <c r="M279" s="113" t="e">
        <f t="shared" ref="M279" si="1433">M277-H278</f>
        <v>#VALUE!</v>
      </c>
      <c r="P279" s="50"/>
      <c r="Q279" s="50"/>
      <c r="R279" s="50"/>
      <c r="S279" s="50"/>
      <c r="T279" s="50"/>
      <c r="U279" s="50"/>
      <c r="V279" s="50"/>
      <c r="X279" s="104" t="str">
        <f t="shared" si="1151"/>
        <v/>
      </c>
      <c r="Y279" s="105" t="str">
        <f t="shared" si="1343"/>
        <v/>
      </c>
      <c r="Z279" s="104" t="str">
        <f t="shared" si="1344"/>
        <v/>
      </c>
      <c r="AA279" s="106" t="str">
        <f t="shared" si="1345"/>
        <v/>
      </c>
      <c r="AB279" s="105" t="str">
        <f t="shared" si="1346"/>
        <v/>
      </c>
      <c r="AC279" s="105" t="str">
        <f t="shared" si="1347"/>
        <v/>
      </c>
      <c r="AD279" s="110" t="str">
        <f t="shared" si="1348"/>
        <v/>
      </c>
      <c r="AE279" s="109" t="e">
        <f t="shared" ref="AE279" si="1434">IF(Z279="N",X279+(Y279/60),-(X279+(Y279/60)))</f>
        <v>#VALUE!</v>
      </c>
      <c r="AF279" s="101" t="e">
        <f t="shared" ref="AF279" si="1435">(7915.704468*LOG10(TAN(((45+AE279/2))*PI()/180)))-(23.268932*(SIN(AE279*PI()/180)))-(0.0525*(SIN(AE279*PI()/180)))</f>
        <v>#VALUE!</v>
      </c>
      <c r="AG279" s="101" t="e">
        <f t="shared" ref="AG279" si="1436">IF(AC279="E",AA279+(AB279/60),-(AA279+(AB279/60)))</f>
        <v>#VALUE!</v>
      </c>
      <c r="AH279" s="101" t="e">
        <f t="shared" ref="AH279" si="1437">IF(Z281="N",X281+(Y281/60),-(X281+(Y281/60)))</f>
        <v>#VALUE!</v>
      </c>
      <c r="AI279" s="109" t="e">
        <f t="shared" ref="AI279" si="1438">(7915.704468*LOG10(TAN(((45+(AH279/2))*PI()/180)))-(23.268932*(SIN(AH279*PI()/180)))-(0.0525*(SIN(AH279*PI()/180))))</f>
        <v>#VALUE!</v>
      </c>
      <c r="AJ279" s="109" t="e">
        <f t="shared" ref="AJ279" si="1439">IF(AC281="E",AA281+(AB281/60),-(AA281+(AB281/60)))</f>
        <v>#VALUE!</v>
      </c>
      <c r="AK279" s="109" t="e">
        <f t="shared" ref="AK279" si="1440">IF((AH279-AE279)=0,(AH279-AE279)*60+0.001,(AH279-AE279)*60)</f>
        <v>#VALUE!</v>
      </c>
      <c r="AL279" s="109" t="e">
        <f t="shared" si="1349"/>
        <v>#VALUE!</v>
      </c>
      <c r="AM279" s="101" t="e">
        <f t="shared" ref="AM279" si="1441">(AJ279-AG279)*60</f>
        <v>#VALUE!</v>
      </c>
      <c r="AN279" s="101" t="e">
        <f t="shared" si="1350"/>
        <v>#VALUE!</v>
      </c>
      <c r="AO279" s="109" t="e">
        <f t="shared" si="1351"/>
        <v>#VALUE!</v>
      </c>
      <c r="AP279" s="111" t="e">
        <f t="shared" si="1352"/>
        <v>#VALUE!</v>
      </c>
      <c r="AR279" s="109" t="e">
        <f t="shared" si="1353"/>
        <v>#VALUE!</v>
      </c>
      <c r="AS279" s="109" t="e">
        <f t="shared" si="1354"/>
        <v>#VALUE!</v>
      </c>
      <c r="AT279" s="109" t="e">
        <f t="shared" si="1354"/>
        <v>#VALUE!</v>
      </c>
      <c r="AU279" s="109" t="e">
        <f t="shared" si="1355"/>
        <v>#VALUE!</v>
      </c>
      <c r="AV279" s="109" t="e">
        <f t="shared" si="1356"/>
        <v>#VALUE!</v>
      </c>
      <c r="AW279" s="109" t="e">
        <f t="shared" si="1357"/>
        <v>#VALUE!</v>
      </c>
      <c r="AX279" s="101" t="e">
        <f t="shared" si="1358"/>
        <v>#VALUE!</v>
      </c>
    </row>
    <row r="280" spans="2:50" x14ac:dyDescent="0.25">
      <c r="B280" s="50" t="str">
        <f>IF($A280="","",VLOOKUP($A280,'list of waypoints'!$A$2:'list of waypoints'!$F$126,2))</f>
        <v/>
      </c>
      <c r="C280" s="99" t="str">
        <f>IF($A280="","",VLOOKUP($A280,'list of waypoints'!$A$2:$F$2001,3))</f>
        <v/>
      </c>
      <c r="D280" s="50" t="str">
        <f>IF($A280="","",VLOOKUP($A280,'list of waypoints'!$A$2:$F$2001,4))</f>
        <v/>
      </c>
      <c r="E280" s="99" t="str">
        <f>IF($A280="","",VLOOKUP($A280,'list of waypoints'!$A$2:$F$2001,5))</f>
        <v/>
      </c>
      <c r="F280" s="50" t="str">
        <f>IF($A280="","",VLOOKUP($A280,'list of waypoints'!$A$2:$F$2001,6))</f>
        <v/>
      </c>
      <c r="G280" s="78"/>
      <c r="H280" s="113" t="str">
        <f t="shared" si="1360"/>
        <v/>
      </c>
      <c r="I280" s="50"/>
      <c r="J280" s="50"/>
      <c r="K280" s="50"/>
      <c r="L280" s="50"/>
      <c r="M280" s="113"/>
      <c r="P280" s="50"/>
      <c r="Q280" s="50"/>
      <c r="R280" s="50"/>
      <c r="S280" s="50"/>
      <c r="T280" s="50"/>
      <c r="U280" s="50"/>
      <c r="V280" s="50"/>
      <c r="X280" s="104" t="str">
        <f t="shared" si="1151"/>
        <v/>
      </c>
      <c r="Y280" s="105" t="str">
        <f t="shared" si="1343"/>
        <v/>
      </c>
      <c r="Z280" s="104" t="str">
        <f t="shared" si="1344"/>
        <v/>
      </c>
      <c r="AA280" s="106" t="str">
        <f t="shared" si="1345"/>
        <v/>
      </c>
      <c r="AB280" s="105" t="str">
        <f t="shared" si="1346"/>
        <v/>
      </c>
      <c r="AC280" s="105" t="str">
        <f t="shared" si="1347"/>
        <v/>
      </c>
      <c r="AD280" s="110" t="str">
        <f t="shared" si="1348"/>
        <v/>
      </c>
      <c r="AE280" s="109"/>
      <c r="AF280" s="101"/>
      <c r="AG280" s="101"/>
      <c r="AH280" s="101"/>
      <c r="AI280" s="109"/>
      <c r="AJ280" s="101"/>
      <c r="AK280" s="109"/>
      <c r="AL280" s="109">
        <f t="shared" si="1349"/>
        <v>0</v>
      </c>
      <c r="AM280" s="101"/>
      <c r="AN280" s="101">
        <f t="shared" si="1350"/>
        <v>0</v>
      </c>
      <c r="AO280" s="109">
        <f t="shared" si="1351"/>
        <v>0</v>
      </c>
      <c r="AP280" s="111">
        <f t="shared" si="1352"/>
        <v>0</v>
      </c>
      <c r="AR280" s="109">
        <f t="shared" si="1353"/>
        <v>0</v>
      </c>
      <c r="AS280" s="109">
        <f t="shared" si="1354"/>
        <v>0</v>
      </c>
      <c r="AT280" s="109">
        <f t="shared" si="1354"/>
        <v>0</v>
      </c>
      <c r="AU280" s="109">
        <f t="shared" si="1355"/>
        <v>0</v>
      </c>
      <c r="AV280" s="109">
        <f t="shared" si="1356"/>
        <v>0</v>
      </c>
      <c r="AW280" s="109">
        <f t="shared" si="1357"/>
        <v>0</v>
      </c>
      <c r="AX280" s="101">
        <f t="shared" si="1358"/>
        <v>0</v>
      </c>
    </row>
    <row r="281" spans="2:50" x14ac:dyDescent="0.25">
      <c r="B281" s="50" t="str">
        <f>IF($A281="","",VLOOKUP($A281,'list of waypoints'!$A$2:'list of waypoints'!$F$126,2))</f>
        <v/>
      </c>
      <c r="C281" s="99" t="str">
        <f>IF($A281="","",VLOOKUP($A281,'list of waypoints'!$A$2:$F$2001,3))</f>
        <v/>
      </c>
      <c r="D281" s="50" t="str">
        <f>IF($A281="","",VLOOKUP($A281,'list of waypoints'!$A$2:$F$2001,4))</f>
        <v/>
      </c>
      <c r="E281" s="99" t="str">
        <f>IF($A281="","",VLOOKUP($A281,'list of waypoints'!$A$2:$F$2001,5))</f>
        <v/>
      </c>
      <c r="F281" s="50" t="str">
        <f>IF($A281="","",VLOOKUP($A281,'list of waypoints'!$A$2:$F$2001,6))</f>
        <v/>
      </c>
      <c r="G281" s="78"/>
      <c r="H281" s="113" t="str">
        <f t="shared" si="1360"/>
        <v/>
      </c>
      <c r="I281" s="50"/>
      <c r="J281" s="50"/>
      <c r="K281" s="50"/>
      <c r="L281" s="50"/>
      <c r="M281" s="113" t="e">
        <f t="shared" ref="M281" si="1442">M279-H280</f>
        <v>#VALUE!</v>
      </c>
      <c r="P281" s="50"/>
      <c r="Q281" s="50"/>
      <c r="R281" s="50"/>
      <c r="S281" s="50"/>
      <c r="T281" s="50"/>
      <c r="U281" s="50"/>
      <c r="V281" s="50"/>
      <c r="X281" s="104" t="str">
        <f t="shared" si="1151"/>
        <v/>
      </c>
      <c r="Y281" s="105" t="str">
        <f t="shared" si="1343"/>
        <v/>
      </c>
      <c r="Z281" s="104" t="str">
        <f t="shared" si="1344"/>
        <v/>
      </c>
      <c r="AA281" s="106" t="str">
        <f t="shared" si="1345"/>
        <v/>
      </c>
      <c r="AB281" s="105" t="str">
        <f t="shared" si="1346"/>
        <v/>
      </c>
      <c r="AC281" s="105" t="str">
        <f t="shared" si="1347"/>
        <v/>
      </c>
      <c r="AD281" s="110" t="str">
        <f t="shared" si="1348"/>
        <v/>
      </c>
      <c r="AE281" s="109" t="e">
        <f t="shared" ref="AE281" si="1443">IF(Z281="N",X281+(Y281/60),-(X281+(Y281/60)))</f>
        <v>#VALUE!</v>
      </c>
      <c r="AF281" s="101" t="e">
        <f t="shared" ref="AF281" si="1444">(7915.704468*LOG10(TAN(((45+AE281/2))*PI()/180)))-(23.268932*(SIN(AE281*PI()/180)))-(0.0525*(SIN(AE281*PI()/180)))</f>
        <v>#VALUE!</v>
      </c>
      <c r="AG281" s="101" t="e">
        <f t="shared" ref="AG281" si="1445">IF(AC281="E",AA281+(AB281/60),-(AA281+(AB281/60)))</f>
        <v>#VALUE!</v>
      </c>
      <c r="AH281" s="101" t="e">
        <f t="shared" ref="AH281" si="1446">IF(Z283="N",X283+(Y283/60),-(X283+(Y283/60)))</f>
        <v>#VALUE!</v>
      </c>
      <c r="AI281" s="109" t="e">
        <f t="shared" ref="AI281" si="1447">(7915.704468*LOG10(TAN(((45+(AH281/2))*PI()/180)))-(23.268932*(SIN(AH281*PI()/180)))-(0.0525*(SIN(AH281*PI()/180))))</f>
        <v>#VALUE!</v>
      </c>
      <c r="AJ281" s="109" t="e">
        <f t="shared" ref="AJ281" si="1448">IF(AC283="E",AA283+(AB283/60),-(AA283+(AB283/60)))</f>
        <v>#VALUE!</v>
      </c>
      <c r="AK281" s="109" t="e">
        <f t="shared" ref="AK281" si="1449">IF((AH281-AE281)=0,(AH281-AE281)*60+0.001,(AH281-AE281)*60)</f>
        <v>#VALUE!</v>
      </c>
      <c r="AL281" s="109" t="e">
        <f t="shared" si="1349"/>
        <v>#VALUE!</v>
      </c>
      <c r="AM281" s="101" t="e">
        <f t="shared" ref="AM281" si="1450">(AJ281-AG281)*60</f>
        <v>#VALUE!</v>
      </c>
      <c r="AN281" s="101" t="e">
        <f t="shared" si="1350"/>
        <v>#VALUE!</v>
      </c>
      <c r="AO281" s="109" t="e">
        <f t="shared" si="1351"/>
        <v>#VALUE!</v>
      </c>
      <c r="AP281" s="111" t="e">
        <f t="shared" si="1352"/>
        <v>#VALUE!</v>
      </c>
      <c r="AR281" s="109" t="e">
        <f t="shared" si="1353"/>
        <v>#VALUE!</v>
      </c>
      <c r="AS281" s="109" t="e">
        <f t="shared" si="1354"/>
        <v>#VALUE!</v>
      </c>
      <c r="AT281" s="109" t="e">
        <f t="shared" si="1354"/>
        <v>#VALUE!</v>
      </c>
      <c r="AU281" s="109" t="e">
        <f t="shared" si="1355"/>
        <v>#VALUE!</v>
      </c>
      <c r="AV281" s="109" t="e">
        <f t="shared" si="1356"/>
        <v>#VALUE!</v>
      </c>
      <c r="AW281" s="109" t="e">
        <f t="shared" si="1357"/>
        <v>#VALUE!</v>
      </c>
      <c r="AX281" s="101" t="e">
        <f t="shared" si="1358"/>
        <v>#VALUE!</v>
      </c>
    </row>
    <row r="282" spans="2:50" x14ac:dyDescent="0.25">
      <c r="B282" s="50" t="str">
        <f>IF($A282="","",VLOOKUP($A282,'list of waypoints'!$A$2:'list of waypoints'!$F$126,2))</f>
        <v/>
      </c>
      <c r="C282" s="99" t="str">
        <f>IF($A282="","",VLOOKUP($A282,'list of waypoints'!$A$2:$F$2001,3))</f>
        <v/>
      </c>
      <c r="D282" s="50" t="str">
        <f>IF($A282="","",VLOOKUP($A282,'list of waypoints'!$A$2:$F$2001,4))</f>
        <v/>
      </c>
      <c r="E282" s="99" t="str">
        <f>IF($A282="","",VLOOKUP($A282,'list of waypoints'!$A$2:$F$2001,5))</f>
        <v/>
      </c>
      <c r="F282" s="50" t="str">
        <f>IF($A282="","",VLOOKUP($A282,'list of waypoints'!$A$2:$F$2001,6))</f>
        <v/>
      </c>
      <c r="G282" s="78"/>
      <c r="H282" s="113" t="str">
        <f t="shared" si="1360"/>
        <v/>
      </c>
      <c r="I282" s="50"/>
      <c r="J282" s="50"/>
      <c r="K282" s="50"/>
      <c r="L282" s="50"/>
      <c r="M282" s="113"/>
      <c r="P282" s="50"/>
      <c r="Q282" s="50"/>
      <c r="R282" s="50"/>
      <c r="S282" s="50"/>
      <c r="T282" s="50"/>
      <c r="U282" s="50"/>
      <c r="V282" s="50"/>
      <c r="X282" s="104" t="str">
        <f t="shared" si="1151"/>
        <v/>
      </c>
      <c r="Y282" s="105" t="str">
        <f t="shared" si="1343"/>
        <v/>
      </c>
      <c r="Z282" s="104" t="str">
        <f t="shared" si="1344"/>
        <v/>
      </c>
      <c r="AA282" s="106" t="str">
        <f t="shared" si="1345"/>
        <v/>
      </c>
      <c r="AB282" s="105" t="str">
        <f t="shared" si="1346"/>
        <v/>
      </c>
      <c r="AC282" s="105" t="str">
        <f t="shared" si="1347"/>
        <v/>
      </c>
      <c r="AD282" s="110" t="str">
        <f t="shared" si="1348"/>
        <v/>
      </c>
      <c r="AE282" s="109"/>
      <c r="AF282" s="101"/>
      <c r="AG282" s="101"/>
      <c r="AH282" s="101"/>
      <c r="AI282" s="109"/>
      <c r="AJ282" s="101"/>
      <c r="AK282" s="109"/>
      <c r="AL282" s="109">
        <f t="shared" si="1349"/>
        <v>0</v>
      </c>
      <c r="AM282" s="101"/>
      <c r="AN282" s="101">
        <f t="shared" si="1350"/>
        <v>0</v>
      </c>
      <c r="AO282" s="109">
        <f t="shared" si="1351"/>
        <v>0</v>
      </c>
      <c r="AP282" s="111">
        <f t="shared" si="1352"/>
        <v>0</v>
      </c>
      <c r="AR282" s="109">
        <f t="shared" si="1353"/>
        <v>0</v>
      </c>
      <c r="AS282" s="109">
        <f t="shared" si="1354"/>
        <v>0</v>
      </c>
      <c r="AT282" s="109">
        <f t="shared" si="1354"/>
        <v>0</v>
      </c>
      <c r="AU282" s="109">
        <f t="shared" si="1355"/>
        <v>0</v>
      </c>
      <c r="AV282" s="109">
        <f t="shared" si="1356"/>
        <v>0</v>
      </c>
      <c r="AW282" s="109">
        <f t="shared" si="1357"/>
        <v>0</v>
      </c>
      <c r="AX282" s="101">
        <f t="shared" si="1358"/>
        <v>0</v>
      </c>
    </row>
    <row r="283" spans="2:50" x14ac:dyDescent="0.25">
      <c r="B283" s="50" t="str">
        <f>IF($A283="","",VLOOKUP($A283,'list of waypoints'!$A$2:'list of waypoints'!$F$126,2))</f>
        <v/>
      </c>
      <c r="C283" s="99" t="str">
        <f>IF($A283="","",VLOOKUP($A283,'list of waypoints'!$A$2:$F$2001,3))</f>
        <v/>
      </c>
      <c r="D283" s="50" t="str">
        <f>IF($A283="","",VLOOKUP($A283,'list of waypoints'!$A$2:$F$2001,4))</f>
        <v/>
      </c>
      <c r="E283" s="99" t="str">
        <f>IF($A283="","",VLOOKUP($A283,'list of waypoints'!$A$2:$F$2001,5))</f>
        <v/>
      </c>
      <c r="F283" s="50" t="str">
        <f>IF($A283="","",VLOOKUP($A283,'list of waypoints'!$A$2:$F$2001,6))</f>
        <v/>
      </c>
      <c r="G283" s="78"/>
      <c r="H283" s="113" t="str">
        <f t="shared" si="1360"/>
        <v/>
      </c>
      <c r="I283" s="50"/>
      <c r="J283" s="50"/>
      <c r="K283" s="50"/>
      <c r="L283" s="50"/>
      <c r="M283" s="113" t="e">
        <f t="shared" ref="M283" si="1451">M281-H282</f>
        <v>#VALUE!</v>
      </c>
      <c r="P283" s="50"/>
      <c r="Q283" s="50"/>
      <c r="R283" s="50"/>
      <c r="S283" s="50"/>
      <c r="T283" s="50"/>
      <c r="U283" s="50"/>
      <c r="V283" s="50"/>
      <c r="X283" s="104" t="str">
        <f t="shared" si="1151"/>
        <v/>
      </c>
      <c r="Y283" s="105" t="str">
        <f t="shared" si="1343"/>
        <v/>
      </c>
      <c r="Z283" s="104" t="str">
        <f t="shared" si="1344"/>
        <v/>
      </c>
      <c r="AA283" s="106" t="str">
        <f t="shared" si="1345"/>
        <v/>
      </c>
      <c r="AB283" s="105" t="str">
        <f t="shared" si="1346"/>
        <v/>
      </c>
      <c r="AC283" s="105" t="str">
        <f t="shared" si="1347"/>
        <v/>
      </c>
      <c r="AD283" s="110" t="str">
        <f t="shared" si="1348"/>
        <v/>
      </c>
      <c r="AE283" s="109" t="e">
        <f t="shared" ref="AE283" si="1452">IF(Z283="N",X283+(Y283/60),-(X283+(Y283/60)))</f>
        <v>#VALUE!</v>
      </c>
      <c r="AF283" s="101" t="e">
        <f t="shared" ref="AF283" si="1453">(7915.704468*LOG10(TAN(((45+AE283/2))*PI()/180)))-(23.268932*(SIN(AE283*PI()/180)))-(0.0525*(SIN(AE283*PI()/180)))</f>
        <v>#VALUE!</v>
      </c>
      <c r="AG283" s="101" t="e">
        <f t="shared" ref="AG283" si="1454">IF(AC283="E",AA283+(AB283/60),-(AA283+(AB283/60)))</f>
        <v>#VALUE!</v>
      </c>
      <c r="AH283" s="101" t="e">
        <f t="shared" ref="AH283" si="1455">IF(Z285="N",X285+(Y285/60),-(X285+(Y285/60)))</f>
        <v>#VALUE!</v>
      </c>
      <c r="AI283" s="109" t="e">
        <f t="shared" ref="AI283" si="1456">(7915.704468*LOG10(TAN(((45+(AH283/2))*PI()/180)))-(23.268932*(SIN(AH283*PI()/180)))-(0.0525*(SIN(AH283*PI()/180))))</f>
        <v>#VALUE!</v>
      </c>
      <c r="AJ283" s="109" t="e">
        <f t="shared" ref="AJ283" si="1457">IF(AC285="E",AA285+(AB285/60),-(AA285+(AB285/60)))</f>
        <v>#VALUE!</v>
      </c>
      <c r="AK283" s="109" t="e">
        <f t="shared" ref="AK283" si="1458">IF((AH283-AE283)=0,(AH283-AE283)*60+0.001,(AH283-AE283)*60)</f>
        <v>#VALUE!</v>
      </c>
      <c r="AL283" s="109" t="e">
        <f t="shared" si="1349"/>
        <v>#VALUE!</v>
      </c>
      <c r="AM283" s="101" t="e">
        <f t="shared" ref="AM283" si="1459">(AJ283-AG283)*60</f>
        <v>#VALUE!</v>
      </c>
      <c r="AN283" s="101" t="e">
        <f t="shared" si="1350"/>
        <v>#VALUE!</v>
      </c>
      <c r="AO283" s="109" t="e">
        <f t="shared" si="1351"/>
        <v>#VALUE!</v>
      </c>
      <c r="AP283" s="111" t="e">
        <f t="shared" si="1352"/>
        <v>#VALUE!</v>
      </c>
      <c r="AR283" s="109" t="e">
        <f t="shared" si="1353"/>
        <v>#VALUE!</v>
      </c>
      <c r="AS283" s="109" t="e">
        <f t="shared" si="1354"/>
        <v>#VALUE!</v>
      </c>
      <c r="AT283" s="109" t="e">
        <f t="shared" si="1354"/>
        <v>#VALUE!</v>
      </c>
      <c r="AU283" s="109" t="e">
        <f t="shared" si="1355"/>
        <v>#VALUE!</v>
      </c>
      <c r="AV283" s="109" t="e">
        <f t="shared" si="1356"/>
        <v>#VALUE!</v>
      </c>
      <c r="AW283" s="109" t="e">
        <f t="shared" si="1357"/>
        <v>#VALUE!</v>
      </c>
      <c r="AX283" s="101" t="e">
        <f t="shared" si="1358"/>
        <v>#VALUE!</v>
      </c>
    </row>
    <row r="284" spans="2:50" x14ac:dyDescent="0.25">
      <c r="B284" s="50" t="str">
        <f>IF($A284="","",VLOOKUP($A284,'list of waypoints'!$A$2:'list of waypoints'!$F$126,2))</f>
        <v/>
      </c>
      <c r="C284" s="99" t="str">
        <f>IF($A284="","",VLOOKUP($A284,'list of waypoints'!$A$2:$F$2001,3))</f>
        <v/>
      </c>
      <c r="D284" s="50" t="str">
        <f>IF($A284="","",VLOOKUP($A284,'list of waypoints'!$A$2:$F$2001,4))</f>
        <v/>
      </c>
      <c r="E284" s="99" t="str">
        <f>IF($A284="","",VLOOKUP($A284,'list of waypoints'!$A$2:$F$2001,5))</f>
        <v/>
      </c>
      <c r="F284" s="50" t="str">
        <f>IF($A284="","",VLOOKUP($A284,'list of waypoints'!$A$2:$F$2001,6))</f>
        <v/>
      </c>
      <c r="G284" s="78"/>
      <c r="H284" s="113" t="str">
        <f t="shared" si="1360"/>
        <v/>
      </c>
      <c r="I284" s="50"/>
      <c r="J284" s="50"/>
      <c r="K284" s="50"/>
      <c r="L284" s="50"/>
      <c r="M284" s="113"/>
      <c r="P284" s="50"/>
      <c r="Q284" s="50"/>
      <c r="R284" s="50"/>
      <c r="S284" s="50"/>
      <c r="T284" s="50"/>
      <c r="U284" s="50"/>
      <c r="V284" s="50"/>
      <c r="X284" s="104" t="str">
        <f t="shared" ref="X284:X340" si="1460">IF(A284="","",INT(C284/100))</f>
        <v/>
      </c>
      <c r="Y284" s="105" t="str">
        <f t="shared" si="1343"/>
        <v/>
      </c>
      <c r="Z284" s="104" t="str">
        <f t="shared" si="1344"/>
        <v/>
      </c>
      <c r="AA284" s="106" t="str">
        <f t="shared" si="1345"/>
        <v/>
      </c>
      <c r="AB284" s="105" t="str">
        <f t="shared" si="1346"/>
        <v/>
      </c>
      <c r="AC284" s="105" t="str">
        <f t="shared" si="1347"/>
        <v/>
      </c>
      <c r="AD284" s="110" t="str">
        <f t="shared" si="1348"/>
        <v/>
      </c>
      <c r="AE284" s="109"/>
      <c r="AF284" s="101"/>
      <c r="AG284" s="101"/>
      <c r="AH284" s="101"/>
      <c r="AI284" s="109"/>
      <c r="AJ284" s="101"/>
      <c r="AK284" s="109"/>
      <c r="AL284" s="109">
        <f t="shared" si="1349"/>
        <v>0</v>
      </c>
      <c r="AM284" s="101"/>
      <c r="AN284" s="101">
        <f t="shared" si="1350"/>
        <v>0</v>
      </c>
      <c r="AO284" s="109">
        <f t="shared" si="1351"/>
        <v>0</v>
      </c>
      <c r="AP284" s="111">
        <f t="shared" si="1352"/>
        <v>0</v>
      </c>
      <c r="AR284" s="109">
        <f t="shared" si="1353"/>
        <v>0</v>
      </c>
      <c r="AS284" s="109">
        <f t="shared" si="1354"/>
        <v>0</v>
      </c>
      <c r="AT284" s="109">
        <f t="shared" si="1354"/>
        <v>0</v>
      </c>
      <c r="AU284" s="109">
        <f t="shared" si="1355"/>
        <v>0</v>
      </c>
      <c r="AV284" s="109">
        <f t="shared" si="1356"/>
        <v>0</v>
      </c>
      <c r="AW284" s="109">
        <f t="shared" si="1357"/>
        <v>0</v>
      </c>
      <c r="AX284" s="101">
        <f t="shared" si="1358"/>
        <v>0</v>
      </c>
    </row>
    <row r="285" spans="2:50" x14ac:dyDescent="0.25">
      <c r="B285" s="50" t="str">
        <f>IF($A285="","",VLOOKUP($A285,'list of waypoints'!$A$2:'list of waypoints'!$F$126,2))</f>
        <v/>
      </c>
      <c r="C285" s="99" t="str">
        <f>IF($A285="","",VLOOKUP($A285,'list of waypoints'!$A$2:$F$2001,3))</f>
        <v/>
      </c>
      <c r="D285" s="50" t="str">
        <f>IF($A285="","",VLOOKUP($A285,'list of waypoints'!$A$2:$F$2001,4))</f>
        <v/>
      </c>
      <c r="E285" s="99" t="str">
        <f>IF($A285="","",VLOOKUP($A285,'list of waypoints'!$A$2:$F$2001,5))</f>
        <v/>
      </c>
      <c r="F285" s="50" t="str">
        <f>IF($A285="","",VLOOKUP($A285,'list of waypoints'!$A$2:$F$2001,6))</f>
        <v/>
      </c>
      <c r="G285" s="78"/>
      <c r="H285" s="113" t="str">
        <f t="shared" si="1360"/>
        <v/>
      </c>
      <c r="I285" s="50"/>
      <c r="J285" s="50"/>
      <c r="K285" s="50"/>
      <c r="L285" s="50"/>
      <c r="M285" s="113" t="e">
        <f t="shared" ref="M285" si="1461">M283-H284</f>
        <v>#VALUE!</v>
      </c>
      <c r="P285" s="50"/>
      <c r="Q285" s="50"/>
      <c r="R285" s="50"/>
      <c r="S285" s="50"/>
      <c r="T285" s="50"/>
      <c r="U285" s="50"/>
      <c r="V285" s="50"/>
      <c r="X285" s="104" t="str">
        <f t="shared" si="1460"/>
        <v/>
      </c>
      <c r="Y285" s="105" t="str">
        <f t="shared" si="1343"/>
        <v/>
      </c>
      <c r="Z285" s="104" t="str">
        <f t="shared" si="1344"/>
        <v/>
      </c>
      <c r="AA285" s="106" t="str">
        <f t="shared" si="1345"/>
        <v/>
      </c>
      <c r="AB285" s="105" t="str">
        <f t="shared" si="1346"/>
        <v/>
      </c>
      <c r="AC285" s="105" t="str">
        <f t="shared" si="1347"/>
        <v/>
      </c>
      <c r="AD285" s="110" t="str">
        <f t="shared" si="1348"/>
        <v/>
      </c>
      <c r="AE285" s="109" t="e">
        <f t="shared" ref="AE285" si="1462">IF(Z285="N",X285+(Y285/60),-(X285+(Y285/60)))</f>
        <v>#VALUE!</v>
      </c>
      <c r="AF285" s="101" t="e">
        <f t="shared" ref="AF285" si="1463">(7915.704468*LOG10(TAN(((45+AE285/2))*PI()/180)))-(23.268932*(SIN(AE285*PI()/180)))-(0.0525*(SIN(AE285*PI()/180)))</f>
        <v>#VALUE!</v>
      </c>
      <c r="AG285" s="101" t="e">
        <f t="shared" ref="AG285" si="1464">IF(AC285="E",AA285+(AB285/60),-(AA285+(AB285/60)))</f>
        <v>#VALUE!</v>
      </c>
      <c r="AH285" s="101" t="e">
        <f t="shared" ref="AH285" si="1465">IF(Z287="N",X287+(Y287/60),-(X287+(Y287/60)))</f>
        <v>#VALUE!</v>
      </c>
      <c r="AI285" s="109" t="e">
        <f t="shared" ref="AI285" si="1466">(7915.704468*LOG10(TAN(((45+(AH285/2))*PI()/180)))-(23.268932*(SIN(AH285*PI()/180)))-(0.0525*(SIN(AH285*PI()/180))))</f>
        <v>#VALUE!</v>
      </c>
      <c r="AJ285" s="109" t="e">
        <f t="shared" ref="AJ285" si="1467">IF(AC287="E",AA287+(AB287/60),-(AA287+(AB287/60)))</f>
        <v>#VALUE!</v>
      </c>
      <c r="AK285" s="109" t="e">
        <f t="shared" ref="AK285" si="1468">IF((AH285-AE285)=0,(AH285-AE285)*60+0.001,(AH285-AE285)*60)</f>
        <v>#VALUE!</v>
      </c>
      <c r="AL285" s="109" t="e">
        <f t="shared" si="1349"/>
        <v>#VALUE!</v>
      </c>
      <c r="AM285" s="101" t="e">
        <f t="shared" ref="AM285" si="1469">(AJ285-AG285)*60</f>
        <v>#VALUE!</v>
      </c>
      <c r="AN285" s="101" t="e">
        <f t="shared" si="1350"/>
        <v>#VALUE!</v>
      </c>
      <c r="AO285" s="109" t="e">
        <f t="shared" si="1351"/>
        <v>#VALUE!</v>
      </c>
      <c r="AP285" s="111" t="e">
        <f t="shared" si="1352"/>
        <v>#VALUE!</v>
      </c>
      <c r="AR285" s="109" t="e">
        <f t="shared" si="1353"/>
        <v>#VALUE!</v>
      </c>
      <c r="AS285" s="109" t="e">
        <f t="shared" si="1354"/>
        <v>#VALUE!</v>
      </c>
      <c r="AT285" s="109" t="e">
        <f t="shared" si="1354"/>
        <v>#VALUE!</v>
      </c>
      <c r="AU285" s="109" t="e">
        <f t="shared" si="1355"/>
        <v>#VALUE!</v>
      </c>
      <c r="AV285" s="109" t="e">
        <f t="shared" si="1356"/>
        <v>#VALUE!</v>
      </c>
      <c r="AW285" s="109" t="e">
        <f t="shared" si="1357"/>
        <v>#VALUE!</v>
      </c>
      <c r="AX285" s="101" t="e">
        <f t="shared" si="1358"/>
        <v>#VALUE!</v>
      </c>
    </row>
    <row r="286" spans="2:50" x14ac:dyDescent="0.25">
      <c r="B286" s="50" t="str">
        <f>IF($A286="","",VLOOKUP($A286,'list of waypoints'!$A$2:'list of waypoints'!$F$126,2))</f>
        <v/>
      </c>
      <c r="C286" s="99" t="str">
        <f>IF($A286="","",VLOOKUP($A286,'list of waypoints'!$A$2:$F$2001,3))</f>
        <v/>
      </c>
      <c r="D286" s="50" t="str">
        <f>IF($A286="","",VLOOKUP($A286,'list of waypoints'!$A$2:$F$2001,4))</f>
        <v/>
      </c>
      <c r="E286" s="99" t="str">
        <f>IF($A286="","",VLOOKUP($A286,'list of waypoints'!$A$2:$F$2001,5))</f>
        <v/>
      </c>
      <c r="F286" s="50" t="str">
        <f>IF($A286="","",VLOOKUP($A286,'list of waypoints'!$A$2:$F$2001,6))</f>
        <v/>
      </c>
      <c r="G286" s="78"/>
      <c r="H286" s="113" t="str">
        <f t="shared" si="1360"/>
        <v/>
      </c>
      <c r="I286" s="50"/>
      <c r="J286" s="50"/>
      <c r="K286" s="50"/>
      <c r="L286" s="50"/>
      <c r="M286" s="113"/>
      <c r="P286" s="50"/>
      <c r="Q286" s="50"/>
      <c r="R286" s="50"/>
      <c r="S286" s="50"/>
      <c r="T286" s="50"/>
      <c r="U286" s="50"/>
      <c r="V286" s="50"/>
      <c r="X286" s="104" t="str">
        <f t="shared" si="1460"/>
        <v/>
      </c>
      <c r="Y286" s="105" t="str">
        <f t="shared" si="1343"/>
        <v/>
      </c>
      <c r="Z286" s="104" t="str">
        <f t="shared" si="1344"/>
        <v/>
      </c>
      <c r="AA286" s="106" t="str">
        <f t="shared" si="1345"/>
        <v/>
      </c>
      <c r="AB286" s="105" t="str">
        <f t="shared" si="1346"/>
        <v/>
      </c>
      <c r="AC286" s="105" t="str">
        <f t="shared" si="1347"/>
        <v/>
      </c>
      <c r="AD286" s="110" t="str">
        <f t="shared" si="1348"/>
        <v/>
      </c>
      <c r="AE286" s="109"/>
      <c r="AF286" s="101"/>
      <c r="AG286" s="101"/>
      <c r="AH286" s="101"/>
      <c r="AI286" s="109"/>
      <c r="AJ286" s="101"/>
      <c r="AK286" s="109"/>
      <c r="AL286" s="109">
        <f t="shared" si="1349"/>
        <v>0</v>
      </c>
      <c r="AM286" s="101"/>
      <c r="AN286" s="101">
        <f t="shared" si="1350"/>
        <v>0</v>
      </c>
      <c r="AO286" s="109">
        <f t="shared" si="1351"/>
        <v>0</v>
      </c>
      <c r="AP286" s="111">
        <f t="shared" si="1352"/>
        <v>0</v>
      </c>
      <c r="AR286" s="109">
        <f t="shared" si="1353"/>
        <v>0</v>
      </c>
      <c r="AS286" s="109">
        <f t="shared" si="1354"/>
        <v>0</v>
      </c>
      <c r="AT286" s="109">
        <f t="shared" si="1354"/>
        <v>0</v>
      </c>
      <c r="AU286" s="109">
        <f t="shared" si="1355"/>
        <v>0</v>
      </c>
      <c r="AV286" s="109">
        <f t="shared" si="1356"/>
        <v>0</v>
      </c>
      <c r="AW286" s="109">
        <f t="shared" si="1357"/>
        <v>0</v>
      </c>
      <c r="AX286" s="101">
        <f t="shared" si="1358"/>
        <v>0</v>
      </c>
    </row>
    <row r="287" spans="2:50" x14ac:dyDescent="0.25">
      <c r="B287" s="50" t="str">
        <f>IF($A287="","",VLOOKUP($A287,'list of waypoints'!$A$2:'list of waypoints'!$F$126,2))</f>
        <v/>
      </c>
      <c r="C287" s="99" t="str">
        <f>IF($A287="","",VLOOKUP($A287,'list of waypoints'!$A$2:$F$2001,3))</f>
        <v/>
      </c>
      <c r="D287" s="50" t="str">
        <f>IF($A287="","",VLOOKUP($A287,'list of waypoints'!$A$2:$F$2001,4))</f>
        <v/>
      </c>
      <c r="E287" s="99" t="str">
        <f>IF($A287="","",VLOOKUP($A287,'list of waypoints'!$A$2:$F$2001,5))</f>
        <v/>
      </c>
      <c r="F287" s="50" t="str">
        <f>IF($A287="","",VLOOKUP($A287,'list of waypoints'!$A$2:$F$2001,6))</f>
        <v/>
      </c>
      <c r="G287" s="78"/>
      <c r="H287" s="113" t="str">
        <f t="shared" si="1360"/>
        <v/>
      </c>
      <c r="I287" s="50"/>
      <c r="J287" s="50"/>
      <c r="K287" s="50"/>
      <c r="L287" s="50"/>
      <c r="M287" s="113" t="e">
        <f t="shared" ref="M287" si="1470">M285-H286</f>
        <v>#VALUE!</v>
      </c>
      <c r="P287" s="50"/>
      <c r="Q287" s="50"/>
      <c r="R287" s="50"/>
      <c r="S287" s="50"/>
      <c r="T287" s="50"/>
      <c r="U287" s="50"/>
      <c r="V287" s="50"/>
      <c r="X287" s="104" t="str">
        <f t="shared" si="1460"/>
        <v/>
      </c>
      <c r="Y287" s="105" t="str">
        <f t="shared" si="1343"/>
        <v/>
      </c>
      <c r="Z287" s="104" t="str">
        <f t="shared" si="1344"/>
        <v/>
      </c>
      <c r="AA287" s="106" t="str">
        <f t="shared" si="1345"/>
        <v/>
      </c>
      <c r="AB287" s="105" t="str">
        <f t="shared" si="1346"/>
        <v/>
      </c>
      <c r="AC287" s="105" t="str">
        <f t="shared" si="1347"/>
        <v/>
      </c>
      <c r="AD287" s="110" t="str">
        <f t="shared" si="1348"/>
        <v/>
      </c>
      <c r="AE287" s="109" t="e">
        <f t="shared" ref="AE287" si="1471">IF(Z287="N",X287+(Y287/60),-(X287+(Y287/60)))</f>
        <v>#VALUE!</v>
      </c>
      <c r="AF287" s="101" t="e">
        <f t="shared" ref="AF287" si="1472">(7915.704468*LOG10(TAN(((45+AE287/2))*PI()/180)))-(23.268932*(SIN(AE287*PI()/180)))-(0.0525*(SIN(AE287*PI()/180)))</f>
        <v>#VALUE!</v>
      </c>
      <c r="AG287" s="101" t="e">
        <f t="shared" ref="AG287" si="1473">IF(AC287="E",AA287+(AB287/60),-(AA287+(AB287/60)))</f>
        <v>#VALUE!</v>
      </c>
      <c r="AH287" s="101" t="e">
        <f t="shared" ref="AH287" si="1474">IF(Z289="N",X289+(Y289/60),-(X289+(Y289/60)))</f>
        <v>#VALUE!</v>
      </c>
      <c r="AI287" s="109" t="e">
        <f t="shared" ref="AI287" si="1475">(7915.704468*LOG10(TAN(((45+(AH287/2))*PI()/180)))-(23.268932*(SIN(AH287*PI()/180)))-(0.0525*(SIN(AH287*PI()/180))))</f>
        <v>#VALUE!</v>
      </c>
      <c r="AJ287" s="109" t="e">
        <f t="shared" ref="AJ287" si="1476">IF(AC289="E",AA289+(AB289/60),-(AA289+(AB289/60)))</f>
        <v>#VALUE!</v>
      </c>
      <c r="AK287" s="109" t="e">
        <f t="shared" ref="AK287" si="1477">IF((AH287-AE287)=0,(AH287-AE287)*60+0.001,(AH287-AE287)*60)</f>
        <v>#VALUE!</v>
      </c>
      <c r="AL287" s="109" t="e">
        <f t="shared" si="1349"/>
        <v>#VALUE!</v>
      </c>
      <c r="AM287" s="101" t="e">
        <f t="shared" ref="AM287" si="1478">(AJ287-AG287)*60</f>
        <v>#VALUE!</v>
      </c>
      <c r="AN287" s="101" t="e">
        <f t="shared" si="1350"/>
        <v>#VALUE!</v>
      </c>
      <c r="AO287" s="109" t="e">
        <f t="shared" si="1351"/>
        <v>#VALUE!</v>
      </c>
      <c r="AP287" s="111" t="e">
        <f t="shared" si="1352"/>
        <v>#VALUE!</v>
      </c>
      <c r="AR287" s="109" t="e">
        <f t="shared" si="1353"/>
        <v>#VALUE!</v>
      </c>
      <c r="AS287" s="109" t="e">
        <f t="shared" si="1354"/>
        <v>#VALUE!</v>
      </c>
      <c r="AT287" s="109" t="e">
        <f t="shared" si="1354"/>
        <v>#VALUE!</v>
      </c>
      <c r="AU287" s="109" t="e">
        <f t="shared" si="1355"/>
        <v>#VALUE!</v>
      </c>
      <c r="AV287" s="109" t="e">
        <f t="shared" si="1356"/>
        <v>#VALUE!</v>
      </c>
      <c r="AW287" s="109" t="e">
        <f t="shared" si="1357"/>
        <v>#VALUE!</v>
      </c>
      <c r="AX287" s="101" t="e">
        <f t="shared" si="1358"/>
        <v>#VALUE!</v>
      </c>
    </row>
    <row r="288" spans="2:50" x14ac:dyDescent="0.25">
      <c r="B288" s="50" t="str">
        <f>IF($A288="","",VLOOKUP($A288,'list of waypoints'!$A$2:'list of waypoints'!$F$126,2))</f>
        <v/>
      </c>
      <c r="C288" s="99" t="str">
        <f>IF($A288="","",VLOOKUP($A288,'list of waypoints'!$A$2:$F$2001,3))</f>
        <v/>
      </c>
      <c r="D288" s="50" t="str">
        <f>IF($A288="","",VLOOKUP($A288,'list of waypoints'!$A$2:$F$2001,4))</f>
        <v/>
      </c>
      <c r="E288" s="99" t="str">
        <f>IF($A288="","",VLOOKUP($A288,'list of waypoints'!$A$2:$F$2001,5))</f>
        <v/>
      </c>
      <c r="F288" s="50" t="str">
        <f>IF($A288="","",VLOOKUP($A288,'list of waypoints'!$A$2:$F$2001,6))</f>
        <v/>
      </c>
      <c r="G288" s="78"/>
      <c r="H288" s="113" t="str">
        <f t="shared" si="1360"/>
        <v/>
      </c>
      <c r="I288" s="50"/>
      <c r="J288" s="50"/>
      <c r="K288" s="50"/>
      <c r="L288" s="50"/>
      <c r="M288" s="113"/>
      <c r="P288" s="50"/>
      <c r="Q288" s="50"/>
      <c r="R288" s="50"/>
      <c r="S288" s="50"/>
      <c r="T288" s="50"/>
      <c r="U288" s="50"/>
      <c r="V288" s="50"/>
      <c r="X288" s="104" t="str">
        <f t="shared" si="1460"/>
        <v/>
      </c>
      <c r="Y288" s="105" t="str">
        <f t="shared" si="1343"/>
        <v/>
      </c>
      <c r="Z288" s="104" t="str">
        <f t="shared" si="1344"/>
        <v/>
      </c>
      <c r="AA288" s="106" t="str">
        <f t="shared" si="1345"/>
        <v/>
      </c>
      <c r="AB288" s="105" t="str">
        <f t="shared" si="1346"/>
        <v/>
      </c>
      <c r="AC288" s="105" t="str">
        <f t="shared" si="1347"/>
        <v/>
      </c>
      <c r="AD288" s="110" t="str">
        <f t="shared" si="1348"/>
        <v/>
      </c>
      <c r="AE288" s="109"/>
      <c r="AF288" s="101"/>
      <c r="AG288" s="101"/>
      <c r="AH288" s="101"/>
      <c r="AI288" s="109"/>
      <c r="AJ288" s="101"/>
      <c r="AK288" s="109"/>
      <c r="AL288" s="109">
        <f t="shared" si="1349"/>
        <v>0</v>
      </c>
      <c r="AM288" s="101"/>
      <c r="AN288" s="101">
        <f t="shared" si="1350"/>
        <v>0</v>
      </c>
      <c r="AO288" s="109">
        <f t="shared" si="1351"/>
        <v>0</v>
      </c>
      <c r="AP288" s="111">
        <f t="shared" si="1352"/>
        <v>0</v>
      </c>
      <c r="AR288" s="109">
        <f t="shared" si="1353"/>
        <v>0</v>
      </c>
      <c r="AS288" s="109">
        <f t="shared" si="1354"/>
        <v>0</v>
      </c>
      <c r="AT288" s="109">
        <f t="shared" si="1354"/>
        <v>0</v>
      </c>
      <c r="AU288" s="109">
        <f t="shared" si="1355"/>
        <v>0</v>
      </c>
      <c r="AV288" s="109">
        <f t="shared" si="1356"/>
        <v>0</v>
      </c>
      <c r="AW288" s="109">
        <f t="shared" si="1357"/>
        <v>0</v>
      </c>
      <c r="AX288" s="101">
        <f t="shared" si="1358"/>
        <v>0</v>
      </c>
    </row>
    <row r="289" spans="2:50" x14ac:dyDescent="0.25">
      <c r="B289" s="50" t="str">
        <f>IF($A289="","",VLOOKUP($A289,'list of waypoints'!$A$2:'list of waypoints'!$F$126,2))</f>
        <v/>
      </c>
      <c r="C289" s="99" t="str">
        <f>IF($A289="","",VLOOKUP($A289,'list of waypoints'!$A$2:$F$2001,3))</f>
        <v/>
      </c>
      <c r="D289" s="50" t="str">
        <f>IF($A289="","",VLOOKUP($A289,'list of waypoints'!$A$2:$F$2001,4))</f>
        <v/>
      </c>
      <c r="E289" s="99" t="str">
        <f>IF($A289="","",VLOOKUP($A289,'list of waypoints'!$A$2:$F$2001,5))</f>
        <v/>
      </c>
      <c r="F289" s="50" t="str">
        <f>IF($A289="","",VLOOKUP($A289,'list of waypoints'!$A$2:$F$2001,6))</f>
        <v/>
      </c>
      <c r="G289" s="78"/>
      <c r="H289" s="113" t="str">
        <f t="shared" si="1360"/>
        <v/>
      </c>
      <c r="I289" s="50"/>
      <c r="J289" s="50"/>
      <c r="K289" s="50"/>
      <c r="L289" s="50"/>
      <c r="M289" s="113" t="e">
        <f t="shared" ref="M289" si="1479">M287-H288</f>
        <v>#VALUE!</v>
      </c>
      <c r="P289" s="50"/>
      <c r="Q289" s="50"/>
      <c r="R289" s="50"/>
      <c r="S289" s="50"/>
      <c r="T289" s="50"/>
      <c r="U289" s="50"/>
      <c r="V289" s="50"/>
      <c r="X289" s="104" t="str">
        <f t="shared" si="1460"/>
        <v/>
      </c>
      <c r="Y289" s="105" t="str">
        <f t="shared" si="1343"/>
        <v/>
      </c>
      <c r="Z289" s="104" t="str">
        <f t="shared" si="1344"/>
        <v/>
      </c>
      <c r="AA289" s="106" t="str">
        <f t="shared" si="1345"/>
        <v/>
      </c>
      <c r="AB289" s="105" t="str">
        <f t="shared" si="1346"/>
        <v/>
      </c>
      <c r="AC289" s="105" t="str">
        <f t="shared" si="1347"/>
        <v/>
      </c>
      <c r="AD289" s="110" t="str">
        <f t="shared" si="1348"/>
        <v/>
      </c>
      <c r="AE289" s="109" t="e">
        <f t="shared" ref="AE289" si="1480">IF(Z289="N",X289+(Y289/60),-(X289+(Y289/60)))</f>
        <v>#VALUE!</v>
      </c>
      <c r="AF289" s="101" t="e">
        <f t="shared" ref="AF289" si="1481">(7915.704468*LOG10(TAN(((45+AE289/2))*PI()/180)))-(23.268932*(SIN(AE289*PI()/180)))-(0.0525*(SIN(AE289*PI()/180)))</f>
        <v>#VALUE!</v>
      </c>
      <c r="AG289" s="101" t="e">
        <f t="shared" ref="AG289" si="1482">IF(AC289="E",AA289+(AB289/60),-(AA289+(AB289/60)))</f>
        <v>#VALUE!</v>
      </c>
      <c r="AH289" s="101" t="e">
        <f t="shared" ref="AH289" si="1483">IF(Z291="N",X291+(Y291/60),-(X291+(Y291/60)))</f>
        <v>#VALUE!</v>
      </c>
      <c r="AI289" s="109" t="e">
        <f t="shared" ref="AI289" si="1484">(7915.704468*LOG10(TAN(((45+(AH289/2))*PI()/180)))-(23.268932*(SIN(AH289*PI()/180)))-(0.0525*(SIN(AH289*PI()/180))))</f>
        <v>#VALUE!</v>
      </c>
      <c r="AJ289" s="109" t="e">
        <f t="shared" ref="AJ289" si="1485">IF(AC291="E",AA291+(AB291/60),-(AA291+(AB291/60)))</f>
        <v>#VALUE!</v>
      </c>
      <c r="AK289" s="109" t="e">
        <f t="shared" ref="AK289" si="1486">IF((AH289-AE289)=0,(AH289-AE289)*60+0.001,(AH289-AE289)*60)</f>
        <v>#VALUE!</v>
      </c>
      <c r="AL289" s="109" t="e">
        <f t="shared" si="1349"/>
        <v>#VALUE!</v>
      </c>
      <c r="AM289" s="101" t="e">
        <f t="shared" ref="AM289" si="1487">(AJ289-AG289)*60</f>
        <v>#VALUE!</v>
      </c>
      <c r="AN289" s="101" t="e">
        <f t="shared" si="1350"/>
        <v>#VALUE!</v>
      </c>
      <c r="AO289" s="109" t="e">
        <f t="shared" si="1351"/>
        <v>#VALUE!</v>
      </c>
      <c r="AP289" s="111" t="e">
        <f t="shared" si="1352"/>
        <v>#VALUE!</v>
      </c>
      <c r="AR289" s="109" t="e">
        <f t="shared" si="1353"/>
        <v>#VALUE!</v>
      </c>
      <c r="AS289" s="109" t="e">
        <f t="shared" si="1354"/>
        <v>#VALUE!</v>
      </c>
      <c r="AT289" s="109" t="e">
        <f t="shared" si="1354"/>
        <v>#VALUE!</v>
      </c>
      <c r="AU289" s="109" t="e">
        <f t="shared" si="1355"/>
        <v>#VALUE!</v>
      </c>
      <c r="AV289" s="109" t="e">
        <f t="shared" si="1356"/>
        <v>#VALUE!</v>
      </c>
      <c r="AW289" s="109" t="e">
        <f t="shared" si="1357"/>
        <v>#VALUE!</v>
      </c>
      <c r="AX289" s="101" t="e">
        <f t="shared" si="1358"/>
        <v>#VALUE!</v>
      </c>
    </row>
    <row r="290" spans="2:50" x14ac:dyDescent="0.25">
      <c r="B290" s="50" t="str">
        <f>IF($A290="","",VLOOKUP($A290,'list of waypoints'!$A$2:'list of waypoints'!$F$126,2))</f>
        <v/>
      </c>
      <c r="C290" s="99" t="str">
        <f>IF($A290="","",VLOOKUP($A290,'list of waypoints'!$A$2:$F$2001,3))</f>
        <v/>
      </c>
      <c r="D290" s="50" t="str">
        <f>IF($A290="","",VLOOKUP($A290,'list of waypoints'!$A$2:$F$2001,4))</f>
        <v/>
      </c>
      <c r="E290" s="99" t="str">
        <f>IF($A290="","",VLOOKUP($A290,'list of waypoints'!$A$2:$F$2001,5))</f>
        <v/>
      </c>
      <c r="F290" s="50" t="str">
        <f>IF($A290="","",VLOOKUP($A290,'list of waypoints'!$A$2:$F$2001,6))</f>
        <v/>
      </c>
      <c r="G290" s="78"/>
      <c r="H290" s="113" t="str">
        <f t="shared" si="1360"/>
        <v/>
      </c>
      <c r="I290" s="50"/>
      <c r="J290" s="50"/>
      <c r="K290" s="50"/>
      <c r="L290" s="50"/>
      <c r="M290" s="113"/>
      <c r="P290" s="50"/>
      <c r="Q290" s="50"/>
      <c r="R290" s="50"/>
      <c r="S290" s="50"/>
      <c r="T290" s="50"/>
      <c r="U290" s="50"/>
      <c r="V290" s="50"/>
      <c r="X290" s="104" t="str">
        <f t="shared" si="1460"/>
        <v/>
      </c>
      <c r="Y290" s="105" t="str">
        <f t="shared" si="1343"/>
        <v/>
      </c>
      <c r="Z290" s="104" t="str">
        <f t="shared" si="1344"/>
        <v/>
      </c>
      <c r="AA290" s="106" t="str">
        <f t="shared" si="1345"/>
        <v/>
      </c>
      <c r="AB290" s="105" t="str">
        <f t="shared" si="1346"/>
        <v/>
      </c>
      <c r="AC290" s="105" t="str">
        <f t="shared" si="1347"/>
        <v/>
      </c>
      <c r="AD290" s="110" t="str">
        <f t="shared" si="1348"/>
        <v/>
      </c>
      <c r="AE290" s="109"/>
      <c r="AF290" s="101"/>
      <c r="AG290" s="101"/>
      <c r="AH290" s="101"/>
      <c r="AI290" s="109"/>
      <c r="AJ290" s="101"/>
      <c r="AK290" s="109"/>
      <c r="AL290" s="109">
        <f t="shared" si="1349"/>
        <v>0</v>
      </c>
      <c r="AM290" s="101"/>
      <c r="AN290" s="101">
        <f t="shared" si="1350"/>
        <v>0</v>
      </c>
      <c r="AO290" s="109">
        <f t="shared" si="1351"/>
        <v>0</v>
      </c>
      <c r="AP290" s="111">
        <f t="shared" si="1352"/>
        <v>0</v>
      </c>
      <c r="AR290" s="109">
        <f t="shared" si="1353"/>
        <v>0</v>
      </c>
      <c r="AS290" s="109">
        <f t="shared" si="1354"/>
        <v>0</v>
      </c>
      <c r="AT290" s="109">
        <f t="shared" si="1354"/>
        <v>0</v>
      </c>
      <c r="AU290" s="109">
        <f t="shared" si="1355"/>
        <v>0</v>
      </c>
      <c r="AV290" s="109">
        <f t="shared" si="1356"/>
        <v>0</v>
      </c>
      <c r="AW290" s="109">
        <f t="shared" si="1357"/>
        <v>0</v>
      </c>
      <c r="AX290" s="101">
        <f t="shared" si="1358"/>
        <v>0</v>
      </c>
    </row>
    <row r="291" spans="2:50" x14ac:dyDescent="0.25">
      <c r="B291" s="50" t="str">
        <f>IF($A291="","",VLOOKUP($A291,'list of waypoints'!$A$2:'list of waypoints'!$F$126,2))</f>
        <v/>
      </c>
      <c r="C291" s="99" t="str">
        <f>IF($A291="","",VLOOKUP($A291,'list of waypoints'!$A$2:$F$2001,3))</f>
        <v/>
      </c>
      <c r="D291" s="50" t="str">
        <f>IF($A291="","",VLOOKUP($A291,'list of waypoints'!$A$2:$F$2001,4))</f>
        <v/>
      </c>
      <c r="E291" s="99" t="str">
        <f>IF($A291="","",VLOOKUP($A291,'list of waypoints'!$A$2:$F$2001,5))</f>
        <v/>
      </c>
      <c r="F291" s="50" t="str">
        <f>IF($A291="","",VLOOKUP($A291,'list of waypoints'!$A$2:$F$2001,6))</f>
        <v/>
      </c>
      <c r="G291" s="78"/>
      <c r="H291" s="113" t="str">
        <f t="shared" si="1360"/>
        <v/>
      </c>
      <c r="I291" s="50"/>
      <c r="J291" s="50"/>
      <c r="K291" s="50"/>
      <c r="L291" s="50"/>
      <c r="M291" s="113" t="e">
        <f t="shared" ref="M291" si="1488">M289-H290</f>
        <v>#VALUE!</v>
      </c>
      <c r="P291" s="50"/>
      <c r="Q291" s="50"/>
      <c r="R291" s="50"/>
      <c r="S291" s="50"/>
      <c r="T291" s="50"/>
      <c r="U291" s="50"/>
      <c r="V291" s="50"/>
      <c r="X291" s="104" t="str">
        <f t="shared" si="1460"/>
        <v/>
      </c>
      <c r="Y291" s="105" t="str">
        <f t="shared" si="1343"/>
        <v/>
      </c>
      <c r="Z291" s="104" t="str">
        <f t="shared" si="1344"/>
        <v/>
      </c>
      <c r="AA291" s="106" t="str">
        <f t="shared" si="1345"/>
        <v/>
      </c>
      <c r="AB291" s="105" t="str">
        <f t="shared" si="1346"/>
        <v/>
      </c>
      <c r="AC291" s="105" t="str">
        <f t="shared" si="1347"/>
        <v/>
      </c>
      <c r="AD291" s="110" t="str">
        <f t="shared" si="1348"/>
        <v/>
      </c>
      <c r="AE291" s="109" t="e">
        <f t="shared" ref="AE291" si="1489">IF(Z291="N",X291+(Y291/60),-(X291+(Y291/60)))</f>
        <v>#VALUE!</v>
      </c>
      <c r="AF291" s="101" t="e">
        <f t="shared" ref="AF291" si="1490">(7915.704468*LOG10(TAN(((45+AE291/2))*PI()/180)))-(23.268932*(SIN(AE291*PI()/180)))-(0.0525*(SIN(AE291*PI()/180)))</f>
        <v>#VALUE!</v>
      </c>
      <c r="AG291" s="101" t="e">
        <f t="shared" ref="AG291" si="1491">IF(AC291="E",AA291+(AB291/60),-(AA291+(AB291/60)))</f>
        <v>#VALUE!</v>
      </c>
      <c r="AH291" s="101" t="e">
        <f t="shared" ref="AH291" si="1492">IF(Z293="N",X293+(Y293/60),-(X293+(Y293/60)))</f>
        <v>#VALUE!</v>
      </c>
      <c r="AI291" s="109" t="e">
        <f t="shared" ref="AI291" si="1493">(7915.704468*LOG10(TAN(((45+(AH291/2))*PI()/180)))-(23.268932*(SIN(AH291*PI()/180)))-(0.0525*(SIN(AH291*PI()/180))))</f>
        <v>#VALUE!</v>
      </c>
      <c r="AJ291" s="109" t="e">
        <f t="shared" ref="AJ291" si="1494">IF(AC293="E",AA293+(AB293/60),-(AA293+(AB293/60)))</f>
        <v>#VALUE!</v>
      </c>
      <c r="AK291" s="109" t="e">
        <f t="shared" ref="AK291" si="1495">IF((AH291-AE291)=0,(AH291-AE291)*60+0.001,(AH291-AE291)*60)</f>
        <v>#VALUE!</v>
      </c>
      <c r="AL291" s="109" t="e">
        <f t="shared" si="1349"/>
        <v>#VALUE!</v>
      </c>
      <c r="AM291" s="101" t="e">
        <f t="shared" ref="AM291" si="1496">(AJ291-AG291)*60</f>
        <v>#VALUE!</v>
      </c>
      <c r="AN291" s="101" t="e">
        <f t="shared" si="1350"/>
        <v>#VALUE!</v>
      </c>
      <c r="AO291" s="109" t="e">
        <f t="shared" si="1351"/>
        <v>#VALUE!</v>
      </c>
      <c r="AP291" s="111" t="e">
        <f t="shared" si="1352"/>
        <v>#VALUE!</v>
      </c>
      <c r="AR291" s="109" t="e">
        <f t="shared" si="1353"/>
        <v>#VALUE!</v>
      </c>
      <c r="AS291" s="109" t="e">
        <f t="shared" si="1354"/>
        <v>#VALUE!</v>
      </c>
      <c r="AT291" s="109" t="e">
        <f t="shared" si="1354"/>
        <v>#VALUE!</v>
      </c>
      <c r="AU291" s="109" t="e">
        <f t="shared" si="1355"/>
        <v>#VALUE!</v>
      </c>
      <c r="AV291" s="109" t="e">
        <f t="shared" si="1356"/>
        <v>#VALUE!</v>
      </c>
      <c r="AW291" s="109" t="e">
        <f t="shared" si="1357"/>
        <v>#VALUE!</v>
      </c>
      <c r="AX291" s="101" t="e">
        <f t="shared" si="1358"/>
        <v>#VALUE!</v>
      </c>
    </row>
    <row r="292" spans="2:50" x14ac:dyDescent="0.25">
      <c r="B292" s="50" t="str">
        <f>IF($A292="","",VLOOKUP($A292,'list of waypoints'!$A$2:'list of waypoints'!$F$126,2))</f>
        <v/>
      </c>
      <c r="C292" s="99" t="str">
        <f>IF($A292="","",VLOOKUP($A292,'list of waypoints'!$A$2:$F$2001,3))</f>
        <v/>
      </c>
      <c r="D292" s="50" t="str">
        <f>IF($A292="","",VLOOKUP($A292,'list of waypoints'!$A$2:$F$2001,4))</f>
        <v/>
      </c>
      <c r="E292" s="99" t="str">
        <f>IF($A292="","",VLOOKUP($A292,'list of waypoints'!$A$2:$F$2001,5))</f>
        <v/>
      </c>
      <c r="F292" s="50" t="str">
        <f>IF($A292="","",VLOOKUP($A292,'list of waypoints'!$A$2:$F$2001,6))</f>
        <v/>
      </c>
      <c r="G292" s="78"/>
      <c r="H292" s="113" t="str">
        <f t="shared" si="1360"/>
        <v/>
      </c>
      <c r="I292" s="50"/>
      <c r="J292" s="50"/>
      <c r="K292" s="50"/>
      <c r="L292" s="50"/>
      <c r="M292" s="113"/>
      <c r="P292" s="50"/>
      <c r="Q292" s="50"/>
      <c r="R292" s="50"/>
      <c r="S292" s="50"/>
      <c r="T292" s="50"/>
      <c r="U292" s="50"/>
      <c r="V292" s="50"/>
      <c r="X292" s="104" t="str">
        <f t="shared" si="1460"/>
        <v/>
      </c>
      <c r="Y292" s="105" t="str">
        <f t="shared" si="1343"/>
        <v/>
      </c>
      <c r="Z292" s="104" t="str">
        <f t="shared" si="1344"/>
        <v/>
      </c>
      <c r="AA292" s="106" t="str">
        <f t="shared" si="1345"/>
        <v/>
      </c>
      <c r="AB292" s="105" t="str">
        <f t="shared" si="1346"/>
        <v/>
      </c>
      <c r="AC292" s="105" t="str">
        <f t="shared" si="1347"/>
        <v/>
      </c>
      <c r="AD292" s="110" t="str">
        <f t="shared" si="1348"/>
        <v/>
      </c>
      <c r="AE292" s="109"/>
      <c r="AF292" s="101"/>
      <c r="AG292" s="101"/>
      <c r="AH292" s="101"/>
      <c r="AI292" s="109"/>
      <c r="AJ292" s="101"/>
      <c r="AK292" s="109"/>
      <c r="AL292" s="109">
        <f t="shared" si="1349"/>
        <v>0</v>
      </c>
      <c r="AM292" s="101"/>
      <c r="AN292" s="101">
        <f t="shared" si="1350"/>
        <v>0</v>
      </c>
      <c r="AO292" s="109">
        <f t="shared" si="1351"/>
        <v>0</v>
      </c>
      <c r="AP292" s="111">
        <f t="shared" si="1352"/>
        <v>0</v>
      </c>
      <c r="AR292" s="109">
        <f t="shared" si="1353"/>
        <v>0</v>
      </c>
      <c r="AS292" s="109">
        <f t="shared" si="1354"/>
        <v>0</v>
      </c>
      <c r="AT292" s="109">
        <f t="shared" si="1354"/>
        <v>0</v>
      </c>
      <c r="AU292" s="109">
        <f t="shared" si="1355"/>
        <v>0</v>
      </c>
      <c r="AV292" s="109">
        <f t="shared" si="1356"/>
        <v>0</v>
      </c>
      <c r="AW292" s="109">
        <f t="shared" si="1357"/>
        <v>0</v>
      </c>
      <c r="AX292" s="101">
        <f t="shared" si="1358"/>
        <v>0</v>
      </c>
    </row>
    <row r="293" spans="2:50" x14ac:dyDescent="0.25">
      <c r="B293" s="50" t="str">
        <f>IF($A293="","",VLOOKUP($A293,'list of waypoints'!$A$2:'list of waypoints'!$F$126,2))</f>
        <v/>
      </c>
      <c r="D293" s="50" t="str">
        <f>IF($A293="","",VLOOKUP($A293,'list of waypoints'!$A$2:$F$2001,4))</f>
        <v/>
      </c>
      <c r="E293" s="99" t="str">
        <f>IF($A293="","",VLOOKUP($A293,'list of waypoints'!$A$2:$F$2001,5))</f>
        <v/>
      </c>
      <c r="F293" s="50" t="str">
        <f>IF($A293="","",VLOOKUP($A293,'list of waypoints'!$A$2:$F$2001,6))</f>
        <v/>
      </c>
      <c r="G293" s="78"/>
      <c r="H293" s="113" t="str">
        <f t="shared" si="1360"/>
        <v/>
      </c>
      <c r="I293" s="50"/>
      <c r="J293" s="50"/>
      <c r="K293" s="50"/>
      <c r="L293" s="50"/>
      <c r="M293" s="113" t="e">
        <f t="shared" ref="M293" si="1497">M291-H292</f>
        <v>#VALUE!</v>
      </c>
      <c r="P293" s="50"/>
      <c r="Q293" s="50"/>
      <c r="R293" s="50"/>
      <c r="S293" s="50"/>
      <c r="T293" s="50"/>
      <c r="U293" s="50"/>
      <c r="V293" s="50"/>
      <c r="X293" s="104" t="str">
        <f t="shared" si="1460"/>
        <v/>
      </c>
      <c r="Y293" s="105" t="str">
        <f t="shared" si="1343"/>
        <v/>
      </c>
      <c r="Z293" s="104" t="str">
        <f t="shared" si="1344"/>
        <v/>
      </c>
      <c r="AA293" s="106" t="str">
        <f t="shared" si="1345"/>
        <v/>
      </c>
      <c r="AB293" s="105" t="str">
        <f t="shared" si="1346"/>
        <v/>
      </c>
      <c r="AC293" s="105" t="str">
        <f t="shared" si="1347"/>
        <v/>
      </c>
      <c r="AD293" s="110" t="str">
        <f t="shared" si="1348"/>
        <v/>
      </c>
      <c r="AE293" s="109" t="e">
        <f t="shared" ref="AE293" si="1498">IF(Z293="N",X293+(Y293/60),-(X293+(Y293/60)))</f>
        <v>#VALUE!</v>
      </c>
      <c r="AF293" s="101" t="e">
        <f t="shared" ref="AF293" si="1499">(7915.704468*LOG10(TAN(((45+AE293/2))*PI()/180)))-(23.268932*(SIN(AE293*PI()/180)))-(0.0525*(SIN(AE293*PI()/180)))</f>
        <v>#VALUE!</v>
      </c>
      <c r="AG293" s="101" t="e">
        <f t="shared" ref="AG293" si="1500">IF(AC293="E",AA293+(AB293/60),-(AA293+(AB293/60)))</f>
        <v>#VALUE!</v>
      </c>
      <c r="AH293" s="101" t="e">
        <f t="shared" ref="AH293" si="1501">IF(Z295="N",X295+(Y295/60),-(X295+(Y295/60)))</f>
        <v>#VALUE!</v>
      </c>
      <c r="AI293" s="109" t="e">
        <f t="shared" ref="AI293" si="1502">(7915.704468*LOG10(TAN(((45+(AH293/2))*PI()/180)))-(23.268932*(SIN(AH293*PI()/180)))-(0.0525*(SIN(AH293*PI()/180))))</f>
        <v>#VALUE!</v>
      </c>
      <c r="AJ293" s="109" t="e">
        <f t="shared" ref="AJ293" si="1503">IF(AC295="E",AA295+(AB295/60),-(AA295+(AB295/60)))</f>
        <v>#VALUE!</v>
      </c>
      <c r="AK293" s="109" t="e">
        <f t="shared" ref="AK293" si="1504">IF((AH293-AE293)=0,(AH293-AE293)*60+0.001,(AH293-AE293)*60)</f>
        <v>#VALUE!</v>
      </c>
      <c r="AL293" s="109" t="e">
        <f t="shared" si="1349"/>
        <v>#VALUE!</v>
      </c>
      <c r="AM293" s="101" t="e">
        <f t="shared" ref="AM293" si="1505">(AJ293-AG293)*60</f>
        <v>#VALUE!</v>
      </c>
      <c r="AN293" s="101" t="e">
        <f t="shared" si="1350"/>
        <v>#VALUE!</v>
      </c>
      <c r="AO293" s="109" t="e">
        <f t="shared" si="1351"/>
        <v>#VALUE!</v>
      </c>
      <c r="AP293" s="111" t="e">
        <f t="shared" si="1352"/>
        <v>#VALUE!</v>
      </c>
      <c r="AR293" s="109" t="e">
        <f t="shared" si="1353"/>
        <v>#VALUE!</v>
      </c>
      <c r="AS293" s="109" t="e">
        <f t="shared" si="1354"/>
        <v>#VALUE!</v>
      </c>
      <c r="AT293" s="109" t="e">
        <f t="shared" si="1354"/>
        <v>#VALUE!</v>
      </c>
      <c r="AU293" s="109" t="e">
        <f t="shared" si="1355"/>
        <v>#VALUE!</v>
      </c>
      <c r="AV293" s="109" t="e">
        <f t="shared" si="1356"/>
        <v>#VALUE!</v>
      </c>
      <c r="AW293" s="109" t="e">
        <f t="shared" si="1357"/>
        <v>#VALUE!</v>
      </c>
      <c r="AX293" s="101" t="e">
        <f t="shared" si="1358"/>
        <v>#VALUE!</v>
      </c>
    </row>
    <row r="294" spans="2:50" x14ac:dyDescent="0.25">
      <c r="B294" s="50" t="str">
        <f>IF($A294="","",VLOOKUP($A294,'list of waypoints'!$A$2:'list of waypoints'!$F$126,2))</f>
        <v/>
      </c>
      <c r="D294" s="50" t="str">
        <f>IF($A294="","",VLOOKUP($A294,'list of waypoints'!$A$2:$F$2001,4))</f>
        <v/>
      </c>
      <c r="E294" s="99" t="str">
        <f>IF($A294="","",VLOOKUP($A294,'list of waypoints'!$A$2:$F$2001,5))</f>
        <v/>
      </c>
      <c r="F294" s="50" t="str">
        <f>IF($A294="","",VLOOKUP($A294,'list of waypoints'!$A$2:$F$2001,6))</f>
        <v/>
      </c>
      <c r="G294" s="78"/>
      <c r="H294" s="113" t="str">
        <f t="shared" si="1360"/>
        <v/>
      </c>
      <c r="I294" s="50"/>
      <c r="J294" s="50"/>
      <c r="K294" s="50"/>
      <c r="L294" s="50"/>
      <c r="M294" s="113"/>
      <c r="P294" s="50"/>
      <c r="Q294" s="50"/>
      <c r="R294" s="50"/>
      <c r="S294" s="50"/>
      <c r="T294" s="50"/>
      <c r="U294" s="50"/>
      <c r="V294" s="50"/>
      <c r="X294" s="104" t="str">
        <f t="shared" si="1460"/>
        <v/>
      </c>
      <c r="Y294" s="105" t="str">
        <f t="shared" si="1343"/>
        <v/>
      </c>
      <c r="Z294" s="104" t="str">
        <f t="shared" si="1344"/>
        <v/>
      </c>
      <c r="AA294" s="106" t="str">
        <f t="shared" si="1345"/>
        <v/>
      </c>
      <c r="AB294" s="105" t="str">
        <f t="shared" si="1346"/>
        <v/>
      </c>
      <c r="AC294" s="105" t="str">
        <f t="shared" si="1347"/>
        <v/>
      </c>
      <c r="AD294" s="110" t="str">
        <f t="shared" si="1348"/>
        <v/>
      </c>
      <c r="AE294" s="109"/>
      <c r="AF294" s="101"/>
      <c r="AG294" s="101"/>
      <c r="AH294" s="101"/>
      <c r="AI294" s="109"/>
      <c r="AJ294" s="101"/>
      <c r="AK294" s="109"/>
      <c r="AL294" s="109">
        <f t="shared" si="1349"/>
        <v>0</v>
      </c>
      <c r="AM294" s="101"/>
      <c r="AN294" s="101">
        <f t="shared" si="1350"/>
        <v>0</v>
      </c>
      <c r="AO294" s="109">
        <f t="shared" si="1351"/>
        <v>0</v>
      </c>
      <c r="AP294" s="111">
        <f t="shared" si="1352"/>
        <v>0</v>
      </c>
      <c r="AR294" s="109">
        <f t="shared" si="1353"/>
        <v>0</v>
      </c>
      <c r="AS294" s="109">
        <f t="shared" si="1354"/>
        <v>0</v>
      </c>
      <c r="AT294" s="109">
        <f t="shared" si="1354"/>
        <v>0</v>
      </c>
      <c r="AU294" s="109">
        <f t="shared" si="1355"/>
        <v>0</v>
      </c>
      <c r="AV294" s="109">
        <f t="shared" si="1356"/>
        <v>0</v>
      </c>
      <c r="AW294" s="109">
        <f t="shared" si="1357"/>
        <v>0</v>
      </c>
      <c r="AX294" s="101">
        <f t="shared" si="1358"/>
        <v>0</v>
      </c>
    </row>
    <row r="295" spans="2:50" x14ac:dyDescent="0.25">
      <c r="B295" s="50" t="str">
        <f>IF($A295="","",VLOOKUP($A295,'list of waypoints'!$A$2:'list of waypoints'!$F$126,2))</f>
        <v/>
      </c>
      <c r="D295" s="50" t="str">
        <f>IF($A295="","",VLOOKUP($A295,'list of waypoints'!$A$2:$F$2001,4))</f>
        <v/>
      </c>
      <c r="E295" s="99" t="str">
        <f>IF($A295="","",VLOOKUP($A295,'list of waypoints'!$A$2:$F$2001,5))</f>
        <v/>
      </c>
      <c r="F295" s="50" t="str">
        <f>IF($A295="","",VLOOKUP($A295,'list of waypoints'!$A$2:$F$2001,6))</f>
        <v/>
      </c>
      <c r="G295" s="78"/>
      <c r="H295" s="78"/>
      <c r="I295" s="50"/>
      <c r="J295" s="50"/>
      <c r="K295" s="50"/>
      <c r="L295" s="50"/>
      <c r="M295" s="113" t="e">
        <f t="shared" ref="M295" si="1506">M293-H294</f>
        <v>#VALUE!</v>
      </c>
      <c r="P295" s="50"/>
      <c r="Q295" s="50"/>
      <c r="R295" s="50"/>
      <c r="S295" s="50"/>
      <c r="T295" s="50"/>
      <c r="U295" s="50"/>
      <c r="V295" s="50"/>
      <c r="X295" s="104" t="str">
        <f t="shared" si="1460"/>
        <v/>
      </c>
      <c r="Y295" s="105" t="str">
        <f t="shared" si="1343"/>
        <v/>
      </c>
      <c r="Z295" s="104" t="str">
        <f t="shared" si="1344"/>
        <v/>
      </c>
      <c r="AA295" s="106" t="str">
        <f t="shared" si="1345"/>
        <v/>
      </c>
      <c r="AB295" s="105" t="str">
        <f t="shared" si="1346"/>
        <v/>
      </c>
      <c r="AC295" s="105" t="str">
        <f t="shared" si="1347"/>
        <v/>
      </c>
      <c r="AD295" s="110" t="str">
        <f t="shared" si="1348"/>
        <v/>
      </c>
      <c r="AE295" s="109" t="e">
        <f t="shared" ref="AE295" si="1507">IF(Z295="N",X295+(Y295/60),-(X295+(Y295/60)))</f>
        <v>#VALUE!</v>
      </c>
      <c r="AF295" s="101" t="e">
        <f t="shared" ref="AF295" si="1508">(7915.704468*LOG10(TAN(((45+AE295/2))*PI()/180)))-(23.268932*(SIN(AE295*PI()/180)))-(0.0525*(SIN(AE295*PI()/180)))</f>
        <v>#VALUE!</v>
      </c>
      <c r="AG295" s="101" t="e">
        <f t="shared" ref="AG295" si="1509">IF(AC295="E",AA295+(AB295/60),-(AA295+(AB295/60)))</f>
        <v>#VALUE!</v>
      </c>
      <c r="AH295" s="101" t="e">
        <f t="shared" ref="AH295" si="1510">IF(Z297="N",X297+(Y297/60),-(X297+(Y297/60)))</f>
        <v>#VALUE!</v>
      </c>
      <c r="AI295" s="109" t="e">
        <f t="shared" ref="AI295" si="1511">(7915.704468*LOG10(TAN(((45+(AH295/2))*PI()/180)))-(23.268932*(SIN(AH295*PI()/180)))-(0.0525*(SIN(AH295*PI()/180))))</f>
        <v>#VALUE!</v>
      </c>
      <c r="AJ295" s="109" t="e">
        <f t="shared" ref="AJ295" si="1512">IF(AC297="E",AA297+(AB297/60),-(AA297+(AB297/60)))</f>
        <v>#VALUE!</v>
      </c>
      <c r="AK295" s="109" t="e">
        <f t="shared" ref="AK295" si="1513">IF((AH295-AE295)=0,(AH295-AE295)*60+0.001,(AH295-AE295)*60)</f>
        <v>#VALUE!</v>
      </c>
      <c r="AL295" s="109" t="e">
        <f t="shared" si="1349"/>
        <v>#VALUE!</v>
      </c>
      <c r="AM295" s="101" t="e">
        <f t="shared" ref="AM295" si="1514">(AJ295-AG295)*60</f>
        <v>#VALUE!</v>
      </c>
      <c r="AN295" s="101" t="e">
        <f t="shared" si="1350"/>
        <v>#VALUE!</v>
      </c>
      <c r="AO295" s="109" t="e">
        <f t="shared" si="1351"/>
        <v>#VALUE!</v>
      </c>
      <c r="AP295" s="111" t="e">
        <f t="shared" si="1352"/>
        <v>#VALUE!</v>
      </c>
      <c r="AR295" s="109" t="e">
        <f t="shared" si="1353"/>
        <v>#VALUE!</v>
      </c>
      <c r="AS295" s="109" t="e">
        <f t="shared" si="1354"/>
        <v>#VALUE!</v>
      </c>
      <c r="AT295" s="109" t="e">
        <f t="shared" si="1354"/>
        <v>#VALUE!</v>
      </c>
      <c r="AU295" s="109" t="e">
        <f t="shared" si="1355"/>
        <v>#VALUE!</v>
      </c>
      <c r="AV295" s="109" t="e">
        <f t="shared" si="1356"/>
        <v>#VALUE!</v>
      </c>
      <c r="AW295" s="109" t="e">
        <f t="shared" si="1357"/>
        <v>#VALUE!</v>
      </c>
      <c r="AX295" s="101" t="e">
        <f t="shared" si="1358"/>
        <v>#VALUE!</v>
      </c>
    </row>
    <row r="296" spans="2:50" x14ac:dyDescent="0.25">
      <c r="B296" s="50" t="str">
        <f>IF($A296="","",VLOOKUP($A296,'list of waypoints'!$A$2:'list of waypoints'!$F$126,2))</f>
        <v/>
      </c>
      <c r="D296" s="50" t="str">
        <f>IF($A296="","",VLOOKUP($A296,'list of waypoints'!$A$2:$F$2001,4))</f>
        <v/>
      </c>
      <c r="E296" s="99" t="str">
        <f>IF($A296="","",VLOOKUP($A296,'list of waypoints'!$A$2:$F$2001,5))</f>
        <v/>
      </c>
      <c r="F296" s="50" t="str">
        <f>IF($A296="","",VLOOKUP($A296,'list of waypoints'!$A$2:$F$2001,6))</f>
        <v/>
      </c>
      <c r="G296" s="78"/>
      <c r="H296" s="78"/>
      <c r="I296" s="50"/>
      <c r="J296" s="50"/>
      <c r="K296" s="50"/>
      <c r="L296" s="50"/>
      <c r="M296" s="113"/>
      <c r="P296" s="50"/>
      <c r="Q296" s="50"/>
      <c r="R296" s="50"/>
      <c r="S296" s="50"/>
      <c r="T296" s="50"/>
      <c r="U296" s="50"/>
      <c r="V296" s="50"/>
      <c r="X296" s="104" t="str">
        <f t="shared" si="1460"/>
        <v/>
      </c>
      <c r="Y296" s="105" t="str">
        <f t="shared" si="1343"/>
        <v/>
      </c>
      <c r="Z296" s="104" t="str">
        <f t="shared" si="1344"/>
        <v/>
      </c>
      <c r="AA296" s="106" t="str">
        <f t="shared" si="1345"/>
        <v/>
      </c>
      <c r="AB296" s="105" t="str">
        <f t="shared" si="1346"/>
        <v/>
      </c>
      <c r="AC296" s="105" t="str">
        <f t="shared" si="1347"/>
        <v/>
      </c>
      <c r="AD296" s="110" t="str">
        <f t="shared" si="1348"/>
        <v/>
      </c>
      <c r="AE296" s="109"/>
      <c r="AF296" s="101"/>
      <c r="AG296" s="101"/>
      <c r="AH296" s="101"/>
      <c r="AI296" s="109"/>
      <c r="AJ296" s="101"/>
      <c r="AK296" s="109"/>
      <c r="AL296" s="109">
        <f t="shared" si="1349"/>
        <v>0</v>
      </c>
      <c r="AM296" s="101"/>
      <c r="AN296" s="101">
        <f t="shared" si="1350"/>
        <v>0</v>
      </c>
      <c r="AO296" s="109">
        <f t="shared" si="1351"/>
        <v>0</v>
      </c>
      <c r="AP296" s="111">
        <f t="shared" si="1352"/>
        <v>0</v>
      </c>
      <c r="AR296" s="109">
        <f t="shared" si="1353"/>
        <v>0</v>
      </c>
      <c r="AS296" s="109">
        <f t="shared" si="1354"/>
        <v>0</v>
      </c>
      <c r="AT296" s="109">
        <f t="shared" si="1354"/>
        <v>0</v>
      </c>
      <c r="AU296" s="109">
        <f t="shared" si="1355"/>
        <v>0</v>
      </c>
      <c r="AV296" s="109">
        <f t="shared" si="1356"/>
        <v>0</v>
      </c>
      <c r="AW296" s="109">
        <f t="shared" si="1357"/>
        <v>0</v>
      </c>
      <c r="AX296" s="101">
        <f t="shared" si="1358"/>
        <v>0</v>
      </c>
    </row>
    <row r="297" spans="2:50" x14ac:dyDescent="0.25">
      <c r="B297" s="50" t="str">
        <f>IF($A297="","",VLOOKUP($A297,'list of waypoints'!$A$2:'list of waypoints'!$F$126,2))</f>
        <v/>
      </c>
      <c r="D297" s="50" t="str">
        <f>IF($A297="","",VLOOKUP($A297,'list of waypoints'!$A$2:$F$2001,4))</f>
        <v/>
      </c>
      <c r="E297" s="99" t="str">
        <f>IF($A297="","",VLOOKUP($A297,'list of waypoints'!$A$2:$F$2001,5))</f>
        <v/>
      </c>
      <c r="F297" s="50" t="str">
        <f>IF($A297="","",VLOOKUP($A297,'list of waypoints'!$A$2:$F$2001,6))</f>
        <v/>
      </c>
      <c r="G297" s="78"/>
      <c r="H297" s="78"/>
      <c r="I297" s="50"/>
      <c r="J297" s="50"/>
      <c r="K297" s="50"/>
      <c r="L297" s="50"/>
      <c r="M297" s="113" t="e">
        <f t="shared" ref="M297" si="1515">M295-H296</f>
        <v>#VALUE!</v>
      </c>
      <c r="P297" s="50"/>
      <c r="Q297" s="50"/>
      <c r="R297" s="50"/>
      <c r="S297" s="50"/>
      <c r="T297" s="50"/>
      <c r="U297" s="50"/>
      <c r="V297" s="50"/>
      <c r="X297" s="104" t="str">
        <f t="shared" si="1460"/>
        <v/>
      </c>
      <c r="Y297" s="105" t="str">
        <f t="shared" si="1343"/>
        <v/>
      </c>
      <c r="Z297" s="104" t="str">
        <f t="shared" si="1344"/>
        <v/>
      </c>
      <c r="AA297" s="106" t="str">
        <f t="shared" si="1345"/>
        <v/>
      </c>
      <c r="AB297" s="105" t="str">
        <f t="shared" si="1346"/>
        <v/>
      </c>
      <c r="AC297" s="105" t="str">
        <f t="shared" si="1347"/>
        <v/>
      </c>
      <c r="AD297" s="110" t="str">
        <f t="shared" si="1348"/>
        <v/>
      </c>
      <c r="AE297" s="109" t="e">
        <f t="shared" ref="AE297" si="1516">IF(Z297="N",X297+(Y297/60),-(X297+(Y297/60)))</f>
        <v>#VALUE!</v>
      </c>
      <c r="AF297" s="101" t="e">
        <f t="shared" ref="AF297" si="1517">(7915.704468*LOG10(TAN(((45+AE297/2))*PI()/180)))-(23.268932*(SIN(AE297*PI()/180)))-(0.0525*(SIN(AE297*PI()/180)))</f>
        <v>#VALUE!</v>
      </c>
      <c r="AG297" s="101" t="e">
        <f t="shared" ref="AG297" si="1518">IF(AC297="E",AA297+(AB297/60),-(AA297+(AB297/60)))</f>
        <v>#VALUE!</v>
      </c>
      <c r="AH297" s="101" t="e">
        <f t="shared" ref="AH297" si="1519">IF(Z299="N",X299+(Y299/60),-(X299+(Y299/60)))</f>
        <v>#VALUE!</v>
      </c>
      <c r="AI297" s="109" t="e">
        <f t="shared" ref="AI297" si="1520">(7915.704468*LOG10(TAN(((45+(AH297/2))*PI()/180)))-(23.268932*(SIN(AH297*PI()/180)))-(0.0525*(SIN(AH297*PI()/180))))</f>
        <v>#VALUE!</v>
      </c>
      <c r="AJ297" s="109" t="e">
        <f t="shared" ref="AJ297" si="1521">IF(AC299="E",AA299+(AB299/60),-(AA299+(AB299/60)))</f>
        <v>#VALUE!</v>
      </c>
      <c r="AK297" s="109" t="e">
        <f t="shared" ref="AK297" si="1522">IF((AH297-AE297)=0,(AH297-AE297)*60+0.001,(AH297-AE297)*60)</f>
        <v>#VALUE!</v>
      </c>
      <c r="AL297" s="109" t="e">
        <f t="shared" si="1349"/>
        <v>#VALUE!</v>
      </c>
      <c r="AM297" s="101" t="e">
        <f t="shared" ref="AM297" si="1523">(AJ297-AG297)*60</f>
        <v>#VALUE!</v>
      </c>
      <c r="AN297" s="101" t="e">
        <f t="shared" si="1350"/>
        <v>#VALUE!</v>
      </c>
      <c r="AO297" s="109" t="e">
        <f t="shared" si="1351"/>
        <v>#VALUE!</v>
      </c>
      <c r="AP297" s="111" t="e">
        <f t="shared" si="1352"/>
        <v>#VALUE!</v>
      </c>
      <c r="AR297" s="109" t="e">
        <f t="shared" si="1353"/>
        <v>#VALUE!</v>
      </c>
      <c r="AS297" s="109" t="e">
        <f t="shared" si="1354"/>
        <v>#VALUE!</v>
      </c>
      <c r="AT297" s="109" t="e">
        <f t="shared" si="1354"/>
        <v>#VALUE!</v>
      </c>
      <c r="AU297" s="109" t="e">
        <f t="shared" si="1355"/>
        <v>#VALUE!</v>
      </c>
      <c r="AV297" s="109" t="e">
        <f t="shared" si="1356"/>
        <v>#VALUE!</v>
      </c>
      <c r="AW297" s="109" t="e">
        <f t="shared" si="1357"/>
        <v>#VALUE!</v>
      </c>
      <c r="AX297" s="101" t="e">
        <f t="shared" si="1358"/>
        <v>#VALUE!</v>
      </c>
    </row>
    <row r="298" spans="2:50" x14ac:dyDescent="0.25">
      <c r="B298" s="50" t="str">
        <f>IF($A298="","",VLOOKUP($A298,'list of waypoints'!$A$2:'list of waypoints'!$F$126,2))</f>
        <v/>
      </c>
      <c r="D298" s="50" t="str">
        <f>IF($A298="","",VLOOKUP($A298,'list of waypoints'!$A$2:$F$2001,4))</f>
        <v/>
      </c>
      <c r="E298" s="99" t="str">
        <f>IF($A298="","",VLOOKUP($A298,'list of waypoints'!$A$2:$F$2001,5))</f>
        <v/>
      </c>
      <c r="F298" s="50" t="str">
        <f>IF($A298="","",VLOOKUP($A298,'list of waypoints'!$A$2:$F$2001,6))</f>
        <v/>
      </c>
      <c r="G298" s="78"/>
      <c r="H298" s="78"/>
      <c r="I298" s="50"/>
      <c r="J298" s="50"/>
      <c r="K298" s="50"/>
      <c r="L298" s="50"/>
      <c r="M298" s="113"/>
      <c r="P298" s="50"/>
      <c r="Q298" s="50"/>
      <c r="R298" s="50"/>
      <c r="S298" s="50"/>
      <c r="T298" s="50"/>
      <c r="U298" s="50"/>
      <c r="V298" s="50"/>
      <c r="X298" s="104" t="str">
        <f t="shared" si="1460"/>
        <v/>
      </c>
      <c r="Y298" s="105" t="str">
        <f t="shared" si="1343"/>
        <v/>
      </c>
      <c r="Z298" s="104" t="str">
        <f t="shared" si="1344"/>
        <v/>
      </c>
      <c r="AA298" s="106" t="str">
        <f t="shared" si="1345"/>
        <v/>
      </c>
      <c r="AB298" s="105" t="str">
        <f t="shared" si="1346"/>
        <v/>
      </c>
      <c r="AC298" s="105" t="str">
        <f t="shared" si="1347"/>
        <v/>
      </c>
      <c r="AD298" s="110" t="str">
        <f t="shared" si="1348"/>
        <v/>
      </c>
      <c r="AE298" s="109"/>
      <c r="AF298" s="101"/>
      <c r="AG298" s="101"/>
      <c r="AH298" s="101"/>
      <c r="AI298" s="109"/>
      <c r="AJ298" s="101"/>
      <c r="AK298" s="109"/>
      <c r="AL298" s="109">
        <f t="shared" si="1349"/>
        <v>0</v>
      </c>
      <c r="AM298" s="101"/>
      <c r="AN298" s="101">
        <f t="shared" si="1350"/>
        <v>0</v>
      </c>
      <c r="AO298" s="109">
        <f t="shared" si="1351"/>
        <v>0</v>
      </c>
      <c r="AP298" s="111">
        <f t="shared" si="1352"/>
        <v>0</v>
      </c>
      <c r="AR298" s="109">
        <f t="shared" si="1353"/>
        <v>0</v>
      </c>
      <c r="AS298" s="109">
        <f t="shared" si="1354"/>
        <v>0</v>
      </c>
      <c r="AT298" s="109">
        <f t="shared" si="1354"/>
        <v>0</v>
      </c>
      <c r="AU298" s="109">
        <f t="shared" si="1355"/>
        <v>0</v>
      </c>
      <c r="AV298" s="109">
        <f t="shared" si="1356"/>
        <v>0</v>
      </c>
      <c r="AW298" s="109">
        <f t="shared" si="1357"/>
        <v>0</v>
      </c>
      <c r="AX298" s="101">
        <f t="shared" si="1358"/>
        <v>0</v>
      </c>
    </row>
    <row r="299" spans="2:50" x14ac:dyDescent="0.25">
      <c r="B299" s="50" t="str">
        <f>IF($A299="","",VLOOKUP($A299,'list of waypoints'!$A$2:'list of waypoints'!$F$126,2))</f>
        <v/>
      </c>
      <c r="D299" s="50" t="str">
        <f>IF($A299="","",VLOOKUP($A299,'list of waypoints'!$A$2:$F$2001,4))</f>
        <v/>
      </c>
      <c r="E299" s="99" t="str">
        <f>IF($A299="","",VLOOKUP($A299,'list of waypoints'!$A$2:$F$2001,5))</f>
        <v/>
      </c>
      <c r="F299" s="50" t="str">
        <f>IF($A299="","",VLOOKUP($A299,'list of waypoints'!$A$2:$F$2001,6))</f>
        <v/>
      </c>
      <c r="G299" s="78"/>
      <c r="H299" s="78"/>
      <c r="I299" s="50"/>
      <c r="J299" s="50"/>
      <c r="K299" s="50"/>
      <c r="L299" s="50"/>
      <c r="M299" s="113" t="e">
        <f t="shared" ref="M299" si="1524">M297-H298</f>
        <v>#VALUE!</v>
      </c>
      <c r="P299" s="50"/>
      <c r="Q299" s="50"/>
      <c r="R299" s="50"/>
      <c r="S299" s="50"/>
      <c r="T299" s="50"/>
      <c r="U299" s="50"/>
      <c r="V299" s="50"/>
      <c r="X299" s="104" t="str">
        <f t="shared" si="1460"/>
        <v/>
      </c>
      <c r="Y299" s="105" t="str">
        <f t="shared" si="1343"/>
        <v/>
      </c>
      <c r="Z299" s="104" t="str">
        <f t="shared" si="1344"/>
        <v/>
      </c>
      <c r="AA299" s="106" t="str">
        <f t="shared" si="1345"/>
        <v/>
      </c>
      <c r="AB299" s="105" t="str">
        <f t="shared" si="1346"/>
        <v/>
      </c>
      <c r="AC299" s="105" t="str">
        <f t="shared" si="1347"/>
        <v/>
      </c>
      <c r="AD299" s="110" t="str">
        <f t="shared" si="1348"/>
        <v/>
      </c>
      <c r="AE299" s="109" t="e">
        <f t="shared" ref="AE299" si="1525">IF(Z299="N",X299+(Y299/60),-(X299+(Y299/60)))</f>
        <v>#VALUE!</v>
      </c>
      <c r="AF299" s="101" t="e">
        <f t="shared" ref="AF299" si="1526">(7915.704468*LOG10(TAN(((45+AE299/2))*PI()/180)))-(23.268932*(SIN(AE299*PI()/180)))-(0.0525*(SIN(AE299*PI()/180)))</f>
        <v>#VALUE!</v>
      </c>
      <c r="AG299" s="101" t="e">
        <f t="shared" ref="AG299" si="1527">IF(AC299="E",AA299+(AB299/60),-(AA299+(AB299/60)))</f>
        <v>#VALUE!</v>
      </c>
      <c r="AH299" s="101" t="e">
        <f t="shared" ref="AH299" si="1528">IF(Z301="N",X301+(Y301/60),-(X301+(Y301/60)))</f>
        <v>#VALUE!</v>
      </c>
      <c r="AI299" s="109" t="e">
        <f t="shared" ref="AI299" si="1529">(7915.704468*LOG10(TAN(((45+(AH299/2))*PI()/180)))-(23.268932*(SIN(AH299*PI()/180)))-(0.0525*(SIN(AH299*PI()/180))))</f>
        <v>#VALUE!</v>
      </c>
      <c r="AJ299" s="109" t="e">
        <f t="shared" ref="AJ299" si="1530">IF(AC301="E",AA301+(AB301/60),-(AA301+(AB301/60)))</f>
        <v>#VALUE!</v>
      </c>
      <c r="AK299" s="109" t="e">
        <f t="shared" ref="AK299" si="1531">IF((AH299-AE299)=0,(AH299-AE299)*60+0.001,(AH299-AE299)*60)</f>
        <v>#VALUE!</v>
      </c>
      <c r="AL299" s="109" t="e">
        <f t="shared" si="1349"/>
        <v>#VALUE!</v>
      </c>
      <c r="AM299" s="101" t="e">
        <f t="shared" ref="AM299" si="1532">(AJ299-AG299)*60</f>
        <v>#VALUE!</v>
      </c>
      <c r="AN299" s="101" t="e">
        <f t="shared" si="1350"/>
        <v>#VALUE!</v>
      </c>
      <c r="AO299" s="109" t="e">
        <f t="shared" si="1351"/>
        <v>#VALUE!</v>
      </c>
      <c r="AP299" s="111" t="e">
        <f t="shared" si="1352"/>
        <v>#VALUE!</v>
      </c>
      <c r="AR299" s="109" t="e">
        <f t="shared" si="1353"/>
        <v>#VALUE!</v>
      </c>
      <c r="AS299" s="109" t="e">
        <f t="shared" si="1354"/>
        <v>#VALUE!</v>
      </c>
      <c r="AT299" s="109" t="e">
        <f t="shared" si="1354"/>
        <v>#VALUE!</v>
      </c>
      <c r="AU299" s="109" t="e">
        <f t="shared" si="1355"/>
        <v>#VALUE!</v>
      </c>
      <c r="AV299" s="109" t="e">
        <f t="shared" si="1356"/>
        <v>#VALUE!</v>
      </c>
      <c r="AW299" s="109" t="e">
        <f t="shared" si="1357"/>
        <v>#VALUE!</v>
      </c>
      <c r="AX299" s="101" t="e">
        <f t="shared" si="1358"/>
        <v>#VALUE!</v>
      </c>
    </row>
    <row r="300" spans="2:50" x14ac:dyDescent="0.25">
      <c r="B300" s="50" t="str">
        <f>IF($A300="","",VLOOKUP($A300,'list of waypoints'!$A$2:'list of waypoints'!$F$126,2))</f>
        <v/>
      </c>
      <c r="D300" s="50" t="str">
        <f>IF($A300="","",VLOOKUP($A300,'list of waypoints'!$A$2:$F$2001,4))</f>
        <v/>
      </c>
      <c r="E300" s="99" t="str">
        <f>IF($A300="","",VLOOKUP($A300,'list of waypoints'!$A$2:$F$2001,5))</f>
        <v/>
      </c>
      <c r="F300" s="50" t="str">
        <f>IF($A300="","",VLOOKUP($A300,'list of waypoints'!$A$2:$F$2001,6))</f>
        <v/>
      </c>
      <c r="I300" s="50"/>
      <c r="J300" s="50"/>
      <c r="K300" s="50"/>
      <c r="L300" s="50"/>
      <c r="M300" s="113"/>
      <c r="P300" s="50"/>
      <c r="Q300" s="50"/>
      <c r="R300" s="50"/>
      <c r="S300" s="50"/>
      <c r="T300" s="50"/>
      <c r="U300" s="50"/>
      <c r="V300" s="50"/>
      <c r="X300" s="104" t="str">
        <f t="shared" si="1460"/>
        <v/>
      </c>
      <c r="Y300" s="105" t="str">
        <f t="shared" si="1343"/>
        <v/>
      </c>
      <c r="Z300" s="104" t="str">
        <f t="shared" si="1344"/>
        <v/>
      </c>
      <c r="AA300" s="106" t="str">
        <f t="shared" si="1345"/>
        <v/>
      </c>
      <c r="AB300" s="105" t="str">
        <f t="shared" si="1346"/>
        <v/>
      </c>
      <c r="AC300" s="105" t="str">
        <f t="shared" si="1347"/>
        <v/>
      </c>
      <c r="AD300" s="110" t="str">
        <f t="shared" si="1348"/>
        <v/>
      </c>
      <c r="AE300" s="109"/>
      <c r="AF300" s="101"/>
      <c r="AG300" s="101"/>
      <c r="AH300" s="101"/>
      <c r="AI300" s="109"/>
      <c r="AJ300" s="101"/>
      <c r="AK300" s="109"/>
      <c r="AL300" s="109">
        <f t="shared" si="1349"/>
        <v>0</v>
      </c>
      <c r="AM300" s="101"/>
      <c r="AN300" s="101">
        <f t="shared" si="1350"/>
        <v>0</v>
      </c>
      <c r="AO300" s="109">
        <f t="shared" si="1351"/>
        <v>0</v>
      </c>
      <c r="AP300" s="111">
        <f t="shared" si="1352"/>
        <v>0</v>
      </c>
      <c r="AR300" s="109">
        <f t="shared" si="1353"/>
        <v>0</v>
      </c>
      <c r="AS300" s="109">
        <f t="shared" si="1354"/>
        <v>0</v>
      </c>
      <c r="AT300" s="109">
        <f t="shared" si="1354"/>
        <v>0</v>
      </c>
      <c r="AU300" s="109">
        <f t="shared" si="1355"/>
        <v>0</v>
      </c>
      <c r="AV300" s="109">
        <f t="shared" si="1356"/>
        <v>0</v>
      </c>
      <c r="AW300" s="109">
        <f t="shared" si="1357"/>
        <v>0</v>
      </c>
      <c r="AX300" s="101">
        <f t="shared" si="1358"/>
        <v>0</v>
      </c>
    </row>
    <row r="301" spans="2:50" x14ac:dyDescent="0.25">
      <c r="B301" s="50" t="str">
        <f>IF($A301="","",VLOOKUP($A301,'list of waypoints'!$A$2:'list of waypoints'!$F$126,2))</f>
        <v/>
      </c>
      <c r="D301" s="50" t="str">
        <f>IF($A301="","",VLOOKUP($A301,'list of waypoints'!$A$2:$F$2001,4))</f>
        <v/>
      </c>
      <c r="E301" s="99" t="str">
        <f>IF($A301="","",VLOOKUP($A301,'list of waypoints'!$A$2:$F$2001,5))</f>
        <v/>
      </c>
      <c r="F301" s="50" t="str">
        <f>IF($A301="","",VLOOKUP($A301,'list of waypoints'!$A$2:$F$2001,6))</f>
        <v/>
      </c>
      <c r="I301" s="50"/>
      <c r="J301" s="50"/>
      <c r="K301" s="50"/>
      <c r="L301" s="50"/>
      <c r="M301" s="113" t="e">
        <f t="shared" ref="M301" si="1533">M299-H300</f>
        <v>#VALUE!</v>
      </c>
      <c r="P301" s="50"/>
      <c r="Q301" s="50"/>
      <c r="R301" s="50"/>
      <c r="S301" s="50"/>
      <c r="T301" s="50"/>
      <c r="U301" s="50"/>
      <c r="V301" s="50"/>
      <c r="X301" s="104" t="str">
        <f t="shared" si="1460"/>
        <v/>
      </c>
      <c r="Y301" s="105" t="str">
        <f t="shared" si="1343"/>
        <v/>
      </c>
      <c r="Z301" s="104" t="str">
        <f t="shared" si="1344"/>
        <v/>
      </c>
      <c r="AA301" s="106" t="str">
        <f t="shared" si="1345"/>
        <v/>
      </c>
      <c r="AB301" s="105" t="str">
        <f t="shared" si="1346"/>
        <v/>
      </c>
      <c r="AC301" s="105" t="str">
        <f t="shared" si="1347"/>
        <v/>
      </c>
      <c r="AD301" s="110" t="str">
        <f t="shared" si="1348"/>
        <v/>
      </c>
      <c r="AE301" s="109" t="e">
        <f t="shared" ref="AE301" si="1534">IF(Z301="N",X301+(Y301/60),-(X301+(Y301/60)))</f>
        <v>#VALUE!</v>
      </c>
      <c r="AF301" s="101" t="e">
        <f t="shared" ref="AF301" si="1535">(7915.704468*LOG10(TAN(((45+AE301/2))*PI()/180)))-(23.268932*(SIN(AE301*PI()/180)))-(0.0525*(SIN(AE301*PI()/180)))</f>
        <v>#VALUE!</v>
      </c>
      <c r="AG301" s="101" t="e">
        <f t="shared" ref="AG301" si="1536">IF(AC301="E",AA301+(AB301/60),-(AA301+(AB301/60)))</f>
        <v>#VALUE!</v>
      </c>
      <c r="AH301" s="101" t="e">
        <f t="shared" ref="AH301" si="1537">IF(Z303="N",X303+(Y303/60),-(X303+(Y303/60)))</f>
        <v>#VALUE!</v>
      </c>
      <c r="AI301" s="109" t="e">
        <f t="shared" ref="AI301" si="1538">(7915.704468*LOG10(TAN(((45+(AH301/2))*PI()/180)))-(23.268932*(SIN(AH301*PI()/180)))-(0.0525*(SIN(AH301*PI()/180))))</f>
        <v>#VALUE!</v>
      </c>
      <c r="AJ301" s="109" t="e">
        <f t="shared" ref="AJ301" si="1539">IF(AC303="E",AA303+(AB303/60),-(AA303+(AB303/60)))</f>
        <v>#VALUE!</v>
      </c>
      <c r="AK301" s="109" t="e">
        <f t="shared" ref="AK301" si="1540">IF((AH301-AE301)=0,(AH301-AE301)*60+0.001,(AH301-AE301)*60)</f>
        <v>#VALUE!</v>
      </c>
      <c r="AL301" s="109" t="e">
        <f t="shared" si="1349"/>
        <v>#VALUE!</v>
      </c>
      <c r="AM301" s="101" t="e">
        <f t="shared" ref="AM301" si="1541">(AJ301-AG301)*60</f>
        <v>#VALUE!</v>
      </c>
      <c r="AN301" s="101" t="e">
        <f t="shared" si="1350"/>
        <v>#VALUE!</v>
      </c>
      <c r="AO301" s="109" t="e">
        <f t="shared" si="1351"/>
        <v>#VALUE!</v>
      </c>
      <c r="AP301" s="111" t="e">
        <f t="shared" si="1352"/>
        <v>#VALUE!</v>
      </c>
      <c r="AR301" s="109" t="e">
        <f t="shared" si="1353"/>
        <v>#VALUE!</v>
      </c>
      <c r="AS301" s="109" t="e">
        <f t="shared" si="1354"/>
        <v>#VALUE!</v>
      </c>
      <c r="AT301" s="109" t="e">
        <f t="shared" si="1354"/>
        <v>#VALUE!</v>
      </c>
      <c r="AU301" s="109" t="e">
        <f t="shared" si="1355"/>
        <v>#VALUE!</v>
      </c>
      <c r="AV301" s="109" t="e">
        <f t="shared" si="1356"/>
        <v>#VALUE!</v>
      </c>
      <c r="AW301" s="109" t="e">
        <f t="shared" si="1357"/>
        <v>#VALUE!</v>
      </c>
      <c r="AX301" s="101" t="e">
        <f t="shared" si="1358"/>
        <v>#VALUE!</v>
      </c>
    </row>
    <row r="302" spans="2:50" x14ac:dyDescent="0.25">
      <c r="B302" s="50" t="str">
        <f>IF($A302="","",VLOOKUP($A302,'list of waypoints'!$A$2:'list of waypoints'!$F$126,2))</f>
        <v/>
      </c>
      <c r="D302" s="50" t="str">
        <f>IF($A302="","",VLOOKUP($A302,'list of waypoints'!$A$2:$F$2001,4))</f>
        <v/>
      </c>
      <c r="E302" s="99" t="str">
        <f>IF($A302="","",VLOOKUP($A302,'list of waypoints'!$A$2:$F$2001,5))</f>
        <v/>
      </c>
      <c r="F302" s="50" t="str">
        <f>IF($A302="","",VLOOKUP($A302,'list of waypoints'!$A$2:$F$2001,6))</f>
        <v/>
      </c>
      <c r="I302" s="50"/>
      <c r="J302" s="50"/>
      <c r="K302" s="50"/>
      <c r="L302" s="50"/>
      <c r="M302" s="113"/>
      <c r="P302" s="50"/>
      <c r="Q302" s="50"/>
      <c r="R302" s="50"/>
      <c r="S302" s="50"/>
      <c r="T302" s="50"/>
      <c r="U302" s="50"/>
      <c r="V302" s="50"/>
      <c r="X302" s="104" t="str">
        <f t="shared" si="1460"/>
        <v/>
      </c>
      <c r="Y302" s="105" t="str">
        <f t="shared" si="1343"/>
        <v/>
      </c>
      <c r="Z302" s="104" t="str">
        <f t="shared" si="1344"/>
        <v/>
      </c>
      <c r="AA302" s="106" t="str">
        <f t="shared" si="1345"/>
        <v/>
      </c>
      <c r="AB302" s="105" t="str">
        <f t="shared" si="1346"/>
        <v/>
      </c>
      <c r="AC302" s="105" t="str">
        <f t="shared" si="1347"/>
        <v/>
      </c>
      <c r="AD302" s="110" t="str">
        <f t="shared" si="1348"/>
        <v/>
      </c>
      <c r="AE302" s="109"/>
      <c r="AF302" s="101"/>
      <c r="AG302" s="101"/>
      <c r="AH302" s="101"/>
      <c r="AI302" s="109"/>
      <c r="AJ302" s="101"/>
      <c r="AK302" s="109"/>
      <c r="AL302" s="109">
        <f t="shared" si="1349"/>
        <v>0</v>
      </c>
      <c r="AM302" s="101"/>
      <c r="AN302" s="101">
        <f t="shared" si="1350"/>
        <v>0</v>
      </c>
      <c r="AO302" s="109">
        <f t="shared" si="1351"/>
        <v>0</v>
      </c>
      <c r="AP302" s="111">
        <f t="shared" si="1352"/>
        <v>0</v>
      </c>
      <c r="AR302" s="109">
        <f t="shared" si="1353"/>
        <v>0</v>
      </c>
      <c r="AS302" s="109">
        <f t="shared" si="1354"/>
        <v>0</v>
      </c>
      <c r="AT302" s="109">
        <f t="shared" si="1354"/>
        <v>0</v>
      </c>
      <c r="AU302" s="109">
        <f t="shared" si="1355"/>
        <v>0</v>
      </c>
      <c r="AV302" s="109">
        <f t="shared" si="1356"/>
        <v>0</v>
      </c>
      <c r="AW302" s="109">
        <f t="shared" si="1357"/>
        <v>0</v>
      </c>
      <c r="AX302" s="101">
        <f t="shared" si="1358"/>
        <v>0</v>
      </c>
    </row>
    <row r="303" spans="2:50" x14ac:dyDescent="0.25">
      <c r="B303" s="50" t="str">
        <f>IF($A303="","",VLOOKUP($A303,'list of waypoints'!$A$2:'list of waypoints'!$F$126,2))</f>
        <v/>
      </c>
      <c r="D303" s="50" t="str">
        <f>IF($A303="","",VLOOKUP($A303,'list of waypoints'!$A$2:$F$2001,4))</f>
        <v/>
      </c>
      <c r="E303" s="99" t="str">
        <f>IF($A303="","",VLOOKUP($A303,'list of waypoints'!$A$2:$F$2001,5))</f>
        <v/>
      </c>
      <c r="F303" s="50" t="str">
        <f>IF($A303="","",VLOOKUP($A303,'list of waypoints'!$A$2:$F$2001,6))</f>
        <v/>
      </c>
      <c r="I303" s="50"/>
      <c r="J303" s="50"/>
      <c r="K303" s="50"/>
      <c r="L303" s="50"/>
      <c r="M303" s="113" t="e">
        <f t="shared" ref="M303" si="1542">M301-H302</f>
        <v>#VALUE!</v>
      </c>
      <c r="P303" s="50"/>
      <c r="Q303" s="50"/>
      <c r="R303" s="50"/>
      <c r="S303" s="50"/>
      <c r="T303" s="50"/>
      <c r="U303" s="50"/>
      <c r="V303" s="50"/>
      <c r="X303" s="104" t="str">
        <f t="shared" si="1460"/>
        <v/>
      </c>
      <c r="Y303" s="105" t="str">
        <f t="shared" si="1343"/>
        <v/>
      </c>
      <c r="Z303" s="104" t="str">
        <f t="shared" si="1344"/>
        <v/>
      </c>
      <c r="AA303" s="106" t="str">
        <f t="shared" si="1345"/>
        <v/>
      </c>
      <c r="AB303" s="105" t="str">
        <f t="shared" si="1346"/>
        <v/>
      </c>
      <c r="AC303" s="105" t="str">
        <f t="shared" si="1347"/>
        <v/>
      </c>
      <c r="AD303" s="110" t="str">
        <f t="shared" si="1348"/>
        <v/>
      </c>
      <c r="AE303" s="109" t="e">
        <f t="shared" ref="AE303" si="1543">IF(Z303="N",X303+(Y303/60),-(X303+(Y303/60)))</f>
        <v>#VALUE!</v>
      </c>
      <c r="AF303" s="101" t="e">
        <f t="shared" ref="AF303" si="1544">(7915.704468*LOG10(TAN(((45+AE303/2))*PI()/180)))-(23.268932*(SIN(AE303*PI()/180)))-(0.0525*(SIN(AE303*PI()/180)))</f>
        <v>#VALUE!</v>
      </c>
      <c r="AG303" s="101" t="e">
        <f t="shared" ref="AG303" si="1545">IF(AC303="E",AA303+(AB303/60),-(AA303+(AB303/60)))</f>
        <v>#VALUE!</v>
      </c>
      <c r="AH303" s="101" t="e">
        <f t="shared" ref="AH303" si="1546">IF(Z305="N",X305+(Y305/60),-(X305+(Y305/60)))</f>
        <v>#VALUE!</v>
      </c>
      <c r="AI303" s="109" t="e">
        <f t="shared" ref="AI303" si="1547">(7915.704468*LOG10(TAN(((45+(AH303/2))*PI()/180)))-(23.268932*(SIN(AH303*PI()/180)))-(0.0525*(SIN(AH303*PI()/180))))</f>
        <v>#VALUE!</v>
      </c>
      <c r="AJ303" s="109" t="e">
        <f t="shared" ref="AJ303" si="1548">IF(AC305="E",AA305+(AB305/60),-(AA305+(AB305/60)))</f>
        <v>#VALUE!</v>
      </c>
      <c r="AK303" s="109" t="e">
        <f t="shared" ref="AK303" si="1549">IF((AH303-AE303)=0,(AH303-AE303)*60+0.001,(AH303-AE303)*60)</f>
        <v>#VALUE!</v>
      </c>
      <c r="AL303" s="109" t="e">
        <f t="shared" si="1349"/>
        <v>#VALUE!</v>
      </c>
      <c r="AM303" s="101" t="e">
        <f t="shared" ref="AM303" si="1550">(AJ303-AG303)*60</f>
        <v>#VALUE!</v>
      </c>
      <c r="AN303" s="101" t="e">
        <f t="shared" si="1350"/>
        <v>#VALUE!</v>
      </c>
      <c r="AO303" s="109" t="e">
        <f t="shared" si="1351"/>
        <v>#VALUE!</v>
      </c>
      <c r="AP303" s="111" t="e">
        <f t="shared" si="1352"/>
        <v>#VALUE!</v>
      </c>
      <c r="AR303" s="109" t="e">
        <f t="shared" si="1353"/>
        <v>#VALUE!</v>
      </c>
      <c r="AS303" s="109" t="e">
        <f t="shared" si="1354"/>
        <v>#VALUE!</v>
      </c>
      <c r="AT303" s="109" t="e">
        <f t="shared" si="1354"/>
        <v>#VALUE!</v>
      </c>
      <c r="AU303" s="109" t="e">
        <f t="shared" si="1355"/>
        <v>#VALUE!</v>
      </c>
      <c r="AV303" s="109" t="e">
        <f t="shared" si="1356"/>
        <v>#VALUE!</v>
      </c>
      <c r="AW303" s="109" t="e">
        <f t="shared" si="1357"/>
        <v>#VALUE!</v>
      </c>
      <c r="AX303" s="101" t="e">
        <f t="shared" si="1358"/>
        <v>#VALUE!</v>
      </c>
    </row>
    <row r="304" spans="2:50" x14ac:dyDescent="0.25">
      <c r="B304" s="50" t="str">
        <f>IF($A304="","",VLOOKUP($A304,'list of waypoints'!$A$2:'list of waypoints'!$F$126,2))</f>
        <v/>
      </c>
      <c r="D304" s="50" t="str">
        <f>IF($A304="","",VLOOKUP($A304,'list of waypoints'!$A$2:$F$2001,4))</f>
        <v/>
      </c>
      <c r="E304" s="99" t="str">
        <f>IF($A304="","",VLOOKUP($A304,'list of waypoints'!$A$2:$F$2001,5))</f>
        <v/>
      </c>
      <c r="F304" s="50" t="str">
        <f>IF($A304="","",VLOOKUP($A304,'list of waypoints'!$A$2:$F$2001,6))</f>
        <v/>
      </c>
      <c r="I304" s="50"/>
      <c r="J304" s="50"/>
      <c r="K304" s="50"/>
      <c r="L304" s="50"/>
      <c r="M304" s="113"/>
      <c r="P304" s="50"/>
      <c r="Q304" s="50"/>
      <c r="R304" s="50"/>
      <c r="S304" s="50"/>
      <c r="T304" s="50"/>
      <c r="U304" s="50"/>
      <c r="V304" s="50"/>
      <c r="X304" s="104" t="str">
        <f t="shared" si="1460"/>
        <v/>
      </c>
      <c r="Y304" s="105" t="str">
        <f t="shared" si="1343"/>
        <v/>
      </c>
      <c r="Z304" s="104" t="str">
        <f t="shared" si="1344"/>
        <v/>
      </c>
      <c r="AA304" s="106" t="str">
        <f t="shared" si="1345"/>
        <v/>
      </c>
      <c r="AB304" s="105" t="str">
        <f t="shared" si="1346"/>
        <v/>
      </c>
      <c r="AC304" s="105" t="str">
        <f t="shared" si="1347"/>
        <v/>
      </c>
      <c r="AD304" s="110" t="str">
        <f t="shared" si="1348"/>
        <v/>
      </c>
      <c r="AE304" s="109"/>
      <c r="AF304" s="101"/>
      <c r="AG304" s="101"/>
      <c r="AH304" s="101"/>
      <c r="AI304" s="109"/>
      <c r="AJ304" s="101"/>
      <c r="AK304" s="109"/>
      <c r="AL304" s="109">
        <f t="shared" si="1349"/>
        <v>0</v>
      </c>
      <c r="AM304" s="101"/>
      <c r="AN304" s="101">
        <f t="shared" si="1350"/>
        <v>0</v>
      </c>
      <c r="AO304" s="109">
        <f t="shared" si="1351"/>
        <v>0</v>
      </c>
      <c r="AP304" s="111">
        <f t="shared" si="1352"/>
        <v>0</v>
      </c>
      <c r="AR304" s="109">
        <f t="shared" si="1353"/>
        <v>0</v>
      </c>
      <c r="AS304" s="109">
        <f t="shared" si="1354"/>
        <v>0</v>
      </c>
      <c r="AT304" s="109">
        <f t="shared" si="1354"/>
        <v>0</v>
      </c>
      <c r="AU304" s="109">
        <f t="shared" si="1355"/>
        <v>0</v>
      </c>
      <c r="AV304" s="109">
        <f t="shared" si="1356"/>
        <v>0</v>
      </c>
      <c r="AW304" s="109">
        <f t="shared" si="1357"/>
        <v>0</v>
      </c>
      <c r="AX304" s="101">
        <f t="shared" si="1358"/>
        <v>0</v>
      </c>
    </row>
    <row r="305" spans="2:50" x14ac:dyDescent="0.25">
      <c r="B305" s="50" t="str">
        <f>IF($A305="","",VLOOKUP($A305,'list of waypoints'!$A$2:'list of waypoints'!$F$126,2))</f>
        <v/>
      </c>
      <c r="D305" s="50" t="str">
        <f>IF($A305="","",VLOOKUP($A305,'list of waypoints'!$A$2:$F$2001,4))</f>
        <v/>
      </c>
      <c r="E305" s="99" t="str">
        <f>IF($A305="","",VLOOKUP($A305,'list of waypoints'!$A$2:$F$2001,5))</f>
        <v/>
      </c>
      <c r="F305" s="50" t="str">
        <f>IF($A305="","",VLOOKUP($A305,'list of waypoints'!$A$2:$F$2001,6))</f>
        <v/>
      </c>
      <c r="I305" s="50"/>
      <c r="J305" s="50"/>
      <c r="K305" s="50"/>
      <c r="L305" s="50"/>
      <c r="M305" s="113" t="e">
        <f t="shared" ref="M305" si="1551">M303-H304</f>
        <v>#VALUE!</v>
      </c>
      <c r="P305" s="50"/>
      <c r="Q305" s="50"/>
      <c r="R305" s="50"/>
      <c r="S305" s="50"/>
      <c r="T305" s="50"/>
      <c r="U305" s="50"/>
      <c r="V305" s="50"/>
      <c r="X305" s="104" t="str">
        <f t="shared" si="1460"/>
        <v/>
      </c>
      <c r="Y305" s="105" t="str">
        <f t="shared" si="1343"/>
        <v/>
      </c>
      <c r="Z305" s="104" t="str">
        <f t="shared" si="1344"/>
        <v/>
      </c>
      <c r="AA305" s="106" t="str">
        <f t="shared" si="1345"/>
        <v/>
      </c>
      <c r="AB305" s="105" t="str">
        <f t="shared" si="1346"/>
        <v/>
      </c>
      <c r="AC305" s="105" t="str">
        <f t="shared" si="1347"/>
        <v/>
      </c>
      <c r="AD305" s="110" t="str">
        <f t="shared" si="1348"/>
        <v/>
      </c>
      <c r="AE305" s="109" t="e">
        <f t="shared" ref="AE305" si="1552">IF(Z305="N",X305+(Y305/60),-(X305+(Y305/60)))</f>
        <v>#VALUE!</v>
      </c>
      <c r="AF305" s="101" t="e">
        <f t="shared" ref="AF305" si="1553">(7915.704468*LOG10(TAN(((45+AE305/2))*PI()/180)))-(23.268932*(SIN(AE305*PI()/180)))-(0.0525*(SIN(AE305*PI()/180)))</f>
        <v>#VALUE!</v>
      </c>
      <c r="AG305" s="101" t="e">
        <f t="shared" ref="AG305" si="1554">IF(AC305="E",AA305+(AB305/60),-(AA305+(AB305/60)))</f>
        <v>#VALUE!</v>
      </c>
      <c r="AH305" s="101" t="e">
        <f t="shared" ref="AH305" si="1555">IF(Z307="N",X307+(Y307/60),-(X307+(Y307/60)))</f>
        <v>#VALUE!</v>
      </c>
      <c r="AI305" s="109" t="e">
        <f t="shared" ref="AI305" si="1556">(7915.704468*LOG10(TAN(((45+(AH305/2))*PI()/180)))-(23.268932*(SIN(AH305*PI()/180)))-(0.0525*(SIN(AH305*PI()/180))))</f>
        <v>#VALUE!</v>
      </c>
      <c r="AJ305" s="109" t="e">
        <f t="shared" ref="AJ305" si="1557">IF(AC307="E",AA307+(AB307/60),-(AA307+(AB307/60)))</f>
        <v>#VALUE!</v>
      </c>
      <c r="AK305" s="109" t="e">
        <f t="shared" ref="AK305" si="1558">IF((AH305-AE305)=0,(AH305-AE305)*60+0.001,(AH305-AE305)*60)</f>
        <v>#VALUE!</v>
      </c>
      <c r="AL305" s="109" t="e">
        <f t="shared" si="1349"/>
        <v>#VALUE!</v>
      </c>
      <c r="AM305" s="101" t="e">
        <f t="shared" ref="AM305" si="1559">(AJ305-AG305)*60</f>
        <v>#VALUE!</v>
      </c>
      <c r="AN305" s="101" t="e">
        <f t="shared" si="1350"/>
        <v>#VALUE!</v>
      </c>
      <c r="AO305" s="109" t="e">
        <f t="shared" si="1351"/>
        <v>#VALUE!</v>
      </c>
      <c r="AP305" s="111" t="e">
        <f t="shared" si="1352"/>
        <v>#VALUE!</v>
      </c>
      <c r="AR305" s="109" t="e">
        <f t="shared" si="1353"/>
        <v>#VALUE!</v>
      </c>
      <c r="AS305" s="109" t="e">
        <f t="shared" si="1354"/>
        <v>#VALUE!</v>
      </c>
      <c r="AT305" s="109" t="e">
        <f t="shared" si="1354"/>
        <v>#VALUE!</v>
      </c>
      <c r="AU305" s="109" t="e">
        <f t="shared" si="1355"/>
        <v>#VALUE!</v>
      </c>
      <c r="AV305" s="109" t="e">
        <f t="shared" si="1356"/>
        <v>#VALUE!</v>
      </c>
      <c r="AW305" s="109" t="e">
        <f t="shared" si="1357"/>
        <v>#VALUE!</v>
      </c>
      <c r="AX305" s="101" t="e">
        <f t="shared" si="1358"/>
        <v>#VALUE!</v>
      </c>
    </row>
    <row r="306" spans="2:50" x14ac:dyDescent="0.25">
      <c r="B306" s="50" t="str">
        <f>IF($A306="","",VLOOKUP($A306,'list of waypoints'!$A$2:'list of waypoints'!$F$126,2))</f>
        <v/>
      </c>
      <c r="D306" s="50" t="str">
        <f>IF($A306="","",VLOOKUP($A306,'list of waypoints'!$A$2:$F$2001,4))</f>
        <v/>
      </c>
      <c r="E306" s="99" t="str">
        <f>IF($A306="","",VLOOKUP($A306,'list of waypoints'!$A$2:$F$2001,5))</f>
        <v/>
      </c>
      <c r="F306" s="50" t="str">
        <f>IF($A306="","",VLOOKUP($A306,'list of waypoints'!$A$2:$F$2001,6))</f>
        <v/>
      </c>
      <c r="I306" s="50"/>
      <c r="J306" s="50"/>
      <c r="K306" s="50"/>
      <c r="L306" s="50"/>
      <c r="M306" s="113"/>
      <c r="P306" s="50"/>
      <c r="Q306" s="50"/>
      <c r="R306" s="50"/>
      <c r="S306" s="50"/>
      <c r="T306" s="50"/>
      <c r="U306" s="50"/>
      <c r="V306" s="50"/>
      <c r="X306" s="104" t="str">
        <f t="shared" si="1460"/>
        <v/>
      </c>
      <c r="Y306" s="105" t="str">
        <f t="shared" si="1343"/>
        <v/>
      </c>
      <c r="Z306" s="104" t="str">
        <f t="shared" si="1344"/>
        <v/>
      </c>
      <c r="AA306" s="106" t="str">
        <f t="shared" si="1345"/>
        <v/>
      </c>
      <c r="AB306" s="105" t="str">
        <f t="shared" si="1346"/>
        <v/>
      </c>
      <c r="AC306" s="105" t="str">
        <f t="shared" si="1347"/>
        <v/>
      </c>
      <c r="AD306" s="110" t="str">
        <f t="shared" si="1348"/>
        <v/>
      </c>
      <c r="AE306" s="109"/>
      <c r="AF306" s="101"/>
      <c r="AG306" s="101"/>
      <c r="AH306" s="101"/>
      <c r="AI306" s="109"/>
      <c r="AJ306" s="101"/>
      <c r="AK306" s="109"/>
      <c r="AL306" s="109">
        <f t="shared" si="1349"/>
        <v>0</v>
      </c>
      <c r="AM306" s="101"/>
      <c r="AN306" s="101">
        <f t="shared" si="1350"/>
        <v>0</v>
      </c>
      <c r="AO306" s="109">
        <f t="shared" si="1351"/>
        <v>0</v>
      </c>
      <c r="AP306" s="111">
        <f t="shared" si="1352"/>
        <v>0</v>
      </c>
      <c r="AR306" s="109">
        <f t="shared" si="1353"/>
        <v>0</v>
      </c>
      <c r="AS306" s="109">
        <f t="shared" si="1354"/>
        <v>0</v>
      </c>
      <c r="AT306" s="109">
        <f t="shared" si="1354"/>
        <v>0</v>
      </c>
      <c r="AU306" s="109">
        <f t="shared" si="1355"/>
        <v>0</v>
      </c>
      <c r="AV306" s="109">
        <f t="shared" si="1356"/>
        <v>0</v>
      </c>
      <c r="AW306" s="109">
        <f t="shared" si="1357"/>
        <v>0</v>
      </c>
      <c r="AX306" s="101">
        <f t="shared" si="1358"/>
        <v>0</v>
      </c>
    </row>
    <row r="307" spans="2:50" x14ac:dyDescent="0.25">
      <c r="B307" s="50" t="str">
        <f>IF($A307="","",VLOOKUP($A307,'list of waypoints'!$A$2:'list of waypoints'!$F$126,2))</f>
        <v/>
      </c>
      <c r="D307" s="50" t="str">
        <f>IF($A307="","",VLOOKUP($A307,'list of waypoints'!$A$2:$F$2001,4))</f>
        <v/>
      </c>
      <c r="E307" s="99" t="str">
        <f>IF($A307="","",VLOOKUP($A307,'list of waypoints'!$A$2:$F$2001,5))</f>
        <v/>
      </c>
      <c r="F307" s="50" t="str">
        <f>IF($A307="","",VLOOKUP($A307,'list of waypoints'!$A$2:$F$2001,6))</f>
        <v/>
      </c>
      <c r="I307" s="50"/>
      <c r="J307" s="50"/>
      <c r="K307" s="50"/>
      <c r="L307" s="50"/>
      <c r="M307" s="113" t="e">
        <f t="shared" ref="M307" si="1560">M305-H306</f>
        <v>#VALUE!</v>
      </c>
      <c r="P307" s="50"/>
      <c r="Q307" s="50"/>
      <c r="R307" s="50"/>
      <c r="S307" s="50"/>
      <c r="T307" s="50"/>
      <c r="U307" s="50"/>
      <c r="V307" s="50"/>
      <c r="X307" s="104" t="str">
        <f t="shared" si="1460"/>
        <v/>
      </c>
      <c r="Y307" s="105" t="str">
        <f t="shared" si="1343"/>
        <v/>
      </c>
      <c r="Z307" s="104" t="str">
        <f t="shared" si="1344"/>
        <v/>
      </c>
      <c r="AA307" s="106" t="str">
        <f t="shared" si="1345"/>
        <v/>
      </c>
      <c r="AB307" s="105" t="str">
        <f t="shared" si="1346"/>
        <v/>
      </c>
      <c r="AC307" s="105" t="str">
        <f t="shared" si="1347"/>
        <v/>
      </c>
      <c r="AD307" s="110" t="str">
        <f t="shared" si="1348"/>
        <v/>
      </c>
      <c r="AE307" s="109" t="e">
        <f t="shared" ref="AE307" si="1561">IF(Z307="N",X307+(Y307/60),-(X307+(Y307/60)))</f>
        <v>#VALUE!</v>
      </c>
      <c r="AF307" s="101" t="e">
        <f t="shared" ref="AF307" si="1562">(7915.704468*LOG10(TAN(((45+AE307/2))*PI()/180)))-(23.268932*(SIN(AE307*PI()/180)))-(0.0525*(SIN(AE307*PI()/180)))</f>
        <v>#VALUE!</v>
      </c>
      <c r="AG307" s="101" t="e">
        <f t="shared" ref="AG307" si="1563">IF(AC307="E",AA307+(AB307/60),-(AA307+(AB307/60)))</f>
        <v>#VALUE!</v>
      </c>
      <c r="AH307" s="101" t="e">
        <f t="shared" ref="AH307" si="1564">IF(Z309="N",X309+(Y309/60),-(X309+(Y309/60)))</f>
        <v>#VALUE!</v>
      </c>
      <c r="AI307" s="109" t="e">
        <f t="shared" ref="AI307" si="1565">(7915.704468*LOG10(TAN(((45+(AH307/2))*PI()/180)))-(23.268932*(SIN(AH307*PI()/180)))-(0.0525*(SIN(AH307*PI()/180))))</f>
        <v>#VALUE!</v>
      </c>
      <c r="AJ307" s="109" t="e">
        <f t="shared" ref="AJ307" si="1566">IF(AC309="E",AA309+(AB309/60),-(AA309+(AB309/60)))</f>
        <v>#VALUE!</v>
      </c>
      <c r="AK307" s="109" t="e">
        <f t="shared" ref="AK307" si="1567">IF((AH307-AE307)=0,(AH307-AE307)*60+0.001,(AH307-AE307)*60)</f>
        <v>#VALUE!</v>
      </c>
      <c r="AL307" s="109" t="e">
        <f t="shared" si="1349"/>
        <v>#VALUE!</v>
      </c>
      <c r="AM307" s="101" t="e">
        <f t="shared" ref="AM307" si="1568">(AJ307-AG307)*60</f>
        <v>#VALUE!</v>
      </c>
      <c r="AN307" s="101" t="e">
        <f t="shared" si="1350"/>
        <v>#VALUE!</v>
      </c>
      <c r="AO307" s="109" t="e">
        <f t="shared" si="1351"/>
        <v>#VALUE!</v>
      </c>
      <c r="AP307" s="111" t="e">
        <f t="shared" si="1352"/>
        <v>#VALUE!</v>
      </c>
      <c r="AR307" s="109" t="e">
        <f t="shared" si="1353"/>
        <v>#VALUE!</v>
      </c>
      <c r="AS307" s="109" t="e">
        <f t="shared" si="1354"/>
        <v>#VALUE!</v>
      </c>
      <c r="AT307" s="109" t="e">
        <f t="shared" si="1354"/>
        <v>#VALUE!</v>
      </c>
      <c r="AU307" s="109" t="e">
        <f t="shared" si="1355"/>
        <v>#VALUE!</v>
      </c>
      <c r="AV307" s="109" t="e">
        <f t="shared" si="1356"/>
        <v>#VALUE!</v>
      </c>
      <c r="AW307" s="109" t="e">
        <f t="shared" si="1357"/>
        <v>#VALUE!</v>
      </c>
      <c r="AX307" s="101" t="e">
        <f t="shared" si="1358"/>
        <v>#VALUE!</v>
      </c>
    </row>
    <row r="308" spans="2:50" x14ac:dyDescent="0.25">
      <c r="B308" s="50" t="str">
        <f>IF($A308="","",VLOOKUP($A308,'list of waypoints'!$A$2:'list of waypoints'!$F$126,2))</f>
        <v/>
      </c>
      <c r="D308" s="50" t="str">
        <f>IF($A308="","",VLOOKUP($A308,'list of waypoints'!$A$2:$F$2001,4))</f>
        <v/>
      </c>
      <c r="E308" s="99" t="str">
        <f>IF($A308="","",VLOOKUP($A308,'list of waypoints'!$A$2:$F$2001,5))</f>
        <v/>
      </c>
      <c r="F308" s="50" t="str">
        <f>IF($A308="","",VLOOKUP($A308,'list of waypoints'!$A$2:$F$2001,6))</f>
        <v/>
      </c>
      <c r="I308" s="50"/>
      <c r="J308" s="50"/>
      <c r="K308" s="50"/>
      <c r="L308" s="50"/>
      <c r="M308" s="113"/>
      <c r="P308" s="50"/>
      <c r="Q308" s="50"/>
      <c r="R308" s="50"/>
      <c r="S308" s="50"/>
      <c r="T308" s="50"/>
      <c r="U308" s="50"/>
      <c r="V308" s="50"/>
      <c r="X308" s="104" t="str">
        <f t="shared" si="1460"/>
        <v/>
      </c>
      <c r="Y308" s="105" t="str">
        <f t="shared" si="1343"/>
        <v/>
      </c>
      <c r="Z308" s="104" t="str">
        <f t="shared" si="1344"/>
        <v/>
      </c>
      <c r="AA308" s="106" t="str">
        <f t="shared" si="1345"/>
        <v/>
      </c>
      <c r="AB308" s="105" t="str">
        <f t="shared" si="1346"/>
        <v/>
      </c>
      <c r="AC308" s="105" t="str">
        <f t="shared" si="1347"/>
        <v/>
      </c>
      <c r="AD308" s="110" t="str">
        <f t="shared" si="1348"/>
        <v/>
      </c>
      <c r="AE308" s="109"/>
      <c r="AF308" s="101"/>
      <c r="AG308" s="101"/>
      <c r="AH308" s="101"/>
      <c r="AI308" s="109"/>
      <c r="AJ308" s="101"/>
      <c r="AK308" s="109"/>
      <c r="AL308" s="109">
        <f t="shared" si="1349"/>
        <v>0</v>
      </c>
      <c r="AM308" s="101"/>
      <c r="AN308" s="101">
        <f t="shared" si="1350"/>
        <v>0</v>
      </c>
      <c r="AO308" s="109">
        <f t="shared" si="1351"/>
        <v>0</v>
      </c>
      <c r="AP308" s="111">
        <f t="shared" si="1352"/>
        <v>0</v>
      </c>
      <c r="AR308" s="109">
        <f t="shared" si="1353"/>
        <v>0</v>
      </c>
      <c r="AS308" s="109">
        <f t="shared" si="1354"/>
        <v>0</v>
      </c>
      <c r="AT308" s="109">
        <f t="shared" si="1354"/>
        <v>0</v>
      </c>
      <c r="AU308" s="109">
        <f t="shared" si="1355"/>
        <v>0</v>
      </c>
      <c r="AV308" s="109">
        <f t="shared" si="1356"/>
        <v>0</v>
      </c>
      <c r="AW308" s="109">
        <f t="shared" si="1357"/>
        <v>0</v>
      </c>
      <c r="AX308" s="101">
        <f t="shared" si="1358"/>
        <v>0</v>
      </c>
    </row>
    <row r="309" spans="2:50" x14ac:dyDescent="0.25">
      <c r="B309" s="50" t="str">
        <f>IF($A309="","",VLOOKUP($A309,'list of waypoints'!$A$2:'list of waypoints'!$F$126,2))</f>
        <v/>
      </c>
      <c r="D309" s="50" t="str">
        <f>IF($A309="","",VLOOKUP($A309,'list of waypoints'!$A$2:$F$2001,4))</f>
        <v/>
      </c>
      <c r="E309" s="99" t="str">
        <f>IF($A309="","",VLOOKUP($A309,'list of waypoints'!$A$2:$F$2001,5))</f>
        <v/>
      </c>
      <c r="F309" s="50" t="str">
        <f>IF($A309="","",VLOOKUP($A309,'list of waypoints'!$A$2:$F$2001,6))</f>
        <v/>
      </c>
      <c r="I309" s="50"/>
      <c r="J309" s="50"/>
      <c r="K309" s="50"/>
      <c r="L309" s="50"/>
      <c r="M309" s="113" t="e">
        <f t="shared" ref="M309" si="1569">M307-H308</f>
        <v>#VALUE!</v>
      </c>
      <c r="P309" s="50"/>
      <c r="Q309" s="50"/>
      <c r="R309" s="50"/>
      <c r="S309" s="50"/>
      <c r="T309" s="50"/>
      <c r="U309" s="50"/>
      <c r="V309" s="50"/>
      <c r="X309" s="104" t="str">
        <f t="shared" si="1460"/>
        <v/>
      </c>
      <c r="Y309" s="105" t="str">
        <f t="shared" si="1343"/>
        <v/>
      </c>
      <c r="Z309" s="104" t="str">
        <f t="shared" si="1344"/>
        <v/>
      </c>
      <c r="AA309" s="106" t="str">
        <f t="shared" si="1345"/>
        <v/>
      </c>
      <c r="AB309" s="105" t="str">
        <f t="shared" si="1346"/>
        <v/>
      </c>
      <c r="AC309" s="105" t="str">
        <f t="shared" si="1347"/>
        <v/>
      </c>
      <c r="AD309" s="110" t="str">
        <f t="shared" si="1348"/>
        <v/>
      </c>
      <c r="AE309" s="109" t="e">
        <f t="shared" ref="AE309" si="1570">IF(Z309="N",X309+(Y309/60),-(X309+(Y309/60)))</f>
        <v>#VALUE!</v>
      </c>
      <c r="AF309" s="101" t="e">
        <f t="shared" ref="AF309" si="1571">(7915.704468*LOG10(TAN(((45+AE309/2))*PI()/180)))-(23.268932*(SIN(AE309*PI()/180)))-(0.0525*(SIN(AE309*PI()/180)))</f>
        <v>#VALUE!</v>
      </c>
      <c r="AG309" s="101" t="e">
        <f t="shared" ref="AG309" si="1572">IF(AC309="E",AA309+(AB309/60),-(AA309+(AB309/60)))</f>
        <v>#VALUE!</v>
      </c>
      <c r="AH309" s="101" t="e">
        <f t="shared" ref="AH309" si="1573">IF(Z311="N",X311+(Y311/60),-(X311+(Y311/60)))</f>
        <v>#VALUE!</v>
      </c>
      <c r="AI309" s="109" t="e">
        <f t="shared" ref="AI309" si="1574">(7915.704468*LOG10(TAN(((45+(AH309/2))*PI()/180)))-(23.268932*(SIN(AH309*PI()/180)))-(0.0525*(SIN(AH309*PI()/180))))</f>
        <v>#VALUE!</v>
      </c>
      <c r="AJ309" s="109" t="e">
        <f t="shared" ref="AJ309" si="1575">IF(AC311="E",AA311+(AB311/60),-(AA311+(AB311/60)))</f>
        <v>#VALUE!</v>
      </c>
      <c r="AK309" s="109" t="e">
        <f t="shared" ref="AK309" si="1576">IF((AH309-AE309)=0,(AH309-AE309)*60+0.001,(AH309-AE309)*60)</f>
        <v>#VALUE!</v>
      </c>
      <c r="AL309" s="109" t="e">
        <f t="shared" si="1349"/>
        <v>#VALUE!</v>
      </c>
      <c r="AM309" s="101" t="e">
        <f t="shared" ref="AM309" si="1577">(AJ309-AG309)*60</f>
        <v>#VALUE!</v>
      </c>
      <c r="AN309" s="101" t="e">
        <f t="shared" si="1350"/>
        <v>#VALUE!</v>
      </c>
      <c r="AO309" s="109" t="e">
        <f t="shared" si="1351"/>
        <v>#VALUE!</v>
      </c>
      <c r="AP309" s="111" t="e">
        <f t="shared" si="1352"/>
        <v>#VALUE!</v>
      </c>
      <c r="AR309" s="109" t="e">
        <f t="shared" si="1353"/>
        <v>#VALUE!</v>
      </c>
      <c r="AS309" s="109" t="e">
        <f t="shared" si="1354"/>
        <v>#VALUE!</v>
      </c>
      <c r="AT309" s="109" t="e">
        <f t="shared" si="1354"/>
        <v>#VALUE!</v>
      </c>
      <c r="AU309" s="109" t="e">
        <f t="shared" si="1355"/>
        <v>#VALUE!</v>
      </c>
      <c r="AV309" s="109" t="e">
        <f t="shared" si="1356"/>
        <v>#VALUE!</v>
      </c>
      <c r="AW309" s="109" t="e">
        <f t="shared" si="1357"/>
        <v>#VALUE!</v>
      </c>
      <c r="AX309" s="101" t="e">
        <f t="shared" si="1358"/>
        <v>#VALUE!</v>
      </c>
    </row>
    <row r="310" spans="2:50" x14ac:dyDescent="0.25">
      <c r="B310" s="50" t="str">
        <f>IF($A310="","",VLOOKUP($A310,'list of waypoints'!$A$2:'list of waypoints'!$F$126,2))</f>
        <v/>
      </c>
      <c r="D310" s="50" t="str">
        <f>IF($A310="","",VLOOKUP($A310,'list of waypoints'!$A$2:$F$2001,4))</f>
        <v/>
      </c>
      <c r="E310" s="99" t="str">
        <f>IF($A310="","",VLOOKUP($A310,'list of waypoints'!$A$2:$F$2001,5))</f>
        <v/>
      </c>
      <c r="F310" s="50" t="str">
        <f>IF($A310="","",VLOOKUP($A310,'list of waypoints'!$A$2:$F$2001,6))</f>
        <v/>
      </c>
      <c r="I310" s="50"/>
      <c r="J310" s="50"/>
      <c r="K310" s="50"/>
      <c r="L310" s="50"/>
      <c r="M310" s="113"/>
      <c r="P310" s="50"/>
      <c r="Q310" s="50"/>
      <c r="R310" s="50"/>
      <c r="S310" s="50"/>
      <c r="T310" s="50"/>
      <c r="U310" s="50"/>
      <c r="V310" s="50"/>
      <c r="X310" s="104" t="str">
        <f t="shared" si="1460"/>
        <v/>
      </c>
      <c r="Y310" s="105" t="str">
        <f t="shared" si="1343"/>
        <v/>
      </c>
      <c r="Z310" s="104" t="str">
        <f t="shared" si="1344"/>
        <v/>
      </c>
      <c r="AA310" s="106" t="str">
        <f t="shared" si="1345"/>
        <v/>
      </c>
      <c r="AB310" s="105" t="str">
        <f t="shared" si="1346"/>
        <v/>
      </c>
      <c r="AC310" s="105" t="str">
        <f t="shared" si="1347"/>
        <v/>
      </c>
      <c r="AD310" s="110" t="str">
        <f t="shared" si="1348"/>
        <v/>
      </c>
      <c r="AE310" s="109"/>
      <c r="AF310" s="101"/>
      <c r="AG310" s="101"/>
      <c r="AH310" s="101"/>
      <c r="AI310" s="109"/>
      <c r="AJ310" s="101"/>
      <c r="AK310" s="109"/>
      <c r="AL310" s="109">
        <f t="shared" si="1349"/>
        <v>0</v>
      </c>
      <c r="AM310" s="101"/>
      <c r="AN310" s="101">
        <f t="shared" si="1350"/>
        <v>0</v>
      </c>
      <c r="AO310" s="109">
        <f t="shared" si="1351"/>
        <v>0</v>
      </c>
      <c r="AP310" s="111">
        <f t="shared" si="1352"/>
        <v>0</v>
      </c>
      <c r="AR310" s="109">
        <f t="shared" si="1353"/>
        <v>0</v>
      </c>
      <c r="AS310" s="109">
        <f t="shared" si="1354"/>
        <v>0</v>
      </c>
      <c r="AT310" s="109">
        <f t="shared" si="1354"/>
        <v>0</v>
      </c>
      <c r="AU310" s="109">
        <f t="shared" si="1355"/>
        <v>0</v>
      </c>
      <c r="AV310" s="109">
        <f t="shared" si="1356"/>
        <v>0</v>
      </c>
      <c r="AW310" s="109">
        <f t="shared" si="1357"/>
        <v>0</v>
      </c>
      <c r="AX310" s="101">
        <f t="shared" si="1358"/>
        <v>0</v>
      </c>
    </row>
    <row r="311" spans="2:50" x14ac:dyDescent="0.25">
      <c r="B311" s="50" t="str">
        <f>IF($A311="","",VLOOKUP($A311,'list of waypoints'!$A$2:'list of waypoints'!$F$126,2))</f>
        <v/>
      </c>
      <c r="D311" s="50" t="str">
        <f>IF($A311="","",VLOOKUP($A311,'list of waypoints'!$A$2:$F$2001,4))</f>
        <v/>
      </c>
      <c r="E311" s="99" t="str">
        <f>IF($A311="","",VLOOKUP($A311,'list of waypoints'!$A$2:$F$2001,5))</f>
        <v/>
      </c>
      <c r="F311" s="50" t="str">
        <f>IF($A311="","",VLOOKUP($A311,'list of waypoints'!$A$2:$F$2001,6))</f>
        <v/>
      </c>
      <c r="I311" s="50"/>
      <c r="J311" s="50"/>
      <c r="K311" s="50"/>
      <c r="L311" s="50"/>
      <c r="M311" s="113" t="e">
        <f t="shared" ref="M311" si="1578">M309-H310</f>
        <v>#VALUE!</v>
      </c>
      <c r="P311" s="50"/>
      <c r="Q311" s="50"/>
      <c r="R311" s="50"/>
      <c r="S311" s="50"/>
      <c r="T311" s="50"/>
      <c r="U311" s="50"/>
      <c r="V311" s="50"/>
      <c r="X311" s="104" t="str">
        <f t="shared" si="1460"/>
        <v/>
      </c>
      <c r="Y311" s="105" t="str">
        <f t="shared" si="1343"/>
        <v/>
      </c>
      <c r="Z311" s="104" t="str">
        <f t="shared" si="1344"/>
        <v/>
      </c>
      <c r="AA311" s="106" t="str">
        <f t="shared" si="1345"/>
        <v/>
      </c>
      <c r="AB311" s="105" t="str">
        <f t="shared" si="1346"/>
        <v/>
      </c>
      <c r="AC311" s="105" t="str">
        <f t="shared" si="1347"/>
        <v/>
      </c>
      <c r="AD311" s="110" t="str">
        <f t="shared" si="1348"/>
        <v/>
      </c>
      <c r="AE311" s="109" t="e">
        <f t="shared" ref="AE311" si="1579">IF(Z311="N",X311+(Y311/60),-(X311+(Y311/60)))</f>
        <v>#VALUE!</v>
      </c>
      <c r="AF311" s="101" t="e">
        <f t="shared" ref="AF311" si="1580">(7915.704468*LOG10(TAN(((45+AE311/2))*PI()/180)))-(23.268932*(SIN(AE311*PI()/180)))-(0.0525*(SIN(AE311*PI()/180)))</f>
        <v>#VALUE!</v>
      </c>
      <c r="AG311" s="101" t="e">
        <f t="shared" ref="AG311" si="1581">IF(AC311="E",AA311+(AB311/60),-(AA311+(AB311/60)))</f>
        <v>#VALUE!</v>
      </c>
      <c r="AH311" s="101" t="e">
        <f t="shared" ref="AH311" si="1582">IF(Z313="N",X313+(Y313/60),-(X313+(Y313/60)))</f>
        <v>#VALUE!</v>
      </c>
      <c r="AI311" s="109" t="e">
        <f t="shared" ref="AI311" si="1583">(7915.704468*LOG10(TAN(((45+(AH311/2))*PI()/180)))-(23.268932*(SIN(AH311*PI()/180)))-(0.0525*(SIN(AH311*PI()/180))))</f>
        <v>#VALUE!</v>
      </c>
      <c r="AJ311" s="109" t="e">
        <f t="shared" ref="AJ311" si="1584">IF(AC313="E",AA313+(AB313/60),-(AA313+(AB313/60)))</f>
        <v>#VALUE!</v>
      </c>
      <c r="AK311" s="109" t="e">
        <f t="shared" ref="AK311" si="1585">IF((AH311-AE311)=0,(AH311-AE311)*60+0.001,(AH311-AE311)*60)</f>
        <v>#VALUE!</v>
      </c>
      <c r="AL311" s="109" t="e">
        <f t="shared" si="1349"/>
        <v>#VALUE!</v>
      </c>
      <c r="AM311" s="101" t="e">
        <f t="shared" ref="AM311" si="1586">(AJ311-AG311)*60</f>
        <v>#VALUE!</v>
      </c>
      <c r="AN311" s="101" t="e">
        <f t="shared" si="1350"/>
        <v>#VALUE!</v>
      </c>
      <c r="AO311" s="109" t="e">
        <f t="shared" si="1351"/>
        <v>#VALUE!</v>
      </c>
      <c r="AP311" s="111" t="e">
        <f t="shared" si="1352"/>
        <v>#VALUE!</v>
      </c>
      <c r="AR311" s="109" t="e">
        <f t="shared" si="1353"/>
        <v>#VALUE!</v>
      </c>
      <c r="AS311" s="109" t="e">
        <f t="shared" si="1354"/>
        <v>#VALUE!</v>
      </c>
      <c r="AT311" s="109" t="e">
        <f t="shared" si="1354"/>
        <v>#VALUE!</v>
      </c>
      <c r="AU311" s="109" t="e">
        <f t="shared" si="1355"/>
        <v>#VALUE!</v>
      </c>
      <c r="AV311" s="109" t="e">
        <f t="shared" si="1356"/>
        <v>#VALUE!</v>
      </c>
      <c r="AW311" s="109" t="e">
        <f t="shared" si="1357"/>
        <v>#VALUE!</v>
      </c>
      <c r="AX311" s="101" t="e">
        <f t="shared" si="1358"/>
        <v>#VALUE!</v>
      </c>
    </row>
    <row r="312" spans="2:50" x14ac:dyDescent="0.25">
      <c r="B312" s="50" t="str">
        <f>IF($A312="","",VLOOKUP($A312,'list of waypoints'!$A$2:'list of waypoints'!$F$126,2))</f>
        <v/>
      </c>
      <c r="D312" s="50" t="str">
        <f>IF($A312="","",VLOOKUP($A312,'list of waypoints'!$A$2:$F$2001,4))</f>
        <v/>
      </c>
      <c r="E312" s="99" t="str">
        <f>IF($A312="","",VLOOKUP($A312,'list of waypoints'!$A$2:$F$2001,5))</f>
        <v/>
      </c>
      <c r="F312" s="50" t="str">
        <f>IF($A312="","",VLOOKUP($A312,'list of waypoints'!$A$2:$F$2001,6))</f>
        <v/>
      </c>
      <c r="I312" s="50"/>
      <c r="J312" s="50"/>
      <c r="K312" s="50"/>
      <c r="L312" s="50"/>
      <c r="M312" s="113"/>
      <c r="P312" s="50"/>
      <c r="Q312" s="50"/>
      <c r="R312" s="50"/>
      <c r="S312" s="50"/>
      <c r="T312" s="50"/>
      <c r="U312" s="50"/>
      <c r="V312" s="50"/>
      <c r="X312" s="104" t="str">
        <f t="shared" si="1460"/>
        <v/>
      </c>
      <c r="Y312" s="105" t="str">
        <f t="shared" si="1343"/>
        <v/>
      </c>
      <c r="Z312" s="104" t="str">
        <f t="shared" si="1344"/>
        <v/>
      </c>
      <c r="AA312" s="106" t="str">
        <f t="shared" si="1345"/>
        <v/>
      </c>
      <c r="AB312" s="105" t="str">
        <f t="shared" si="1346"/>
        <v/>
      </c>
      <c r="AC312" s="105" t="str">
        <f t="shared" si="1347"/>
        <v/>
      </c>
      <c r="AD312" s="110" t="str">
        <f t="shared" si="1348"/>
        <v/>
      </c>
      <c r="AE312" s="109"/>
      <c r="AF312" s="101"/>
      <c r="AG312" s="101"/>
      <c r="AH312" s="101"/>
      <c r="AI312" s="109"/>
      <c r="AJ312" s="101"/>
      <c r="AK312" s="109"/>
      <c r="AL312" s="109">
        <f t="shared" si="1349"/>
        <v>0</v>
      </c>
      <c r="AM312" s="101"/>
      <c r="AN312" s="101">
        <f t="shared" si="1350"/>
        <v>0</v>
      </c>
      <c r="AO312" s="109">
        <f t="shared" si="1351"/>
        <v>0</v>
      </c>
      <c r="AP312" s="111">
        <f t="shared" si="1352"/>
        <v>0</v>
      </c>
      <c r="AR312" s="109">
        <f t="shared" si="1353"/>
        <v>0</v>
      </c>
      <c r="AS312" s="109">
        <f t="shared" si="1354"/>
        <v>0</v>
      </c>
      <c r="AT312" s="109">
        <f t="shared" si="1354"/>
        <v>0</v>
      </c>
      <c r="AU312" s="109">
        <f t="shared" si="1355"/>
        <v>0</v>
      </c>
      <c r="AV312" s="109">
        <f t="shared" si="1356"/>
        <v>0</v>
      </c>
      <c r="AW312" s="109">
        <f t="shared" si="1357"/>
        <v>0</v>
      </c>
      <c r="AX312" s="101">
        <f t="shared" si="1358"/>
        <v>0</v>
      </c>
    </row>
    <row r="313" spans="2:50" x14ac:dyDescent="0.25">
      <c r="B313" s="50" t="str">
        <f>IF($A313="","",VLOOKUP($A313,'list of waypoints'!$A$2:'list of waypoints'!$F$126,2))</f>
        <v/>
      </c>
      <c r="D313" s="50" t="str">
        <f>IF($A313="","",VLOOKUP($A313,'list of waypoints'!$A$2:$F$2001,4))</f>
        <v/>
      </c>
      <c r="E313" s="99" t="str">
        <f>IF($A313="","",VLOOKUP($A313,'list of waypoints'!$A$2:$F$2001,5))</f>
        <v/>
      </c>
      <c r="F313" s="50" t="str">
        <f>IF($A313="","",VLOOKUP($A313,'list of waypoints'!$A$2:$F$2001,6))</f>
        <v/>
      </c>
      <c r="I313" s="50"/>
      <c r="J313" s="50"/>
      <c r="K313" s="50"/>
      <c r="L313" s="50"/>
      <c r="M313" s="113" t="e">
        <f t="shared" ref="M313" si="1587">M311-H312</f>
        <v>#VALUE!</v>
      </c>
      <c r="P313" s="50"/>
      <c r="Q313" s="50"/>
      <c r="R313" s="50"/>
      <c r="S313" s="50"/>
      <c r="T313" s="50"/>
      <c r="U313" s="50"/>
      <c r="V313" s="50"/>
      <c r="X313" s="104" t="str">
        <f t="shared" si="1460"/>
        <v/>
      </c>
      <c r="Y313" s="105" t="str">
        <f t="shared" si="1343"/>
        <v/>
      </c>
      <c r="Z313" s="104" t="str">
        <f t="shared" si="1344"/>
        <v/>
      </c>
      <c r="AA313" s="106" t="str">
        <f t="shared" si="1345"/>
        <v/>
      </c>
      <c r="AB313" s="105" t="str">
        <f t="shared" si="1346"/>
        <v/>
      </c>
      <c r="AC313" s="105" t="str">
        <f t="shared" si="1347"/>
        <v/>
      </c>
      <c r="AD313" s="110" t="str">
        <f t="shared" si="1348"/>
        <v/>
      </c>
      <c r="AE313" s="109" t="e">
        <f t="shared" ref="AE313" si="1588">IF(Z313="N",X313+(Y313/60),-(X313+(Y313/60)))</f>
        <v>#VALUE!</v>
      </c>
      <c r="AF313" s="101" t="e">
        <f t="shared" ref="AF313" si="1589">(7915.704468*LOG10(TAN(((45+AE313/2))*PI()/180)))-(23.268932*(SIN(AE313*PI()/180)))-(0.0525*(SIN(AE313*PI()/180)))</f>
        <v>#VALUE!</v>
      </c>
      <c r="AG313" s="101" t="e">
        <f t="shared" ref="AG313" si="1590">IF(AC313="E",AA313+(AB313/60),-(AA313+(AB313/60)))</f>
        <v>#VALUE!</v>
      </c>
      <c r="AH313" s="101" t="e">
        <f t="shared" ref="AH313" si="1591">IF(Z315="N",X315+(Y315/60),-(X315+(Y315/60)))</f>
        <v>#VALUE!</v>
      </c>
      <c r="AI313" s="109" t="e">
        <f t="shared" ref="AI313" si="1592">(7915.704468*LOG10(TAN(((45+(AH313/2))*PI()/180)))-(23.268932*(SIN(AH313*PI()/180)))-(0.0525*(SIN(AH313*PI()/180))))</f>
        <v>#VALUE!</v>
      </c>
      <c r="AJ313" s="109" t="e">
        <f t="shared" ref="AJ313" si="1593">IF(AC315="E",AA315+(AB315/60),-(AA315+(AB315/60)))</f>
        <v>#VALUE!</v>
      </c>
      <c r="AK313" s="109" t="e">
        <f t="shared" ref="AK313" si="1594">IF((AH313-AE313)=0,(AH313-AE313)*60+0.001,(AH313-AE313)*60)</f>
        <v>#VALUE!</v>
      </c>
      <c r="AL313" s="109" t="e">
        <f t="shared" si="1349"/>
        <v>#VALUE!</v>
      </c>
      <c r="AM313" s="101" t="e">
        <f t="shared" ref="AM313" si="1595">(AJ313-AG313)*60</f>
        <v>#VALUE!</v>
      </c>
      <c r="AN313" s="101" t="e">
        <f t="shared" si="1350"/>
        <v>#VALUE!</v>
      </c>
      <c r="AO313" s="109" t="e">
        <f t="shared" si="1351"/>
        <v>#VALUE!</v>
      </c>
      <c r="AP313" s="111" t="e">
        <f t="shared" si="1352"/>
        <v>#VALUE!</v>
      </c>
      <c r="AR313" s="109" t="e">
        <f t="shared" si="1353"/>
        <v>#VALUE!</v>
      </c>
      <c r="AS313" s="109" t="e">
        <f t="shared" si="1354"/>
        <v>#VALUE!</v>
      </c>
      <c r="AT313" s="109" t="e">
        <f t="shared" si="1354"/>
        <v>#VALUE!</v>
      </c>
      <c r="AU313" s="109" t="e">
        <f t="shared" si="1355"/>
        <v>#VALUE!</v>
      </c>
      <c r="AV313" s="109" t="e">
        <f t="shared" si="1356"/>
        <v>#VALUE!</v>
      </c>
      <c r="AW313" s="109" t="e">
        <f t="shared" si="1357"/>
        <v>#VALUE!</v>
      </c>
      <c r="AX313" s="101" t="e">
        <f t="shared" si="1358"/>
        <v>#VALUE!</v>
      </c>
    </row>
    <row r="314" spans="2:50" x14ac:dyDescent="0.25">
      <c r="B314" s="50" t="str">
        <f>IF($A314="","",VLOOKUP($A314,'list of waypoints'!$A$2:'list of waypoints'!$F$126,2))</f>
        <v/>
      </c>
      <c r="D314" s="50" t="str">
        <f>IF($A314="","",VLOOKUP($A314,'list of waypoints'!$A$2:$F$2001,4))</f>
        <v/>
      </c>
      <c r="E314" s="99" t="str">
        <f>IF($A314="","",VLOOKUP($A314,'list of waypoints'!$A$2:$F$2001,5))</f>
        <v/>
      </c>
      <c r="F314" s="50" t="str">
        <f>IF($A314="","",VLOOKUP($A314,'list of waypoints'!$A$2:$F$2001,6))</f>
        <v/>
      </c>
      <c r="I314" s="50"/>
      <c r="J314" s="50"/>
      <c r="K314" s="50"/>
      <c r="L314" s="50"/>
      <c r="M314" s="113"/>
      <c r="P314" s="50"/>
      <c r="Q314" s="50"/>
      <c r="R314" s="50"/>
      <c r="S314" s="50"/>
      <c r="T314" s="50"/>
      <c r="U314" s="50"/>
      <c r="V314" s="50"/>
      <c r="X314" s="104" t="str">
        <f t="shared" si="1460"/>
        <v/>
      </c>
      <c r="Y314" s="105" t="str">
        <f t="shared" si="1343"/>
        <v/>
      </c>
      <c r="Z314" s="104" t="str">
        <f t="shared" si="1344"/>
        <v/>
      </c>
      <c r="AA314" s="106" t="str">
        <f t="shared" si="1345"/>
        <v/>
      </c>
      <c r="AB314" s="105" t="str">
        <f t="shared" si="1346"/>
        <v/>
      </c>
      <c r="AC314" s="105" t="str">
        <f t="shared" si="1347"/>
        <v/>
      </c>
      <c r="AD314" s="110" t="str">
        <f t="shared" si="1348"/>
        <v/>
      </c>
      <c r="AE314" s="109"/>
      <c r="AF314" s="101"/>
      <c r="AG314" s="101"/>
      <c r="AH314" s="101"/>
      <c r="AI314" s="109"/>
      <c r="AJ314" s="101"/>
      <c r="AK314" s="109"/>
      <c r="AL314" s="109">
        <f t="shared" si="1349"/>
        <v>0</v>
      </c>
      <c r="AM314" s="101"/>
      <c r="AN314" s="101">
        <f t="shared" si="1350"/>
        <v>0</v>
      </c>
      <c r="AO314" s="109">
        <f t="shared" si="1351"/>
        <v>0</v>
      </c>
      <c r="AP314" s="111">
        <f t="shared" si="1352"/>
        <v>0</v>
      </c>
      <c r="AR314" s="109">
        <f t="shared" si="1353"/>
        <v>0</v>
      </c>
      <c r="AS314" s="109">
        <f t="shared" si="1354"/>
        <v>0</v>
      </c>
      <c r="AT314" s="109">
        <f t="shared" si="1354"/>
        <v>0</v>
      </c>
      <c r="AU314" s="109">
        <f t="shared" si="1355"/>
        <v>0</v>
      </c>
      <c r="AV314" s="109">
        <f t="shared" si="1356"/>
        <v>0</v>
      </c>
      <c r="AW314" s="109">
        <f t="shared" si="1357"/>
        <v>0</v>
      </c>
      <c r="AX314" s="101">
        <f t="shared" si="1358"/>
        <v>0</v>
      </c>
    </row>
    <row r="315" spans="2:50" x14ac:dyDescent="0.25">
      <c r="B315" s="50" t="str">
        <f>IF($A315="","",VLOOKUP($A315,'list of waypoints'!$A$2:'list of waypoints'!$F$126,2))</f>
        <v/>
      </c>
      <c r="D315" s="50" t="str">
        <f>IF($A315="","",VLOOKUP($A315,'list of waypoints'!$A$2:$F$2001,4))</f>
        <v/>
      </c>
      <c r="E315" s="99" t="str">
        <f>IF($A315="","",VLOOKUP($A315,'list of waypoints'!$A$2:$F$2001,5))</f>
        <v/>
      </c>
      <c r="F315" s="50" t="str">
        <f>IF($A315="","",VLOOKUP($A315,'list of waypoints'!$A$2:$F$2001,6))</f>
        <v/>
      </c>
      <c r="I315" s="50"/>
      <c r="J315" s="50"/>
      <c r="K315" s="50"/>
      <c r="L315" s="50"/>
      <c r="M315" s="113" t="e">
        <f t="shared" ref="M315" si="1596">M313-H314</f>
        <v>#VALUE!</v>
      </c>
      <c r="P315" s="50"/>
      <c r="Q315" s="50"/>
      <c r="R315" s="50"/>
      <c r="S315" s="50"/>
      <c r="T315" s="50"/>
      <c r="U315" s="50"/>
      <c r="V315" s="50"/>
      <c r="X315" s="104" t="str">
        <f t="shared" si="1460"/>
        <v/>
      </c>
      <c r="Y315" s="105" t="str">
        <f t="shared" si="1343"/>
        <v/>
      </c>
      <c r="Z315" s="104" t="str">
        <f t="shared" si="1344"/>
        <v/>
      </c>
      <c r="AA315" s="106" t="str">
        <f t="shared" si="1345"/>
        <v/>
      </c>
      <c r="AB315" s="105" t="str">
        <f t="shared" si="1346"/>
        <v/>
      </c>
      <c r="AC315" s="105" t="str">
        <f t="shared" si="1347"/>
        <v/>
      </c>
      <c r="AD315" s="110" t="str">
        <f t="shared" si="1348"/>
        <v/>
      </c>
      <c r="AE315" s="109" t="e">
        <f t="shared" ref="AE315" si="1597">IF(Z315="N",X315+(Y315/60),-(X315+(Y315/60)))</f>
        <v>#VALUE!</v>
      </c>
      <c r="AF315" s="101" t="e">
        <f t="shared" ref="AF315" si="1598">(7915.704468*LOG10(TAN(((45+AE315/2))*PI()/180)))-(23.268932*(SIN(AE315*PI()/180)))-(0.0525*(SIN(AE315*PI()/180)))</f>
        <v>#VALUE!</v>
      </c>
      <c r="AG315" s="101" t="e">
        <f t="shared" ref="AG315" si="1599">IF(AC315="E",AA315+(AB315/60),-(AA315+(AB315/60)))</f>
        <v>#VALUE!</v>
      </c>
      <c r="AH315" s="101" t="e">
        <f t="shared" ref="AH315" si="1600">IF(Z317="N",X317+(Y317/60),-(X317+(Y317/60)))</f>
        <v>#VALUE!</v>
      </c>
      <c r="AI315" s="109" t="e">
        <f t="shared" ref="AI315" si="1601">(7915.704468*LOG10(TAN(((45+(AH315/2))*PI()/180)))-(23.268932*(SIN(AH315*PI()/180)))-(0.0525*(SIN(AH315*PI()/180))))</f>
        <v>#VALUE!</v>
      </c>
      <c r="AJ315" s="109" t="e">
        <f t="shared" ref="AJ315" si="1602">IF(AC317="E",AA317+(AB317/60),-(AA317+(AB317/60)))</f>
        <v>#VALUE!</v>
      </c>
      <c r="AK315" s="109" t="e">
        <f t="shared" ref="AK315" si="1603">IF((AH315-AE315)=0,(AH315-AE315)*60+0.001,(AH315-AE315)*60)</f>
        <v>#VALUE!</v>
      </c>
      <c r="AL315" s="109" t="e">
        <f t="shared" si="1349"/>
        <v>#VALUE!</v>
      </c>
      <c r="AM315" s="101" t="e">
        <f t="shared" ref="AM315" si="1604">(AJ315-AG315)*60</f>
        <v>#VALUE!</v>
      </c>
      <c r="AN315" s="101" t="e">
        <f t="shared" si="1350"/>
        <v>#VALUE!</v>
      </c>
      <c r="AO315" s="109" t="e">
        <f t="shared" si="1351"/>
        <v>#VALUE!</v>
      </c>
      <c r="AP315" s="111" t="e">
        <f t="shared" si="1352"/>
        <v>#VALUE!</v>
      </c>
      <c r="AR315" s="109" t="e">
        <f t="shared" si="1353"/>
        <v>#VALUE!</v>
      </c>
      <c r="AS315" s="109" t="e">
        <f t="shared" si="1354"/>
        <v>#VALUE!</v>
      </c>
      <c r="AT315" s="109" t="e">
        <f t="shared" si="1354"/>
        <v>#VALUE!</v>
      </c>
      <c r="AU315" s="109" t="e">
        <f t="shared" si="1355"/>
        <v>#VALUE!</v>
      </c>
      <c r="AV315" s="109" t="e">
        <f t="shared" si="1356"/>
        <v>#VALUE!</v>
      </c>
      <c r="AW315" s="109" t="e">
        <f t="shared" si="1357"/>
        <v>#VALUE!</v>
      </c>
      <c r="AX315" s="101" t="e">
        <f t="shared" si="1358"/>
        <v>#VALUE!</v>
      </c>
    </row>
    <row r="316" spans="2:50" x14ac:dyDescent="0.25">
      <c r="B316" s="50" t="str">
        <f>IF($A316="","",VLOOKUP($A316,'list of waypoints'!$A$2:'list of waypoints'!$F$126,2))</f>
        <v/>
      </c>
      <c r="D316" s="50" t="str">
        <f>IF($A316="","",VLOOKUP($A316,'list of waypoints'!$A$2:$F$2001,4))</f>
        <v/>
      </c>
      <c r="E316" s="99" t="str">
        <f>IF($A316="","",VLOOKUP($A316,'list of waypoints'!$A$2:$F$2001,5))</f>
        <v/>
      </c>
      <c r="F316" s="50" t="str">
        <f>IF($A316="","",VLOOKUP($A316,'list of waypoints'!$A$2:$F$2001,6))</f>
        <v/>
      </c>
      <c r="I316" s="50"/>
      <c r="J316" s="50"/>
      <c r="K316" s="50"/>
      <c r="L316" s="50"/>
      <c r="P316" s="50"/>
      <c r="Q316" s="50"/>
      <c r="R316" s="50"/>
      <c r="S316" s="50"/>
      <c r="T316" s="50"/>
      <c r="U316" s="50"/>
      <c r="V316" s="50"/>
      <c r="X316" s="104" t="str">
        <f t="shared" si="1460"/>
        <v/>
      </c>
      <c r="Y316" s="105" t="str">
        <f t="shared" si="1343"/>
        <v/>
      </c>
      <c r="Z316" s="104" t="str">
        <f t="shared" si="1344"/>
        <v/>
      </c>
      <c r="AA316" s="106" t="str">
        <f t="shared" si="1345"/>
        <v/>
      </c>
      <c r="AB316" s="105" t="str">
        <f t="shared" si="1346"/>
        <v/>
      </c>
      <c r="AC316" s="105" t="str">
        <f t="shared" si="1347"/>
        <v/>
      </c>
      <c r="AD316" s="110" t="str">
        <f t="shared" si="1348"/>
        <v/>
      </c>
      <c r="AE316" s="109"/>
      <c r="AF316" s="101"/>
      <c r="AG316" s="101"/>
      <c r="AH316" s="101"/>
      <c r="AI316" s="109"/>
      <c r="AJ316" s="101"/>
      <c r="AK316" s="109"/>
      <c r="AL316" s="109">
        <f t="shared" si="1349"/>
        <v>0</v>
      </c>
      <c r="AM316" s="101"/>
      <c r="AN316" s="101">
        <f t="shared" si="1350"/>
        <v>0</v>
      </c>
      <c r="AO316" s="109">
        <f t="shared" si="1351"/>
        <v>0</v>
      </c>
      <c r="AP316" s="111">
        <f t="shared" si="1352"/>
        <v>0</v>
      </c>
      <c r="AR316" s="109">
        <f t="shared" si="1353"/>
        <v>0</v>
      </c>
      <c r="AS316" s="109">
        <f t="shared" si="1354"/>
        <v>0</v>
      </c>
      <c r="AT316" s="109">
        <f t="shared" si="1354"/>
        <v>0</v>
      </c>
      <c r="AU316" s="109">
        <f t="shared" si="1355"/>
        <v>0</v>
      </c>
      <c r="AV316" s="109">
        <f t="shared" si="1356"/>
        <v>0</v>
      </c>
      <c r="AW316" s="109">
        <f t="shared" si="1357"/>
        <v>0</v>
      </c>
      <c r="AX316" s="101">
        <f t="shared" si="1358"/>
        <v>0</v>
      </c>
    </row>
    <row r="317" spans="2:50" x14ac:dyDescent="0.25">
      <c r="B317" s="50" t="str">
        <f>IF($A317="","",VLOOKUP($A317,'list of waypoints'!$A$2:'list of waypoints'!$F$126,2))</f>
        <v/>
      </c>
      <c r="D317" s="50" t="str">
        <f>IF($A317="","",VLOOKUP($A317,'list of waypoints'!$A$2:$F$2001,4))</f>
        <v/>
      </c>
      <c r="E317" s="99" t="str">
        <f>IF($A317="","",VLOOKUP($A317,'list of waypoints'!$A$2:$F$2001,5))</f>
        <v/>
      </c>
      <c r="F317" s="50" t="str">
        <f>IF($A317="","",VLOOKUP($A317,'list of waypoints'!$A$2:$F$2001,6))</f>
        <v/>
      </c>
      <c r="I317" s="50"/>
      <c r="J317" s="50"/>
      <c r="K317" s="50"/>
      <c r="L317" s="50"/>
      <c r="P317" s="50"/>
      <c r="Q317" s="50"/>
      <c r="R317" s="50"/>
      <c r="S317" s="50"/>
      <c r="T317" s="50"/>
      <c r="U317" s="50"/>
      <c r="V317" s="50"/>
      <c r="X317" s="104" t="str">
        <f t="shared" si="1460"/>
        <v/>
      </c>
      <c r="Y317" s="105" t="str">
        <f t="shared" si="1343"/>
        <v/>
      </c>
      <c r="Z317" s="104" t="str">
        <f t="shared" si="1344"/>
        <v/>
      </c>
      <c r="AA317" s="106" t="str">
        <f t="shared" si="1345"/>
        <v/>
      </c>
      <c r="AB317" s="105" t="str">
        <f t="shared" si="1346"/>
        <v/>
      </c>
      <c r="AC317" s="105" t="str">
        <f t="shared" si="1347"/>
        <v/>
      </c>
      <c r="AD317" s="110" t="str">
        <f t="shared" si="1348"/>
        <v/>
      </c>
      <c r="AE317" s="109" t="e">
        <f t="shared" ref="AE317" si="1605">IF(Z317="N",X317+(Y317/60),-(X317+(Y317/60)))</f>
        <v>#VALUE!</v>
      </c>
      <c r="AF317" s="101" t="e">
        <f t="shared" ref="AF317" si="1606">(7915.704468*LOG10(TAN(((45+AE317/2))*PI()/180)))-(23.268932*(SIN(AE317*PI()/180)))-(0.0525*(SIN(AE317*PI()/180)))</f>
        <v>#VALUE!</v>
      </c>
      <c r="AG317" s="101" t="e">
        <f t="shared" ref="AG317" si="1607">IF(AC317="E",AA317+(AB317/60),-(AA317+(AB317/60)))</f>
        <v>#VALUE!</v>
      </c>
      <c r="AH317" s="101" t="e">
        <f t="shared" ref="AH317" si="1608">IF(Z319="N",X319+(Y319/60),-(X319+(Y319/60)))</f>
        <v>#VALUE!</v>
      </c>
      <c r="AI317" s="109" t="e">
        <f t="shared" ref="AI317" si="1609">(7915.704468*LOG10(TAN(((45+(AH317/2))*PI()/180)))-(23.268932*(SIN(AH317*PI()/180)))-(0.0525*(SIN(AH317*PI()/180))))</f>
        <v>#VALUE!</v>
      </c>
      <c r="AJ317" s="109" t="e">
        <f t="shared" ref="AJ317" si="1610">IF(AC319="E",AA319+(AB319/60),-(AA319+(AB319/60)))</f>
        <v>#VALUE!</v>
      </c>
      <c r="AK317" s="109" t="e">
        <f t="shared" ref="AK317" si="1611">IF((AH317-AE317)=0,(AH317-AE317)*60+0.001,(AH317-AE317)*60)</f>
        <v>#VALUE!</v>
      </c>
      <c r="AL317" s="109" t="e">
        <f t="shared" si="1349"/>
        <v>#VALUE!</v>
      </c>
      <c r="AM317" s="101" t="e">
        <f t="shared" ref="AM317" si="1612">(AJ317-AG317)*60</f>
        <v>#VALUE!</v>
      </c>
      <c r="AN317" s="101" t="e">
        <f t="shared" si="1350"/>
        <v>#VALUE!</v>
      </c>
      <c r="AO317" s="109" t="e">
        <f t="shared" si="1351"/>
        <v>#VALUE!</v>
      </c>
      <c r="AP317" s="111" t="e">
        <f t="shared" si="1352"/>
        <v>#VALUE!</v>
      </c>
      <c r="AR317" s="109" t="e">
        <f t="shared" si="1353"/>
        <v>#VALUE!</v>
      </c>
      <c r="AS317" s="109" t="e">
        <f t="shared" si="1354"/>
        <v>#VALUE!</v>
      </c>
      <c r="AT317" s="109" t="e">
        <f t="shared" si="1354"/>
        <v>#VALUE!</v>
      </c>
      <c r="AU317" s="109" t="e">
        <f t="shared" si="1355"/>
        <v>#VALUE!</v>
      </c>
      <c r="AV317" s="109" t="e">
        <f t="shared" si="1356"/>
        <v>#VALUE!</v>
      </c>
      <c r="AW317" s="109" t="e">
        <f t="shared" si="1357"/>
        <v>#VALUE!</v>
      </c>
      <c r="AX317" s="101" t="e">
        <f t="shared" si="1358"/>
        <v>#VALUE!</v>
      </c>
    </row>
    <row r="318" spans="2:50" x14ac:dyDescent="0.25">
      <c r="B318" s="50" t="str">
        <f>IF($A318="","",VLOOKUP($A318,'list of waypoints'!$A$2:'list of waypoints'!$F$126,2))</f>
        <v/>
      </c>
      <c r="D318" s="50" t="str">
        <f>IF($A318="","",VLOOKUP($A318,'list of waypoints'!$A$2:$F$2001,4))</f>
        <v/>
      </c>
      <c r="E318" s="99" t="str">
        <f>IF($A318="","",VLOOKUP($A318,'list of waypoints'!$A$2:$F$2001,5))</f>
        <v/>
      </c>
      <c r="F318" s="50" t="str">
        <f>IF($A318="","",VLOOKUP($A318,'list of waypoints'!$A$2:$F$2001,6))</f>
        <v/>
      </c>
      <c r="I318" s="50"/>
      <c r="J318" s="50"/>
      <c r="K318" s="50"/>
      <c r="L318" s="50"/>
      <c r="P318" s="50"/>
      <c r="Q318" s="50"/>
      <c r="R318" s="50"/>
      <c r="S318" s="50"/>
      <c r="T318" s="50"/>
      <c r="U318" s="50"/>
      <c r="V318" s="50"/>
      <c r="X318" s="104" t="str">
        <f t="shared" si="1460"/>
        <v/>
      </c>
      <c r="Y318" s="105" t="str">
        <f t="shared" si="1343"/>
        <v/>
      </c>
      <c r="Z318" s="104" t="str">
        <f t="shared" si="1344"/>
        <v/>
      </c>
      <c r="AA318" s="106" t="str">
        <f t="shared" si="1345"/>
        <v/>
      </c>
      <c r="AB318" s="105" t="str">
        <f t="shared" si="1346"/>
        <v/>
      </c>
      <c r="AC318" s="105" t="str">
        <f t="shared" si="1347"/>
        <v/>
      </c>
      <c r="AD318" s="110" t="str">
        <f t="shared" si="1348"/>
        <v/>
      </c>
      <c r="AE318" s="109"/>
      <c r="AF318" s="101"/>
      <c r="AG318" s="101"/>
      <c r="AH318" s="101"/>
      <c r="AI318" s="109"/>
      <c r="AJ318" s="101"/>
      <c r="AK318" s="109"/>
      <c r="AL318" s="109">
        <f t="shared" si="1349"/>
        <v>0</v>
      </c>
      <c r="AM318" s="101"/>
      <c r="AN318" s="101">
        <f t="shared" si="1350"/>
        <v>0</v>
      </c>
      <c r="AO318" s="109">
        <f t="shared" si="1351"/>
        <v>0</v>
      </c>
      <c r="AP318" s="111">
        <f t="shared" si="1352"/>
        <v>0</v>
      </c>
      <c r="AR318" s="109">
        <f t="shared" si="1353"/>
        <v>0</v>
      </c>
      <c r="AS318" s="109">
        <f t="shared" si="1354"/>
        <v>0</v>
      </c>
      <c r="AT318" s="109">
        <f t="shared" si="1354"/>
        <v>0</v>
      </c>
      <c r="AU318" s="109">
        <f t="shared" si="1355"/>
        <v>0</v>
      </c>
      <c r="AV318" s="109">
        <f t="shared" si="1356"/>
        <v>0</v>
      </c>
      <c r="AW318" s="109">
        <f t="shared" si="1357"/>
        <v>0</v>
      </c>
      <c r="AX318" s="101">
        <f t="shared" si="1358"/>
        <v>0</v>
      </c>
    </row>
    <row r="319" spans="2:50" x14ac:dyDescent="0.25">
      <c r="B319" s="50" t="str">
        <f>IF($A319="","",VLOOKUP($A319,'list of waypoints'!$A$2:'list of waypoints'!$F$126,2))</f>
        <v/>
      </c>
      <c r="D319" s="50" t="str">
        <f>IF($A319="","",VLOOKUP($A319,'list of waypoints'!$A$2:$F$2001,4))</f>
        <v/>
      </c>
      <c r="E319" s="99" t="str">
        <f>IF($A319="","",VLOOKUP($A319,'list of waypoints'!$A$2:$F$2001,5))</f>
        <v/>
      </c>
      <c r="F319" s="50" t="str">
        <f>IF($A319="","",VLOOKUP($A319,'list of waypoints'!$A$2:$F$2001,6))</f>
        <v/>
      </c>
      <c r="I319" s="50"/>
      <c r="J319" s="50"/>
      <c r="K319" s="50"/>
      <c r="L319" s="50"/>
      <c r="P319" s="50"/>
      <c r="Q319" s="50"/>
      <c r="R319" s="50"/>
      <c r="S319" s="50"/>
      <c r="T319" s="50"/>
      <c r="U319" s="50"/>
      <c r="V319" s="50"/>
      <c r="X319" s="104" t="str">
        <f t="shared" si="1460"/>
        <v/>
      </c>
      <c r="Y319" s="105" t="str">
        <f t="shared" si="1343"/>
        <v/>
      </c>
      <c r="Z319" s="104" t="str">
        <f t="shared" si="1344"/>
        <v/>
      </c>
      <c r="AA319" s="106" t="str">
        <f t="shared" si="1345"/>
        <v/>
      </c>
      <c r="AB319" s="105" t="str">
        <f t="shared" si="1346"/>
        <v/>
      </c>
      <c r="AC319" s="105" t="str">
        <f t="shared" si="1347"/>
        <v/>
      </c>
      <c r="AD319" s="110" t="str">
        <f t="shared" si="1348"/>
        <v/>
      </c>
      <c r="AE319" s="109" t="e">
        <f t="shared" ref="AE319" si="1613">IF(Z319="N",X319+(Y319/60),-(X319+(Y319/60)))</f>
        <v>#VALUE!</v>
      </c>
      <c r="AF319" s="101" t="e">
        <f t="shared" ref="AF319" si="1614">(7915.704468*LOG10(TAN(((45+AE319/2))*PI()/180)))-(23.268932*(SIN(AE319*PI()/180)))-(0.0525*(SIN(AE319*PI()/180)))</f>
        <v>#VALUE!</v>
      </c>
      <c r="AG319" s="101" t="e">
        <f t="shared" ref="AG319" si="1615">IF(AC319="E",AA319+(AB319/60),-(AA319+(AB319/60)))</f>
        <v>#VALUE!</v>
      </c>
      <c r="AH319" s="101" t="e">
        <f t="shared" ref="AH319" si="1616">IF(Z321="N",X321+(Y321/60),-(X321+(Y321/60)))</f>
        <v>#VALUE!</v>
      </c>
      <c r="AI319" s="109" t="e">
        <f t="shared" ref="AI319" si="1617">(7915.704468*LOG10(TAN(((45+(AH319/2))*PI()/180)))-(23.268932*(SIN(AH319*PI()/180)))-(0.0525*(SIN(AH319*PI()/180))))</f>
        <v>#VALUE!</v>
      </c>
      <c r="AJ319" s="109" t="e">
        <f t="shared" ref="AJ319" si="1618">IF(AC321="E",AA321+(AB321/60),-(AA321+(AB321/60)))</f>
        <v>#VALUE!</v>
      </c>
      <c r="AK319" s="109" t="e">
        <f t="shared" ref="AK319" si="1619">IF((AH319-AE319)=0,(AH319-AE319)*60+0.001,(AH319-AE319)*60)</f>
        <v>#VALUE!</v>
      </c>
      <c r="AL319" s="109" t="e">
        <f t="shared" si="1349"/>
        <v>#VALUE!</v>
      </c>
      <c r="AM319" s="101" t="e">
        <f t="shared" ref="AM319" si="1620">(AJ319-AG319)*60</f>
        <v>#VALUE!</v>
      </c>
      <c r="AN319" s="101" t="e">
        <f t="shared" si="1350"/>
        <v>#VALUE!</v>
      </c>
      <c r="AO319" s="109" t="e">
        <f t="shared" si="1351"/>
        <v>#VALUE!</v>
      </c>
      <c r="AP319" s="111" t="e">
        <f t="shared" si="1352"/>
        <v>#VALUE!</v>
      </c>
      <c r="AR319" s="109" t="e">
        <f t="shared" si="1353"/>
        <v>#VALUE!</v>
      </c>
      <c r="AS319" s="109" t="e">
        <f t="shared" si="1354"/>
        <v>#VALUE!</v>
      </c>
      <c r="AT319" s="109" t="e">
        <f t="shared" si="1354"/>
        <v>#VALUE!</v>
      </c>
      <c r="AU319" s="109" t="e">
        <f t="shared" si="1355"/>
        <v>#VALUE!</v>
      </c>
      <c r="AV319" s="109" t="e">
        <f t="shared" si="1356"/>
        <v>#VALUE!</v>
      </c>
      <c r="AW319" s="109" t="e">
        <f t="shared" si="1357"/>
        <v>#VALUE!</v>
      </c>
      <c r="AX319" s="101" t="e">
        <f t="shared" si="1358"/>
        <v>#VALUE!</v>
      </c>
    </row>
    <row r="320" spans="2:50" x14ac:dyDescent="0.25">
      <c r="B320" s="50" t="str">
        <f>IF($A320="","",VLOOKUP($A320,'list of waypoints'!$A$2:'list of waypoints'!$F$126,2))</f>
        <v/>
      </c>
      <c r="D320" s="50" t="str">
        <f>IF($A320="","",VLOOKUP($A320,'list of waypoints'!$A$2:$F$2001,4))</f>
        <v/>
      </c>
      <c r="E320" s="99" t="str">
        <f>IF($A320="","",VLOOKUP($A320,'list of waypoints'!$A$2:$F$2001,5))</f>
        <v/>
      </c>
      <c r="F320" s="50" t="str">
        <f>IF($A320="","",VLOOKUP($A320,'list of waypoints'!$A$2:$F$2001,6))</f>
        <v/>
      </c>
      <c r="I320" s="50"/>
      <c r="J320" s="50"/>
      <c r="K320" s="50"/>
      <c r="L320" s="50"/>
      <c r="P320" s="50"/>
      <c r="Q320" s="50"/>
      <c r="R320" s="50"/>
      <c r="S320" s="50"/>
      <c r="T320" s="50"/>
      <c r="U320" s="50"/>
      <c r="V320" s="50"/>
      <c r="X320" s="104" t="str">
        <f t="shared" si="1460"/>
        <v/>
      </c>
      <c r="Y320" s="105" t="str">
        <f t="shared" si="1343"/>
        <v/>
      </c>
      <c r="Z320" s="104" t="str">
        <f t="shared" si="1344"/>
        <v/>
      </c>
      <c r="AA320" s="106" t="str">
        <f t="shared" si="1345"/>
        <v/>
      </c>
      <c r="AB320" s="105" t="str">
        <f t="shared" si="1346"/>
        <v/>
      </c>
      <c r="AC320" s="105" t="str">
        <f t="shared" si="1347"/>
        <v/>
      </c>
      <c r="AD320" s="110" t="str">
        <f t="shared" si="1348"/>
        <v/>
      </c>
      <c r="AE320" s="109"/>
      <c r="AF320" s="101"/>
      <c r="AG320" s="101"/>
      <c r="AH320" s="101"/>
      <c r="AI320" s="109"/>
      <c r="AJ320" s="101"/>
      <c r="AK320" s="109"/>
      <c r="AL320" s="109">
        <f t="shared" si="1349"/>
        <v>0</v>
      </c>
      <c r="AM320" s="101"/>
      <c r="AN320" s="101">
        <f t="shared" si="1350"/>
        <v>0</v>
      </c>
      <c r="AO320" s="109">
        <f t="shared" si="1351"/>
        <v>0</v>
      </c>
      <c r="AP320" s="111">
        <f t="shared" si="1352"/>
        <v>0</v>
      </c>
      <c r="AR320" s="109">
        <f t="shared" si="1353"/>
        <v>0</v>
      </c>
      <c r="AS320" s="109">
        <f t="shared" si="1354"/>
        <v>0</v>
      </c>
      <c r="AT320" s="109">
        <f t="shared" si="1354"/>
        <v>0</v>
      </c>
      <c r="AU320" s="109">
        <f t="shared" si="1355"/>
        <v>0</v>
      </c>
      <c r="AV320" s="109">
        <f t="shared" si="1356"/>
        <v>0</v>
      </c>
      <c r="AW320" s="109">
        <f t="shared" si="1357"/>
        <v>0</v>
      </c>
      <c r="AX320" s="101">
        <f t="shared" si="1358"/>
        <v>0</v>
      </c>
    </row>
    <row r="321" spans="2:50" x14ac:dyDescent="0.25">
      <c r="B321" s="50" t="str">
        <f>IF($A321="","",VLOOKUP($A321,'list of waypoints'!$A$2:'list of waypoints'!$F$126,2))</f>
        <v/>
      </c>
      <c r="D321" s="50" t="str">
        <f>IF($A321="","",VLOOKUP($A321,'list of waypoints'!$A$2:$F$2001,4))</f>
        <v/>
      </c>
      <c r="E321" s="99" t="str">
        <f>IF($A321="","",VLOOKUP($A321,'list of waypoints'!$A$2:$F$2001,5))</f>
        <v/>
      </c>
      <c r="F321" s="50" t="str">
        <f>IF($A321="","",VLOOKUP($A321,'list of waypoints'!$A$2:$F$2001,6))</f>
        <v/>
      </c>
      <c r="I321" s="50"/>
      <c r="J321" s="50"/>
      <c r="K321" s="50"/>
      <c r="L321" s="50"/>
      <c r="P321" s="50"/>
      <c r="Q321" s="50"/>
      <c r="R321" s="50"/>
      <c r="S321" s="50"/>
      <c r="T321" s="50"/>
      <c r="U321" s="50"/>
      <c r="V321" s="50"/>
      <c r="X321" s="104" t="str">
        <f t="shared" si="1460"/>
        <v/>
      </c>
      <c r="Y321" s="105" t="str">
        <f t="shared" si="1343"/>
        <v/>
      </c>
      <c r="Z321" s="104" t="str">
        <f t="shared" si="1344"/>
        <v/>
      </c>
      <c r="AA321" s="106" t="str">
        <f t="shared" si="1345"/>
        <v/>
      </c>
      <c r="AB321" s="105" t="str">
        <f t="shared" si="1346"/>
        <v/>
      </c>
      <c r="AC321" s="105" t="str">
        <f t="shared" si="1347"/>
        <v/>
      </c>
      <c r="AD321" s="110" t="str">
        <f t="shared" si="1348"/>
        <v/>
      </c>
      <c r="AE321" s="109" t="e">
        <f t="shared" ref="AE321" si="1621">IF(Z321="N",X321+(Y321/60),-(X321+(Y321/60)))</f>
        <v>#VALUE!</v>
      </c>
      <c r="AF321" s="101" t="e">
        <f t="shared" ref="AF321" si="1622">(7915.704468*LOG10(TAN(((45+AE321/2))*PI()/180)))-(23.268932*(SIN(AE321*PI()/180)))-(0.0525*(SIN(AE321*PI()/180)))</f>
        <v>#VALUE!</v>
      </c>
      <c r="AG321" s="101" t="e">
        <f t="shared" ref="AG321" si="1623">IF(AC321="E",AA321+(AB321/60),-(AA321+(AB321/60)))</f>
        <v>#VALUE!</v>
      </c>
      <c r="AH321" s="101" t="e">
        <f t="shared" ref="AH321" si="1624">IF(Z323="N",X323+(Y323/60),-(X323+(Y323/60)))</f>
        <v>#VALUE!</v>
      </c>
      <c r="AI321" s="109" t="e">
        <f t="shared" ref="AI321" si="1625">(7915.704468*LOG10(TAN(((45+(AH321/2))*PI()/180)))-(23.268932*(SIN(AH321*PI()/180)))-(0.0525*(SIN(AH321*PI()/180))))</f>
        <v>#VALUE!</v>
      </c>
      <c r="AJ321" s="109" t="e">
        <f t="shared" ref="AJ321" si="1626">IF(AC323="E",AA323+(AB323/60),-(AA323+(AB323/60)))</f>
        <v>#VALUE!</v>
      </c>
      <c r="AK321" s="109" t="e">
        <f t="shared" ref="AK321" si="1627">IF((AH321-AE321)=0,(AH321-AE321)*60+0.001,(AH321-AE321)*60)</f>
        <v>#VALUE!</v>
      </c>
      <c r="AL321" s="109" t="e">
        <f t="shared" si="1349"/>
        <v>#VALUE!</v>
      </c>
      <c r="AM321" s="101" t="e">
        <f t="shared" ref="AM321" si="1628">(AJ321-AG321)*60</f>
        <v>#VALUE!</v>
      </c>
      <c r="AN321" s="101" t="e">
        <f t="shared" si="1350"/>
        <v>#VALUE!</v>
      </c>
      <c r="AO321" s="109" t="e">
        <f t="shared" si="1351"/>
        <v>#VALUE!</v>
      </c>
      <c r="AP321" s="111" t="e">
        <f t="shared" si="1352"/>
        <v>#VALUE!</v>
      </c>
      <c r="AR321" s="109" t="e">
        <f t="shared" si="1353"/>
        <v>#VALUE!</v>
      </c>
      <c r="AS321" s="109" t="e">
        <f t="shared" si="1354"/>
        <v>#VALUE!</v>
      </c>
      <c r="AT321" s="109" t="e">
        <f t="shared" si="1354"/>
        <v>#VALUE!</v>
      </c>
      <c r="AU321" s="109" t="e">
        <f t="shared" si="1355"/>
        <v>#VALUE!</v>
      </c>
      <c r="AV321" s="109" t="e">
        <f t="shared" si="1356"/>
        <v>#VALUE!</v>
      </c>
      <c r="AW321" s="109" t="e">
        <f t="shared" si="1357"/>
        <v>#VALUE!</v>
      </c>
      <c r="AX321" s="101" t="e">
        <f t="shared" si="1358"/>
        <v>#VALUE!</v>
      </c>
    </row>
    <row r="322" spans="2:50" x14ac:dyDescent="0.25">
      <c r="B322" s="50" t="str">
        <f>IF($A322="","",VLOOKUP($A322,'list of waypoints'!$A$2:'list of waypoints'!$F$126,2))</f>
        <v/>
      </c>
      <c r="D322" s="50" t="str">
        <f>IF($A322="","",VLOOKUP($A322,'list of waypoints'!$A$2:$F$2001,4))</f>
        <v/>
      </c>
      <c r="E322" s="99" t="str">
        <f>IF($A322="","",VLOOKUP($A322,'list of waypoints'!$A$2:$F$2001,5))</f>
        <v/>
      </c>
      <c r="F322" s="50" t="str">
        <f>IF($A322="","",VLOOKUP($A322,'list of waypoints'!$A$2:$F$2001,6))</f>
        <v/>
      </c>
      <c r="I322" s="50"/>
      <c r="J322" s="50"/>
      <c r="K322" s="50"/>
      <c r="L322" s="50"/>
      <c r="P322" s="50"/>
      <c r="Q322" s="50"/>
      <c r="R322" s="50"/>
      <c r="S322" s="50"/>
      <c r="T322" s="50"/>
      <c r="U322" s="50"/>
      <c r="V322" s="50"/>
      <c r="X322" s="104" t="str">
        <f t="shared" si="1460"/>
        <v/>
      </c>
      <c r="Y322" s="105" t="str">
        <f t="shared" si="1343"/>
        <v/>
      </c>
      <c r="Z322" s="104" t="str">
        <f t="shared" si="1344"/>
        <v/>
      </c>
      <c r="AA322" s="106" t="str">
        <f t="shared" si="1345"/>
        <v/>
      </c>
      <c r="AB322" s="105" t="str">
        <f t="shared" si="1346"/>
        <v/>
      </c>
      <c r="AC322" s="105" t="str">
        <f t="shared" si="1347"/>
        <v/>
      </c>
      <c r="AD322" s="110" t="str">
        <f t="shared" si="1348"/>
        <v/>
      </c>
      <c r="AE322" s="109"/>
      <c r="AF322" s="101"/>
      <c r="AG322" s="101"/>
      <c r="AH322" s="101"/>
      <c r="AI322" s="109"/>
      <c r="AJ322" s="101"/>
      <c r="AK322" s="109"/>
      <c r="AL322" s="109">
        <f t="shared" si="1349"/>
        <v>0</v>
      </c>
      <c r="AM322" s="101"/>
      <c r="AN322" s="101">
        <f t="shared" si="1350"/>
        <v>0</v>
      </c>
      <c r="AO322" s="109">
        <f t="shared" si="1351"/>
        <v>0</v>
      </c>
      <c r="AP322" s="111">
        <f t="shared" si="1352"/>
        <v>0</v>
      </c>
      <c r="AR322" s="109">
        <f t="shared" si="1353"/>
        <v>0</v>
      </c>
      <c r="AS322" s="109">
        <f t="shared" si="1354"/>
        <v>0</v>
      </c>
      <c r="AT322" s="109">
        <f t="shared" si="1354"/>
        <v>0</v>
      </c>
      <c r="AU322" s="109">
        <f t="shared" si="1355"/>
        <v>0</v>
      </c>
      <c r="AV322" s="109">
        <f t="shared" si="1356"/>
        <v>0</v>
      </c>
      <c r="AW322" s="109">
        <f t="shared" si="1357"/>
        <v>0</v>
      </c>
      <c r="AX322" s="101">
        <f t="shared" si="1358"/>
        <v>0</v>
      </c>
    </row>
    <row r="323" spans="2:50" x14ac:dyDescent="0.25">
      <c r="B323" s="50" t="str">
        <f>IF($A323="","",VLOOKUP($A323,'list of waypoints'!$A$2:'list of waypoints'!$F$126,2))</f>
        <v/>
      </c>
      <c r="D323" s="50" t="str">
        <f>IF($A323="","",VLOOKUP($A323,'list of waypoints'!$A$2:$F$2001,4))</f>
        <v/>
      </c>
      <c r="E323" s="99" t="str">
        <f>IF($A323="","",VLOOKUP($A323,'list of waypoints'!$A$2:$F$2001,5))</f>
        <v/>
      </c>
      <c r="F323" s="50" t="str">
        <f>IF($A323="","",VLOOKUP($A323,'list of waypoints'!$A$2:$F$2001,6))</f>
        <v/>
      </c>
      <c r="I323" s="50"/>
      <c r="J323" s="50"/>
      <c r="K323" s="50"/>
      <c r="L323" s="50"/>
      <c r="P323" s="50"/>
      <c r="Q323" s="50"/>
      <c r="R323" s="50"/>
      <c r="S323" s="50"/>
      <c r="T323" s="50"/>
      <c r="U323" s="50"/>
      <c r="V323" s="50"/>
      <c r="X323" s="104" t="str">
        <f t="shared" si="1460"/>
        <v/>
      </c>
      <c r="Y323" s="105" t="str">
        <f t="shared" si="1343"/>
        <v/>
      </c>
      <c r="Z323" s="104" t="str">
        <f t="shared" si="1344"/>
        <v/>
      </c>
      <c r="AA323" s="106" t="str">
        <f t="shared" si="1345"/>
        <v/>
      </c>
      <c r="AB323" s="105" t="str">
        <f t="shared" si="1346"/>
        <v/>
      </c>
      <c r="AC323" s="105" t="str">
        <f t="shared" si="1347"/>
        <v/>
      </c>
      <c r="AD323" s="110" t="str">
        <f t="shared" si="1348"/>
        <v/>
      </c>
      <c r="AE323" s="109" t="e">
        <f t="shared" ref="AE323" si="1629">IF(Z323="N",X323+(Y323/60),-(X323+(Y323/60)))</f>
        <v>#VALUE!</v>
      </c>
      <c r="AF323" s="101" t="e">
        <f t="shared" ref="AF323" si="1630">(7915.704468*LOG10(TAN(((45+AE323/2))*PI()/180)))-(23.268932*(SIN(AE323*PI()/180)))-(0.0525*(SIN(AE323*PI()/180)))</f>
        <v>#VALUE!</v>
      </c>
      <c r="AG323" s="101" t="e">
        <f t="shared" ref="AG323" si="1631">IF(AC323="E",AA323+(AB323/60),-(AA323+(AB323/60)))</f>
        <v>#VALUE!</v>
      </c>
      <c r="AH323" s="101" t="e">
        <f t="shared" ref="AH323" si="1632">IF(Z325="N",X325+(Y325/60),-(X325+(Y325/60)))</f>
        <v>#VALUE!</v>
      </c>
      <c r="AI323" s="109" t="e">
        <f t="shared" ref="AI323" si="1633">(7915.704468*LOG10(TAN(((45+(AH323/2))*PI()/180)))-(23.268932*(SIN(AH323*PI()/180)))-(0.0525*(SIN(AH323*PI()/180))))</f>
        <v>#VALUE!</v>
      </c>
      <c r="AJ323" s="109" t="e">
        <f t="shared" ref="AJ323" si="1634">IF(AC325="E",AA325+(AB325/60),-(AA325+(AB325/60)))</f>
        <v>#VALUE!</v>
      </c>
      <c r="AK323" s="109" t="e">
        <f t="shared" ref="AK323" si="1635">IF((AH323-AE323)=0,(AH323-AE323)*60+0.001,(AH323-AE323)*60)</f>
        <v>#VALUE!</v>
      </c>
      <c r="AL323" s="109" t="e">
        <f t="shared" si="1349"/>
        <v>#VALUE!</v>
      </c>
      <c r="AM323" s="101" t="e">
        <f t="shared" ref="AM323" si="1636">(AJ323-AG323)*60</f>
        <v>#VALUE!</v>
      </c>
      <c r="AN323" s="101" t="e">
        <f t="shared" si="1350"/>
        <v>#VALUE!</v>
      </c>
      <c r="AO323" s="109" t="e">
        <f t="shared" si="1351"/>
        <v>#VALUE!</v>
      </c>
      <c r="AP323" s="111" t="e">
        <f t="shared" si="1352"/>
        <v>#VALUE!</v>
      </c>
      <c r="AR323" s="109" t="e">
        <f t="shared" si="1353"/>
        <v>#VALUE!</v>
      </c>
      <c r="AS323" s="109" t="e">
        <f t="shared" si="1354"/>
        <v>#VALUE!</v>
      </c>
      <c r="AT323" s="109" t="e">
        <f t="shared" si="1354"/>
        <v>#VALUE!</v>
      </c>
      <c r="AU323" s="109" t="e">
        <f t="shared" si="1355"/>
        <v>#VALUE!</v>
      </c>
      <c r="AV323" s="109" t="e">
        <f t="shared" si="1356"/>
        <v>#VALUE!</v>
      </c>
      <c r="AW323" s="109" t="e">
        <f t="shared" si="1357"/>
        <v>#VALUE!</v>
      </c>
      <c r="AX323" s="101" t="e">
        <f t="shared" si="1358"/>
        <v>#VALUE!</v>
      </c>
    </row>
    <row r="324" spans="2:50" x14ac:dyDescent="0.25">
      <c r="B324" s="50" t="str">
        <f>IF($A324="","",VLOOKUP($A324,'list of waypoints'!$A$2:'list of waypoints'!$F$126,2))</f>
        <v/>
      </c>
      <c r="D324" s="50" t="str">
        <f>IF($A324="","",VLOOKUP($A324,'list of waypoints'!$A$2:$F$2001,4))</f>
        <v/>
      </c>
      <c r="E324" s="99" t="str">
        <f>IF($A324="","",VLOOKUP($A324,'list of waypoints'!$A$2:$F$2001,5))</f>
        <v/>
      </c>
      <c r="F324" s="50" t="str">
        <f>IF($A324="","",VLOOKUP($A324,'list of waypoints'!$A$2:$F$2001,6))</f>
        <v/>
      </c>
      <c r="I324" s="50"/>
      <c r="J324" s="50"/>
      <c r="K324" s="50"/>
      <c r="L324" s="50"/>
      <c r="P324" s="50"/>
      <c r="Q324" s="50"/>
      <c r="R324" s="50"/>
      <c r="S324" s="50"/>
      <c r="T324" s="50"/>
      <c r="U324" s="50"/>
      <c r="V324" s="50"/>
      <c r="X324" s="104" t="str">
        <f t="shared" si="1460"/>
        <v/>
      </c>
      <c r="Y324" s="105" t="str">
        <f t="shared" si="1343"/>
        <v/>
      </c>
      <c r="Z324" s="104" t="str">
        <f t="shared" si="1344"/>
        <v/>
      </c>
      <c r="AA324" s="106" t="str">
        <f t="shared" si="1345"/>
        <v/>
      </c>
      <c r="AB324" s="105" t="str">
        <f t="shared" si="1346"/>
        <v/>
      </c>
      <c r="AC324" s="105" t="str">
        <f t="shared" si="1347"/>
        <v/>
      </c>
      <c r="AD324" s="110" t="str">
        <f t="shared" si="1348"/>
        <v/>
      </c>
      <c r="AE324" s="109"/>
      <c r="AF324" s="101"/>
      <c r="AG324" s="101"/>
      <c r="AH324" s="101"/>
      <c r="AI324" s="109"/>
      <c r="AJ324" s="101"/>
      <c r="AK324" s="109"/>
      <c r="AL324" s="109">
        <f t="shared" si="1349"/>
        <v>0</v>
      </c>
      <c r="AM324" s="101"/>
      <c r="AN324" s="101">
        <f t="shared" si="1350"/>
        <v>0</v>
      </c>
      <c r="AO324" s="109">
        <f t="shared" si="1351"/>
        <v>0</v>
      </c>
      <c r="AP324" s="111">
        <f t="shared" si="1352"/>
        <v>0</v>
      </c>
      <c r="AR324" s="109">
        <f t="shared" si="1353"/>
        <v>0</v>
      </c>
      <c r="AS324" s="109">
        <f t="shared" si="1354"/>
        <v>0</v>
      </c>
      <c r="AT324" s="109">
        <f t="shared" si="1354"/>
        <v>0</v>
      </c>
      <c r="AU324" s="109">
        <f t="shared" si="1355"/>
        <v>0</v>
      </c>
      <c r="AV324" s="109">
        <f t="shared" si="1356"/>
        <v>0</v>
      </c>
      <c r="AW324" s="109">
        <f t="shared" si="1357"/>
        <v>0</v>
      </c>
      <c r="AX324" s="101">
        <f t="shared" si="1358"/>
        <v>0</v>
      </c>
    </row>
    <row r="325" spans="2:50" x14ac:dyDescent="0.25">
      <c r="B325" s="50" t="str">
        <f>IF($A325="","",VLOOKUP($A325,'list of waypoints'!$A$2:'list of waypoints'!$F$126,2))</f>
        <v/>
      </c>
      <c r="D325" s="50" t="str">
        <f>IF($A325="","",VLOOKUP($A325,'list of waypoints'!$A$2:$F$2001,4))</f>
        <v/>
      </c>
      <c r="E325" s="99" t="str">
        <f>IF($A325="","",VLOOKUP($A325,'list of waypoints'!$A$2:$F$2001,5))</f>
        <v/>
      </c>
      <c r="F325" s="50" t="str">
        <f>IF($A325="","",VLOOKUP($A325,'list of waypoints'!$A$2:$F$2001,6))</f>
        <v/>
      </c>
      <c r="I325" s="50"/>
      <c r="J325" s="50"/>
      <c r="K325" s="50"/>
      <c r="L325" s="50"/>
      <c r="P325" s="50"/>
      <c r="Q325" s="50"/>
      <c r="R325" s="50"/>
      <c r="S325" s="50"/>
      <c r="T325" s="50"/>
      <c r="U325" s="50"/>
      <c r="V325" s="50"/>
      <c r="X325" s="104" t="str">
        <f t="shared" si="1460"/>
        <v/>
      </c>
      <c r="Y325" s="105" t="str">
        <f t="shared" si="1343"/>
        <v/>
      </c>
      <c r="Z325" s="104" t="str">
        <f t="shared" si="1344"/>
        <v/>
      </c>
      <c r="AA325" s="106" t="str">
        <f t="shared" si="1345"/>
        <v/>
      </c>
      <c r="AB325" s="105" t="str">
        <f t="shared" si="1346"/>
        <v/>
      </c>
      <c r="AC325" s="105" t="str">
        <f t="shared" si="1347"/>
        <v/>
      </c>
      <c r="AD325" s="110" t="str">
        <f t="shared" si="1348"/>
        <v/>
      </c>
      <c r="AE325" s="109" t="e">
        <f t="shared" ref="AE325" si="1637">IF(Z325="N",X325+(Y325/60),-(X325+(Y325/60)))</f>
        <v>#VALUE!</v>
      </c>
      <c r="AF325" s="101" t="e">
        <f t="shared" ref="AF325" si="1638">(7915.704468*LOG10(TAN(((45+AE325/2))*PI()/180)))-(23.268932*(SIN(AE325*PI()/180)))-(0.0525*(SIN(AE325*PI()/180)))</f>
        <v>#VALUE!</v>
      </c>
      <c r="AG325" s="101" t="e">
        <f t="shared" ref="AG325" si="1639">IF(AC325="E",AA325+(AB325/60),-(AA325+(AB325/60)))</f>
        <v>#VALUE!</v>
      </c>
      <c r="AH325" s="101" t="e">
        <f t="shared" ref="AH325" si="1640">IF(Z327="N",X327+(Y327/60),-(X327+(Y327/60)))</f>
        <v>#VALUE!</v>
      </c>
      <c r="AI325" s="109" t="e">
        <f t="shared" ref="AI325" si="1641">(7915.704468*LOG10(TAN(((45+(AH325/2))*PI()/180)))-(23.268932*(SIN(AH325*PI()/180)))-(0.0525*(SIN(AH325*PI()/180))))</f>
        <v>#VALUE!</v>
      </c>
      <c r="AJ325" s="109" t="e">
        <f t="shared" ref="AJ325" si="1642">IF(AC327="E",AA327+(AB327/60),-(AA327+(AB327/60)))</f>
        <v>#VALUE!</v>
      </c>
      <c r="AK325" s="109" t="e">
        <f t="shared" ref="AK325" si="1643">IF((AH325-AE325)=0,(AH325-AE325)*60+0.001,(AH325-AE325)*60)</f>
        <v>#VALUE!</v>
      </c>
      <c r="AL325" s="109" t="e">
        <f t="shared" si="1349"/>
        <v>#VALUE!</v>
      </c>
      <c r="AM325" s="101" t="e">
        <f t="shared" ref="AM325" si="1644">(AJ325-AG325)*60</f>
        <v>#VALUE!</v>
      </c>
      <c r="AN325" s="101" t="e">
        <f t="shared" si="1350"/>
        <v>#VALUE!</v>
      </c>
      <c r="AO325" s="109" t="e">
        <f t="shared" si="1351"/>
        <v>#VALUE!</v>
      </c>
      <c r="AP325" s="111" t="e">
        <f t="shared" si="1352"/>
        <v>#VALUE!</v>
      </c>
      <c r="AR325" s="109" t="e">
        <f t="shared" si="1353"/>
        <v>#VALUE!</v>
      </c>
      <c r="AS325" s="109" t="e">
        <f t="shared" si="1354"/>
        <v>#VALUE!</v>
      </c>
      <c r="AT325" s="109" t="e">
        <f t="shared" si="1354"/>
        <v>#VALUE!</v>
      </c>
      <c r="AU325" s="109" t="e">
        <f t="shared" si="1355"/>
        <v>#VALUE!</v>
      </c>
      <c r="AV325" s="109" t="e">
        <f t="shared" si="1356"/>
        <v>#VALUE!</v>
      </c>
      <c r="AW325" s="109" t="e">
        <f t="shared" si="1357"/>
        <v>#VALUE!</v>
      </c>
      <c r="AX325" s="101" t="e">
        <f t="shared" si="1358"/>
        <v>#VALUE!</v>
      </c>
    </row>
    <row r="326" spans="2:50" x14ac:dyDescent="0.25">
      <c r="B326" s="50" t="str">
        <f>IF($A326="","",VLOOKUP($A326,'list of waypoints'!$A$2:'list of waypoints'!$F$126,2))</f>
        <v/>
      </c>
      <c r="D326" s="50" t="str">
        <f>IF($A326="","",VLOOKUP($A326,'list of waypoints'!$A$2:$F$2001,4))</f>
        <v/>
      </c>
      <c r="E326" s="99" t="str">
        <f>IF($A326="","",VLOOKUP($A326,'list of waypoints'!$A$2:$F$2001,5))</f>
        <v/>
      </c>
      <c r="F326" s="50" t="str">
        <f>IF($A326="","",VLOOKUP($A326,'list of waypoints'!$A$2:$F$2001,6))</f>
        <v/>
      </c>
      <c r="I326" s="50"/>
      <c r="J326" s="50"/>
      <c r="K326" s="50"/>
      <c r="L326" s="50"/>
      <c r="P326" s="50"/>
      <c r="Q326" s="50"/>
      <c r="R326" s="50"/>
      <c r="S326" s="50"/>
      <c r="T326" s="50"/>
      <c r="U326" s="50"/>
      <c r="V326" s="50"/>
      <c r="X326" s="104" t="str">
        <f t="shared" si="1460"/>
        <v/>
      </c>
      <c r="Y326" s="105" t="str">
        <f t="shared" ref="Y326:Y340" si="1645">IF(A326="","",(C326/100-X326)*100)</f>
        <v/>
      </c>
      <c r="Z326" s="104" t="str">
        <f t="shared" ref="Z326:Z340" si="1646">IF(A326="","",D326)</f>
        <v/>
      </c>
      <c r="AA326" s="106" t="str">
        <f t="shared" ref="AA326:AA340" si="1647">IF(A326="","",INT(E326/100))</f>
        <v/>
      </c>
      <c r="AB326" s="105" t="str">
        <f t="shared" ref="AB326:AB340" si="1648">IF(A326="","",(E326/100-AA326)*100)</f>
        <v/>
      </c>
      <c r="AC326" s="105" t="str">
        <f t="shared" ref="AC326:AC340" si="1649">IF(A326="","",F326)</f>
        <v/>
      </c>
      <c r="AD326" s="110" t="str">
        <f t="shared" ref="AD326:AD340" si="1650">IF(Z326="","",AX326)</f>
        <v/>
      </c>
      <c r="AE326" s="109"/>
      <c r="AF326" s="101"/>
      <c r="AG326" s="101"/>
      <c r="AH326" s="101"/>
      <c r="AI326" s="109"/>
      <c r="AJ326" s="101"/>
      <c r="AK326" s="109"/>
      <c r="AL326" s="109">
        <f t="shared" ref="AL326:AL340" si="1651">IF(AI326&gt;AF326,(AI326-AF326),(AI326-AF326))</f>
        <v>0</v>
      </c>
      <c r="AM326" s="101"/>
      <c r="AN326" s="101">
        <f t="shared" ref="AN326:AN340" si="1652">IF(AL326=0,SQRT(SUMSQ(ATAN(AM326/(AL326+0.0001))*(180/PI()))),SQRT(SUMSQ(ATAN(AM326/AL326)*(180/PI()))))</f>
        <v>0</v>
      </c>
      <c r="AO326" s="109">
        <f t="shared" ref="AO326:AO340" si="1653">SQRT(SUMSQ(1/(COS(AN326*PI()/180))*AK326))</f>
        <v>0</v>
      </c>
      <c r="AP326" s="111">
        <f t="shared" ref="AP326:AP340" si="1654">IF(AE326&gt;AH326,IF(AG326&gt;AJ326,180+AN326,180-AN326),(IF(AG326&gt;AJ326,360-AN326,AN326)))</f>
        <v>0</v>
      </c>
      <c r="AR326" s="109">
        <f t="shared" ref="AR326:AR340" si="1655">RADIANS(AE326)</f>
        <v>0</v>
      </c>
      <c r="AS326" s="109">
        <f t="shared" ref="AS326:AT340" si="1656">RADIANS(AG326)</f>
        <v>0</v>
      </c>
      <c r="AT326" s="109">
        <f t="shared" si="1656"/>
        <v>0</v>
      </c>
      <c r="AU326" s="109">
        <f t="shared" ref="AU326:AU340" si="1657">RADIANS(AJ326)</f>
        <v>0</v>
      </c>
      <c r="AV326" s="109">
        <f t="shared" ref="AV326:AV340" si="1658">AU326-AS326</f>
        <v>0</v>
      </c>
      <c r="AW326" s="109">
        <f t="shared" ref="AW326:AW340" si="1659">AT326-AR326</f>
        <v>0</v>
      </c>
      <c r="AX326" s="101">
        <f t="shared" ref="AX326:AX340" si="1660">DEGREES(ACOS(SIN(AR326)*SIN(AT326)+COS(AT326)*COS(AR326)*COS(AV326)))*60</f>
        <v>0</v>
      </c>
    </row>
    <row r="327" spans="2:50" x14ac:dyDescent="0.25">
      <c r="B327" s="50" t="str">
        <f>IF($A327="","",VLOOKUP($A327,'list of waypoints'!$A$2:'list of waypoints'!$F$126,2))</f>
        <v/>
      </c>
      <c r="D327" s="50" t="str">
        <f>IF($A327="","",VLOOKUP($A327,'list of waypoints'!$A$2:$F$2001,4))</f>
        <v/>
      </c>
      <c r="E327" s="99" t="str">
        <f>IF($A327="","",VLOOKUP($A327,'list of waypoints'!$A$2:$F$2001,5))</f>
        <v/>
      </c>
      <c r="F327" s="50" t="str">
        <f>IF($A327="","",VLOOKUP($A327,'list of waypoints'!$A$2:$F$2001,6))</f>
        <v/>
      </c>
      <c r="I327" s="50"/>
      <c r="J327" s="50"/>
      <c r="K327" s="50"/>
      <c r="L327" s="50"/>
      <c r="P327" s="50"/>
      <c r="Q327" s="50"/>
      <c r="R327" s="50"/>
      <c r="S327" s="50"/>
      <c r="T327" s="50"/>
      <c r="U327" s="50"/>
      <c r="V327" s="50"/>
      <c r="X327" s="104" t="str">
        <f t="shared" si="1460"/>
        <v/>
      </c>
      <c r="Y327" s="105" t="str">
        <f t="shared" si="1645"/>
        <v/>
      </c>
      <c r="Z327" s="104" t="str">
        <f t="shared" si="1646"/>
        <v/>
      </c>
      <c r="AA327" s="106" t="str">
        <f t="shared" si="1647"/>
        <v/>
      </c>
      <c r="AB327" s="105" t="str">
        <f t="shared" si="1648"/>
        <v/>
      </c>
      <c r="AC327" s="105" t="str">
        <f t="shared" si="1649"/>
        <v/>
      </c>
      <c r="AD327" s="110" t="str">
        <f t="shared" si="1650"/>
        <v/>
      </c>
      <c r="AE327" s="109" t="e">
        <f t="shared" ref="AE327" si="1661">IF(Z327="N",X327+(Y327/60),-(X327+(Y327/60)))</f>
        <v>#VALUE!</v>
      </c>
      <c r="AF327" s="101" t="e">
        <f t="shared" ref="AF327" si="1662">(7915.704468*LOG10(TAN(((45+AE327/2))*PI()/180)))-(23.268932*(SIN(AE327*PI()/180)))-(0.0525*(SIN(AE327*PI()/180)))</f>
        <v>#VALUE!</v>
      </c>
      <c r="AG327" s="101" t="e">
        <f t="shared" ref="AG327" si="1663">IF(AC327="E",AA327+(AB327/60),-(AA327+(AB327/60)))</f>
        <v>#VALUE!</v>
      </c>
      <c r="AH327" s="101" t="e">
        <f t="shared" ref="AH327" si="1664">IF(Z329="N",X329+(Y329/60),-(X329+(Y329/60)))</f>
        <v>#VALUE!</v>
      </c>
      <c r="AI327" s="109" t="e">
        <f t="shared" ref="AI327" si="1665">(7915.704468*LOG10(TAN(((45+(AH327/2))*PI()/180)))-(23.268932*(SIN(AH327*PI()/180)))-(0.0525*(SIN(AH327*PI()/180))))</f>
        <v>#VALUE!</v>
      </c>
      <c r="AJ327" s="109" t="e">
        <f t="shared" ref="AJ327" si="1666">IF(AC329="E",AA329+(AB329/60),-(AA329+(AB329/60)))</f>
        <v>#VALUE!</v>
      </c>
      <c r="AK327" s="109" t="e">
        <f t="shared" ref="AK327" si="1667">IF((AH327-AE327)=0,(AH327-AE327)*60+0.001,(AH327-AE327)*60)</f>
        <v>#VALUE!</v>
      </c>
      <c r="AL327" s="109" t="e">
        <f t="shared" si="1651"/>
        <v>#VALUE!</v>
      </c>
      <c r="AM327" s="101" t="e">
        <f t="shared" ref="AM327" si="1668">(AJ327-AG327)*60</f>
        <v>#VALUE!</v>
      </c>
      <c r="AN327" s="101" t="e">
        <f t="shared" si="1652"/>
        <v>#VALUE!</v>
      </c>
      <c r="AO327" s="109" t="e">
        <f t="shared" si="1653"/>
        <v>#VALUE!</v>
      </c>
      <c r="AP327" s="111" t="e">
        <f t="shared" si="1654"/>
        <v>#VALUE!</v>
      </c>
      <c r="AR327" s="109" t="e">
        <f t="shared" si="1655"/>
        <v>#VALUE!</v>
      </c>
      <c r="AS327" s="109" t="e">
        <f t="shared" si="1656"/>
        <v>#VALUE!</v>
      </c>
      <c r="AT327" s="109" t="e">
        <f t="shared" si="1656"/>
        <v>#VALUE!</v>
      </c>
      <c r="AU327" s="109" t="e">
        <f t="shared" si="1657"/>
        <v>#VALUE!</v>
      </c>
      <c r="AV327" s="109" t="e">
        <f t="shared" si="1658"/>
        <v>#VALUE!</v>
      </c>
      <c r="AW327" s="109" t="e">
        <f t="shared" si="1659"/>
        <v>#VALUE!</v>
      </c>
      <c r="AX327" s="101" t="e">
        <f t="shared" si="1660"/>
        <v>#VALUE!</v>
      </c>
    </row>
    <row r="328" spans="2:50" x14ac:dyDescent="0.25">
      <c r="B328" s="50" t="str">
        <f>IF($A328="","",VLOOKUP($A328,'list of waypoints'!$A$2:'list of waypoints'!$F$126,2))</f>
        <v/>
      </c>
      <c r="D328" s="50" t="str">
        <f>IF($A328="","",VLOOKUP($A328,'list of waypoints'!$A$2:$F$2001,4))</f>
        <v/>
      </c>
      <c r="E328" s="99" t="str">
        <f>IF($A328="","",VLOOKUP($A328,'list of waypoints'!$A$2:$F$2001,5))</f>
        <v/>
      </c>
      <c r="F328" s="50" t="str">
        <f>IF($A328="","",VLOOKUP($A328,'list of waypoints'!$A$2:$F$2001,6))</f>
        <v/>
      </c>
      <c r="I328" s="50"/>
      <c r="J328" s="50"/>
      <c r="K328" s="50"/>
      <c r="L328" s="50"/>
      <c r="P328" s="50"/>
      <c r="Q328" s="50"/>
      <c r="R328" s="50"/>
      <c r="S328" s="50"/>
      <c r="T328" s="50"/>
      <c r="U328" s="50"/>
      <c r="V328" s="50"/>
      <c r="X328" s="104" t="str">
        <f t="shared" si="1460"/>
        <v/>
      </c>
      <c r="Y328" s="105" t="str">
        <f t="shared" si="1645"/>
        <v/>
      </c>
      <c r="Z328" s="104" t="str">
        <f t="shared" si="1646"/>
        <v/>
      </c>
      <c r="AA328" s="106" t="str">
        <f t="shared" si="1647"/>
        <v/>
      </c>
      <c r="AB328" s="105" t="str">
        <f t="shared" si="1648"/>
        <v/>
      </c>
      <c r="AC328" s="105" t="str">
        <f t="shared" si="1649"/>
        <v/>
      </c>
      <c r="AD328" s="110" t="str">
        <f t="shared" si="1650"/>
        <v/>
      </c>
      <c r="AE328" s="109"/>
      <c r="AF328" s="101"/>
      <c r="AG328" s="101"/>
      <c r="AH328" s="101"/>
      <c r="AI328" s="109"/>
      <c r="AJ328" s="101"/>
      <c r="AK328" s="109"/>
      <c r="AL328" s="109">
        <f t="shared" si="1651"/>
        <v>0</v>
      </c>
      <c r="AM328" s="101"/>
      <c r="AN328" s="101">
        <f t="shared" si="1652"/>
        <v>0</v>
      </c>
      <c r="AO328" s="109">
        <f t="shared" si="1653"/>
        <v>0</v>
      </c>
      <c r="AP328" s="111">
        <f t="shared" si="1654"/>
        <v>0</v>
      </c>
      <c r="AR328" s="109">
        <f t="shared" si="1655"/>
        <v>0</v>
      </c>
      <c r="AS328" s="109">
        <f t="shared" si="1656"/>
        <v>0</v>
      </c>
      <c r="AT328" s="109">
        <f t="shared" si="1656"/>
        <v>0</v>
      </c>
      <c r="AU328" s="109">
        <f t="shared" si="1657"/>
        <v>0</v>
      </c>
      <c r="AV328" s="109">
        <f t="shared" si="1658"/>
        <v>0</v>
      </c>
      <c r="AW328" s="109">
        <f t="shared" si="1659"/>
        <v>0</v>
      </c>
      <c r="AX328" s="101">
        <f t="shared" si="1660"/>
        <v>0</v>
      </c>
    </row>
    <row r="329" spans="2:50" x14ac:dyDescent="0.25">
      <c r="B329" s="50" t="str">
        <f>IF($A329="","",VLOOKUP($A329,'list of waypoints'!$A$2:'list of waypoints'!$F$126,2))</f>
        <v/>
      </c>
      <c r="D329" s="50" t="str">
        <f>IF($A329="","",VLOOKUP($A329,'list of waypoints'!$A$2:$F$2001,4))</f>
        <v/>
      </c>
      <c r="E329" s="99" t="str">
        <f>IF($A329="","",VLOOKUP($A329,'list of waypoints'!$A$2:$F$2001,5))</f>
        <v/>
      </c>
      <c r="F329" s="50" t="str">
        <f>IF($A329="","",VLOOKUP($A329,'list of waypoints'!$A$2:$F$2001,6))</f>
        <v/>
      </c>
      <c r="I329" s="50"/>
      <c r="J329" s="50"/>
      <c r="K329" s="50"/>
      <c r="L329" s="50"/>
      <c r="P329" s="50"/>
      <c r="Q329" s="50"/>
      <c r="R329" s="50"/>
      <c r="S329" s="50"/>
      <c r="T329" s="50"/>
      <c r="U329" s="50"/>
      <c r="V329" s="50"/>
      <c r="X329" s="104" t="str">
        <f t="shared" si="1460"/>
        <v/>
      </c>
      <c r="Y329" s="105" t="str">
        <f t="shared" si="1645"/>
        <v/>
      </c>
      <c r="Z329" s="104" t="str">
        <f t="shared" si="1646"/>
        <v/>
      </c>
      <c r="AA329" s="106" t="str">
        <f t="shared" si="1647"/>
        <v/>
      </c>
      <c r="AB329" s="105" t="str">
        <f t="shared" si="1648"/>
        <v/>
      </c>
      <c r="AC329" s="105" t="str">
        <f t="shared" si="1649"/>
        <v/>
      </c>
      <c r="AD329" s="110" t="str">
        <f t="shared" si="1650"/>
        <v/>
      </c>
      <c r="AE329" s="109" t="e">
        <f t="shared" ref="AE329" si="1669">IF(Z329="N",X329+(Y329/60),-(X329+(Y329/60)))</f>
        <v>#VALUE!</v>
      </c>
      <c r="AF329" s="101" t="e">
        <f t="shared" ref="AF329" si="1670">(7915.704468*LOG10(TAN(((45+AE329/2))*PI()/180)))-(23.268932*(SIN(AE329*PI()/180)))-(0.0525*(SIN(AE329*PI()/180)))</f>
        <v>#VALUE!</v>
      </c>
      <c r="AG329" s="101" t="e">
        <f t="shared" ref="AG329" si="1671">IF(AC329="E",AA329+(AB329/60),-(AA329+(AB329/60)))</f>
        <v>#VALUE!</v>
      </c>
      <c r="AH329" s="101" t="e">
        <f t="shared" ref="AH329" si="1672">IF(Z331="N",X331+(Y331/60),-(X331+(Y331/60)))</f>
        <v>#VALUE!</v>
      </c>
      <c r="AI329" s="109" t="e">
        <f t="shared" ref="AI329" si="1673">(7915.704468*LOG10(TAN(((45+(AH329/2))*PI()/180)))-(23.268932*(SIN(AH329*PI()/180)))-(0.0525*(SIN(AH329*PI()/180))))</f>
        <v>#VALUE!</v>
      </c>
      <c r="AJ329" s="109" t="e">
        <f t="shared" ref="AJ329" si="1674">IF(AC331="E",AA331+(AB331/60),-(AA331+(AB331/60)))</f>
        <v>#VALUE!</v>
      </c>
      <c r="AK329" s="109" t="e">
        <f t="shared" ref="AK329" si="1675">IF((AH329-AE329)=0,(AH329-AE329)*60+0.001,(AH329-AE329)*60)</f>
        <v>#VALUE!</v>
      </c>
      <c r="AL329" s="109" t="e">
        <f t="shared" si="1651"/>
        <v>#VALUE!</v>
      </c>
      <c r="AM329" s="101" t="e">
        <f t="shared" ref="AM329" si="1676">(AJ329-AG329)*60</f>
        <v>#VALUE!</v>
      </c>
      <c r="AN329" s="101" t="e">
        <f t="shared" si="1652"/>
        <v>#VALUE!</v>
      </c>
      <c r="AO329" s="109" t="e">
        <f t="shared" si="1653"/>
        <v>#VALUE!</v>
      </c>
      <c r="AP329" s="111" t="e">
        <f t="shared" si="1654"/>
        <v>#VALUE!</v>
      </c>
      <c r="AR329" s="109" t="e">
        <f t="shared" si="1655"/>
        <v>#VALUE!</v>
      </c>
      <c r="AS329" s="109" t="e">
        <f t="shared" si="1656"/>
        <v>#VALUE!</v>
      </c>
      <c r="AT329" s="109" t="e">
        <f t="shared" si="1656"/>
        <v>#VALUE!</v>
      </c>
      <c r="AU329" s="109" t="e">
        <f t="shared" si="1657"/>
        <v>#VALUE!</v>
      </c>
      <c r="AV329" s="109" t="e">
        <f t="shared" si="1658"/>
        <v>#VALUE!</v>
      </c>
      <c r="AW329" s="109" t="e">
        <f t="shared" si="1659"/>
        <v>#VALUE!</v>
      </c>
      <c r="AX329" s="101" t="e">
        <f t="shared" si="1660"/>
        <v>#VALUE!</v>
      </c>
    </row>
    <row r="330" spans="2:50" x14ac:dyDescent="0.25">
      <c r="B330" s="50" t="str">
        <f>IF($A330="","",VLOOKUP($A330,'list of waypoints'!$A$2:'list of waypoints'!$F$126,2))</f>
        <v/>
      </c>
      <c r="D330" s="50" t="str">
        <f>IF($A330="","",VLOOKUP($A330,'list of waypoints'!$A$2:$F$2001,4))</f>
        <v/>
      </c>
      <c r="E330" s="99" t="str">
        <f>IF($A330="","",VLOOKUP($A330,'list of waypoints'!$A$2:$F$2001,5))</f>
        <v/>
      </c>
      <c r="F330" s="50" t="str">
        <f>IF($A330="","",VLOOKUP($A330,'list of waypoints'!$A$2:$F$2001,6))</f>
        <v/>
      </c>
      <c r="I330" s="50"/>
      <c r="J330" s="50"/>
      <c r="K330" s="50"/>
      <c r="L330" s="50"/>
      <c r="P330" s="50"/>
      <c r="Q330" s="50"/>
      <c r="R330" s="50"/>
      <c r="S330" s="50"/>
      <c r="T330" s="50"/>
      <c r="U330" s="50"/>
      <c r="V330" s="50"/>
      <c r="X330" s="104" t="str">
        <f t="shared" si="1460"/>
        <v/>
      </c>
      <c r="Y330" s="105" t="str">
        <f t="shared" si="1645"/>
        <v/>
      </c>
      <c r="Z330" s="104" t="str">
        <f t="shared" si="1646"/>
        <v/>
      </c>
      <c r="AA330" s="106" t="str">
        <f t="shared" si="1647"/>
        <v/>
      </c>
      <c r="AB330" s="105" t="str">
        <f t="shared" si="1648"/>
        <v/>
      </c>
      <c r="AC330" s="105" t="str">
        <f t="shared" si="1649"/>
        <v/>
      </c>
      <c r="AD330" s="110" t="str">
        <f t="shared" si="1650"/>
        <v/>
      </c>
      <c r="AE330" s="109"/>
      <c r="AF330" s="101"/>
      <c r="AG330" s="101"/>
      <c r="AH330" s="101"/>
      <c r="AI330" s="109"/>
      <c r="AJ330" s="101"/>
      <c r="AK330" s="109"/>
      <c r="AL330" s="109">
        <f t="shared" si="1651"/>
        <v>0</v>
      </c>
      <c r="AM330" s="101"/>
      <c r="AN330" s="101">
        <f t="shared" si="1652"/>
        <v>0</v>
      </c>
      <c r="AO330" s="109">
        <f t="shared" si="1653"/>
        <v>0</v>
      </c>
      <c r="AP330" s="111">
        <f t="shared" si="1654"/>
        <v>0</v>
      </c>
      <c r="AR330" s="109">
        <f t="shared" si="1655"/>
        <v>0</v>
      </c>
      <c r="AS330" s="109">
        <f t="shared" si="1656"/>
        <v>0</v>
      </c>
      <c r="AT330" s="109">
        <f t="shared" si="1656"/>
        <v>0</v>
      </c>
      <c r="AU330" s="109">
        <f t="shared" si="1657"/>
        <v>0</v>
      </c>
      <c r="AV330" s="109">
        <f t="shared" si="1658"/>
        <v>0</v>
      </c>
      <c r="AW330" s="109">
        <f t="shared" si="1659"/>
        <v>0</v>
      </c>
      <c r="AX330" s="101">
        <f t="shared" si="1660"/>
        <v>0</v>
      </c>
    </row>
    <row r="331" spans="2:50" x14ac:dyDescent="0.25">
      <c r="B331" s="50" t="str">
        <f>IF($A331="","",VLOOKUP($A331,'list of waypoints'!$A$2:'list of waypoints'!$F$126,2))</f>
        <v/>
      </c>
      <c r="D331" s="50" t="str">
        <f>IF($A331="","",VLOOKUP($A331,'list of waypoints'!$A$2:$F$2001,4))</f>
        <v/>
      </c>
      <c r="E331" s="99" t="str">
        <f>IF($A331="","",VLOOKUP($A331,'list of waypoints'!$A$2:$F$2001,5))</f>
        <v/>
      </c>
      <c r="F331" s="50" t="str">
        <f>IF($A331="","",VLOOKUP($A331,'list of waypoints'!$A$2:$F$2001,6))</f>
        <v/>
      </c>
      <c r="I331" s="50"/>
      <c r="J331" s="50"/>
      <c r="K331" s="50"/>
      <c r="L331" s="50"/>
      <c r="P331" s="50"/>
      <c r="Q331" s="50"/>
      <c r="R331" s="50"/>
      <c r="S331" s="50"/>
      <c r="T331" s="50"/>
      <c r="U331" s="50"/>
      <c r="V331" s="50"/>
      <c r="X331" s="104" t="str">
        <f t="shared" si="1460"/>
        <v/>
      </c>
      <c r="Y331" s="105" t="str">
        <f t="shared" si="1645"/>
        <v/>
      </c>
      <c r="Z331" s="104" t="str">
        <f t="shared" si="1646"/>
        <v/>
      </c>
      <c r="AA331" s="106" t="str">
        <f t="shared" si="1647"/>
        <v/>
      </c>
      <c r="AB331" s="105" t="str">
        <f t="shared" si="1648"/>
        <v/>
      </c>
      <c r="AC331" s="105" t="str">
        <f t="shared" si="1649"/>
        <v/>
      </c>
      <c r="AD331" s="110" t="str">
        <f t="shared" si="1650"/>
        <v/>
      </c>
      <c r="AE331" s="109" t="e">
        <f t="shared" ref="AE331" si="1677">IF(Z331="N",X331+(Y331/60),-(X331+(Y331/60)))</f>
        <v>#VALUE!</v>
      </c>
      <c r="AF331" s="101" t="e">
        <f t="shared" ref="AF331" si="1678">(7915.704468*LOG10(TAN(((45+AE331/2))*PI()/180)))-(23.268932*(SIN(AE331*PI()/180)))-(0.0525*(SIN(AE331*PI()/180)))</f>
        <v>#VALUE!</v>
      </c>
      <c r="AG331" s="101" t="e">
        <f t="shared" ref="AG331" si="1679">IF(AC331="E",AA331+(AB331/60),-(AA331+(AB331/60)))</f>
        <v>#VALUE!</v>
      </c>
      <c r="AH331" s="101" t="e">
        <f t="shared" ref="AH331" si="1680">IF(Z333="N",X333+(Y333/60),-(X333+(Y333/60)))</f>
        <v>#VALUE!</v>
      </c>
      <c r="AI331" s="109" t="e">
        <f t="shared" ref="AI331" si="1681">(7915.704468*LOG10(TAN(((45+(AH331/2))*PI()/180)))-(23.268932*(SIN(AH331*PI()/180)))-(0.0525*(SIN(AH331*PI()/180))))</f>
        <v>#VALUE!</v>
      </c>
      <c r="AJ331" s="109" t="e">
        <f t="shared" ref="AJ331" si="1682">IF(AC333="E",AA333+(AB333/60),-(AA333+(AB333/60)))</f>
        <v>#VALUE!</v>
      </c>
      <c r="AK331" s="109" t="e">
        <f t="shared" ref="AK331" si="1683">IF((AH331-AE331)=0,(AH331-AE331)*60+0.001,(AH331-AE331)*60)</f>
        <v>#VALUE!</v>
      </c>
      <c r="AL331" s="109" t="e">
        <f t="shared" si="1651"/>
        <v>#VALUE!</v>
      </c>
      <c r="AM331" s="101" t="e">
        <f t="shared" ref="AM331" si="1684">(AJ331-AG331)*60</f>
        <v>#VALUE!</v>
      </c>
      <c r="AN331" s="101" t="e">
        <f t="shared" si="1652"/>
        <v>#VALUE!</v>
      </c>
      <c r="AO331" s="109" t="e">
        <f t="shared" si="1653"/>
        <v>#VALUE!</v>
      </c>
      <c r="AP331" s="111" t="e">
        <f t="shared" si="1654"/>
        <v>#VALUE!</v>
      </c>
      <c r="AR331" s="109" t="e">
        <f t="shared" si="1655"/>
        <v>#VALUE!</v>
      </c>
      <c r="AS331" s="109" t="e">
        <f t="shared" si="1656"/>
        <v>#VALUE!</v>
      </c>
      <c r="AT331" s="109" t="e">
        <f t="shared" si="1656"/>
        <v>#VALUE!</v>
      </c>
      <c r="AU331" s="109" t="e">
        <f t="shared" si="1657"/>
        <v>#VALUE!</v>
      </c>
      <c r="AV331" s="109" t="e">
        <f t="shared" si="1658"/>
        <v>#VALUE!</v>
      </c>
      <c r="AW331" s="109" t="e">
        <f t="shared" si="1659"/>
        <v>#VALUE!</v>
      </c>
      <c r="AX331" s="101" t="e">
        <f t="shared" si="1660"/>
        <v>#VALUE!</v>
      </c>
    </row>
    <row r="332" spans="2:50" x14ac:dyDescent="0.25">
      <c r="B332" s="50" t="str">
        <f>IF($A332="","",VLOOKUP($A332,'list of waypoints'!$A$2:'list of waypoints'!$F$126,2))</f>
        <v/>
      </c>
      <c r="D332" s="50" t="str">
        <f>IF($A332="","",VLOOKUP($A332,'list of waypoints'!$A$2:$F$2001,4))</f>
        <v/>
      </c>
      <c r="E332" s="99" t="str">
        <f>IF($A332="","",VLOOKUP($A332,'list of waypoints'!$A$2:$F$2001,5))</f>
        <v/>
      </c>
      <c r="F332" s="50" t="str">
        <f>IF($A332="","",VLOOKUP($A332,'list of waypoints'!$A$2:$F$2001,6))</f>
        <v/>
      </c>
      <c r="I332" s="50"/>
      <c r="J332" s="50"/>
      <c r="K332" s="50"/>
      <c r="L332" s="50"/>
      <c r="P332" s="50"/>
      <c r="Q332" s="50"/>
      <c r="R332" s="50"/>
      <c r="S332" s="50"/>
      <c r="T332" s="50"/>
      <c r="U332" s="50"/>
      <c r="V332" s="50"/>
      <c r="X332" s="104" t="str">
        <f t="shared" si="1460"/>
        <v/>
      </c>
      <c r="Y332" s="105" t="str">
        <f t="shared" si="1645"/>
        <v/>
      </c>
      <c r="Z332" s="104" t="str">
        <f t="shared" si="1646"/>
        <v/>
      </c>
      <c r="AA332" s="106" t="str">
        <f t="shared" si="1647"/>
        <v/>
      </c>
      <c r="AB332" s="105" t="str">
        <f t="shared" si="1648"/>
        <v/>
      </c>
      <c r="AC332" s="105" t="str">
        <f t="shared" si="1649"/>
        <v/>
      </c>
      <c r="AD332" s="110" t="str">
        <f t="shared" si="1650"/>
        <v/>
      </c>
      <c r="AE332" s="109"/>
      <c r="AF332" s="101"/>
      <c r="AG332" s="101"/>
      <c r="AH332" s="101"/>
      <c r="AI332" s="109"/>
      <c r="AJ332" s="101"/>
      <c r="AK332" s="109"/>
      <c r="AL332" s="109">
        <f t="shared" si="1651"/>
        <v>0</v>
      </c>
      <c r="AM332" s="101"/>
      <c r="AN332" s="101">
        <f t="shared" si="1652"/>
        <v>0</v>
      </c>
      <c r="AO332" s="109">
        <f t="shared" si="1653"/>
        <v>0</v>
      </c>
      <c r="AP332" s="111">
        <f t="shared" si="1654"/>
        <v>0</v>
      </c>
      <c r="AR332" s="109">
        <f t="shared" si="1655"/>
        <v>0</v>
      </c>
      <c r="AS332" s="109">
        <f t="shared" si="1656"/>
        <v>0</v>
      </c>
      <c r="AT332" s="109">
        <f t="shared" si="1656"/>
        <v>0</v>
      </c>
      <c r="AU332" s="109">
        <f t="shared" si="1657"/>
        <v>0</v>
      </c>
      <c r="AV332" s="109">
        <f t="shared" si="1658"/>
        <v>0</v>
      </c>
      <c r="AW332" s="109">
        <f t="shared" si="1659"/>
        <v>0</v>
      </c>
      <c r="AX332" s="101">
        <f t="shared" si="1660"/>
        <v>0</v>
      </c>
    </row>
    <row r="333" spans="2:50" x14ac:dyDescent="0.25">
      <c r="B333" s="50" t="str">
        <f>IF($A333="","",VLOOKUP($A333,'list of waypoints'!$A$2:'list of waypoints'!$F$126,2))</f>
        <v/>
      </c>
      <c r="D333" s="50" t="str">
        <f>IF($A333="","",VLOOKUP($A333,'list of waypoints'!$A$2:$F$2001,4))</f>
        <v/>
      </c>
      <c r="E333" s="99" t="str">
        <f>IF($A333="","",VLOOKUP($A333,'list of waypoints'!$A$2:$F$2001,5))</f>
        <v/>
      </c>
      <c r="F333" s="50" t="str">
        <f>IF($A333="","",VLOOKUP($A333,'list of waypoints'!$A$2:$F$2001,6))</f>
        <v/>
      </c>
      <c r="I333" s="50"/>
      <c r="J333" s="50"/>
      <c r="K333" s="50"/>
      <c r="L333" s="50"/>
      <c r="P333" s="50"/>
      <c r="Q333" s="50"/>
      <c r="R333" s="50"/>
      <c r="S333" s="50"/>
      <c r="T333" s="50"/>
      <c r="U333" s="50"/>
      <c r="V333" s="50"/>
      <c r="X333" s="104" t="str">
        <f t="shared" si="1460"/>
        <v/>
      </c>
      <c r="Y333" s="105" t="str">
        <f t="shared" si="1645"/>
        <v/>
      </c>
      <c r="Z333" s="104" t="str">
        <f t="shared" si="1646"/>
        <v/>
      </c>
      <c r="AA333" s="106" t="str">
        <f t="shared" si="1647"/>
        <v/>
      </c>
      <c r="AB333" s="105" t="str">
        <f t="shared" si="1648"/>
        <v/>
      </c>
      <c r="AC333" s="105" t="str">
        <f t="shared" si="1649"/>
        <v/>
      </c>
      <c r="AD333" s="110" t="str">
        <f t="shared" si="1650"/>
        <v/>
      </c>
      <c r="AE333" s="109" t="e">
        <f t="shared" ref="AE333" si="1685">IF(Z333="N",X333+(Y333/60),-(X333+(Y333/60)))</f>
        <v>#VALUE!</v>
      </c>
      <c r="AF333" s="101" t="e">
        <f t="shared" ref="AF333" si="1686">(7915.704468*LOG10(TAN(((45+AE333/2))*PI()/180)))-(23.268932*(SIN(AE333*PI()/180)))-(0.0525*(SIN(AE333*PI()/180)))</f>
        <v>#VALUE!</v>
      </c>
      <c r="AG333" s="101" t="e">
        <f t="shared" ref="AG333" si="1687">IF(AC333="E",AA333+(AB333/60),-(AA333+(AB333/60)))</f>
        <v>#VALUE!</v>
      </c>
      <c r="AH333" s="101" t="e">
        <f t="shared" ref="AH333" si="1688">IF(Z335="N",X335+(Y335/60),-(X335+(Y335/60)))</f>
        <v>#VALUE!</v>
      </c>
      <c r="AI333" s="109" t="e">
        <f t="shared" ref="AI333" si="1689">(7915.704468*LOG10(TAN(((45+(AH333/2))*PI()/180)))-(23.268932*(SIN(AH333*PI()/180)))-(0.0525*(SIN(AH333*PI()/180))))</f>
        <v>#VALUE!</v>
      </c>
      <c r="AJ333" s="109" t="e">
        <f t="shared" ref="AJ333" si="1690">IF(AC335="E",AA335+(AB335/60),-(AA335+(AB335/60)))</f>
        <v>#VALUE!</v>
      </c>
      <c r="AK333" s="109" t="e">
        <f t="shared" ref="AK333" si="1691">IF((AH333-AE333)=0,(AH333-AE333)*60+0.001,(AH333-AE333)*60)</f>
        <v>#VALUE!</v>
      </c>
      <c r="AL333" s="109" t="e">
        <f t="shared" si="1651"/>
        <v>#VALUE!</v>
      </c>
      <c r="AM333" s="101" t="e">
        <f t="shared" ref="AM333" si="1692">(AJ333-AG333)*60</f>
        <v>#VALUE!</v>
      </c>
      <c r="AN333" s="101" t="e">
        <f t="shared" si="1652"/>
        <v>#VALUE!</v>
      </c>
      <c r="AO333" s="109" t="e">
        <f t="shared" si="1653"/>
        <v>#VALUE!</v>
      </c>
      <c r="AP333" s="111" t="e">
        <f t="shared" si="1654"/>
        <v>#VALUE!</v>
      </c>
      <c r="AR333" s="109" t="e">
        <f t="shared" si="1655"/>
        <v>#VALUE!</v>
      </c>
      <c r="AS333" s="109" t="e">
        <f t="shared" si="1656"/>
        <v>#VALUE!</v>
      </c>
      <c r="AT333" s="109" t="e">
        <f t="shared" si="1656"/>
        <v>#VALUE!</v>
      </c>
      <c r="AU333" s="109" t="e">
        <f t="shared" si="1657"/>
        <v>#VALUE!</v>
      </c>
      <c r="AV333" s="109" t="e">
        <f t="shared" si="1658"/>
        <v>#VALUE!</v>
      </c>
      <c r="AW333" s="109" t="e">
        <f t="shared" si="1659"/>
        <v>#VALUE!</v>
      </c>
      <c r="AX333" s="101" t="e">
        <f t="shared" si="1660"/>
        <v>#VALUE!</v>
      </c>
    </row>
    <row r="334" spans="2:50" x14ac:dyDescent="0.25">
      <c r="B334" s="50" t="str">
        <f>IF($A334="","",VLOOKUP($A334,'list of waypoints'!$A$2:'list of waypoints'!$F$126,2))</f>
        <v/>
      </c>
      <c r="D334" s="50" t="str">
        <f>IF($A334="","",VLOOKUP($A334,'list of waypoints'!$A$2:$F$2001,4))</f>
        <v/>
      </c>
      <c r="E334" s="99" t="str">
        <f>IF($A334="","",VLOOKUP($A334,'list of waypoints'!$A$2:$F$2001,5))</f>
        <v/>
      </c>
      <c r="F334" s="50" t="str">
        <f>IF($A334="","",VLOOKUP($A334,'list of waypoints'!$A$2:$F$2001,6))</f>
        <v/>
      </c>
      <c r="I334" s="50"/>
      <c r="J334" s="50"/>
      <c r="K334" s="50"/>
      <c r="L334" s="50"/>
      <c r="P334" s="50"/>
      <c r="Q334" s="50"/>
      <c r="R334" s="50"/>
      <c r="S334" s="50"/>
      <c r="T334" s="50"/>
      <c r="U334" s="50"/>
      <c r="V334" s="50"/>
      <c r="X334" s="104" t="str">
        <f t="shared" si="1460"/>
        <v/>
      </c>
      <c r="Y334" s="105" t="str">
        <f t="shared" si="1645"/>
        <v/>
      </c>
      <c r="Z334" s="104" t="str">
        <f t="shared" si="1646"/>
        <v/>
      </c>
      <c r="AA334" s="106" t="str">
        <f t="shared" si="1647"/>
        <v/>
      </c>
      <c r="AB334" s="105" t="str">
        <f t="shared" si="1648"/>
        <v/>
      </c>
      <c r="AC334" s="105" t="str">
        <f t="shared" si="1649"/>
        <v/>
      </c>
      <c r="AD334" s="110" t="str">
        <f t="shared" si="1650"/>
        <v/>
      </c>
      <c r="AE334" s="109"/>
      <c r="AF334" s="101"/>
      <c r="AG334" s="101"/>
      <c r="AH334" s="101"/>
      <c r="AI334" s="109"/>
      <c r="AJ334" s="101"/>
      <c r="AK334" s="109"/>
      <c r="AL334" s="109">
        <f t="shared" si="1651"/>
        <v>0</v>
      </c>
      <c r="AM334" s="101"/>
      <c r="AN334" s="101">
        <f t="shared" si="1652"/>
        <v>0</v>
      </c>
      <c r="AO334" s="109">
        <f t="shared" si="1653"/>
        <v>0</v>
      </c>
      <c r="AP334" s="111">
        <f t="shared" si="1654"/>
        <v>0</v>
      </c>
      <c r="AR334" s="109">
        <f t="shared" si="1655"/>
        <v>0</v>
      </c>
      <c r="AS334" s="109">
        <f t="shared" si="1656"/>
        <v>0</v>
      </c>
      <c r="AT334" s="109">
        <f t="shared" si="1656"/>
        <v>0</v>
      </c>
      <c r="AU334" s="109">
        <f t="shared" si="1657"/>
        <v>0</v>
      </c>
      <c r="AV334" s="109">
        <f t="shared" si="1658"/>
        <v>0</v>
      </c>
      <c r="AW334" s="109">
        <f t="shared" si="1659"/>
        <v>0</v>
      </c>
      <c r="AX334" s="101">
        <f t="shared" si="1660"/>
        <v>0</v>
      </c>
    </row>
    <row r="335" spans="2:50" x14ac:dyDescent="0.25">
      <c r="B335" s="50" t="str">
        <f>IF($A335="","",VLOOKUP($A335,'list of waypoints'!$A$2:'list of waypoints'!$F$126,2))</f>
        <v/>
      </c>
      <c r="D335" s="50" t="str">
        <f>IF($A335="","",VLOOKUP($A335,'list of waypoints'!$A$2:$F$2001,4))</f>
        <v/>
      </c>
      <c r="E335" s="99" t="str">
        <f>IF($A335="","",VLOOKUP($A335,'list of waypoints'!$A$2:$F$2001,5))</f>
        <v/>
      </c>
      <c r="I335" s="50"/>
      <c r="J335" s="50"/>
      <c r="K335" s="50"/>
      <c r="L335" s="50"/>
      <c r="P335" s="50"/>
      <c r="Q335" s="50"/>
      <c r="R335" s="50"/>
      <c r="S335" s="50"/>
      <c r="T335" s="50"/>
      <c r="U335" s="50"/>
      <c r="V335" s="50"/>
      <c r="X335" s="104" t="str">
        <f t="shared" si="1460"/>
        <v/>
      </c>
      <c r="Y335" s="105" t="str">
        <f t="shared" si="1645"/>
        <v/>
      </c>
      <c r="Z335" s="104" t="str">
        <f t="shared" si="1646"/>
        <v/>
      </c>
      <c r="AA335" s="106" t="str">
        <f t="shared" si="1647"/>
        <v/>
      </c>
      <c r="AB335" s="105" t="str">
        <f t="shared" si="1648"/>
        <v/>
      </c>
      <c r="AC335" s="105" t="str">
        <f t="shared" si="1649"/>
        <v/>
      </c>
      <c r="AD335" s="110" t="str">
        <f t="shared" si="1650"/>
        <v/>
      </c>
      <c r="AE335" s="109" t="e">
        <f t="shared" ref="AE335" si="1693">IF(Z335="N",X335+(Y335/60),-(X335+(Y335/60)))</f>
        <v>#VALUE!</v>
      </c>
      <c r="AF335" s="101" t="e">
        <f t="shared" ref="AF335" si="1694">(7915.704468*LOG10(TAN(((45+AE335/2))*PI()/180)))-(23.268932*(SIN(AE335*PI()/180)))-(0.0525*(SIN(AE335*PI()/180)))</f>
        <v>#VALUE!</v>
      </c>
      <c r="AG335" s="101" t="e">
        <f t="shared" ref="AG335" si="1695">IF(AC335="E",AA335+(AB335/60),-(AA335+(AB335/60)))</f>
        <v>#VALUE!</v>
      </c>
      <c r="AH335" s="101" t="e">
        <f t="shared" ref="AH335" si="1696">IF(Z337="N",X337+(Y337/60),-(X337+(Y337/60)))</f>
        <v>#VALUE!</v>
      </c>
      <c r="AI335" s="109" t="e">
        <f t="shared" ref="AI335" si="1697">(7915.704468*LOG10(TAN(((45+(AH335/2))*PI()/180)))-(23.268932*(SIN(AH335*PI()/180)))-(0.0525*(SIN(AH335*PI()/180))))</f>
        <v>#VALUE!</v>
      </c>
      <c r="AJ335" s="109" t="e">
        <f t="shared" ref="AJ335" si="1698">IF(AC337="E",AA337+(AB337/60),-(AA337+(AB337/60)))</f>
        <v>#VALUE!</v>
      </c>
      <c r="AK335" s="109" t="e">
        <f t="shared" ref="AK335" si="1699">IF((AH335-AE335)=0,(AH335-AE335)*60+0.001,(AH335-AE335)*60)</f>
        <v>#VALUE!</v>
      </c>
      <c r="AL335" s="109" t="e">
        <f t="shared" si="1651"/>
        <v>#VALUE!</v>
      </c>
      <c r="AM335" s="101" t="e">
        <f t="shared" ref="AM335" si="1700">(AJ335-AG335)*60</f>
        <v>#VALUE!</v>
      </c>
      <c r="AN335" s="101" t="e">
        <f t="shared" si="1652"/>
        <v>#VALUE!</v>
      </c>
      <c r="AO335" s="109" t="e">
        <f t="shared" si="1653"/>
        <v>#VALUE!</v>
      </c>
      <c r="AP335" s="111" t="e">
        <f t="shared" si="1654"/>
        <v>#VALUE!</v>
      </c>
      <c r="AR335" s="109" t="e">
        <f t="shared" si="1655"/>
        <v>#VALUE!</v>
      </c>
      <c r="AS335" s="109" t="e">
        <f t="shared" si="1656"/>
        <v>#VALUE!</v>
      </c>
      <c r="AT335" s="109" t="e">
        <f t="shared" si="1656"/>
        <v>#VALUE!</v>
      </c>
      <c r="AU335" s="109" t="e">
        <f t="shared" si="1657"/>
        <v>#VALUE!</v>
      </c>
      <c r="AV335" s="109" t="e">
        <f t="shared" si="1658"/>
        <v>#VALUE!</v>
      </c>
      <c r="AW335" s="109" t="e">
        <f t="shared" si="1659"/>
        <v>#VALUE!</v>
      </c>
      <c r="AX335" s="101" t="e">
        <f t="shared" si="1660"/>
        <v>#VALUE!</v>
      </c>
    </row>
    <row r="336" spans="2:50" x14ac:dyDescent="0.25">
      <c r="B336" s="50" t="str">
        <f>IF($A336="","",VLOOKUP($A336,'list of waypoints'!$A$2:'list of waypoints'!$F$126,2))</f>
        <v/>
      </c>
      <c r="D336" s="50" t="str">
        <f>IF($A336="","",VLOOKUP($A336,'list of waypoints'!$A$2:$F$2001,4))</f>
        <v/>
      </c>
      <c r="E336" s="99" t="str">
        <f>IF($A336="","",VLOOKUP($A336,'list of waypoints'!$A$2:$F$2001,5))</f>
        <v/>
      </c>
      <c r="I336" s="50"/>
      <c r="J336" s="50"/>
      <c r="K336" s="50"/>
      <c r="L336" s="50"/>
      <c r="P336" s="50"/>
      <c r="Q336" s="50"/>
      <c r="R336" s="50"/>
      <c r="S336" s="50"/>
      <c r="T336" s="50"/>
      <c r="U336" s="50"/>
      <c r="V336" s="50"/>
      <c r="X336" s="104" t="str">
        <f t="shared" si="1460"/>
        <v/>
      </c>
      <c r="Y336" s="105" t="str">
        <f t="shared" si="1645"/>
        <v/>
      </c>
      <c r="Z336" s="104" t="str">
        <f t="shared" si="1646"/>
        <v/>
      </c>
      <c r="AA336" s="106" t="str">
        <f t="shared" si="1647"/>
        <v/>
      </c>
      <c r="AB336" s="105" t="str">
        <f t="shared" si="1648"/>
        <v/>
      </c>
      <c r="AC336" s="105" t="str">
        <f t="shared" si="1649"/>
        <v/>
      </c>
      <c r="AD336" s="110" t="str">
        <f t="shared" si="1650"/>
        <v/>
      </c>
      <c r="AE336" s="109"/>
      <c r="AF336" s="101"/>
      <c r="AG336" s="101"/>
      <c r="AH336" s="101"/>
      <c r="AI336" s="109"/>
      <c r="AJ336" s="101"/>
      <c r="AK336" s="109"/>
      <c r="AL336" s="109">
        <f t="shared" si="1651"/>
        <v>0</v>
      </c>
      <c r="AM336" s="101"/>
      <c r="AN336" s="101">
        <f t="shared" si="1652"/>
        <v>0</v>
      </c>
      <c r="AO336" s="109">
        <f t="shared" si="1653"/>
        <v>0</v>
      </c>
      <c r="AP336" s="111">
        <f t="shared" si="1654"/>
        <v>0</v>
      </c>
      <c r="AR336" s="109">
        <f t="shared" si="1655"/>
        <v>0</v>
      </c>
      <c r="AS336" s="109">
        <f t="shared" si="1656"/>
        <v>0</v>
      </c>
      <c r="AT336" s="109">
        <f t="shared" si="1656"/>
        <v>0</v>
      </c>
      <c r="AU336" s="109">
        <f t="shared" si="1657"/>
        <v>0</v>
      </c>
      <c r="AV336" s="109">
        <f t="shared" si="1658"/>
        <v>0</v>
      </c>
      <c r="AW336" s="109">
        <f t="shared" si="1659"/>
        <v>0</v>
      </c>
      <c r="AX336" s="101">
        <f t="shared" si="1660"/>
        <v>0</v>
      </c>
    </row>
    <row r="337" spans="2:50" x14ac:dyDescent="0.25">
      <c r="B337" s="50" t="str">
        <f>IF($A337="","",VLOOKUP($A337,'list of waypoints'!$A$2:'list of waypoints'!$F$126,2))</f>
        <v/>
      </c>
      <c r="D337" s="50" t="str">
        <f>IF($A337="","",VLOOKUP($A337,'list of waypoints'!$A$2:$F$2001,4))</f>
        <v/>
      </c>
      <c r="E337" s="99" t="str">
        <f>IF($A337="","",VLOOKUP($A337,'list of waypoints'!$A$2:$F$2001,5))</f>
        <v/>
      </c>
      <c r="I337" s="50"/>
      <c r="J337" s="50"/>
      <c r="K337" s="50"/>
      <c r="L337" s="50"/>
      <c r="P337" s="50"/>
      <c r="Q337" s="50"/>
      <c r="R337" s="50"/>
      <c r="S337" s="50"/>
      <c r="T337" s="50"/>
      <c r="U337" s="50"/>
      <c r="V337" s="50"/>
      <c r="X337" s="104" t="str">
        <f t="shared" si="1460"/>
        <v/>
      </c>
      <c r="Y337" s="105" t="str">
        <f t="shared" si="1645"/>
        <v/>
      </c>
      <c r="Z337" s="104" t="str">
        <f t="shared" si="1646"/>
        <v/>
      </c>
      <c r="AA337" s="106" t="str">
        <f t="shared" si="1647"/>
        <v/>
      </c>
      <c r="AB337" s="105" t="str">
        <f t="shared" si="1648"/>
        <v/>
      </c>
      <c r="AC337" s="105" t="str">
        <f t="shared" si="1649"/>
        <v/>
      </c>
      <c r="AD337" s="110" t="str">
        <f t="shared" si="1650"/>
        <v/>
      </c>
      <c r="AE337" s="109" t="e">
        <f t="shared" ref="AE337" si="1701">IF(Z337="N",X337+(Y337/60),-(X337+(Y337/60)))</f>
        <v>#VALUE!</v>
      </c>
      <c r="AF337" s="101" t="e">
        <f t="shared" ref="AF337" si="1702">(7915.704468*LOG10(TAN(((45+AE337/2))*PI()/180)))-(23.268932*(SIN(AE337*PI()/180)))-(0.0525*(SIN(AE337*PI()/180)))</f>
        <v>#VALUE!</v>
      </c>
      <c r="AG337" s="101" t="e">
        <f t="shared" ref="AG337" si="1703">IF(AC337="E",AA337+(AB337/60),-(AA337+(AB337/60)))</f>
        <v>#VALUE!</v>
      </c>
      <c r="AH337" s="101" t="e">
        <f t="shared" ref="AH337" si="1704">IF(Z339="N",X339+(Y339/60),-(X339+(Y339/60)))</f>
        <v>#VALUE!</v>
      </c>
      <c r="AI337" s="109" t="e">
        <f t="shared" ref="AI337" si="1705">(7915.704468*LOG10(TAN(((45+(AH337/2))*PI()/180)))-(23.268932*(SIN(AH337*PI()/180)))-(0.0525*(SIN(AH337*PI()/180))))</f>
        <v>#VALUE!</v>
      </c>
      <c r="AJ337" s="109" t="e">
        <f t="shared" ref="AJ337" si="1706">IF(AC339="E",AA339+(AB339/60),-(AA339+(AB339/60)))</f>
        <v>#VALUE!</v>
      </c>
      <c r="AK337" s="109" t="e">
        <f t="shared" ref="AK337" si="1707">IF((AH337-AE337)=0,(AH337-AE337)*60+0.001,(AH337-AE337)*60)</f>
        <v>#VALUE!</v>
      </c>
      <c r="AL337" s="109" t="e">
        <f t="shared" si="1651"/>
        <v>#VALUE!</v>
      </c>
      <c r="AM337" s="101" t="e">
        <f t="shared" ref="AM337" si="1708">(AJ337-AG337)*60</f>
        <v>#VALUE!</v>
      </c>
      <c r="AN337" s="101" t="e">
        <f t="shared" si="1652"/>
        <v>#VALUE!</v>
      </c>
      <c r="AO337" s="109" t="e">
        <f t="shared" si="1653"/>
        <v>#VALUE!</v>
      </c>
      <c r="AP337" s="111" t="e">
        <f t="shared" si="1654"/>
        <v>#VALUE!</v>
      </c>
      <c r="AR337" s="109" t="e">
        <f t="shared" si="1655"/>
        <v>#VALUE!</v>
      </c>
      <c r="AS337" s="109" t="e">
        <f t="shared" si="1656"/>
        <v>#VALUE!</v>
      </c>
      <c r="AT337" s="109" t="e">
        <f t="shared" si="1656"/>
        <v>#VALUE!</v>
      </c>
      <c r="AU337" s="109" t="e">
        <f t="shared" si="1657"/>
        <v>#VALUE!</v>
      </c>
      <c r="AV337" s="109" t="e">
        <f t="shared" si="1658"/>
        <v>#VALUE!</v>
      </c>
      <c r="AW337" s="109" t="e">
        <f t="shared" si="1659"/>
        <v>#VALUE!</v>
      </c>
      <c r="AX337" s="101" t="e">
        <f t="shared" si="1660"/>
        <v>#VALUE!</v>
      </c>
    </row>
    <row r="338" spans="2:50" x14ac:dyDescent="0.25">
      <c r="B338" s="50" t="str">
        <f>IF($A338="","",VLOOKUP($A338,'list of waypoints'!$A$2:'list of waypoints'!$F$126,2))</f>
        <v/>
      </c>
      <c r="D338" s="50" t="str">
        <f>IF($A338="","",VLOOKUP($A338,'list of waypoints'!$A$2:$F$2001,4))</f>
        <v/>
      </c>
      <c r="E338" s="99" t="str">
        <f>IF($A338="","",VLOOKUP($A338,'list of waypoints'!$A$2:$F$2001,5))</f>
        <v/>
      </c>
      <c r="I338" s="50"/>
      <c r="J338" s="50"/>
      <c r="K338" s="50"/>
      <c r="L338" s="50"/>
      <c r="P338" s="50"/>
      <c r="Q338" s="50"/>
      <c r="R338" s="50"/>
      <c r="S338" s="50"/>
      <c r="T338" s="50"/>
      <c r="U338" s="50"/>
      <c r="V338" s="50"/>
      <c r="X338" s="104" t="str">
        <f t="shared" si="1460"/>
        <v/>
      </c>
      <c r="Y338" s="105" t="str">
        <f t="shared" si="1645"/>
        <v/>
      </c>
      <c r="Z338" s="104" t="str">
        <f t="shared" si="1646"/>
        <v/>
      </c>
      <c r="AA338" s="106" t="str">
        <f t="shared" si="1647"/>
        <v/>
      </c>
      <c r="AB338" s="105" t="str">
        <f t="shared" si="1648"/>
        <v/>
      </c>
      <c r="AC338" s="105" t="str">
        <f t="shared" si="1649"/>
        <v/>
      </c>
      <c r="AD338" s="110" t="str">
        <f t="shared" si="1650"/>
        <v/>
      </c>
      <c r="AE338" s="109"/>
      <c r="AF338" s="101"/>
      <c r="AG338" s="101"/>
      <c r="AH338" s="101"/>
      <c r="AI338" s="109"/>
      <c r="AJ338" s="101"/>
      <c r="AK338" s="109"/>
      <c r="AL338" s="109">
        <f t="shared" si="1651"/>
        <v>0</v>
      </c>
      <c r="AM338" s="101"/>
      <c r="AN338" s="101">
        <f t="shared" si="1652"/>
        <v>0</v>
      </c>
      <c r="AO338" s="109">
        <f t="shared" si="1653"/>
        <v>0</v>
      </c>
      <c r="AP338" s="111">
        <f t="shared" si="1654"/>
        <v>0</v>
      </c>
      <c r="AR338" s="109">
        <f t="shared" si="1655"/>
        <v>0</v>
      </c>
      <c r="AS338" s="109">
        <f t="shared" si="1656"/>
        <v>0</v>
      </c>
      <c r="AT338" s="109">
        <f t="shared" si="1656"/>
        <v>0</v>
      </c>
      <c r="AU338" s="109">
        <f t="shared" si="1657"/>
        <v>0</v>
      </c>
      <c r="AV338" s="109">
        <f t="shared" si="1658"/>
        <v>0</v>
      </c>
      <c r="AW338" s="109">
        <f t="shared" si="1659"/>
        <v>0</v>
      </c>
      <c r="AX338" s="101">
        <f t="shared" si="1660"/>
        <v>0</v>
      </c>
    </row>
    <row r="339" spans="2:50" x14ac:dyDescent="0.25">
      <c r="B339" s="50" t="str">
        <f>IF($A339="","",VLOOKUP($A339,'list of waypoints'!$A$2:'list of waypoints'!$F$126,2))</f>
        <v/>
      </c>
      <c r="D339" s="50" t="str">
        <f>IF($A339="","",VLOOKUP($A339,'list of waypoints'!$A$2:$F$2001,4))</f>
        <v/>
      </c>
      <c r="E339" s="99" t="str">
        <f>IF($A339="","",VLOOKUP($A339,'list of waypoints'!$A$2:$F$2001,5))</f>
        <v/>
      </c>
      <c r="I339" s="50"/>
      <c r="J339" s="50"/>
      <c r="K339" s="50"/>
      <c r="L339" s="50"/>
      <c r="P339" s="50"/>
      <c r="Q339" s="50"/>
      <c r="R339" s="50"/>
      <c r="X339" s="104" t="str">
        <f t="shared" si="1460"/>
        <v/>
      </c>
      <c r="Y339" s="105" t="str">
        <f t="shared" si="1645"/>
        <v/>
      </c>
      <c r="Z339" s="104" t="str">
        <f t="shared" si="1646"/>
        <v/>
      </c>
      <c r="AA339" s="106" t="str">
        <f t="shared" si="1647"/>
        <v/>
      </c>
      <c r="AB339" s="105" t="str">
        <f t="shared" si="1648"/>
        <v/>
      </c>
      <c r="AC339" s="105" t="str">
        <f t="shared" si="1649"/>
        <v/>
      </c>
      <c r="AD339" s="110" t="str">
        <f t="shared" si="1650"/>
        <v/>
      </c>
      <c r="AE339" s="109" t="e">
        <f t="shared" ref="AE339" si="1709">IF(Z339="N",X339+(Y339/60),-(X339+(Y339/60)))</f>
        <v>#VALUE!</v>
      </c>
      <c r="AF339" s="101" t="e">
        <f t="shared" ref="AF339" si="1710">(7915.704468*LOG10(TAN(((45+AE339/2))*PI()/180)))-(23.268932*(SIN(AE339*PI()/180)))-(0.0525*(SIN(AE339*PI()/180)))</f>
        <v>#VALUE!</v>
      </c>
      <c r="AG339" s="101" t="e">
        <f t="shared" ref="AG339" si="1711">IF(AC339="E",AA339+(AB339/60),-(AA339+(AB339/60)))</f>
        <v>#VALUE!</v>
      </c>
      <c r="AH339" s="101">
        <f t="shared" ref="AH339" si="1712">IF(Z341="N",X341+(Y341/60),-(X341+(Y341/60)))</f>
        <v>0</v>
      </c>
      <c r="AI339" s="109">
        <f t="shared" ref="AI339" si="1713">(7915.704468*LOG10(TAN(((45+(AH339/2))*PI()/180)))-(23.268932*(SIN(AH339*PI()/180)))-(0.0525*(SIN(AH339*PI()/180))))</f>
        <v>-3.8166656178054882E-13</v>
      </c>
      <c r="AJ339" s="109">
        <f t="shared" ref="AJ339" si="1714">IF(AC341="E",AA341+(AB341/60),-(AA341+(AB341/60)))</f>
        <v>0</v>
      </c>
      <c r="AK339" s="109" t="e">
        <f t="shared" ref="AK339" si="1715">IF((AH339-AE339)=0,(AH339-AE339)*60+0.001,(AH339-AE339)*60)</f>
        <v>#VALUE!</v>
      </c>
      <c r="AL339" s="109" t="e">
        <f t="shared" si="1651"/>
        <v>#VALUE!</v>
      </c>
      <c r="AM339" s="101" t="e">
        <f t="shared" ref="AM339" si="1716">(AJ339-AG339)*60</f>
        <v>#VALUE!</v>
      </c>
      <c r="AN339" s="101" t="e">
        <f t="shared" si="1652"/>
        <v>#VALUE!</v>
      </c>
      <c r="AO339" s="109" t="e">
        <f t="shared" si="1653"/>
        <v>#VALUE!</v>
      </c>
      <c r="AP339" s="111" t="e">
        <f t="shared" si="1654"/>
        <v>#VALUE!</v>
      </c>
      <c r="AR339" s="109" t="e">
        <f t="shared" si="1655"/>
        <v>#VALUE!</v>
      </c>
      <c r="AS339" s="109" t="e">
        <f t="shared" si="1656"/>
        <v>#VALUE!</v>
      </c>
      <c r="AT339" s="109">
        <f t="shared" si="1656"/>
        <v>0</v>
      </c>
      <c r="AU339" s="109">
        <f t="shared" si="1657"/>
        <v>0</v>
      </c>
      <c r="AV339" s="109" t="e">
        <f t="shared" si="1658"/>
        <v>#VALUE!</v>
      </c>
      <c r="AW339" s="109" t="e">
        <f t="shared" si="1659"/>
        <v>#VALUE!</v>
      </c>
      <c r="AX339" s="101" t="e">
        <f t="shared" si="1660"/>
        <v>#VALUE!</v>
      </c>
    </row>
    <row r="340" spans="2:50" x14ac:dyDescent="0.25">
      <c r="B340" s="50" t="str">
        <f>IF($A340="","",VLOOKUP($A340,'list of waypoints'!$A$2:'list of waypoints'!$F$126,2))</f>
        <v/>
      </c>
      <c r="D340" s="50" t="str">
        <f>IF($A340="","",VLOOKUP($A340,'list of waypoints'!$A$2:$F$2001,4))</f>
        <v/>
      </c>
      <c r="E340" s="99" t="str">
        <f>IF($A340="","",VLOOKUP($A340,'list of waypoints'!$A$2:$F$2001,5))</f>
        <v/>
      </c>
      <c r="I340" s="50"/>
      <c r="J340" s="50"/>
      <c r="K340" s="50"/>
      <c r="L340" s="50"/>
      <c r="P340" s="50"/>
      <c r="Q340" s="50"/>
      <c r="R340" s="50"/>
      <c r="X340" s="104" t="str">
        <f t="shared" si="1460"/>
        <v/>
      </c>
      <c r="Y340" s="105" t="str">
        <f t="shared" si="1645"/>
        <v/>
      </c>
      <c r="Z340" s="104" t="str">
        <f t="shared" si="1646"/>
        <v/>
      </c>
      <c r="AA340" s="106" t="str">
        <f t="shared" si="1647"/>
        <v/>
      </c>
      <c r="AB340" s="105" t="str">
        <f t="shared" si="1648"/>
        <v/>
      </c>
      <c r="AC340" s="105" t="str">
        <f t="shared" si="1649"/>
        <v/>
      </c>
      <c r="AD340" s="110" t="str">
        <f t="shared" si="1650"/>
        <v/>
      </c>
      <c r="AE340" s="109"/>
      <c r="AF340" s="101"/>
      <c r="AG340" s="101"/>
      <c r="AH340" s="101"/>
      <c r="AI340" s="109"/>
      <c r="AJ340" s="101"/>
      <c r="AK340" s="109"/>
      <c r="AL340" s="109">
        <f t="shared" si="1651"/>
        <v>0</v>
      </c>
      <c r="AM340" s="101"/>
      <c r="AN340" s="101">
        <f t="shared" si="1652"/>
        <v>0</v>
      </c>
      <c r="AO340" s="109">
        <f t="shared" si="1653"/>
        <v>0</v>
      </c>
      <c r="AP340" s="111">
        <f t="shared" si="1654"/>
        <v>0</v>
      </c>
      <c r="AR340" s="109">
        <f t="shared" si="1655"/>
        <v>0</v>
      </c>
      <c r="AS340" s="109">
        <f t="shared" si="1656"/>
        <v>0</v>
      </c>
      <c r="AT340" s="109">
        <f t="shared" si="1656"/>
        <v>0</v>
      </c>
      <c r="AU340" s="109">
        <f t="shared" si="1657"/>
        <v>0</v>
      </c>
      <c r="AV340" s="109">
        <f t="shared" si="1658"/>
        <v>0</v>
      </c>
      <c r="AW340" s="109">
        <f t="shared" si="1659"/>
        <v>0</v>
      </c>
      <c r="AX340" s="101">
        <f t="shared" si="1660"/>
        <v>0</v>
      </c>
    </row>
    <row r="341" spans="2:50" x14ac:dyDescent="0.25">
      <c r="B341" s="50" t="str">
        <f>IF($A341="","",VLOOKUP($A341,'list of waypoints'!$A$2:'list of waypoints'!$F$126,2))</f>
        <v/>
      </c>
      <c r="D341" s="50" t="str">
        <f>IF($A341="","",VLOOKUP($A341,'list of waypoints'!$A$2:$F$2001,4))</f>
        <v/>
      </c>
      <c r="E341" s="99" t="str">
        <f>IF($A341="","",VLOOKUP($A341,'list of waypoints'!$A$2:$F$2001,5))</f>
        <v/>
      </c>
      <c r="I341" s="50"/>
      <c r="J341" s="50"/>
      <c r="K341" s="50"/>
      <c r="L341" s="50"/>
      <c r="P341" s="50"/>
      <c r="Q341" s="50"/>
      <c r="R341" s="50"/>
      <c r="Y341" s="102"/>
      <c r="AB341" s="102"/>
      <c r="AC341" s="102"/>
    </row>
    <row r="342" spans="2:50" x14ac:dyDescent="0.25">
      <c r="B342" s="50" t="str">
        <f>IF($A342="","",VLOOKUP($A342,'list of waypoints'!$A$2:'list of waypoints'!$F$126,2))</f>
        <v/>
      </c>
      <c r="D342" s="50" t="str">
        <f>IF($A342="","",VLOOKUP($A342,'list of waypoints'!$A$2:$F$2001,4))</f>
        <v/>
      </c>
      <c r="E342" s="99" t="str">
        <f>IF($A342="","",VLOOKUP($A342,'list of waypoints'!$A$2:$F$2001,5))</f>
        <v/>
      </c>
      <c r="I342" s="50"/>
      <c r="J342" s="50"/>
      <c r="K342" s="50"/>
      <c r="L342" s="50"/>
      <c r="P342" s="50"/>
      <c r="Q342" s="50"/>
      <c r="R342" s="50"/>
      <c r="Y342" s="102"/>
      <c r="AB342" s="102"/>
      <c r="AC342" s="102"/>
    </row>
    <row r="343" spans="2:50" x14ac:dyDescent="0.25">
      <c r="B343" s="50" t="str">
        <f>IF($A343="","",VLOOKUP($A343,'list of waypoints'!$A$2:'list of waypoints'!$F$126,2))</f>
        <v/>
      </c>
      <c r="D343" s="50" t="str">
        <f>IF($A343="","",VLOOKUP($A343,'list of waypoints'!$A$2:$F$2001,4))</f>
        <v/>
      </c>
      <c r="E343" s="99" t="str">
        <f>IF($A343="","",VLOOKUP($A343,'list of waypoints'!$A$2:$F$2001,5))</f>
        <v/>
      </c>
      <c r="I343" s="50"/>
      <c r="J343" s="50"/>
      <c r="K343" s="50"/>
      <c r="L343" s="50"/>
      <c r="P343" s="50"/>
      <c r="Q343" s="50"/>
      <c r="R343" s="50"/>
      <c r="Y343" s="102"/>
      <c r="AB343" s="102"/>
      <c r="AC343" s="102"/>
    </row>
    <row r="344" spans="2:50" x14ac:dyDescent="0.25">
      <c r="B344" s="50" t="str">
        <f>IF($A344="","",VLOOKUP($A344,'list of waypoints'!$A$2:'list of waypoints'!$F$126,2))</f>
        <v/>
      </c>
      <c r="D344" s="50" t="str">
        <f>IF($A344="","",VLOOKUP($A344,'list of waypoints'!$A$2:$F$2001,4))</f>
        <v/>
      </c>
      <c r="E344" s="99" t="str">
        <f>IF($A344="","",VLOOKUP($A344,'list of waypoints'!$A$2:$F$2001,5))</f>
        <v/>
      </c>
      <c r="I344" s="50"/>
      <c r="J344" s="50"/>
      <c r="K344" s="50"/>
      <c r="L344" s="50"/>
      <c r="P344" s="50"/>
      <c r="Q344" s="50"/>
      <c r="R344" s="50"/>
      <c r="Y344" s="102"/>
      <c r="AB344" s="102"/>
      <c r="AC344" s="102"/>
    </row>
    <row r="345" spans="2:50" x14ac:dyDescent="0.25">
      <c r="B345" s="50" t="str">
        <f>IF($A345="","",VLOOKUP($A345,'list of waypoints'!$A$2:'list of waypoints'!$F$126,2))</f>
        <v/>
      </c>
      <c r="E345" s="99" t="str">
        <f>IF($A345="","",VLOOKUP($A345,'list of waypoints'!$A$2:$F$2001,5))</f>
        <v/>
      </c>
      <c r="I345" s="50"/>
      <c r="J345" s="50"/>
      <c r="K345" s="50"/>
      <c r="L345" s="50"/>
      <c r="Q345" s="50"/>
      <c r="R345" s="50"/>
      <c r="Y345" s="102"/>
      <c r="AB345" s="102"/>
      <c r="AC345" s="102"/>
    </row>
    <row r="346" spans="2:50" x14ac:dyDescent="0.25">
      <c r="B346" s="50" t="str">
        <f>IF($A346="","",VLOOKUP($A346,'list of waypoints'!$A$2:'list of waypoints'!$F$126,2))</f>
        <v/>
      </c>
      <c r="E346" s="99" t="str">
        <f>IF($A346="","",VLOOKUP($A346,'list of waypoints'!$A$2:$F$2001,5))</f>
        <v/>
      </c>
      <c r="I346" s="50"/>
      <c r="J346" s="50"/>
      <c r="K346" s="50"/>
      <c r="L346" s="50"/>
      <c r="Q346" s="50"/>
      <c r="R346" s="50"/>
      <c r="Y346" s="102"/>
      <c r="AB346" s="102"/>
      <c r="AC346" s="102"/>
    </row>
    <row r="347" spans="2:50" x14ac:dyDescent="0.25">
      <c r="B347" s="50" t="str">
        <f>IF($A347="","",VLOOKUP($A347,'list of waypoints'!$A$2:'list of waypoints'!$F$126,2))</f>
        <v/>
      </c>
      <c r="E347" s="99" t="str">
        <f>IF($A347="","",VLOOKUP($A347,'list of waypoints'!$A$2:$F$2001,5))</f>
        <v/>
      </c>
      <c r="I347" s="50"/>
      <c r="J347" s="50"/>
      <c r="K347" s="50"/>
      <c r="L347" s="50"/>
      <c r="Q347" s="50"/>
      <c r="R347" s="50"/>
      <c r="Y347" s="102"/>
      <c r="AB347" s="102"/>
      <c r="AC347" s="102"/>
    </row>
    <row r="348" spans="2:50" x14ac:dyDescent="0.25">
      <c r="B348" s="50" t="str">
        <f>IF($A348="","",VLOOKUP($A348,'list of waypoints'!$A$2:'list of waypoints'!$F$126,2))</f>
        <v/>
      </c>
      <c r="E348" s="99" t="str">
        <f>IF($A348="","",VLOOKUP($A348,'list of waypoints'!$A$2:$F$2001,5))</f>
        <v/>
      </c>
      <c r="I348" s="50"/>
      <c r="J348" s="50"/>
      <c r="K348" s="50"/>
      <c r="L348" s="50"/>
      <c r="Q348" s="50"/>
      <c r="R348" s="50"/>
      <c r="Y348" s="102"/>
      <c r="AB348" s="102"/>
      <c r="AC348" s="102"/>
    </row>
    <row r="349" spans="2:50" x14ac:dyDescent="0.25">
      <c r="B349" s="50" t="str">
        <f>IF($A349="","",VLOOKUP($A349,'list of waypoints'!$A$2:'list of waypoints'!$F$126,2))</f>
        <v/>
      </c>
      <c r="E349" s="99" t="str">
        <f>IF($A349="","",VLOOKUP($A349,'list of waypoints'!$A$2:$F$2001,5))</f>
        <v/>
      </c>
      <c r="I349" s="50"/>
      <c r="J349" s="50"/>
      <c r="K349" s="50"/>
      <c r="L349" s="50"/>
      <c r="Q349" s="50"/>
      <c r="R349" s="50"/>
      <c r="Y349" s="102"/>
      <c r="AB349" s="102"/>
      <c r="AC349" s="102"/>
    </row>
    <row r="350" spans="2:50" x14ac:dyDescent="0.25">
      <c r="B350" s="50" t="str">
        <f>IF($A350="","",VLOOKUP($A350,'list of waypoints'!$A$2:'list of waypoints'!$F$126,2))</f>
        <v/>
      </c>
      <c r="E350" s="99" t="str">
        <f>IF($A350="","",VLOOKUP($A350,'list of waypoints'!$A$2:$F$2001,5))</f>
        <v/>
      </c>
      <c r="I350" s="50"/>
      <c r="J350" s="50"/>
      <c r="K350" s="50"/>
      <c r="L350" s="50"/>
      <c r="Q350" s="50"/>
      <c r="R350" s="50"/>
      <c r="Y350" s="102"/>
      <c r="AB350" s="102"/>
      <c r="AC350" s="102"/>
    </row>
    <row r="351" spans="2:50" x14ac:dyDescent="0.25">
      <c r="B351" s="50" t="str">
        <f>IF($A351="","",VLOOKUP($A351,'list of waypoints'!$A$2:'list of waypoints'!$F$126,2))</f>
        <v/>
      </c>
      <c r="E351" s="99" t="str">
        <f>IF($A351="","",VLOOKUP($A351,'list of waypoints'!$A$2:$F$2001,5))</f>
        <v/>
      </c>
      <c r="I351" s="50"/>
      <c r="J351" s="50"/>
      <c r="K351" s="50"/>
      <c r="L351" s="50"/>
      <c r="Q351" s="50"/>
      <c r="R351" s="50"/>
      <c r="Y351" s="102"/>
      <c r="AB351" s="102"/>
      <c r="AC351" s="102"/>
    </row>
    <row r="352" spans="2:50" x14ac:dyDescent="0.25">
      <c r="B352" s="50" t="str">
        <f>IF($A352="","",VLOOKUP($A352,'list of waypoints'!$A$2:'list of waypoints'!$F$126,2))</f>
        <v/>
      </c>
      <c r="E352" s="99" t="str">
        <f>IF($A352="","",VLOOKUP($A352,'list of waypoints'!$A$2:$F$2001,5))</f>
        <v/>
      </c>
      <c r="I352" s="50"/>
      <c r="J352" s="50"/>
      <c r="K352" s="50"/>
      <c r="L352" s="50"/>
      <c r="Q352" s="50"/>
      <c r="R352" s="50"/>
      <c r="Y352" s="102"/>
      <c r="AB352" s="102"/>
      <c r="AC352" s="102"/>
    </row>
    <row r="353" spans="2:29" x14ac:dyDescent="0.25">
      <c r="B353" s="50" t="str">
        <f>IF($A353="","",VLOOKUP($A353,'list of waypoints'!$A$2:'list of waypoints'!$F$126,2))</f>
        <v/>
      </c>
      <c r="E353" s="99" t="str">
        <f>IF($A353="","",VLOOKUP($A353,'list of waypoints'!$A$2:$F$2001,5))</f>
        <v/>
      </c>
      <c r="I353" s="50"/>
      <c r="J353" s="50"/>
      <c r="K353" s="50"/>
      <c r="L353" s="50"/>
      <c r="Q353" s="50"/>
      <c r="R353" s="50"/>
      <c r="Y353" s="102"/>
      <c r="AB353" s="102"/>
      <c r="AC353" s="102"/>
    </row>
    <row r="354" spans="2:29" x14ac:dyDescent="0.25">
      <c r="B354" s="50" t="str">
        <f>IF($A354="","",VLOOKUP($A354,'list of waypoints'!$A$2:'list of waypoints'!$F$126,2))</f>
        <v/>
      </c>
      <c r="E354" s="99" t="str">
        <f>IF($A354="","",VLOOKUP($A354,'list of waypoints'!$A$2:$F$2001,5))</f>
        <v/>
      </c>
      <c r="I354" s="50"/>
      <c r="J354" s="50"/>
      <c r="K354" s="50"/>
      <c r="L354" s="50"/>
      <c r="Q354" s="50"/>
      <c r="R354" s="50"/>
      <c r="Y354" s="102"/>
      <c r="AB354" s="102"/>
      <c r="AC354" s="102"/>
    </row>
    <row r="355" spans="2:29" x14ac:dyDescent="0.25">
      <c r="B355" s="50" t="str">
        <f>IF($A355="","",VLOOKUP($A355,'list of waypoints'!$A$2:'list of waypoints'!$F$126,2))</f>
        <v/>
      </c>
      <c r="E355" s="99" t="str">
        <f>IF($A355="","",VLOOKUP($A355,'list of waypoints'!$A$2:$F$2001,5))</f>
        <v/>
      </c>
      <c r="I355" s="50"/>
      <c r="J355" s="50"/>
      <c r="K355" s="50"/>
      <c r="L355" s="50"/>
      <c r="Q355" s="50"/>
      <c r="R355" s="50"/>
      <c r="Y355" s="102"/>
      <c r="AB355" s="102"/>
      <c r="AC355" s="102"/>
    </row>
    <row r="356" spans="2:29" x14ac:dyDescent="0.25">
      <c r="B356" s="50" t="str">
        <f>IF($A356="","",VLOOKUP($A356,'list of waypoints'!$A$2:'list of waypoints'!$F$126,2))</f>
        <v/>
      </c>
      <c r="E356" s="99" t="str">
        <f>IF($A356="","",VLOOKUP($A356,'list of waypoints'!$A$2:$F$2001,5))</f>
        <v/>
      </c>
      <c r="I356" s="50"/>
      <c r="J356" s="50"/>
      <c r="K356" s="50"/>
      <c r="L356" s="50"/>
      <c r="Q356" s="50"/>
      <c r="R356" s="50"/>
      <c r="Y356" s="102"/>
      <c r="AB356" s="102"/>
      <c r="AC356" s="102"/>
    </row>
    <row r="357" spans="2:29" x14ac:dyDescent="0.25">
      <c r="B357" s="50" t="str">
        <f>IF($A357="","",VLOOKUP($A357,'list of waypoints'!$A$2:'list of waypoints'!$F$126,2))</f>
        <v/>
      </c>
      <c r="E357" s="99" t="str">
        <f>IF($A357="","",VLOOKUP($A357,'list of waypoints'!$A$2:$F$2001,5))</f>
        <v/>
      </c>
      <c r="I357" s="50"/>
      <c r="J357" s="50"/>
      <c r="K357" s="50"/>
      <c r="L357" s="50"/>
      <c r="Q357" s="50"/>
      <c r="R357" s="50"/>
      <c r="Y357" s="102"/>
      <c r="AB357" s="102"/>
      <c r="AC357" s="102"/>
    </row>
    <row r="358" spans="2:29" x14ac:dyDescent="0.25">
      <c r="B358" s="50" t="str">
        <f>IF($A358="","",VLOOKUP($A358,'list of waypoints'!$A$2:'list of waypoints'!$F$126,2))</f>
        <v/>
      </c>
      <c r="E358" s="99" t="str">
        <f>IF($A358="","",VLOOKUP($A358,'list of waypoints'!$A$2:$F$2001,5))</f>
        <v/>
      </c>
      <c r="I358" s="50"/>
      <c r="J358" s="50"/>
      <c r="K358" s="50"/>
      <c r="L358" s="50"/>
      <c r="Q358" s="50"/>
      <c r="R358" s="50"/>
      <c r="Y358" s="102"/>
      <c r="AB358" s="102"/>
      <c r="AC358" s="102"/>
    </row>
    <row r="359" spans="2:29" x14ac:dyDescent="0.25">
      <c r="B359" s="50" t="str">
        <f>IF($A359="","",VLOOKUP($A359,'list of waypoints'!$A$2:'list of waypoints'!$F$126,2))</f>
        <v/>
      </c>
      <c r="E359" s="99" t="str">
        <f>IF($A359="","",VLOOKUP($A359,'list of waypoints'!$A$2:$F$2001,5))</f>
        <v/>
      </c>
      <c r="I359" s="50"/>
      <c r="J359" s="50"/>
      <c r="K359" s="50"/>
      <c r="L359" s="50"/>
      <c r="Q359" s="50"/>
      <c r="R359" s="50"/>
      <c r="Y359" s="102"/>
      <c r="AB359" s="102"/>
      <c r="AC359" s="102"/>
    </row>
    <row r="360" spans="2:29" x14ac:dyDescent="0.25">
      <c r="B360" s="50" t="str">
        <f>IF($A360="","",VLOOKUP($A360,'list of waypoints'!$A$2:'list of waypoints'!$F$126,2))</f>
        <v/>
      </c>
      <c r="E360" s="99" t="str">
        <f>IF($A360="","",VLOOKUP($A360,'list of waypoints'!$A$2:$F$2001,5))</f>
        <v/>
      </c>
      <c r="I360" s="50"/>
      <c r="J360" s="50"/>
      <c r="K360" s="50"/>
      <c r="L360" s="50"/>
      <c r="Q360" s="50"/>
      <c r="R360" s="50"/>
      <c r="Y360" s="102"/>
      <c r="AB360" s="102"/>
      <c r="AC360" s="102"/>
    </row>
    <row r="361" spans="2:29" x14ac:dyDescent="0.25">
      <c r="B361" s="50" t="str">
        <f>IF($A361="","",VLOOKUP($A361,'list of waypoints'!$A$2:'list of waypoints'!$F$126,2))</f>
        <v/>
      </c>
      <c r="E361" s="99" t="str">
        <f>IF($A361="","",VLOOKUP($A361,'list of waypoints'!$A$2:$F$2001,5))</f>
        <v/>
      </c>
      <c r="I361" s="50"/>
      <c r="J361" s="50"/>
      <c r="K361" s="50"/>
      <c r="L361" s="50"/>
      <c r="Q361" s="50"/>
      <c r="R361" s="50"/>
      <c r="Y361" s="102"/>
      <c r="AB361" s="102"/>
      <c r="AC361" s="102"/>
    </row>
    <row r="362" spans="2:29" x14ac:dyDescent="0.25">
      <c r="B362" s="50" t="str">
        <f>IF($A362="","",VLOOKUP($A362,'list of waypoints'!$A$2:'list of waypoints'!$F$126,2))</f>
        <v/>
      </c>
      <c r="E362" s="99" t="str">
        <f>IF($A362="","",VLOOKUP($A362,'list of waypoints'!$A$2:$F$2001,5))</f>
        <v/>
      </c>
      <c r="I362" s="50"/>
      <c r="J362" s="50"/>
      <c r="K362" s="50"/>
      <c r="L362" s="50"/>
      <c r="Q362" s="50"/>
      <c r="R362" s="50"/>
      <c r="Y362" s="102"/>
      <c r="AB362" s="102"/>
      <c r="AC362" s="102"/>
    </row>
    <row r="363" spans="2:29" x14ac:dyDescent="0.25">
      <c r="B363" s="50" t="str">
        <f>IF($A363="","",VLOOKUP($A363,'list of waypoints'!$A$2:'list of waypoints'!$F$126,2))</f>
        <v/>
      </c>
      <c r="E363" s="99" t="str">
        <f>IF($A363="","",VLOOKUP($A363,'list of waypoints'!$A$2:$F$2001,5))</f>
        <v/>
      </c>
      <c r="I363" s="50"/>
      <c r="J363" s="50"/>
      <c r="K363" s="50"/>
      <c r="L363" s="50"/>
      <c r="Q363" s="50"/>
      <c r="R363" s="50"/>
      <c r="Y363" s="102"/>
      <c r="AB363" s="102"/>
      <c r="AC363" s="102"/>
    </row>
    <row r="364" spans="2:29" x14ac:dyDescent="0.25">
      <c r="B364" s="50" t="str">
        <f>IF($A364="","",VLOOKUP($A364,'list of waypoints'!$A$2:'list of waypoints'!$F$126,2))</f>
        <v/>
      </c>
      <c r="E364" s="99" t="str">
        <f>IF($A364="","",VLOOKUP($A364,'list of waypoints'!$A$2:$F$2001,5))</f>
        <v/>
      </c>
      <c r="I364" s="50"/>
      <c r="J364" s="50"/>
      <c r="K364" s="50"/>
      <c r="L364" s="50"/>
      <c r="Q364" s="50"/>
      <c r="R364" s="50"/>
      <c r="Y364" s="102"/>
      <c r="AB364" s="102"/>
      <c r="AC364" s="102"/>
    </row>
    <row r="365" spans="2:29" x14ac:dyDescent="0.25">
      <c r="B365" s="50" t="str">
        <f>IF($A365="","",VLOOKUP($A365,'list of waypoints'!$A$2:'list of waypoints'!$F$126,2))</f>
        <v/>
      </c>
      <c r="E365" s="99" t="str">
        <f>IF($A365="","",VLOOKUP($A365,'list of waypoints'!$A$2:$F$2001,5))</f>
        <v/>
      </c>
      <c r="I365" s="50"/>
      <c r="J365" s="50"/>
      <c r="K365" s="50"/>
      <c r="L365" s="50"/>
      <c r="Q365" s="50"/>
      <c r="R365" s="50"/>
      <c r="Y365" s="102"/>
      <c r="AB365" s="102"/>
      <c r="AC365" s="102"/>
    </row>
    <row r="366" spans="2:29" x14ac:dyDescent="0.25">
      <c r="B366" s="50" t="str">
        <f>IF($A366="","",VLOOKUP($A366,'list of waypoints'!$A$2:'list of waypoints'!$F$126,2))</f>
        <v/>
      </c>
      <c r="E366" s="99" t="str">
        <f>IF($A366="","",VLOOKUP($A366,'list of waypoints'!$A$2:$F$2001,5))</f>
        <v/>
      </c>
      <c r="I366" s="50"/>
      <c r="J366" s="50"/>
      <c r="K366" s="50"/>
      <c r="L366" s="50"/>
      <c r="Q366" s="50"/>
      <c r="R366" s="50"/>
      <c r="Y366" s="102"/>
      <c r="AB366" s="102"/>
      <c r="AC366" s="102"/>
    </row>
    <row r="367" spans="2:29" x14ac:dyDescent="0.25">
      <c r="B367" s="50" t="str">
        <f>IF($A367="","",VLOOKUP($A367,'list of waypoints'!$A$2:'list of waypoints'!$F$126,2))</f>
        <v/>
      </c>
      <c r="E367" s="99" t="str">
        <f>IF($A367="","",VLOOKUP($A367,'list of waypoints'!$A$2:$F$2001,5))</f>
        <v/>
      </c>
      <c r="I367" s="50"/>
      <c r="J367" s="50"/>
      <c r="K367" s="50"/>
      <c r="L367" s="50"/>
      <c r="Q367" s="50"/>
      <c r="R367" s="50"/>
      <c r="Y367" s="102"/>
      <c r="AB367" s="102"/>
      <c r="AC367" s="102"/>
    </row>
    <row r="368" spans="2:29" x14ac:dyDescent="0.25">
      <c r="B368" s="50" t="str">
        <f>IF($A368="","",VLOOKUP($A368,'list of waypoints'!$A$2:'list of waypoints'!$F$126,2))</f>
        <v/>
      </c>
      <c r="E368" s="99" t="str">
        <f>IF($A368="","",VLOOKUP($A368,'list of waypoints'!$A$2:$F$2001,5))</f>
        <v/>
      </c>
      <c r="I368" s="50"/>
      <c r="J368" s="50"/>
      <c r="K368" s="50"/>
      <c r="L368" s="50"/>
      <c r="Q368" s="50"/>
      <c r="R368" s="50"/>
      <c r="Y368" s="102"/>
      <c r="AB368" s="102"/>
      <c r="AC368" s="102"/>
    </row>
    <row r="369" spans="2:29" x14ac:dyDescent="0.25">
      <c r="B369" s="50" t="str">
        <f>IF($A369="","",VLOOKUP($A369,'list of waypoints'!$A$2:'list of waypoints'!$F$126,2))</f>
        <v/>
      </c>
      <c r="E369" s="99" t="str">
        <f>IF($A369="","",VLOOKUP($A369,'list of waypoints'!$A$2:$F$2001,5))</f>
        <v/>
      </c>
      <c r="I369" s="50"/>
      <c r="J369" s="50"/>
      <c r="K369" s="50"/>
      <c r="L369" s="50"/>
      <c r="Q369" s="50"/>
      <c r="R369" s="50"/>
      <c r="Y369" s="102"/>
      <c r="AB369" s="102"/>
      <c r="AC369" s="102"/>
    </row>
    <row r="370" spans="2:29" x14ac:dyDescent="0.25">
      <c r="B370" s="50" t="str">
        <f>IF($A370="","",VLOOKUP($A370,'list of waypoints'!$A$2:'list of waypoints'!$F$126,2))</f>
        <v/>
      </c>
      <c r="E370" s="99" t="str">
        <f>IF($A370="","",VLOOKUP($A370,'list of waypoints'!$A$2:$F$2001,5))</f>
        <v/>
      </c>
      <c r="I370" s="50"/>
      <c r="J370" s="50"/>
      <c r="K370" s="50"/>
      <c r="L370" s="50"/>
      <c r="Q370" s="50"/>
      <c r="R370" s="50"/>
      <c r="Y370" s="102"/>
      <c r="AB370" s="102"/>
      <c r="AC370" s="102"/>
    </row>
    <row r="371" spans="2:29" x14ac:dyDescent="0.25">
      <c r="B371" s="50" t="str">
        <f>IF($A371="","",VLOOKUP($A371,'list of waypoints'!$A$2:'list of waypoints'!$F$126,2))</f>
        <v/>
      </c>
      <c r="E371" s="99" t="str">
        <f>IF($A371="","",VLOOKUP($A371,'list of waypoints'!$A$2:$F$2001,5))</f>
        <v/>
      </c>
      <c r="I371" s="50"/>
      <c r="J371" s="50"/>
      <c r="K371" s="50"/>
      <c r="L371" s="50"/>
      <c r="Q371" s="50"/>
      <c r="R371" s="50"/>
      <c r="Y371" s="102"/>
      <c r="AB371" s="102"/>
      <c r="AC371" s="102"/>
    </row>
    <row r="372" spans="2:29" x14ac:dyDescent="0.25">
      <c r="B372" s="50" t="str">
        <f>IF($A372="","",VLOOKUP($A372,'list of waypoints'!$A$2:'list of waypoints'!$F$126,2))</f>
        <v/>
      </c>
      <c r="E372" s="99" t="str">
        <f>IF($A372="","",VLOOKUP($A372,'list of waypoints'!$A$2:$F$2001,5))</f>
        <v/>
      </c>
      <c r="I372" s="50"/>
      <c r="J372" s="50"/>
      <c r="K372" s="50"/>
      <c r="L372" s="50"/>
      <c r="Q372" s="50"/>
      <c r="R372" s="50"/>
      <c r="Y372" s="102"/>
      <c r="AB372" s="102"/>
      <c r="AC372" s="102"/>
    </row>
    <row r="373" spans="2:29" x14ac:dyDescent="0.25">
      <c r="B373" s="50" t="str">
        <f>IF($A373="","",VLOOKUP($A373,'list of waypoints'!$A$2:'list of waypoints'!$F$126,2))</f>
        <v/>
      </c>
      <c r="E373" s="99" t="str">
        <f>IF($A373="","",VLOOKUP($A373,'list of waypoints'!$A$2:$F$2001,5))</f>
        <v/>
      </c>
      <c r="I373" s="50"/>
      <c r="J373" s="50"/>
      <c r="K373" s="50"/>
      <c r="L373" s="50"/>
      <c r="Q373" s="50"/>
      <c r="R373" s="50"/>
      <c r="Y373" s="102"/>
      <c r="AB373" s="102"/>
      <c r="AC373" s="102"/>
    </row>
    <row r="374" spans="2:29" x14ac:dyDescent="0.25">
      <c r="B374" s="50" t="str">
        <f>IF($A374="","",VLOOKUP($A374,'list of waypoints'!$A$2:'list of waypoints'!$F$126,2))</f>
        <v/>
      </c>
      <c r="E374" s="99" t="str">
        <f>IF($A374="","",VLOOKUP($A374,'list of waypoints'!$A$2:$F$2001,5))</f>
        <v/>
      </c>
      <c r="I374" s="50"/>
      <c r="J374" s="50"/>
      <c r="K374" s="50"/>
      <c r="L374" s="50"/>
      <c r="Q374" s="50"/>
      <c r="R374" s="50"/>
      <c r="Y374" s="102"/>
      <c r="AB374" s="102"/>
      <c r="AC374" s="102"/>
    </row>
    <row r="375" spans="2:29" x14ac:dyDescent="0.25">
      <c r="B375" s="50" t="str">
        <f>IF($A375="","",VLOOKUP($A375,'list of waypoints'!$A$2:'list of waypoints'!$F$126,2))</f>
        <v/>
      </c>
      <c r="E375" s="99" t="str">
        <f>IF($A375="","",VLOOKUP($A375,'list of waypoints'!$A$2:$F$2001,5))</f>
        <v/>
      </c>
      <c r="I375" s="50"/>
      <c r="J375" s="50"/>
      <c r="K375" s="50"/>
      <c r="L375" s="50"/>
      <c r="Q375" s="50"/>
      <c r="R375" s="50"/>
      <c r="Y375" s="102"/>
      <c r="AB375" s="102"/>
      <c r="AC375" s="102"/>
    </row>
    <row r="376" spans="2:29" x14ac:dyDescent="0.25">
      <c r="B376" s="50" t="str">
        <f>IF($A376="","",VLOOKUP($A376,'list of waypoints'!$A$2:'list of waypoints'!$F$126,2))</f>
        <v/>
      </c>
      <c r="E376" s="99" t="str">
        <f>IF($A376="","",VLOOKUP($A376,'list of waypoints'!$A$2:$F$2001,5))</f>
        <v/>
      </c>
      <c r="I376" s="50"/>
      <c r="J376" s="50"/>
      <c r="K376" s="50"/>
      <c r="L376" s="50"/>
      <c r="Q376" s="50"/>
      <c r="R376" s="50"/>
      <c r="Y376" s="102"/>
      <c r="AB376" s="102"/>
      <c r="AC376" s="102"/>
    </row>
    <row r="377" spans="2:29" x14ac:dyDescent="0.25">
      <c r="B377" s="50" t="str">
        <f>IF($A377="","",VLOOKUP($A377,'list of waypoints'!$A$2:'list of waypoints'!$F$126,2))</f>
        <v/>
      </c>
      <c r="E377" s="99" t="str">
        <f>IF($A377="","",VLOOKUP($A377,'list of waypoints'!$A$2:$F$2001,5))</f>
        <v/>
      </c>
      <c r="I377" s="50"/>
      <c r="J377" s="50"/>
      <c r="K377" s="50"/>
      <c r="L377" s="50"/>
      <c r="Q377" s="50"/>
      <c r="R377" s="50"/>
      <c r="Y377" s="102"/>
      <c r="AB377" s="102"/>
      <c r="AC377" s="102"/>
    </row>
    <row r="378" spans="2:29" x14ac:dyDescent="0.25">
      <c r="B378" s="50" t="str">
        <f>IF($A378="","",VLOOKUP($A378,'list of waypoints'!$A$2:'list of waypoints'!$F$126,2))</f>
        <v/>
      </c>
      <c r="E378" s="99" t="str">
        <f>IF($A378="","",VLOOKUP($A378,'list of waypoints'!$A$2:$F$2001,5))</f>
        <v/>
      </c>
      <c r="I378" s="50"/>
      <c r="J378" s="50"/>
      <c r="K378" s="50"/>
      <c r="L378" s="50"/>
      <c r="Q378" s="50"/>
      <c r="R378" s="50"/>
      <c r="Y378" s="102"/>
      <c r="AB378" s="102"/>
      <c r="AC378" s="102"/>
    </row>
    <row r="379" spans="2:29" x14ac:dyDescent="0.25">
      <c r="B379" s="50" t="str">
        <f>IF($A379="","",VLOOKUP($A379,'list of waypoints'!$A$2:'list of waypoints'!$F$126,2))</f>
        <v/>
      </c>
      <c r="E379" s="99" t="str">
        <f>IF($A379="","",VLOOKUP($A379,'list of waypoints'!$A$2:$F$2001,5))</f>
        <v/>
      </c>
      <c r="I379" s="50"/>
      <c r="J379" s="50"/>
      <c r="K379" s="50"/>
      <c r="L379" s="50"/>
      <c r="Q379" s="50"/>
      <c r="R379" s="50"/>
      <c r="Y379" s="102"/>
      <c r="AB379" s="102"/>
      <c r="AC379" s="102"/>
    </row>
    <row r="380" spans="2:29" x14ac:dyDescent="0.25">
      <c r="B380" s="50" t="str">
        <f>IF($A380="","",VLOOKUP($A380,'list of waypoints'!$A$2:'list of waypoints'!$F$126,2))</f>
        <v/>
      </c>
      <c r="E380" s="99" t="str">
        <f>IF($A380="","",VLOOKUP($A380,'list of waypoints'!$A$2:$F$2001,5))</f>
        <v/>
      </c>
      <c r="I380" s="50"/>
      <c r="J380" s="50"/>
      <c r="K380" s="50"/>
      <c r="L380" s="50"/>
      <c r="Q380" s="50"/>
      <c r="R380" s="50"/>
      <c r="Y380" s="102"/>
      <c r="AB380" s="102"/>
      <c r="AC380" s="102"/>
    </row>
    <row r="381" spans="2:29" x14ac:dyDescent="0.25">
      <c r="B381" s="50" t="str">
        <f>IF($A381="","",VLOOKUP($A381,'list of waypoints'!$A$2:'list of waypoints'!$F$126,2))</f>
        <v/>
      </c>
      <c r="E381" s="99" t="str">
        <f>IF($A381="","",VLOOKUP($A381,'list of waypoints'!$A$2:$F$2001,5))</f>
        <v/>
      </c>
      <c r="I381" s="50"/>
      <c r="J381" s="50"/>
      <c r="K381" s="50"/>
      <c r="L381" s="50"/>
      <c r="Q381" s="50"/>
      <c r="R381" s="50"/>
      <c r="Y381" s="102"/>
      <c r="AB381" s="102"/>
      <c r="AC381" s="102"/>
    </row>
    <row r="382" spans="2:29" x14ac:dyDescent="0.25">
      <c r="B382" s="50" t="str">
        <f>IF($A382="","",VLOOKUP($A382,'list of waypoints'!$A$2:'list of waypoints'!$F$126,2))</f>
        <v/>
      </c>
      <c r="E382" s="99" t="str">
        <f>IF($A382="","",VLOOKUP($A382,'list of waypoints'!$A$2:$F$2001,5))</f>
        <v/>
      </c>
      <c r="I382" s="50"/>
      <c r="J382" s="50"/>
      <c r="K382" s="50"/>
      <c r="L382" s="50"/>
      <c r="Q382" s="50"/>
      <c r="R382" s="50"/>
      <c r="Y382" s="102"/>
      <c r="AB382" s="102"/>
      <c r="AC382" s="102"/>
    </row>
    <row r="383" spans="2:29" x14ac:dyDescent="0.25">
      <c r="B383" s="50" t="str">
        <f>IF($A383="","",VLOOKUP($A383,'list of waypoints'!$A$2:'list of waypoints'!$F$126,2))</f>
        <v/>
      </c>
      <c r="E383" s="99" t="str">
        <f>IF($A383="","",VLOOKUP($A383,'list of waypoints'!$A$2:$F$2001,5))</f>
        <v/>
      </c>
      <c r="I383" s="50"/>
      <c r="J383" s="50"/>
      <c r="K383" s="50"/>
      <c r="L383" s="50"/>
      <c r="Q383" s="50"/>
      <c r="R383" s="50"/>
      <c r="Y383" s="102"/>
      <c r="AB383" s="102"/>
      <c r="AC383" s="102"/>
    </row>
    <row r="384" spans="2:29" x14ac:dyDescent="0.25">
      <c r="B384" s="50" t="str">
        <f>IF($A384="","",VLOOKUP($A384,'list of waypoints'!$A$2:'list of waypoints'!$F$126,2))</f>
        <v/>
      </c>
      <c r="E384" s="99" t="str">
        <f>IF($A384="","",VLOOKUP($A384,'list of waypoints'!$A$2:$F$2001,5))</f>
        <v/>
      </c>
      <c r="I384" s="50"/>
      <c r="J384" s="50"/>
      <c r="K384" s="50"/>
      <c r="L384" s="50"/>
      <c r="Q384" s="50"/>
      <c r="R384" s="50"/>
      <c r="Y384" s="102"/>
      <c r="AB384" s="102"/>
      <c r="AC384" s="102"/>
    </row>
    <row r="385" spans="2:29" x14ac:dyDescent="0.25">
      <c r="B385" s="50" t="str">
        <f>IF($A385="","",VLOOKUP($A385,'list of waypoints'!$A$2:'list of waypoints'!$F$126,2))</f>
        <v/>
      </c>
      <c r="E385" s="99" t="str">
        <f>IF($A385="","",VLOOKUP($A385,'list of waypoints'!$A$2:$F$2001,5))</f>
        <v/>
      </c>
      <c r="I385" s="50"/>
      <c r="J385" s="50"/>
      <c r="K385" s="50"/>
      <c r="L385" s="50"/>
      <c r="Q385" s="50"/>
      <c r="R385" s="50"/>
      <c r="Y385" s="102"/>
      <c r="AB385" s="102"/>
      <c r="AC385" s="102"/>
    </row>
    <row r="386" spans="2:29" x14ac:dyDescent="0.25">
      <c r="B386" s="50" t="str">
        <f>IF($A386="","",VLOOKUP($A386,'list of waypoints'!$A$2:'list of waypoints'!$F$126,2))</f>
        <v/>
      </c>
      <c r="E386" s="99" t="str">
        <f>IF($A386="","",VLOOKUP($A386,'list of waypoints'!$A$2:$F$2001,5))</f>
        <v/>
      </c>
      <c r="I386" s="50"/>
      <c r="J386" s="50"/>
      <c r="K386" s="50"/>
      <c r="L386" s="50"/>
      <c r="Q386" s="50"/>
      <c r="R386" s="50"/>
      <c r="Y386" s="102"/>
      <c r="AB386" s="102"/>
      <c r="AC386" s="102"/>
    </row>
    <row r="387" spans="2:29" x14ac:dyDescent="0.25">
      <c r="B387" s="50" t="str">
        <f>IF($A387="","",VLOOKUP($A387,'list of waypoints'!$A$2:'list of waypoints'!$F$126,2))</f>
        <v/>
      </c>
      <c r="E387" s="99" t="str">
        <f>IF($A387="","",VLOOKUP($A387,'list of waypoints'!$A$2:$F$2001,5))</f>
        <v/>
      </c>
      <c r="Q387" s="50"/>
      <c r="R387" s="50"/>
      <c r="Y387" s="102"/>
      <c r="AB387" s="102"/>
      <c r="AC387" s="102"/>
    </row>
    <row r="388" spans="2:29" x14ac:dyDescent="0.25">
      <c r="B388" s="50" t="str">
        <f>IF($A388="","",VLOOKUP($A388,'list of waypoints'!$A$2:'list of waypoints'!$F$126,2))</f>
        <v/>
      </c>
      <c r="E388" s="99" t="str">
        <f>IF($A388="","",VLOOKUP($A388,'list of waypoints'!$A$2:$F$2001,5))</f>
        <v/>
      </c>
      <c r="Q388" s="50"/>
      <c r="R388" s="50"/>
      <c r="Y388" s="102"/>
      <c r="AB388" s="102"/>
      <c r="AC388" s="102"/>
    </row>
    <row r="389" spans="2:29" x14ac:dyDescent="0.25">
      <c r="B389" s="50" t="str">
        <f>IF($A389="","",VLOOKUP($A389,'list of waypoints'!$A$2:'list of waypoints'!$F$126,2))</f>
        <v/>
      </c>
      <c r="E389" s="100"/>
      <c r="Q389" s="50"/>
      <c r="R389" s="50"/>
      <c r="Y389" s="102"/>
      <c r="AB389" s="102"/>
      <c r="AC389" s="102"/>
    </row>
    <row r="390" spans="2:29" x14ac:dyDescent="0.25">
      <c r="B390" s="50" t="str">
        <f>IF($A390="","",VLOOKUP($A390,'list of waypoints'!$A$2:'list of waypoints'!$F$126,2))</f>
        <v/>
      </c>
      <c r="E390" s="100"/>
      <c r="Q390" s="50"/>
      <c r="R390" s="50"/>
      <c r="Y390" s="102"/>
      <c r="AB390" s="102"/>
      <c r="AC390" s="102"/>
    </row>
    <row r="391" spans="2:29" x14ac:dyDescent="0.25">
      <c r="B391" s="50" t="str">
        <f>IF($A391="","",VLOOKUP($A391,'list of waypoints'!$A$2:'list of waypoints'!$F$126,2))</f>
        <v/>
      </c>
      <c r="E391" s="100"/>
      <c r="Q391" s="50"/>
      <c r="R391" s="50"/>
      <c r="Y391" s="102"/>
      <c r="AB391" s="102"/>
      <c r="AC391" s="102"/>
    </row>
    <row r="392" spans="2:29" x14ac:dyDescent="0.25">
      <c r="B392" s="50" t="str">
        <f>IF($A392="","",VLOOKUP($A392,'list of waypoints'!$A$2:'list of waypoints'!$F$126,2))</f>
        <v/>
      </c>
      <c r="E392" s="100"/>
      <c r="Q392" s="50"/>
      <c r="R392" s="50"/>
      <c r="Y392" s="102"/>
      <c r="AB392" s="102"/>
      <c r="AC392" s="102"/>
    </row>
    <row r="393" spans="2:29" x14ac:dyDescent="0.25">
      <c r="B393" s="50" t="str">
        <f>IF($A393="","",VLOOKUP($A393,'list of waypoints'!$A$2:'list of waypoints'!$F$126,2))</f>
        <v/>
      </c>
      <c r="E393" s="100"/>
      <c r="Q393" s="50"/>
      <c r="R393" s="50"/>
      <c r="Y393" s="102"/>
      <c r="AB393" s="102"/>
      <c r="AC393" s="102"/>
    </row>
    <row r="394" spans="2:29" x14ac:dyDescent="0.25">
      <c r="B394" s="50" t="str">
        <f>IF($A394="","",VLOOKUP($A394,'list of waypoints'!$A$2:'list of waypoints'!$F$126,2))</f>
        <v/>
      </c>
      <c r="E394" s="100"/>
      <c r="Q394" s="50"/>
      <c r="R394" s="50"/>
      <c r="Y394" s="102"/>
      <c r="AB394" s="102"/>
      <c r="AC394" s="102"/>
    </row>
    <row r="395" spans="2:29" x14ac:dyDescent="0.25">
      <c r="E395" s="100"/>
      <c r="Q395" s="50"/>
      <c r="R395" s="50"/>
      <c r="AB395" s="102"/>
      <c r="AC395" s="102"/>
    </row>
    <row r="396" spans="2:29" x14ac:dyDescent="0.25">
      <c r="E396" s="100"/>
      <c r="Q396" s="50"/>
      <c r="R396" s="50"/>
      <c r="AB396" s="102"/>
      <c r="AC396" s="102"/>
    </row>
    <row r="397" spans="2:29" x14ac:dyDescent="0.25">
      <c r="E397" s="100"/>
      <c r="Q397" s="50"/>
      <c r="R397" s="50"/>
      <c r="AB397" s="102"/>
      <c r="AC397" s="102"/>
    </row>
    <row r="398" spans="2:29" x14ac:dyDescent="0.25">
      <c r="E398" s="100"/>
      <c r="Q398" s="50"/>
      <c r="R398" s="50"/>
      <c r="AB398" s="102"/>
      <c r="AC398" s="102"/>
    </row>
    <row r="399" spans="2:29" x14ac:dyDescent="0.25">
      <c r="E399" s="100"/>
      <c r="Q399" s="50"/>
      <c r="R399" s="50"/>
      <c r="AC399" s="102"/>
    </row>
    <row r="400" spans="2:29" x14ac:dyDescent="0.25">
      <c r="E400" s="100"/>
      <c r="Q400" s="50"/>
      <c r="R400" s="50"/>
      <c r="AC400" s="102"/>
    </row>
    <row r="401" spans="5:18" x14ac:dyDescent="0.25">
      <c r="E401" s="100"/>
      <c r="Q401" s="50"/>
      <c r="R401" s="50"/>
    </row>
    <row r="402" spans="5:18" x14ac:dyDescent="0.25">
      <c r="E402" s="100"/>
      <c r="Q402" s="50"/>
      <c r="R402" s="50"/>
    </row>
    <row r="403" spans="5:18" x14ac:dyDescent="0.25">
      <c r="E403" s="100"/>
      <c r="Q403" s="50"/>
      <c r="R403" s="50"/>
    </row>
    <row r="404" spans="5:18" x14ac:dyDescent="0.25">
      <c r="E404" s="100"/>
    </row>
  </sheetData>
  <mergeCells count="51">
    <mergeCell ref="X4:Z4"/>
    <mergeCell ref="AA4:AC4"/>
    <mergeCell ref="A1:B1"/>
    <mergeCell ref="D1:I1"/>
    <mergeCell ref="K1:S1"/>
    <mergeCell ref="A2:B2"/>
    <mergeCell ref="O2:O3"/>
    <mergeCell ref="P2:P3"/>
    <mergeCell ref="Q2:Q3"/>
    <mergeCell ref="J2:L4"/>
    <mergeCell ref="B3:B4"/>
    <mergeCell ref="C3:C4"/>
    <mergeCell ref="E3:E4"/>
    <mergeCell ref="M2:N3"/>
    <mergeCell ref="C2:I2"/>
    <mergeCell ref="J5:L5"/>
    <mergeCell ref="J6:L6"/>
    <mergeCell ref="J7:L7"/>
    <mergeCell ref="J8:L8"/>
    <mergeCell ref="J40:L40"/>
    <mergeCell ref="J39:L39"/>
    <mergeCell ref="J9:L9"/>
    <mergeCell ref="J10:L10"/>
    <mergeCell ref="J11:L11"/>
    <mergeCell ref="J12:L12"/>
    <mergeCell ref="J13:L13"/>
    <mergeCell ref="J14:L14"/>
    <mergeCell ref="J15:L15"/>
    <mergeCell ref="J16:L16"/>
    <mergeCell ref="J38:L38"/>
    <mergeCell ref="J37:L37"/>
    <mergeCell ref="J36:L36"/>
    <mergeCell ref="J35:L35"/>
    <mergeCell ref="J34:L34"/>
    <mergeCell ref="J33:L33"/>
    <mergeCell ref="J32:L32"/>
    <mergeCell ref="J31:L31"/>
    <mergeCell ref="J17:L17"/>
    <mergeCell ref="J18:L18"/>
    <mergeCell ref="J19:L19"/>
    <mergeCell ref="J20:L20"/>
    <mergeCell ref="J21:L21"/>
    <mergeCell ref="J22:L22"/>
    <mergeCell ref="J23:L23"/>
    <mergeCell ref="J24:L24"/>
    <mergeCell ref="J26:L26"/>
    <mergeCell ref="J25:L25"/>
    <mergeCell ref="J27:L27"/>
    <mergeCell ref="J28:L28"/>
    <mergeCell ref="J29:L29"/>
    <mergeCell ref="J30:L30"/>
  </mergeCells>
  <pageMargins left="0.70866141732283472" right="0.70866141732283472" top="0.74803149606299213" bottom="0.74803149606299213" header="0.31496062992125984" footer="0.31496062992125984"/>
  <pageSetup paperSize="5" scale="85" orientation="landscape"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F126"/>
  <sheetViews>
    <sheetView topLeftCell="A43" workbookViewId="0">
      <selection activeCell="J19" sqref="J19"/>
    </sheetView>
  </sheetViews>
  <sheetFormatPr baseColWidth="10" defaultRowHeight="15" x14ac:dyDescent="0.25"/>
  <cols>
    <col min="2" max="2" width="22.7109375" customWidth="1"/>
  </cols>
  <sheetData>
    <row r="1" spans="1:6" x14ac:dyDescent="0.25">
      <c r="A1" s="86" t="s">
        <v>89</v>
      </c>
      <c r="B1" s="87" t="s">
        <v>106</v>
      </c>
      <c r="C1" s="395" t="s">
        <v>154</v>
      </c>
      <c r="D1" s="395"/>
      <c r="E1" s="395" t="s">
        <v>155</v>
      </c>
      <c r="F1" s="395"/>
    </row>
    <row r="2" spans="1:6" x14ac:dyDescent="0.25">
      <c r="A2" s="80">
        <v>1</v>
      </c>
      <c r="B2" s="81" t="s">
        <v>156</v>
      </c>
      <c r="C2" s="82">
        <v>4819</v>
      </c>
      <c r="D2" s="83" t="s">
        <v>101</v>
      </c>
      <c r="E2" s="82">
        <v>6924</v>
      </c>
      <c r="F2" s="83" t="s">
        <v>103</v>
      </c>
    </row>
    <row r="3" spans="1:6" x14ac:dyDescent="0.25">
      <c r="A3" s="80">
        <v>2</v>
      </c>
      <c r="B3" s="81" t="s">
        <v>157</v>
      </c>
      <c r="C3" s="82">
        <v>4806.0069999999996</v>
      </c>
      <c r="D3" s="83" t="s">
        <v>101</v>
      </c>
      <c r="E3" s="82">
        <v>6935.21</v>
      </c>
      <c r="F3" s="83" t="s">
        <v>103</v>
      </c>
    </row>
    <row r="4" spans="1:6" x14ac:dyDescent="0.25">
      <c r="A4" s="80">
        <v>3</v>
      </c>
      <c r="B4" s="81" t="s">
        <v>158</v>
      </c>
      <c r="C4" s="82">
        <v>4745.6030000000001</v>
      </c>
      <c r="D4" s="83" t="s">
        <v>101</v>
      </c>
      <c r="E4" s="82">
        <v>6952.41</v>
      </c>
      <c r="F4" s="83" t="s">
        <v>103</v>
      </c>
    </row>
    <row r="5" spans="1:6" x14ac:dyDescent="0.25">
      <c r="A5" s="80">
        <v>4</v>
      </c>
      <c r="B5" s="81" t="s">
        <v>159</v>
      </c>
      <c r="C5" s="82">
        <v>4741.57</v>
      </c>
      <c r="D5" s="83" t="s">
        <v>101</v>
      </c>
      <c r="E5" s="82">
        <v>6958.0879999999997</v>
      </c>
      <c r="F5" s="83" t="s">
        <v>103</v>
      </c>
    </row>
    <row r="6" spans="1:6" x14ac:dyDescent="0.25">
      <c r="A6" s="80">
        <v>5</v>
      </c>
      <c r="B6" s="81" t="s">
        <v>160</v>
      </c>
      <c r="C6" s="82">
        <v>4736.8670000000002</v>
      </c>
      <c r="D6" s="83" t="s">
        <v>101</v>
      </c>
      <c r="E6" s="82">
        <v>7007.0129999999999</v>
      </c>
      <c r="F6" s="83" t="s">
        <v>103</v>
      </c>
    </row>
    <row r="7" spans="1:6" x14ac:dyDescent="0.25">
      <c r="A7" s="80">
        <v>6</v>
      </c>
      <c r="B7" s="81" t="s">
        <v>161</v>
      </c>
      <c r="C7" s="82">
        <v>4728.277</v>
      </c>
      <c r="D7" s="83" t="s">
        <v>101</v>
      </c>
      <c r="E7" s="82">
        <v>7013.5889999999999</v>
      </c>
      <c r="F7" s="83" t="s">
        <v>103</v>
      </c>
    </row>
    <row r="8" spans="1:6" x14ac:dyDescent="0.25">
      <c r="A8" s="80">
        <v>7</v>
      </c>
      <c r="B8" s="81" t="s">
        <v>162</v>
      </c>
      <c r="C8" s="82">
        <v>4726.9870000000001</v>
      </c>
      <c r="D8" s="83" t="s">
        <v>101</v>
      </c>
      <c r="E8" s="82">
        <v>7017.1229999999996</v>
      </c>
      <c r="F8" s="83" t="s">
        <v>103</v>
      </c>
    </row>
    <row r="9" spans="1:6" x14ac:dyDescent="0.25">
      <c r="A9" s="80">
        <v>8</v>
      </c>
      <c r="B9" s="81" t="s">
        <v>163</v>
      </c>
      <c r="C9" s="82">
        <v>4725.4799999999996</v>
      </c>
      <c r="D9" s="83" t="s">
        <v>101</v>
      </c>
      <c r="E9" s="82">
        <v>7026.0929999999998</v>
      </c>
      <c r="F9" s="83" t="s">
        <v>103</v>
      </c>
    </row>
    <row r="10" spans="1:6" x14ac:dyDescent="0.25">
      <c r="A10" s="80">
        <v>9</v>
      </c>
      <c r="B10" s="81" t="s">
        <v>164</v>
      </c>
      <c r="C10" s="82">
        <v>4715.9979999999996</v>
      </c>
      <c r="D10" s="83" t="s">
        <v>101</v>
      </c>
      <c r="E10" s="82">
        <v>7032.3469999999998</v>
      </c>
      <c r="F10" s="83" t="s">
        <v>103</v>
      </c>
    </row>
    <row r="11" spans="1:6" x14ac:dyDescent="0.25">
      <c r="A11" s="80">
        <v>10</v>
      </c>
      <c r="B11" s="81" t="s">
        <v>165</v>
      </c>
      <c r="C11" s="82">
        <v>4712.2299999999996</v>
      </c>
      <c r="D11" s="83" t="s">
        <v>101</v>
      </c>
      <c r="E11" s="82">
        <v>7036.0190000000002</v>
      </c>
      <c r="F11" s="83" t="s">
        <v>103</v>
      </c>
    </row>
    <row r="12" spans="1:6" x14ac:dyDescent="0.25">
      <c r="A12" s="80">
        <v>11</v>
      </c>
      <c r="B12" s="81" t="s">
        <v>166</v>
      </c>
      <c r="C12" s="82">
        <v>4711.2860000000001</v>
      </c>
      <c r="D12" s="83" t="s">
        <v>101</v>
      </c>
      <c r="E12" s="82">
        <v>7037.2460000000001</v>
      </c>
      <c r="F12" s="83" t="s">
        <v>103</v>
      </c>
    </row>
    <row r="13" spans="1:6" x14ac:dyDescent="0.25">
      <c r="A13" s="80">
        <v>12</v>
      </c>
      <c r="B13" s="81" t="s">
        <v>167</v>
      </c>
      <c r="C13" s="82">
        <v>4709.5169999999998</v>
      </c>
      <c r="D13" s="83" t="s">
        <v>101</v>
      </c>
      <c r="E13" s="82">
        <v>7039.5150000000003</v>
      </c>
      <c r="F13" s="83" t="s">
        <v>103</v>
      </c>
    </row>
    <row r="14" spans="1:6" x14ac:dyDescent="0.25">
      <c r="A14" s="80">
        <v>13</v>
      </c>
      <c r="B14" s="81" t="s">
        <v>168</v>
      </c>
      <c r="C14" s="82">
        <v>4706.6440000000002</v>
      </c>
      <c r="D14" s="83" t="s">
        <v>101</v>
      </c>
      <c r="E14" s="82">
        <v>7042.3159999999998</v>
      </c>
      <c r="F14" s="83" t="s">
        <v>103</v>
      </c>
    </row>
    <row r="15" spans="1:6" x14ac:dyDescent="0.25">
      <c r="A15" s="80">
        <v>14</v>
      </c>
      <c r="B15" s="81" t="s">
        <v>169</v>
      </c>
      <c r="C15" s="82">
        <v>4703.8379999999997</v>
      </c>
      <c r="D15" s="83" t="s">
        <v>101</v>
      </c>
      <c r="E15" s="82">
        <v>7044.1279999999997</v>
      </c>
      <c r="F15" s="83" t="s">
        <v>103</v>
      </c>
    </row>
    <row r="16" spans="1:6" x14ac:dyDescent="0.25">
      <c r="A16" s="80">
        <v>15</v>
      </c>
      <c r="B16" s="81" t="s">
        <v>170</v>
      </c>
      <c r="C16" s="82">
        <v>4654.2870000000003</v>
      </c>
      <c r="D16" s="83" t="s">
        <v>101</v>
      </c>
      <c r="E16" s="82">
        <v>7053.3090000000002</v>
      </c>
      <c r="F16" s="83" t="s">
        <v>103</v>
      </c>
    </row>
    <row r="17" spans="1:6" x14ac:dyDescent="0.25">
      <c r="A17" s="80">
        <v>16</v>
      </c>
      <c r="B17" s="81" t="s">
        <v>171</v>
      </c>
      <c r="C17" s="82">
        <v>4651.5529999999999</v>
      </c>
      <c r="D17" s="83" t="s">
        <v>101</v>
      </c>
      <c r="E17" s="82">
        <v>7058.7520000000004</v>
      </c>
      <c r="F17" s="83" t="s">
        <v>103</v>
      </c>
    </row>
    <row r="18" spans="1:6" x14ac:dyDescent="0.25">
      <c r="A18" s="80">
        <v>17</v>
      </c>
      <c r="B18" s="81" t="s">
        <v>172</v>
      </c>
      <c r="C18" s="82">
        <v>4651.2539999999999</v>
      </c>
      <c r="D18" s="83" t="s">
        <v>101</v>
      </c>
      <c r="E18" s="82">
        <v>7100.12</v>
      </c>
      <c r="F18" s="83" t="s">
        <v>103</v>
      </c>
    </row>
    <row r="19" spans="1:6" x14ac:dyDescent="0.25">
      <c r="A19" s="80">
        <v>18</v>
      </c>
      <c r="B19" s="81" t="s">
        <v>173</v>
      </c>
      <c r="C19" s="82">
        <v>4650.3919999999998</v>
      </c>
      <c r="D19" s="83" t="s">
        <v>101</v>
      </c>
      <c r="E19" s="82">
        <v>7104.0119999999997</v>
      </c>
      <c r="F19" s="83" t="s">
        <v>103</v>
      </c>
    </row>
    <row r="20" spans="1:6" x14ac:dyDescent="0.25">
      <c r="A20" s="80">
        <v>19</v>
      </c>
      <c r="B20" s="81" t="s">
        <v>174</v>
      </c>
      <c r="C20" s="82">
        <v>4650.3810000000003</v>
      </c>
      <c r="D20" s="83" t="s">
        <v>101</v>
      </c>
      <c r="E20" s="82">
        <v>7107.857</v>
      </c>
      <c r="F20" s="83" t="s">
        <v>103</v>
      </c>
    </row>
    <row r="21" spans="1:6" x14ac:dyDescent="0.25">
      <c r="A21" s="80">
        <v>20</v>
      </c>
      <c r="B21" s="81" t="s">
        <v>175</v>
      </c>
      <c r="C21" s="82">
        <v>4650.5249999999996</v>
      </c>
      <c r="D21" s="83" t="s">
        <v>101</v>
      </c>
      <c r="E21" s="82">
        <v>7109.19</v>
      </c>
      <c r="F21" s="83" t="s">
        <v>103</v>
      </c>
    </row>
    <row r="22" spans="1:6" x14ac:dyDescent="0.25">
      <c r="A22" s="80">
        <v>21</v>
      </c>
      <c r="B22" s="81" t="s">
        <v>176</v>
      </c>
      <c r="C22" s="82">
        <v>4650.2439999999997</v>
      </c>
      <c r="D22" s="83" t="s">
        <v>101</v>
      </c>
      <c r="E22" s="82">
        <v>7110.4089999999997</v>
      </c>
      <c r="F22" s="83" t="s">
        <v>103</v>
      </c>
    </row>
    <row r="23" spans="1:6" x14ac:dyDescent="0.25">
      <c r="A23" s="80">
        <v>22</v>
      </c>
      <c r="B23" s="81" t="s">
        <v>177</v>
      </c>
      <c r="C23" s="82">
        <v>4649.183</v>
      </c>
      <c r="D23" s="83" t="s">
        <v>101</v>
      </c>
      <c r="E23" s="82">
        <v>7111.5940000000001</v>
      </c>
      <c r="F23" s="83" t="s">
        <v>103</v>
      </c>
    </row>
    <row r="24" spans="1:6" x14ac:dyDescent="0.25">
      <c r="A24" s="80">
        <v>23</v>
      </c>
      <c r="B24" s="81" t="s">
        <v>178</v>
      </c>
      <c r="C24" s="82">
        <v>4648.1610000000001</v>
      </c>
      <c r="D24" s="83" t="s">
        <v>101</v>
      </c>
      <c r="E24" s="82">
        <v>7111.866</v>
      </c>
      <c r="F24" s="83" t="s">
        <v>103</v>
      </c>
    </row>
    <row r="25" spans="1:6" x14ac:dyDescent="0.25">
      <c r="A25" s="80">
        <v>24</v>
      </c>
      <c r="B25" s="81" t="s">
        <v>179</v>
      </c>
      <c r="C25" s="82">
        <v>4647.0789999999997</v>
      </c>
      <c r="D25" s="83" t="s">
        <v>101</v>
      </c>
      <c r="E25" s="82">
        <v>7112.3990000000003</v>
      </c>
      <c r="F25" s="83" t="s">
        <v>103</v>
      </c>
    </row>
    <row r="26" spans="1:6" x14ac:dyDescent="0.25">
      <c r="A26" s="80">
        <v>25</v>
      </c>
      <c r="B26" s="81" t="s">
        <v>180</v>
      </c>
      <c r="C26" s="82">
        <v>4646.1350000000002</v>
      </c>
      <c r="D26" s="83" t="s">
        <v>101</v>
      </c>
      <c r="E26" s="82">
        <v>7114.348</v>
      </c>
      <c r="F26" s="83" t="s">
        <v>103</v>
      </c>
    </row>
    <row r="27" spans="1:6" x14ac:dyDescent="0.25">
      <c r="A27" s="80">
        <v>26</v>
      </c>
      <c r="B27" s="81" t="s">
        <v>181</v>
      </c>
      <c r="C27" s="82">
        <v>4645.1189999999997</v>
      </c>
      <c r="D27" s="83" t="s">
        <v>101</v>
      </c>
      <c r="E27" s="82">
        <v>7116.1019999999999</v>
      </c>
      <c r="F27" s="83" t="s">
        <v>103</v>
      </c>
    </row>
    <row r="28" spans="1:6" x14ac:dyDescent="0.25">
      <c r="A28" s="80">
        <v>27</v>
      </c>
      <c r="B28" s="81" t="s">
        <v>182</v>
      </c>
      <c r="C28" s="82">
        <v>4644.7290000000003</v>
      </c>
      <c r="D28" s="83" t="s">
        <v>101</v>
      </c>
      <c r="E28" s="82">
        <v>7117.3429999999998</v>
      </c>
      <c r="F28" s="83" t="s">
        <v>103</v>
      </c>
    </row>
    <row r="29" spans="1:6" x14ac:dyDescent="0.25">
      <c r="A29" s="80">
        <v>28</v>
      </c>
      <c r="B29" s="81" t="s">
        <v>183</v>
      </c>
      <c r="C29" s="82">
        <v>4643.1629999999996</v>
      </c>
      <c r="D29" s="83" t="s">
        <v>101</v>
      </c>
      <c r="E29" s="82">
        <v>7123.9579999999996</v>
      </c>
      <c r="F29" s="83" t="s">
        <v>103</v>
      </c>
    </row>
    <row r="30" spans="1:6" x14ac:dyDescent="0.25">
      <c r="A30" s="80">
        <v>29</v>
      </c>
      <c r="B30" s="81" t="s">
        <v>184</v>
      </c>
      <c r="C30" s="82">
        <v>4642.7020000000002</v>
      </c>
      <c r="D30" s="83" t="s">
        <v>101</v>
      </c>
      <c r="E30" s="82">
        <v>7127.0429999999997</v>
      </c>
      <c r="F30" s="83" t="s">
        <v>103</v>
      </c>
    </row>
    <row r="31" spans="1:6" x14ac:dyDescent="0.25">
      <c r="A31" s="80">
        <v>30</v>
      </c>
      <c r="B31" s="81" t="s">
        <v>185</v>
      </c>
      <c r="C31" s="82">
        <v>4641.9979999999996</v>
      </c>
      <c r="D31" s="83" t="s">
        <v>101</v>
      </c>
      <c r="E31" s="82">
        <v>7131.6689999999999</v>
      </c>
      <c r="F31" s="83" t="s">
        <v>103</v>
      </c>
    </row>
    <row r="32" spans="1:6" x14ac:dyDescent="0.25">
      <c r="A32" s="80">
        <v>31</v>
      </c>
      <c r="B32" s="81" t="s">
        <v>186</v>
      </c>
      <c r="C32" s="82">
        <v>4641.1270000000004</v>
      </c>
      <c r="D32" s="83" t="s">
        <v>101</v>
      </c>
      <c r="E32" s="82">
        <v>7133.0720000000001</v>
      </c>
      <c r="F32" s="83" t="s">
        <v>103</v>
      </c>
    </row>
    <row r="33" spans="1:6" x14ac:dyDescent="0.25">
      <c r="A33" s="80">
        <v>32</v>
      </c>
      <c r="B33" s="81" t="s">
        <v>187</v>
      </c>
      <c r="C33" s="82">
        <v>4639.9430000000002</v>
      </c>
      <c r="D33" s="83" t="s">
        <v>101</v>
      </c>
      <c r="E33" s="82">
        <v>7136.7759999999998</v>
      </c>
      <c r="F33" s="83" t="s">
        <v>103</v>
      </c>
    </row>
    <row r="34" spans="1:6" x14ac:dyDescent="0.25">
      <c r="A34" s="80">
        <v>33</v>
      </c>
      <c r="B34" s="81" t="s">
        <v>188</v>
      </c>
      <c r="C34" s="82">
        <v>4639.2049999999999</v>
      </c>
      <c r="D34" s="83" t="s">
        <v>101</v>
      </c>
      <c r="E34" s="82">
        <v>7138.4049999999997</v>
      </c>
      <c r="F34" s="83" t="s">
        <v>103</v>
      </c>
    </row>
    <row r="35" spans="1:6" x14ac:dyDescent="0.25">
      <c r="A35" s="80">
        <v>34</v>
      </c>
      <c r="B35" s="81" t="s">
        <v>189</v>
      </c>
      <c r="C35" s="82">
        <v>4638.375</v>
      </c>
      <c r="D35" s="83" t="s">
        <v>101</v>
      </c>
      <c r="E35" s="82">
        <v>7142.0749999999998</v>
      </c>
      <c r="F35" s="83" t="s">
        <v>103</v>
      </c>
    </row>
    <row r="36" spans="1:6" x14ac:dyDescent="0.25">
      <c r="A36" s="80">
        <v>35</v>
      </c>
      <c r="B36" s="81" t="s">
        <v>190</v>
      </c>
      <c r="C36" s="82">
        <v>4638.3440000000001</v>
      </c>
      <c r="D36" s="83" t="s">
        <v>101</v>
      </c>
      <c r="E36" s="82">
        <v>7143.8720000000003</v>
      </c>
      <c r="F36" s="83" t="s">
        <v>103</v>
      </c>
    </row>
    <row r="37" spans="1:6" x14ac:dyDescent="0.25">
      <c r="A37" s="80">
        <v>36</v>
      </c>
      <c r="B37" s="81" t="s">
        <v>191</v>
      </c>
      <c r="C37" s="82">
        <v>4640.8140000000003</v>
      </c>
      <c r="D37" s="83" t="s">
        <v>101</v>
      </c>
      <c r="E37" s="82">
        <v>7150.9189999999999</v>
      </c>
      <c r="F37" s="83" t="s">
        <v>103</v>
      </c>
    </row>
    <row r="38" spans="1:6" x14ac:dyDescent="0.25">
      <c r="A38" s="80">
        <v>37</v>
      </c>
      <c r="B38" s="81" t="s">
        <v>192</v>
      </c>
      <c r="C38" s="82">
        <v>4640.7020000000002</v>
      </c>
      <c r="D38" s="83" t="s">
        <v>101</v>
      </c>
      <c r="E38" s="82">
        <v>7152.7489999999998</v>
      </c>
      <c r="F38" s="83" t="s">
        <v>103</v>
      </c>
    </row>
    <row r="39" spans="1:6" x14ac:dyDescent="0.25">
      <c r="A39" s="80">
        <v>38</v>
      </c>
      <c r="B39" s="81" t="s">
        <v>193</v>
      </c>
      <c r="C39" s="82">
        <v>4639.4309999999996</v>
      </c>
      <c r="D39" s="83" t="s">
        <v>101</v>
      </c>
      <c r="E39" s="82">
        <v>7153.7510000000002</v>
      </c>
      <c r="F39" s="83" t="s">
        <v>103</v>
      </c>
    </row>
    <row r="40" spans="1:6" x14ac:dyDescent="0.25">
      <c r="A40" s="80">
        <v>39</v>
      </c>
      <c r="B40" s="81" t="s">
        <v>194</v>
      </c>
      <c r="C40" s="82">
        <v>4638.1260000000002</v>
      </c>
      <c r="D40" s="83" t="s">
        <v>101</v>
      </c>
      <c r="E40" s="82">
        <v>7155.4610000000002</v>
      </c>
      <c r="F40" s="83" t="s">
        <v>103</v>
      </c>
    </row>
    <row r="41" spans="1:6" x14ac:dyDescent="0.25">
      <c r="A41" s="80">
        <v>40</v>
      </c>
      <c r="B41" s="81" t="s">
        <v>195</v>
      </c>
      <c r="C41" s="82">
        <v>4636.2629999999999</v>
      </c>
      <c r="D41" s="83" t="s">
        <v>101</v>
      </c>
      <c r="E41" s="82">
        <v>7159.17</v>
      </c>
      <c r="F41" s="83" t="s">
        <v>103</v>
      </c>
    </row>
    <row r="42" spans="1:6" x14ac:dyDescent="0.25">
      <c r="A42" s="80">
        <v>41</v>
      </c>
      <c r="B42" s="81" t="s">
        <v>196</v>
      </c>
      <c r="C42" s="82">
        <v>4635.4129999999996</v>
      </c>
      <c r="D42" s="83" t="s">
        <v>101</v>
      </c>
      <c r="E42" s="82">
        <v>7200.3540000000003</v>
      </c>
      <c r="F42" s="83" t="s">
        <v>103</v>
      </c>
    </row>
    <row r="43" spans="1:6" x14ac:dyDescent="0.25">
      <c r="A43" s="80">
        <v>42</v>
      </c>
      <c r="B43" s="81" t="s">
        <v>197</v>
      </c>
      <c r="C43" s="82">
        <v>4634.7169999999996</v>
      </c>
      <c r="D43" s="83" t="s">
        <v>101</v>
      </c>
      <c r="E43" s="82">
        <v>7201.9930000000004</v>
      </c>
      <c r="F43" s="83" t="s">
        <v>103</v>
      </c>
    </row>
    <row r="44" spans="1:6" x14ac:dyDescent="0.25">
      <c r="A44" s="80">
        <v>43</v>
      </c>
      <c r="B44" s="81" t="s">
        <v>198</v>
      </c>
      <c r="C44" s="82">
        <v>4634.0309999999999</v>
      </c>
      <c r="D44" s="83" t="s">
        <v>101</v>
      </c>
      <c r="E44" s="82">
        <v>7203.6149999999998</v>
      </c>
      <c r="F44" s="83" t="s">
        <v>103</v>
      </c>
    </row>
    <row r="45" spans="1:6" x14ac:dyDescent="0.25">
      <c r="A45" s="80">
        <v>44</v>
      </c>
      <c r="B45" s="81" t="s">
        <v>199</v>
      </c>
      <c r="C45" s="82">
        <v>4633.8670000000002</v>
      </c>
      <c r="D45" s="83" t="s">
        <v>101</v>
      </c>
      <c r="E45" s="82">
        <v>7204.6440000000002</v>
      </c>
      <c r="F45" s="83" t="s">
        <v>103</v>
      </c>
    </row>
    <row r="46" spans="1:6" x14ac:dyDescent="0.25">
      <c r="A46" s="80">
        <v>45</v>
      </c>
      <c r="B46" s="81" t="s">
        <v>200</v>
      </c>
      <c r="C46" s="82">
        <v>4633.9179999999997</v>
      </c>
      <c r="D46" s="83" t="s">
        <v>101</v>
      </c>
      <c r="E46" s="82">
        <v>7206.1890000000003</v>
      </c>
      <c r="F46" s="83" t="s">
        <v>103</v>
      </c>
    </row>
    <row r="47" spans="1:6" x14ac:dyDescent="0.25">
      <c r="A47" s="80">
        <v>46</v>
      </c>
      <c r="B47" s="81" t="s">
        <v>201</v>
      </c>
      <c r="C47" s="82">
        <v>4633.8900000000003</v>
      </c>
      <c r="D47" s="83" t="s">
        <v>101</v>
      </c>
      <c r="E47" s="82">
        <v>7206.8190000000004</v>
      </c>
      <c r="F47" s="83" t="s">
        <v>103</v>
      </c>
    </row>
    <row r="48" spans="1:6" x14ac:dyDescent="0.25">
      <c r="A48" s="80">
        <v>47</v>
      </c>
      <c r="B48" s="81" t="s">
        <v>202</v>
      </c>
      <c r="C48" s="82">
        <v>4633.7659999999996</v>
      </c>
      <c r="D48" s="83" t="s">
        <v>101</v>
      </c>
      <c r="E48" s="82">
        <v>7207.4189999999999</v>
      </c>
      <c r="F48" s="83" t="s">
        <v>103</v>
      </c>
    </row>
    <row r="49" spans="1:6" x14ac:dyDescent="0.25">
      <c r="A49" s="80">
        <v>48</v>
      </c>
      <c r="B49" s="81" t="s">
        <v>203</v>
      </c>
      <c r="C49" s="82">
        <v>4633.6229999999996</v>
      </c>
      <c r="D49" s="83" t="s">
        <v>101</v>
      </c>
      <c r="E49" s="82">
        <v>7207.902</v>
      </c>
      <c r="F49" s="83" t="s">
        <v>103</v>
      </c>
    </row>
    <row r="50" spans="1:6" x14ac:dyDescent="0.25">
      <c r="A50" s="80">
        <v>49</v>
      </c>
      <c r="B50" s="81" t="s">
        <v>204</v>
      </c>
      <c r="C50" s="82">
        <v>4633.2020000000002</v>
      </c>
      <c r="D50" s="83" t="s">
        <v>101</v>
      </c>
      <c r="E50" s="82">
        <v>7208.857</v>
      </c>
      <c r="F50" s="83" t="s">
        <v>103</v>
      </c>
    </row>
    <row r="51" spans="1:6" x14ac:dyDescent="0.25">
      <c r="A51" s="80">
        <v>50</v>
      </c>
      <c r="B51" s="81" t="s">
        <v>205</v>
      </c>
      <c r="C51" s="82">
        <v>4632.0050000000001</v>
      </c>
      <c r="D51" s="83" t="s">
        <v>101</v>
      </c>
      <c r="E51" s="82">
        <v>7210.7380000000003</v>
      </c>
      <c r="F51" s="83" t="s">
        <v>103</v>
      </c>
    </row>
    <row r="52" spans="1:6" x14ac:dyDescent="0.25">
      <c r="A52" s="80">
        <v>51</v>
      </c>
      <c r="B52" s="81" t="s">
        <v>206</v>
      </c>
      <c r="C52" s="82">
        <v>4631.4319999999998</v>
      </c>
      <c r="D52" s="83" t="s">
        <v>101</v>
      </c>
      <c r="E52" s="82">
        <v>7212.1819999999998</v>
      </c>
      <c r="F52" s="83" t="s">
        <v>103</v>
      </c>
    </row>
    <row r="53" spans="1:6" x14ac:dyDescent="0.25">
      <c r="A53" s="80">
        <v>52</v>
      </c>
      <c r="B53" s="81" t="s">
        <v>207</v>
      </c>
      <c r="C53" s="82">
        <v>4631.0940000000001</v>
      </c>
      <c r="D53" s="83" t="s">
        <v>101</v>
      </c>
      <c r="E53" s="82">
        <v>7212.8639999999996</v>
      </c>
      <c r="F53" s="83" t="s">
        <v>103</v>
      </c>
    </row>
    <row r="54" spans="1:6" x14ac:dyDescent="0.25">
      <c r="A54" s="80">
        <v>53</v>
      </c>
      <c r="B54" s="81" t="s">
        <v>208</v>
      </c>
      <c r="C54" s="82">
        <v>4630.46</v>
      </c>
      <c r="D54" s="83" t="s">
        <v>101</v>
      </c>
      <c r="E54" s="82">
        <v>7213.6210000000001</v>
      </c>
      <c r="F54" s="83" t="s">
        <v>103</v>
      </c>
    </row>
    <row r="55" spans="1:6" x14ac:dyDescent="0.25">
      <c r="A55" s="80">
        <v>54</v>
      </c>
      <c r="B55" s="81" t="s">
        <v>209</v>
      </c>
      <c r="C55" s="82">
        <v>4629.9769999999999</v>
      </c>
      <c r="D55" s="83" t="s">
        <v>101</v>
      </c>
      <c r="E55" s="82">
        <v>7213.848</v>
      </c>
      <c r="F55" s="83" t="s">
        <v>103</v>
      </c>
    </row>
    <row r="56" spans="1:6" x14ac:dyDescent="0.25">
      <c r="A56" s="80">
        <v>55</v>
      </c>
      <c r="B56" s="81" t="s">
        <v>210</v>
      </c>
      <c r="C56" s="82">
        <v>4628.2420000000002</v>
      </c>
      <c r="D56" s="83" t="s">
        <v>101</v>
      </c>
      <c r="E56" s="82">
        <v>7214.6459999999997</v>
      </c>
      <c r="F56" s="83" t="s">
        <v>103</v>
      </c>
    </row>
    <row r="57" spans="1:6" x14ac:dyDescent="0.25">
      <c r="A57" s="80">
        <v>56</v>
      </c>
      <c r="B57" s="81" t="s">
        <v>211</v>
      </c>
      <c r="C57" s="82">
        <v>4626.902</v>
      </c>
      <c r="D57" s="83" t="s">
        <v>101</v>
      </c>
      <c r="E57" s="82">
        <v>7215.69</v>
      </c>
      <c r="F57" s="83" t="s">
        <v>103</v>
      </c>
    </row>
    <row r="58" spans="1:6" x14ac:dyDescent="0.25">
      <c r="A58" s="80">
        <v>57</v>
      </c>
      <c r="B58" s="81" t="s">
        <v>212</v>
      </c>
      <c r="C58" s="82">
        <v>4626.5140000000001</v>
      </c>
      <c r="D58" s="83" t="s">
        <v>101</v>
      </c>
      <c r="E58" s="82">
        <v>7216.3860000000004</v>
      </c>
      <c r="F58" s="83" t="s">
        <v>103</v>
      </c>
    </row>
    <row r="59" spans="1:6" x14ac:dyDescent="0.25">
      <c r="A59" s="80">
        <v>58</v>
      </c>
      <c r="B59" s="81" t="s">
        <v>213</v>
      </c>
      <c r="C59" s="82">
        <v>4626.4210000000003</v>
      </c>
      <c r="D59" s="83" t="s">
        <v>101</v>
      </c>
      <c r="E59" s="82">
        <v>7217.0150000000003</v>
      </c>
      <c r="F59" s="83" t="s">
        <v>103</v>
      </c>
    </row>
    <row r="60" spans="1:6" x14ac:dyDescent="0.25">
      <c r="A60" s="80">
        <v>59</v>
      </c>
      <c r="B60" s="81" t="s">
        <v>214</v>
      </c>
      <c r="C60" s="82">
        <v>4626.183</v>
      </c>
      <c r="D60" s="83" t="s">
        <v>101</v>
      </c>
      <c r="E60" s="82">
        <v>7220.39</v>
      </c>
      <c r="F60" s="83" t="s">
        <v>103</v>
      </c>
    </row>
    <row r="61" spans="1:6" x14ac:dyDescent="0.25">
      <c r="A61" s="80">
        <v>60</v>
      </c>
      <c r="B61" s="81" t="s">
        <v>215</v>
      </c>
      <c r="C61" s="82">
        <v>4625.9610000000002</v>
      </c>
      <c r="D61" s="83" t="s">
        <v>101</v>
      </c>
      <c r="E61" s="82">
        <v>7221.125</v>
      </c>
      <c r="F61" s="83" t="s">
        <v>103</v>
      </c>
    </row>
    <row r="62" spans="1:6" x14ac:dyDescent="0.25">
      <c r="A62" s="80">
        <v>61</v>
      </c>
      <c r="B62" s="81" t="s">
        <v>216</v>
      </c>
      <c r="C62" s="82">
        <v>4625.0190000000002</v>
      </c>
      <c r="D62" s="83" t="s">
        <v>101</v>
      </c>
      <c r="E62" s="82">
        <v>7222.433</v>
      </c>
      <c r="F62" s="83" t="s">
        <v>103</v>
      </c>
    </row>
    <row r="63" spans="1:6" x14ac:dyDescent="0.25">
      <c r="A63" s="80">
        <v>62</v>
      </c>
      <c r="B63" s="81" t="s">
        <v>217</v>
      </c>
      <c r="C63" s="82">
        <v>4623.05</v>
      </c>
      <c r="D63" s="83" t="s">
        <v>101</v>
      </c>
      <c r="E63" s="82">
        <v>7225.85</v>
      </c>
      <c r="F63" s="83" t="s">
        <v>103</v>
      </c>
    </row>
    <row r="64" spans="1:6" x14ac:dyDescent="0.25">
      <c r="A64" s="80">
        <v>63</v>
      </c>
      <c r="B64" s="81" t="s">
        <v>218</v>
      </c>
      <c r="C64" s="82">
        <v>4622.8810000000003</v>
      </c>
      <c r="D64" s="83" t="s">
        <v>101</v>
      </c>
      <c r="E64" s="82">
        <v>7226.3819999999996</v>
      </c>
      <c r="F64" s="83" t="s">
        <v>103</v>
      </c>
    </row>
    <row r="65" spans="1:6" x14ac:dyDescent="0.25">
      <c r="A65" s="80">
        <v>64</v>
      </c>
      <c r="B65" s="81" t="s">
        <v>219</v>
      </c>
      <c r="C65" s="82">
        <v>4622.59</v>
      </c>
      <c r="D65" s="83" t="s">
        <v>101</v>
      </c>
      <c r="E65" s="82">
        <v>7228.0569999999998</v>
      </c>
      <c r="F65" s="83" t="s">
        <v>103</v>
      </c>
    </row>
    <row r="66" spans="1:6" x14ac:dyDescent="0.25">
      <c r="A66" s="80">
        <v>65</v>
      </c>
      <c r="B66" s="81" t="s">
        <v>220</v>
      </c>
      <c r="C66" s="82">
        <v>4622.1689999999999</v>
      </c>
      <c r="D66" s="83" t="s">
        <v>101</v>
      </c>
      <c r="E66" s="82">
        <v>7229.2160000000003</v>
      </c>
      <c r="F66" s="83" t="s">
        <v>103</v>
      </c>
    </row>
    <row r="67" spans="1:6" x14ac:dyDescent="0.25">
      <c r="A67" s="80">
        <v>66</v>
      </c>
      <c r="B67" s="81" t="s">
        <v>221</v>
      </c>
      <c r="C67" s="82">
        <v>4621.9489999999996</v>
      </c>
      <c r="D67" s="83" t="s">
        <v>101</v>
      </c>
      <c r="E67" s="82">
        <v>7229.58</v>
      </c>
      <c r="F67" s="83" t="s">
        <v>103</v>
      </c>
    </row>
    <row r="68" spans="1:6" x14ac:dyDescent="0.25">
      <c r="A68" s="80">
        <v>67</v>
      </c>
      <c r="B68" s="81" t="s">
        <v>222</v>
      </c>
      <c r="C68" s="82">
        <v>4620.5559999999996</v>
      </c>
      <c r="D68" s="83" t="s">
        <v>101</v>
      </c>
      <c r="E68" s="82">
        <v>7231.1170000000002</v>
      </c>
      <c r="F68" s="83" t="s">
        <v>103</v>
      </c>
    </row>
    <row r="69" spans="1:6" x14ac:dyDescent="0.25">
      <c r="A69" s="80">
        <v>68</v>
      </c>
      <c r="B69" s="81" t="s">
        <v>223</v>
      </c>
      <c r="C69" s="82">
        <v>4619.5839999999998</v>
      </c>
      <c r="D69" s="83" t="s">
        <v>101</v>
      </c>
      <c r="E69" s="82">
        <v>7232.723</v>
      </c>
      <c r="F69" s="83" t="s">
        <v>103</v>
      </c>
    </row>
    <row r="70" spans="1:6" x14ac:dyDescent="0.25">
      <c r="A70" s="80">
        <v>69</v>
      </c>
      <c r="B70" s="81" t="s">
        <v>224</v>
      </c>
      <c r="C70" s="82">
        <v>4618.4480000000003</v>
      </c>
      <c r="D70" s="83" t="s">
        <v>101</v>
      </c>
      <c r="E70" s="82">
        <v>7233.6869999999999</v>
      </c>
      <c r="F70" s="83" t="s">
        <v>103</v>
      </c>
    </row>
    <row r="71" spans="1:6" x14ac:dyDescent="0.25">
      <c r="A71" s="80">
        <v>70</v>
      </c>
      <c r="B71" s="81" t="s">
        <v>225</v>
      </c>
      <c r="C71" s="82">
        <v>4617.95</v>
      </c>
      <c r="D71" s="83" t="s">
        <v>101</v>
      </c>
      <c r="E71" s="82">
        <v>7234.4759999999997</v>
      </c>
      <c r="F71" s="83" t="s">
        <v>103</v>
      </c>
    </row>
    <row r="72" spans="1:6" x14ac:dyDescent="0.25">
      <c r="A72" s="80">
        <v>71</v>
      </c>
      <c r="B72" s="81" t="s">
        <v>226</v>
      </c>
      <c r="C72" s="82">
        <v>4616.43</v>
      </c>
      <c r="D72" s="83" t="s">
        <v>101</v>
      </c>
      <c r="E72" s="82">
        <v>7237.2889999999998</v>
      </c>
      <c r="F72" s="83" t="s">
        <v>103</v>
      </c>
    </row>
    <row r="73" spans="1:6" x14ac:dyDescent="0.25">
      <c r="A73" s="80">
        <v>72</v>
      </c>
      <c r="B73" s="81" t="s">
        <v>227</v>
      </c>
      <c r="C73" s="82">
        <v>4616.0410000000002</v>
      </c>
      <c r="D73" s="83" t="s">
        <v>101</v>
      </c>
      <c r="E73" s="82">
        <v>7238.0169999999998</v>
      </c>
      <c r="F73" s="83" t="s">
        <v>103</v>
      </c>
    </row>
    <row r="74" spans="1:6" x14ac:dyDescent="0.25">
      <c r="A74" s="80">
        <v>73</v>
      </c>
      <c r="B74" s="81" t="s">
        <v>228</v>
      </c>
      <c r="C74" s="82">
        <v>4615.7449999999999</v>
      </c>
      <c r="D74" s="83" t="s">
        <v>101</v>
      </c>
      <c r="E74" s="82">
        <v>7239.09</v>
      </c>
      <c r="F74" s="83" t="s">
        <v>103</v>
      </c>
    </row>
    <row r="75" spans="1:6" x14ac:dyDescent="0.25">
      <c r="A75" s="80">
        <v>74</v>
      </c>
      <c r="B75" s="81" t="s">
        <v>229</v>
      </c>
      <c r="C75" s="82">
        <v>4615.7430000000004</v>
      </c>
      <c r="D75" s="83" t="s">
        <v>101</v>
      </c>
      <c r="E75" s="82">
        <v>7239.7650000000003</v>
      </c>
      <c r="F75" s="83" t="s">
        <v>103</v>
      </c>
    </row>
    <row r="76" spans="1:6" x14ac:dyDescent="0.25">
      <c r="A76" s="80">
        <v>75</v>
      </c>
      <c r="B76" s="81" t="s">
        <v>230</v>
      </c>
      <c r="C76" s="82">
        <v>4615.8580000000002</v>
      </c>
      <c r="D76" s="83" t="s">
        <v>101</v>
      </c>
      <c r="E76" s="82">
        <v>7241.1819999999998</v>
      </c>
      <c r="F76" s="83" t="s">
        <v>103</v>
      </c>
    </row>
    <row r="77" spans="1:6" x14ac:dyDescent="0.25">
      <c r="A77" s="80">
        <v>76</v>
      </c>
      <c r="B77" s="81" t="s">
        <v>231</v>
      </c>
      <c r="C77" s="82">
        <v>4615.8140000000003</v>
      </c>
      <c r="D77" s="83" t="s">
        <v>101</v>
      </c>
      <c r="E77" s="82">
        <v>7241.884</v>
      </c>
      <c r="F77" s="83" t="s">
        <v>103</v>
      </c>
    </row>
    <row r="78" spans="1:6" x14ac:dyDescent="0.25">
      <c r="A78" s="80">
        <v>77</v>
      </c>
      <c r="B78" s="81" t="s">
        <v>232</v>
      </c>
      <c r="C78" s="82">
        <v>4615.6180000000004</v>
      </c>
      <c r="D78" s="83" t="s">
        <v>101</v>
      </c>
      <c r="E78" s="82">
        <v>7242.7380000000003</v>
      </c>
      <c r="F78" s="83" t="s">
        <v>103</v>
      </c>
    </row>
    <row r="79" spans="1:6" x14ac:dyDescent="0.25">
      <c r="A79" s="80">
        <v>78</v>
      </c>
      <c r="B79" s="81" t="s">
        <v>233</v>
      </c>
      <c r="C79" s="82">
        <v>4612.6840000000002</v>
      </c>
      <c r="D79" s="83" t="s">
        <v>101</v>
      </c>
      <c r="E79" s="82">
        <v>7249.02</v>
      </c>
      <c r="F79" s="83" t="s">
        <v>103</v>
      </c>
    </row>
    <row r="80" spans="1:6" x14ac:dyDescent="0.25">
      <c r="A80" s="80">
        <v>79</v>
      </c>
      <c r="B80" s="81" t="s">
        <v>234</v>
      </c>
      <c r="C80" s="82">
        <v>4611.6000000000004</v>
      </c>
      <c r="D80" s="83" t="s">
        <v>101</v>
      </c>
      <c r="E80" s="82">
        <v>7253.3029999999999</v>
      </c>
      <c r="F80" s="83" t="s">
        <v>103</v>
      </c>
    </row>
    <row r="81" spans="1:6" x14ac:dyDescent="0.25">
      <c r="A81" s="80">
        <v>80</v>
      </c>
      <c r="B81" s="81" t="s">
        <v>235</v>
      </c>
      <c r="C81" s="82">
        <v>4611.3050000000003</v>
      </c>
      <c r="D81" s="83" t="s">
        <v>101</v>
      </c>
      <c r="E81" s="82">
        <v>7254.1049999999996</v>
      </c>
      <c r="F81" s="83" t="s">
        <v>103</v>
      </c>
    </row>
    <row r="82" spans="1:6" x14ac:dyDescent="0.25">
      <c r="A82" s="80">
        <v>81</v>
      </c>
      <c r="B82" s="81" t="s">
        <v>236</v>
      </c>
      <c r="C82" s="82">
        <v>4610.9380000000001</v>
      </c>
      <c r="D82" s="83" t="s">
        <v>101</v>
      </c>
      <c r="E82" s="82">
        <v>7254.7849999999999</v>
      </c>
      <c r="F82" s="83" t="s">
        <v>103</v>
      </c>
    </row>
    <row r="83" spans="1:6" x14ac:dyDescent="0.25">
      <c r="A83" s="80">
        <v>82</v>
      </c>
      <c r="B83" s="81" t="s">
        <v>237</v>
      </c>
      <c r="C83" s="82">
        <v>4609.9639999999999</v>
      </c>
      <c r="D83" s="83" t="s">
        <v>101</v>
      </c>
      <c r="E83" s="82">
        <v>7256.1419999999998</v>
      </c>
      <c r="F83" s="83" t="s">
        <v>103</v>
      </c>
    </row>
    <row r="84" spans="1:6" x14ac:dyDescent="0.25">
      <c r="A84" s="84">
        <v>83</v>
      </c>
      <c r="B84" s="81" t="s">
        <v>238</v>
      </c>
      <c r="C84" s="82">
        <v>4609.4889999999996</v>
      </c>
      <c r="D84" s="83" t="s">
        <v>101</v>
      </c>
      <c r="E84" s="82">
        <v>7256.652</v>
      </c>
      <c r="F84" s="83" t="s">
        <v>103</v>
      </c>
    </row>
    <row r="85" spans="1:6" x14ac:dyDescent="0.25">
      <c r="A85" s="84">
        <v>84</v>
      </c>
      <c r="B85" s="81" t="s">
        <v>239</v>
      </c>
      <c r="C85" s="82">
        <v>4608.8959999999997</v>
      </c>
      <c r="D85" s="83" t="s">
        <v>101</v>
      </c>
      <c r="E85" s="82">
        <v>7256.9709999999995</v>
      </c>
      <c r="F85" s="83" t="s">
        <v>103</v>
      </c>
    </row>
    <row r="86" spans="1:6" x14ac:dyDescent="0.25">
      <c r="A86" s="84">
        <v>85</v>
      </c>
      <c r="B86" s="81" t="s">
        <v>240</v>
      </c>
      <c r="C86" s="82">
        <v>4607.4650000000001</v>
      </c>
      <c r="D86" s="83" t="s">
        <v>101</v>
      </c>
      <c r="E86" s="82">
        <v>7257.4470000000001</v>
      </c>
      <c r="F86" s="83" t="s">
        <v>103</v>
      </c>
    </row>
    <row r="87" spans="1:6" x14ac:dyDescent="0.25">
      <c r="A87" s="84">
        <v>86</v>
      </c>
      <c r="B87" s="81" t="s">
        <v>241</v>
      </c>
      <c r="C87" s="82">
        <v>4606.8720000000003</v>
      </c>
      <c r="D87" s="83" t="s">
        <v>101</v>
      </c>
      <c r="E87" s="82">
        <v>7257.8519999999999</v>
      </c>
      <c r="F87" s="83" t="s">
        <v>103</v>
      </c>
    </row>
    <row r="88" spans="1:6" x14ac:dyDescent="0.25">
      <c r="A88" s="84">
        <v>87</v>
      </c>
      <c r="B88" s="81" t="s">
        <v>242</v>
      </c>
      <c r="C88" s="82">
        <v>4606.0219999999999</v>
      </c>
      <c r="D88" s="83" t="s">
        <v>101</v>
      </c>
      <c r="E88" s="82">
        <v>7258.82</v>
      </c>
      <c r="F88" s="83" t="s">
        <v>103</v>
      </c>
    </row>
    <row r="89" spans="1:6" x14ac:dyDescent="0.25">
      <c r="A89" s="84">
        <v>88</v>
      </c>
      <c r="B89" s="81" t="s">
        <v>243</v>
      </c>
      <c r="C89" s="82">
        <v>4605.192</v>
      </c>
      <c r="D89" s="83" t="s">
        <v>101</v>
      </c>
      <c r="E89" s="82">
        <v>7300.3379999999997</v>
      </c>
      <c r="F89" s="83" t="s">
        <v>103</v>
      </c>
    </row>
    <row r="90" spans="1:6" x14ac:dyDescent="0.25">
      <c r="A90" s="84">
        <v>89</v>
      </c>
      <c r="B90" s="81" t="s">
        <v>244</v>
      </c>
      <c r="C90" s="82">
        <v>4604.0020000000004</v>
      </c>
      <c r="D90" s="83" t="s">
        <v>101</v>
      </c>
      <c r="E90" s="82">
        <v>7302.52</v>
      </c>
      <c r="F90" s="83" t="s">
        <v>103</v>
      </c>
    </row>
    <row r="91" spans="1:6" x14ac:dyDescent="0.25">
      <c r="A91" s="84">
        <v>90</v>
      </c>
      <c r="B91" s="81" t="s">
        <v>245</v>
      </c>
      <c r="C91" s="82">
        <v>4603.8050000000003</v>
      </c>
      <c r="D91" s="83" t="s">
        <v>101</v>
      </c>
      <c r="E91" s="82">
        <v>7303.3280000000004</v>
      </c>
      <c r="F91" s="83" t="s">
        <v>103</v>
      </c>
    </row>
    <row r="92" spans="1:6" x14ac:dyDescent="0.25">
      <c r="A92" s="84">
        <v>91</v>
      </c>
      <c r="B92" s="81" t="s">
        <v>246</v>
      </c>
      <c r="C92" s="82">
        <v>4603.6030000000001</v>
      </c>
      <c r="D92" s="83" t="s">
        <v>101</v>
      </c>
      <c r="E92" s="82">
        <v>7305.5640000000003</v>
      </c>
      <c r="F92" s="83" t="s">
        <v>103</v>
      </c>
    </row>
    <row r="93" spans="1:6" x14ac:dyDescent="0.25">
      <c r="A93" s="84">
        <v>92</v>
      </c>
      <c r="B93" s="81" t="s">
        <v>247</v>
      </c>
      <c r="C93" s="82">
        <v>4602.9430000000002</v>
      </c>
      <c r="D93" s="83" t="s">
        <v>101</v>
      </c>
      <c r="E93" s="82">
        <v>7308.723</v>
      </c>
      <c r="F93" s="83" t="s">
        <v>103</v>
      </c>
    </row>
    <row r="94" spans="1:6" x14ac:dyDescent="0.25">
      <c r="A94" s="84">
        <v>93</v>
      </c>
      <c r="B94" s="81" t="s">
        <v>248</v>
      </c>
      <c r="C94" s="82">
        <v>4602.3270000000002</v>
      </c>
      <c r="D94" s="83" t="s">
        <v>101</v>
      </c>
      <c r="E94" s="82">
        <v>7309.8239999999996</v>
      </c>
      <c r="F94" s="83" t="s">
        <v>103</v>
      </c>
    </row>
    <row r="95" spans="1:6" x14ac:dyDescent="0.25">
      <c r="A95" s="84">
        <v>94</v>
      </c>
      <c r="B95" s="81" t="s">
        <v>249</v>
      </c>
      <c r="C95" s="82">
        <v>4600.8950000000004</v>
      </c>
      <c r="D95" s="83" t="s">
        <v>101</v>
      </c>
      <c r="E95" s="82">
        <v>7310.38</v>
      </c>
      <c r="F95" s="83" t="s">
        <v>103</v>
      </c>
    </row>
    <row r="96" spans="1:6" x14ac:dyDescent="0.25">
      <c r="A96" s="84">
        <v>95</v>
      </c>
      <c r="B96" s="81" t="s">
        <v>250</v>
      </c>
      <c r="C96" s="82">
        <v>4559.0640000000003</v>
      </c>
      <c r="D96" s="83" t="s">
        <v>101</v>
      </c>
      <c r="E96" s="82">
        <v>7311.0879999999997</v>
      </c>
      <c r="F96" s="83" t="s">
        <v>103</v>
      </c>
    </row>
    <row r="97" spans="1:6" x14ac:dyDescent="0.25">
      <c r="A97" s="84">
        <v>96</v>
      </c>
      <c r="B97" s="81" t="s">
        <v>251</v>
      </c>
      <c r="C97" s="82">
        <v>4557.2070000000003</v>
      </c>
      <c r="D97" s="83" t="s">
        <v>101</v>
      </c>
      <c r="E97" s="82">
        <v>7312.5379999999996</v>
      </c>
      <c r="F97" s="83" t="s">
        <v>103</v>
      </c>
    </row>
    <row r="98" spans="1:6" x14ac:dyDescent="0.25">
      <c r="A98" s="84">
        <v>97</v>
      </c>
      <c r="B98" s="81" t="s">
        <v>252</v>
      </c>
      <c r="C98" s="82">
        <v>4556.7370000000001</v>
      </c>
      <c r="D98" s="83" t="s">
        <v>101</v>
      </c>
      <c r="E98" s="82">
        <v>7312.7479999999996</v>
      </c>
      <c r="F98" s="83" t="s">
        <v>103</v>
      </c>
    </row>
    <row r="99" spans="1:6" x14ac:dyDescent="0.25">
      <c r="A99" s="84">
        <v>98</v>
      </c>
      <c r="B99" s="81" t="s">
        <v>253</v>
      </c>
      <c r="C99" s="82">
        <v>4554.6809999999996</v>
      </c>
      <c r="D99" s="83" t="s">
        <v>101</v>
      </c>
      <c r="E99" s="82">
        <v>7312.8720000000003</v>
      </c>
      <c r="F99" s="83" t="s">
        <v>103</v>
      </c>
    </row>
    <row r="100" spans="1:6" x14ac:dyDescent="0.25">
      <c r="A100" s="84">
        <v>99</v>
      </c>
      <c r="B100" s="81" t="s">
        <v>254</v>
      </c>
      <c r="C100" s="82">
        <v>4554.183</v>
      </c>
      <c r="D100" s="83" t="s">
        <v>101</v>
      </c>
      <c r="E100" s="82">
        <v>7313.201</v>
      </c>
      <c r="F100" s="83" t="s">
        <v>103</v>
      </c>
    </row>
    <row r="101" spans="1:6" x14ac:dyDescent="0.25">
      <c r="A101" s="84">
        <v>100</v>
      </c>
      <c r="B101" s="81" t="s">
        <v>255</v>
      </c>
      <c r="C101" s="82">
        <v>4553.4120000000003</v>
      </c>
      <c r="D101" s="83" t="s">
        <v>101</v>
      </c>
      <c r="E101" s="82">
        <v>7314.3320000000003</v>
      </c>
      <c r="F101" s="83" t="s">
        <v>103</v>
      </c>
    </row>
    <row r="102" spans="1:6" x14ac:dyDescent="0.25">
      <c r="A102" s="84">
        <v>101</v>
      </c>
      <c r="B102" s="81" t="s">
        <v>256</v>
      </c>
      <c r="C102" s="82">
        <v>4551.6080000000002</v>
      </c>
      <c r="D102" s="83" t="s">
        <v>101</v>
      </c>
      <c r="E102" s="82">
        <v>7316.0219999999999</v>
      </c>
      <c r="F102" s="83" t="s">
        <v>103</v>
      </c>
    </row>
    <row r="103" spans="1:6" x14ac:dyDescent="0.25">
      <c r="A103" s="84">
        <v>102</v>
      </c>
      <c r="B103" s="81" t="s">
        <v>257</v>
      </c>
      <c r="C103" s="82">
        <v>4550.8360000000002</v>
      </c>
      <c r="D103" s="83" t="s">
        <v>101</v>
      </c>
      <c r="E103" s="82">
        <v>7316.4229999999998</v>
      </c>
      <c r="F103" s="83" t="s">
        <v>103</v>
      </c>
    </row>
    <row r="104" spans="1:6" x14ac:dyDescent="0.25">
      <c r="A104" s="84">
        <v>103</v>
      </c>
      <c r="B104" s="81" t="s">
        <v>258</v>
      </c>
      <c r="C104" s="82">
        <v>4550.1229999999996</v>
      </c>
      <c r="D104" s="83" t="s">
        <v>101</v>
      </c>
      <c r="E104" s="82">
        <v>7317.2939999999999</v>
      </c>
      <c r="F104" s="83" t="s">
        <v>103</v>
      </c>
    </row>
    <row r="105" spans="1:6" x14ac:dyDescent="0.25">
      <c r="A105" s="84">
        <v>104</v>
      </c>
      <c r="B105" s="81" t="s">
        <v>259</v>
      </c>
      <c r="C105" s="82">
        <v>4547.2129999999997</v>
      </c>
      <c r="D105" s="83" t="s">
        <v>101</v>
      </c>
      <c r="E105" s="82">
        <v>7320.8209999999999</v>
      </c>
      <c r="F105" s="83" t="s">
        <v>103</v>
      </c>
    </row>
    <row r="106" spans="1:6" x14ac:dyDescent="0.25">
      <c r="A106" s="84">
        <v>105</v>
      </c>
      <c r="B106" s="81" t="s">
        <v>260</v>
      </c>
      <c r="C106" s="82">
        <v>4546.5720000000001</v>
      </c>
      <c r="D106" s="83" t="s">
        <v>101</v>
      </c>
      <c r="E106" s="82">
        <v>7322.183</v>
      </c>
      <c r="F106" s="83" t="s">
        <v>103</v>
      </c>
    </row>
    <row r="107" spans="1:6" x14ac:dyDescent="0.25">
      <c r="A107" s="84">
        <v>106</v>
      </c>
      <c r="B107" s="81" t="s">
        <v>261</v>
      </c>
      <c r="C107" s="82">
        <v>4543.5829999999996</v>
      </c>
      <c r="D107" s="83" t="s">
        <v>101</v>
      </c>
      <c r="E107" s="82">
        <v>7325.4639999999999</v>
      </c>
      <c r="F107" s="83" t="s">
        <v>103</v>
      </c>
    </row>
    <row r="108" spans="1:6" x14ac:dyDescent="0.25">
      <c r="A108" s="84">
        <v>107</v>
      </c>
      <c r="B108" s="81" t="s">
        <v>262</v>
      </c>
      <c r="C108" s="82">
        <v>4543.125</v>
      </c>
      <c r="D108" s="83" t="s">
        <v>101</v>
      </c>
      <c r="E108" s="82">
        <v>7325.9669999999996</v>
      </c>
      <c r="F108" s="83" t="s">
        <v>103</v>
      </c>
    </row>
    <row r="109" spans="1:6" x14ac:dyDescent="0.25">
      <c r="A109" s="84">
        <v>108</v>
      </c>
      <c r="B109" s="81" t="s">
        <v>263</v>
      </c>
      <c r="C109" s="82">
        <v>4542.3670000000002</v>
      </c>
      <c r="D109" s="83" t="s">
        <v>101</v>
      </c>
      <c r="E109" s="82">
        <v>7326.3850000000002</v>
      </c>
      <c r="F109" s="83" t="s">
        <v>103</v>
      </c>
    </row>
    <row r="110" spans="1:6" x14ac:dyDescent="0.25">
      <c r="A110" s="84">
        <v>109</v>
      </c>
      <c r="B110" s="81" t="s">
        <v>264</v>
      </c>
      <c r="C110" s="82">
        <v>4541.7030000000004</v>
      </c>
      <c r="D110" s="83" t="s">
        <v>101</v>
      </c>
      <c r="E110" s="82">
        <v>7326.9989999999998</v>
      </c>
      <c r="F110" s="83" t="s">
        <v>103</v>
      </c>
    </row>
    <row r="111" spans="1:6" x14ac:dyDescent="0.25">
      <c r="A111" s="84">
        <v>110</v>
      </c>
      <c r="B111" s="81" t="s">
        <v>265</v>
      </c>
      <c r="C111" s="82">
        <v>4541.2939999999999</v>
      </c>
      <c r="D111" s="83" t="s">
        <v>101</v>
      </c>
      <c r="E111" s="82">
        <v>7327.2060000000001</v>
      </c>
      <c r="F111" s="83" t="s">
        <v>103</v>
      </c>
    </row>
    <row r="112" spans="1:6" x14ac:dyDescent="0.25">
      <c r="A112" s="84">
        <v>111</v>
      </c>
      <c r="B112" s="81" t="s">
        <v>266</v>
      </c>
      <c r="C112" s="82">
        <v>4540.6719999999996</v>
      </c>
      <c r="D112" s="83" t="s">
        <v>101</v>
      </c>
      <c r="E112" s="82">
        <v>7327.2979999999998</v>
      </c>
      <c r="F112" s="83" t="s">
        <v>103</v>
      </c>
    </row>
    <row r="113" spans="1:6" x14ac:dyDescent="0.25">
      <c r="A113" s="84">
        <v>112</v>
      </c>
      <c r="B113" s="81" t="s">
        <v>267</v>
      </c>
      <c r="C113" s="82">
        <v>4539.915</v>
      </c>
      <c r="D113" s="83" t="s">
        <v>101</v>
      </c>
      <c r="E113" s="82">
        <v>7327.7349999999997</v>
      </c>
      <c r="F113" s="83" t="s">
        <v>103</v>
      </c>
    </row>
    <row r="114" spans="1:6" x14ac:dyDescent="0.25">
      <c r="A114" s="84">
        <v>113</v>
      </c>
      <c r="B114" s="81" t="s">
        <v>268</v>
      </c>
      <c r="C114" s="82">
        <v>4539.0550000000003</v>
      </c>
      <c r="D114" s="83" t="s">
        <v>101</v>
      </c>
      <c r="E114" s="82">
        <v>7328.5150000000003</v>
      </c>
      <c r="F114" s="83" t="s">
        <v>103</v>
      </c>
    </row>
    <row r="115" spans="1:6" x14ac:dyDescent="0.25">
      <c r="A115" s="84">
        <v>114</v>
      </c>
      <c r="B115" s="81" t="s">
        <v>269</v>
      </c>
      <c r="C115" s="82">
        <v>4537.924</v>
      </c>
      <c r="D115" s="83" t="s">
        <v>101</v>
      </c>
      <c r="E115" s="82">
        <v>7329.2610000000004</v>
      </c>
      <c r="F115" s="83" t="s">
        <v>103</v>
      </c>
    </row>
    <row r="116" spans="1:6" x14ac:dyDescent="0.25">
      <c r="A116" s="84">
        <v>115</v>
      </c>
      <c r="B116" s="81" t="s">
        <v>270</v>
      </c>
      <c r="C116" s="82">
        <v>4536.4319999999998</v>
      </c>
      <c r="D116" s="83" t="s">
        <v>101</v>
      </c>
      <c r="E116" s="82">
        <v>7330.2449999999999</v>
      </c>
      <c r="F116" s="83" t="s">
        <v>103</v>
      </c>
    </row>
    <row r="117" spans="1:6" x14ac:dyDescent="0.25">
      <c r="A117" s="84">
        <v>116</v>
      </c>
      <c r="B117" s="81" t="s">
        <v>271</v>
      </c>
      <c r="C117" s="82">
        <v>4535.9049999999997</v>
      </c>
      <c r="D117" s="83" t="s">
        <v>101</v>
      </c>
      <c r="E117" s="82">
        <v>7330.2569999999996</v>
      </c>
      <c r="F117" s="83" t="s">
        <v>103</v>
      </c>
    </row>
    <row r="118" spans="1:6" x14ac:dyDescent="0.25">
      <c r="A118" s="84">
        <v>117</v>
      </c>
      <c r="B118" s="81" t="s">
        <v>272</v>
      </c>
      <c r="C118" s="82">
        <v>4535.165</v>
      </c>
      <c r="D118" s="83" t="s">
        <v>101</v>
      </c>
      <c r="E118" s="82">
        <v>7330.058</v>
      </c>
      <c r="F118" s="83" t="s">
        <v>103</v>
      </c>
    </row>
    <row r="119" spans="1:6" x14ac:dyDescent="0.25">
      <c r="A119" s="84">
        <v>118</v>
      </c>
      <c r="B119" s="81" t="s">
        <v>273</v>
      </c>
      <c r="C119" s="82">
        <v>4534.6350000000002</v>
      </c>
      <c r="D119" s="83" t="s">
        <v>101</v>
      </c>
      <c r="E119" s="82">
        <v>7330.2079999999996</v>
      </c>
      <c r="F119" s="83" t="s">
        <v>103</v>
      </c>
    </row>
    <row r="120" spans="1:6" x14ac:dyDescent="0.25">
      <c r="A120" s="84">
        <v>119</v>
      </c>
      <c r="B120" s="81" t="s">
        <v>274</v>
      </c>
      <c r="C120" s="82">
        <v>4533.4960000000001</v>
      </c>
      <c r="D120" s="83" t="s">
        <v>101</v>
      </c>
      <c r="E120" s="82">
        <v>7330.8789999999999</v>
      </c>
      <c r="F120" s="83" t="s">
        <v>103</v>
      </c>
    </row>
    <row r="121" spans="1:6" x14ac:dyDescent="0.25">
      <c r="A121" s="84">
        <v>120</v>
      </c>
      <c r="B121" s="81" t="s">
        <v>275</v>
      </c>
      <c r="C121" s="82">
        <v>4532.3410000000003</v>
      </c>
      <c r="D121" s="83" t="s">
        <v>101</v>
      </c>
      <c r="E121" s="82">
        <v>7331.8010000000004</v>
      </c>
      <c r="F121" s="83" t="s">
        <v>103</v>
      </c>
    </row>
    <row r="122" spans="1:6" x14ac:dyDescent="0.25">
      <c r="A122" s="84">
        <v>121</v>
      </c>
      <c r="B122" s="85"/>
      <c r="C122" s="82"/>
      <c r="D122" s="83"/>
      <c r="E122" s="82"/>
      <c r="F122" s="83"/>
    </row>
    <row r="123" spans="1:6" x14ac:dyDescent="0.25">
      <c r="A123" s="84">
        <v>122</v>
      </c>
      <c r="B123" s="85"/>
      <c r="C123" s="82"/>
      <c r="D123" s="83"/>
      <c r="E123" s="82"/>
      <c r="F123" s="83"/>
    </row>
    <row r="124" spans="1:6" x14ac:dyDescent="0.25">
      <c r="A124" s="84">
        <v>123</v>
      </c>
      <c r="B124" s="85"/>
      <c r="C124" s="82"/>
      <c r="D124" s="83"/>
      <c r="E124" s="82"/>
      <c r="F124" s="83"/>
    </row>
    <row r="125" spans="1:6" x14ac:dyDescent="0.25">
      <c r="A125" s="84">
        <v>124</v>
      </c>
      <c r="B125" s="85"/>
      <c r="C125" s="82"/>
      <c r="D125" s="83"/>
      <c r="E125" s="82"/>
      <c r="F125" s="83"/>
    </row>
    <row r="126" spans="1:6" x14ac:dyDescent="0.25">
      <c r="A126" s="84">
        <v>125</v>
      </c>
      <c r="B126" s="85"/>
      <c r="C126" s="82"/>
      <c r="D126" s="83"/>
      <c r="E126" s="82"/>
      <c r="F126" s="83"/>
    </row>
  </sheetData>
  <mergeCells count="2">
    <mergeCell ref="C1:D1"/>
    <mergeCell ref="E1:F1"/>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M26"/>
  <sheetViews>
    <sheetView showZeros="0" workbookViewId="0">
      <selection activeCell="C6" sqref="C6"/>
    </sheetView>
  </sheetViews>
  <sheetFormatPr baseColWidth="10" defaultRowHeight="15" x14ac:dyDescent="0.25"/>
  <cols>
    <col min="1" max="1" width="11.42578125" customWidth="1"/>
    <col min="2" max="2" width="46" customWidth="1"/>
    <col min="4" max="4" width="11.28515625" customWidth="1"/>
    <col min="5" max="5" width="4" hidden="1" customWidth="1"/>
    <col min="6" max="6" width="4" customWidth="1"/>
    <col min="7" max="7" width="5.42578125" customWidth="1"/>
    <col min="12" max="12" width="12.42578125" customWidth="1"/>
  </cols>
  <sheetData>
    <row r="1" spans="1:13" x14ac:dyDescent="0.25">
      <c r="B1" s="120" t="s">
        <v>297</v>
      </c>
      <c r="C1" s="396" t="s">
        <v>317</v>
      </c>
      <c r="D1" s="396"/>
      <c r="E1" s="396"/>
    </row>
    <row r="2" spans="1:13" x14ac:dyDescent="0.25">
      <c r="A2" s="397" t="s">
        <v>289</v>
      </c>
      <c r="B2" s="398"/>
      <c r="C2" s="43">
        <v>147.5</v>
      </c>
      <c r="D2" s="43" t="s">
        <v>115</v>
      </c>
      <c r="G2" s="90" t="s">
        <v>279</v>
      </c>
      <c r="H2" s="90" t="s">
        <v>280</v>
      </c>
      <c r="I2" s="90" t="s">
        <v>103</v>
      </c>
      <c r="J2" s="90" t="s">
        <v>278</v>
      </c>
      <c r="K2" s="90" t="s">
        <v>277</v>
      </c>
      <c r="L2" s="90" t="s">
        <v>290</v>
      </c>
      <c r="M2" s="90" t="s">
        <v>276</v>
      </c>
    </row>
    <row r="3" spans="1:13" x14ac:dyDescent="0.25">
      <c r="A3" s="400" t="s">
        <v>109</v>
      </c>
      <c r="B3" s="400"/>
      <c r="C3" s="49">
        <v>22.4</v>
      </c>
      <c r="D3" s="43" t="s">
        <v>115</v>
      </c>
      <c r="G3" s="91">
        <v>4</v>
      </c>
      <c r="H3" s="88">
        <v>24.587</v>
      </c>
      <c r="I3" s="92">
        <v>9208.9500000000007</v>
      </c>
      <c r="J3" s="93">
        <v>2398.6999999999998</v>
      </c>
      <c r="K3" s="93">
        <f>ROUND(J3/($C$2*$C$3),2)</f>
        <v>0.73</v>
      </c>
      <c r="L3" s="91">
        <f>ROUND(I3/$C$9,2)</f>
        <v>9208.9500000000007</v>
      </c>
      <c r="M3" s="91">
        <f>ROUND(L3/($C$2*$C$3*G3),2)</f>
        <v>0.7</v>
      </c>
    </row>
    <row r="4" spans="1:13" x14ac:dyDescent="0.25">
      <c r="A4" s="399" t="s">
        <v>287</v>
      </c>
      <c r="B4" s="399"/>
      <c r="C4" s="79">
        <v>185</v>
      </c>
      <c r="D4" s="45" t="s">
        <v>115</v>
      </c>
      <c r="G4" s="91">
        <v>5</v>
      </c>
      <c r="H4" s="88">
        <v>24.882000000000001</v>
      </c>
      <c r="I4" s="92">
        <v>11693</v>
      </c>
      <c r="J4" s="93">
        <v>2427.4899999999998</v>
      </c>
      <c r="K4" s="93">
        <f t="shared" ref="K4:K21" si="0">ROUND(J4/($C$2*$C$3),2)</f>
        <v>0.73</v>
      </c>
      <c r="L4" s="91">
        <f t="shared" ref="L4:L26" si="1">ROUND(I4/$C$9,2)</f>
        <v>11693</v>
      </c>
      <c r="M4" s="91">
        <f t="shared" ref="M4:M26" si="2">ROUND(L4/($C$2*$C$3*G4),2)</f>
        <v>0.71</v>
      </c>
    </row>
    <row r="5" spans="1:13" x14ac:dyDescent="0.25">
      <c r="A5" s="399" t="s">
        <v>288</v>
      </c>
      <c r="B5" s="399"/>
      <c r="C5" s="79">
        <v>8.1999999999999993</v>
      </c>
      <c r="D5" s="45" t="s">
        <v>115</v>
      </c>
      <c r="G5" s="91">
        <v>6</v>
      </c>
      <c r="H5" s="88">
        <v>25.187000000000001</v>
      </c>
      <c r="I5" s="92">
        <v>14200</v>
      </c>
      <c r="J5" s="93">
        <v>2457.5300000000002</v>
      </c>
      <c r="K5" s="93">
        <f t="shared" si="0"/>
        <v>0.74</v>
      </c>
      <c r="L5" s="91">
        <f t="shared" si="1"/>
        <v>14200</v>
      </c>
      <c r="M5" s="91">
        <f t="shared" si="2"/>
        <v>0.72</v>
      </c>
    </row>
    <row r="6" spans="1:13" x14ac:dyDescent="0.25">
      <c r="A6" s="399" t="s">
        <v>110</v>
      </c>
      <c r="B6" s="399"/>
      <c r="C6" s="79">
        <v>7.18</v>
      </c>
      <c r="D6" s="45" t="s">
        <v>115</v>
      </c>
      <c r="G6" s="91">
        <v>7</v>
      </c>
      <c r="H6" s="88">
        <v>25.652000000000001</v>
      </c>
      <c r="I6" s="92">
        <v>16734.099999999999</v>
      </c>
      <c r="J6" s="93">
        <v>2502.61</v>
      </c>
      <c r="K6" s="93">
        <f t="shared" si="0"/>
        <v>0.76</v>
      </c>
      <c r="L6" s="91">
        <f t="shared" si="1"/>
        <v>16734.099999999999</v>
      </c>
      <c r="M6" s="91">
        <f t="shared" si="2"/>
        <v>0.72</v>
      </c>
    </row>
    <row r="7" spans="1:13" x14ac:dyDescent="0.25">
      <c r="A7" s="399" t="s">
        <v>111</v>
      </c>
      <c r="B7" s="399"/>
      <c r="C7" s="79">
        <v>0.748</v>
      </c>
      <c r="D7" s="45" t="s">
        <v>115</v>
      </c>
      <c r="G7" s="91">
        <v>8</v>
      </c>
      <c r="H7" s="88">
        <v>26.040900000000001</v>
      </c>
      <c r="I7" s="92">
        <v>19312.7</v>
      </c>
      <c r="J7" s="93">
        <v>2576.46</v>
      </c>
      <c r="K7" s="93">
        <f t="shared" si="0"/>
        <v>0.78</v>
      </c>
      <c r="L7" s="91">
        <f t="shared" si="1"/>
        <v>19312.7</v>
      </c>
      <c r="M7" s="91">
        <f t="shared" si="2"/>
        <v>0.73</v>
      </c>
    </row>
    <row r="8" spans="1:13" x14ac:dyDescent="0.25">
      <c r="A8" s="399" t="s">
        <v>112</v>
      </c>
      <c r="B8" s="399"/>
      <c r="C8" s="79">
        <v>8</v>
      </c>
      <c r="D8" s="45" t="s">
        <v>282</v>
      </c>
      <c r="G8" s="91">
        <v>9</v>
      </c>
      <c r="H8" s="88">
        <v>27.558</v>
      </c>
      <c r="I8" s="92">
        <v>21978.9</v>
      </c>
      <c r="J8" s="93">
        <v>2688.56</v>
      </c>
      <c r="K8" s="93">
        <f t="shared" si="0"/>
        <v>0.81</v>
      </c>
      <c r="L8" s="91">
        <f t="shared" si="1"/>
        <v>21978.9</v>
      </c>
      <c r="M8" s="91">
        <f t="shared" si="2"/>
        <v>0.74</v>
      </c>
    </row>
    <row r="9" spans="1:13" x14ac:dyDescent="0.25">
      <c r="A9" s="401" t="s">
        <v>291</v>
      </c>
      <c r="B9" s="402"/>
      <c r="C9" s="94" t="s">
        <v>293</v>
      </c>
      <c r="D9" s="45" t="s">
        <v>292</v>
      </c>
      <c r="G9" s="91">
        <v>10</v>
      </c>
      <c r="H9" s="88">
        <v>28.597000000000001</v>
      </c>
      <c r="I9" s="92">
        <v>24857.1</v>
      </c>
      <c r="J9" s="93">
        <v>2789.92</v>
      </c>
      <c r="K9" s="93">
        <f t="shared" si="0"/>
        <v>0.84</v>
      </c>
      <c r="L9" s="91">
        <f t="shared" si="1"/>
        <v>24857.1</v>
      </c>
      <c r="M9" s="91">
        <f t="shared" si="2"/>
        <v>0.75</v>
      </c>
    </row>
    <row r="10" spans="1:13" x14ac:dyDescent="0.25">
      <c r="A10" s="95" t="s">
        <v>294</v>
      </c>
      <c r="B10" s="96"/>
      <c r="C10" s="97"/>
      <c r="D10" s="43" t="s">
        <v>296</v>
      </c>
      <c r="G10" s="91"/>
      <c r="H10" s="88"/>
      <c r="I10" s="92"/>
      <c r="J10" s="93"/>
      <c r="K10" s="93"/>
      <c r="L10" s="91"/>
      <c r="M10" s="91"/>
    </row>
    <row r="11" spans="1:13" x14ac:dyDescent="0.25">
      <c r="A11" s="95" t="s">
        <v>295</v>
      </c>
      <c r="B11" s="96"/>
      <c r="C11" s="97"/>
      <c r="D11" s="43" t="s">
        <v>115</v>
      </c>
      <c r="G11" s="91"/>
      <c r="H11" s="88"/>
      <c r="I11" s="92"/>
      <c r="J11" s="93"/>
      <c r="K11" s="93"/>
      <c r="L11" s="91"/>
      <c r="M11" s="91"/>
    </row>
    <row r="12" spans="1:13" x14ac:dyDescent="0.25">
      <c r="A12" s="400" t="s">
        <v>113</v>
      </c>
      <c r="B12" s="400"/>
      <c r="C12" s="43">
        <f>C3*C6</f>
        <v>160.83199999999999</v>
      </c>
      <c r="D12" s="43" t="s">
        <v>115</v>
      </c>
      <c r="G12" s="91">
        <v>11</v>
      </c>
      <c r="H12" s="88">
        <v>29.542999999999999</v>
      </c>
      <c r="I12" s="92">
        <v>27779.200000000001</v>
      </c>
      <c r="J12" s="93">
        <v>2882.2</v>
      </c>
      <c r="K12" s="93">
        <f t="shared" si="0"/>
        <v>0.87</v>
      </c>
      <c r="L12" s="91">
        <f t="shared" si="1"/>
        <v>27779.200000000001</v>
      </c>
      <c r="M12" s="91">
        <f t="shared" si="2"/>
        <v>0.76</v>
      </c>
    </row>
    <row r="13" spans="1:13" x14ac:dyDescent="0.25">
      <c r="A13" s="400" t="s">
        <v>114</v>
      </c>
      <c r="B13" s="400"/>
      <c r="C13" s="43">
        <f>C4*C5</f>
        <v>1516.9999999999998</v>
      </c>
      <c r="D13" s="43" t="s">
        <v>115</v>
      </c>
      <c r="G13" s="91">
        <v>12</v>
      </c>
      <c r="H13" s="88"/>
      <c r="I13" s="92"/>
      <c r="J13" s="93"/>
      <c r="K13" s="93">
        <f t="shared" si="0"/>
        <v>0</v>
      </c>
      <c r="L13" s="91">
        <v>2800</v>
      </c>
      <c r="M13" s="91">
        <f t="shared" si="2"/>
        <v>7.0000000000000007E-2</v>
      </c>
    </row>
    <row r="14" spans="1:13" x14ac:dyDescent="0.25">
      <c r="G14" s="91"/>
      <c r="H14" s="91"/>
      <c r="I14" s="91"/>
      <c r="J14" s="91"/>
      <c r="K14" s="93">
        <f t="shared" si="0"/>
        <v>0</v>
      </c>
      <c r="L14" s="91">
        <f t="shared" si="1"/>
        <v>0</v>
      </c>
      <c r="M14" s="91" t="e">
        <f t="shared" si="2"/>
        <v>#DIV/0!</v>
      </c>
    </row>
    <row r="15" spans="1:13" x14ac:dyDescent="0.25">
      <c r="A15" s="46" t="s">
        <v>116</v>
      </c>
      <c r="B15" s="43" t="s">
        <v>120</v>
      </c>
      <c r="C15" s="43">
        <f>C12/C13</f>
        <v>0.10601977587343442</v>
      </c>
      <c r="D15" s="43" t="s">
        <v>115</v>
      </c>
      <c r="G15" s="91"/>
      <c r="H15" s="91"/>
      <c r="I15" s="91"/>
      <c r="J15" s="91"/>
      <c r="K15" s="93">
        <f t="shared" si="0"/>
        <v>0</v>
      </c>
      <c r="L15" s="91">
        <f t="shared" si="1"/>
        <v>0</v>
      </c>
      <c r="M15" s="91" t="e">
        <f t="shared" si="2"/>
        <v>#DIV/0!</v>
      </c>
    </row>
    <row r="16" spans="1:13" x14ac:dyDescent="0.25">
      <c r="A16" s="47" t="s">
        <v>117</v>
      </c>
      <c r="B16" s="43" t="s">
        <v>121</v>
      </c>
      <c r="C16" s="43">
        <f>(C7*((C15)^0.81)*((C8)^2.08))/20</f>
        <v>0.45905228066184051</v>
      </c>
      <c r="D16" s="43" t="s">
        <v>115</v>
      </c>
      <c r="G16" s="91"/>
      <c r="H16" s="91"/>
      <c r="I16" s="91"/>
      <c r="J16" s="91"/>
      <c r="K16" s="93">
        <f t="shared" si="0"/>
        <v>0</v>
      </c>
      <c r="L16" s="91">
        <f t="shared" si="1"/>
        <v>0</v>
      </c>
      <c r="M16" s="91" t="e">
        <f t="shared" si="2"/>
        <v>#DIV/0!</v>
      </c>
    </row>
    <row r="17" spans="1:13" x14ac:dyDescent="0.25">
      <c r="G17" s="91"/>
      <c r="H17" s="91"/>
      <c r="I17" s="91"/>
      <c r="J17" s="91"/>
      <c r="K17" s="93">
        <f t="shared" si="0"/>
        <v>0</v>
      </c>
      <c r="L17" s="91">
        <f t="shared" si="1"/>
        <v>0</v>
      </c>
      <c r="M17" s="91" t="e">
        <f t="shared" si="2"/>
        <v>#DIV/0!</v>
      </c>
    </row>
    <row r="18" spans="1:13" x14ac:dyDescent="0.25">
      <c r="A18" s="46" t="s">
        <v>118</v>
      </c>
      <c r="B18" s="43" t="s">
        <v>122</v>
      </c>
      <c r="C18" s="43">
        <f>(7.7+20*(1-C7)^2)*C3</f>
        <v>200.92979199999996</v>
      </c>
      <c r="D18" s="43" t="s">
        <v>115</v>
      </c>
      <c r="G18" s="91"/>
      <c r="H18" s="91"/>
      <c r="I18" s="91"/>
      <c r="J18" s="91"/>
      <c r="K18" s="93">
        <f t="shared" si="0"/>
        <v>0</v>
      </c>
      <c r="L18" s="91">
        <f t="shared" si="1"/>
        <v>0</v>
      </c>
      <c r="M18" s="91" t="e">
        <f t="shared" si="2"/>
        <v>#DIV/0!</v>
      </c>
    </row>
    <row r="19" spans="1:13" x14ac:dyDescent="0.25">
      <c r="A19" s="48" t="s">
        <v>119</v>
      </c>
      <c r="B19" s="43" t="s">
        <v>123</v>
      </c>
      <c r="C19" s="43">
        <f>((C3*C6)/(C18*C5))</f>
        <v>9.7614486838195555E-2</v>
      </c>
      <c r="D19" s="43" t="s">
        <v>115</v>
      </c>
      <c r="G19" s="91"/>
      <c r="H19" s="91"/>
      <c r="I19" s="91"/>
      <c r="J19" s="91"/>
      <c r="K19" s="93">
        <f t="shared" si="0"/>
        <v>0</v>
      </c>
      <c r="L19" s="91">
        <f t="shared" si="1"/>
        <v>0</v>
      </c>
      <c r="M19" s="91" t="e">
        <f t="shared" si="2"/>
        <v>#DIV/0!</v>
      </c>
    </row>
    <row r="20" spans="1:13" x14ac:dyDescent="0.25">
      <c r="A20" s="47"/>
      <c r="B20" s="43" t="s">
        <v>124</v>
      </c>
      <c r="C20" s="43">
        <f>((C7*(C19)^0.81)*((C8)^2.08))/20</f>
        <v>0.42934394090552486</v>
      </c>
      <c r="D20" s="43" t="s">
        <v>115</v>
      </c>
      <c r="G20" s="91"/>
      <c r="H20" s="91"/>
      <c r="I20" s="91"/>
      <c r="J20" s="91"/>
      <c r="K20" s="93">
        <f t="shared" si="0"/>
        <v>0</v>
      </c>
      <c r="L20" s="91">
        <f t="shared" si="1"/>
        <v>0</v>
      </c>
      <c r="M20" s="91" t="e">
        <f t="shared" si="2"/>
        <v>#DIV/0!</v>
      </c>
    </row>
    <row r="21" spans="1:13" x14ac:dyDescent="0.25">
      <c r="G21" s="91"/>
      <c r="H21" s="91"/>
      <c r="I21" s="91"/>
      <c r="J21" s="91"/>
      <c r="K21" s="93">
        <f t="shared" si="0"/>
        <v>0</v>
      </c>
      <c r="L21" s="91">
        <f t="shared" si="1"/>
        <v>0</v>
      </c>
      <c r="M21" s="91" t="e">
        <f t="shared" si="2"/>
        <v>#DIV/0!</v>
      </c>
    </row>
    <row r="22" spans="1:13" x14ac:dyDescent="0.25">
      <c r="B22" s="43" t="s">
        <v>125</v>
      </c>
      <c r="C22" s="44">
        <f>C16</f>
        <v>0.45905228066184051</v>
      </c>
      <c r="D22" s="43" t="s">
        <v>115</v>
      </c>
      <c r="G22" s="91"/>
      <c r="H22" s="91"/>
      <c r="I22" s="91"/>
      <c r="J22" s="91"/>
      <c r="K22" s="91"/>
      <c r="L22" s="91">
        <f t="shared" si="1"/>
        <v>0</v>
      </c>
      <c r="M22" s="91" t="e">
        <f t="shared" si="2"/>
        <v>#DIV/0!</v>
      </c>
    </row>
    <row r="23" spans="1:13" x14ac:dyDescent="0.25">
      <c r="B23" s="43" t="s">
        <v>126</v>
      </c>
      <c r="C23" s="44">
        <f>C20</f>
        <v>0.42934394090552486</v>
      </c>
      <c r="D23" s="43" t="s">
        <v>115</v>
      </c>
      <c r="G23" s="91"/>
      <c r="H23" s="91"/>
      <c r="I23" s="91"/>
      <c r="J23" s="91"/>
      <c r="K23" s="91"/>
      <c r="L23" s="91">
        <f t="shared" si="1"/>
        <v>0</v>
      </c>
      <c r="M23" s="91" t="e">
        <f t="shared" si="2"/>
        <v>#DIV/0!</v>
      </c>
    </row>
    <row r="24" spans="1:13" x14ac:dyDescent="0.25">
      <c r="G24" s="91"/>
      <c r="H24" s="91"/>
      <c r="I24" s="91"/>
      <c r="J24" s="91"/>
      <c r="K24" s="91"/>
      <c r="L24" s="91">
        <f t="shared" si="1"/>
        <v>0</v>
      </c>
      <c r="M24" s="91" t="e">
        <f t="shared" si="2"/>
        <v>#DIV/0!</v>
      </c>
    </row>
    <row r="25" spans="1:13" x14ac:dyDescent="0.25">
      <c r="G25" s="91"/>
      <c r="H25" s="91"/>
      <c r="I25" s="91"/>
      <c r="J25" s="91"/>
      <c r="K25" s="91"/>
      <c r="L25" s="91">
        <f t="shared" si="1"/>
        <v>0</v>
      </c>
      <c r="M25" s="91" t="e">
        <f t="shared" si="2"/>
        <v>#DIV/0!</v>
      </c>
    </row>
    <row r="26" spans="1:13" x14ac:dyDescent="0.25">
      <c r="G26" s="91"/>
      <c r="H26" s="91"/>
      <c r="I26" s="91"/>
      <c r="J26" s="91"/>
      <c r="K26" s="91"/>
      <c r="L26" s="91">
        <f t="shared" si="1"/>
        <v>0</v>
      </c>
      <c r="M26" s="91" t="e">
        <f t="shared" si="2"/>
        <v>#DIV/0!</v>
      </c>
    </row>
  </sheetData>
  <mergeCells count="11">
    <mergeCell ref="C1:E1"/>
    <mergeCell ref="A2:B2"/>
    <mergeCell ref="A8:B8"/>
    <mergeCell ref="A12:B12"/>
    <mergeCell ref="A13:B13"/>
    <mergeCell ref="A3:B3"/>
    <mergeCell ref="A4:B4"/>
    <mergeCell ref="A5:B5"/>
    <mergeCell ref="A6:B6"/>
    <mergeCell ref="A7:B7"/>
    <mergeCell ref="A9:B9"/>
  </mergeCells>
  <pageMargins left="0.7" right="0.7" top="0.75" bottom="0.75" header="0.3" footer="0.3"/>
  <pageSetup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cover page</vt:lpstr>
      <vt:lpstr>passage</vt:lpstr>
      <vt:lpstr>list of waypoints</vt:lpstr>
      <vt:lpstr>squat</vt:lpstr>
      <vt:lpstr>passage!Impression_des_titres</vt:lpstr>
    </vt:vector>
  </TitlesOfParts>
  <Company>GDI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off1</dc:creator>
  <cp:lastModifiedBy>off1</cp:lastModifiedBy>
  <cp:lastPrinted>2013-12-18T14:02:09Z</cp:lastPrinted>
  <dcterms:created xsi:type="dcterms:W3CDTF">2013-12-12T14:09:14Z</dcterms:created>
  <dcterms:modified xsi:type="dcterms:W3CDTF">2013-12-18T15:23:15Z</dcterms:modified>
</cp:coreProperties>
</file>